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NTI/photosynthesis data/7-18/"/>
    </mc:Choice>
  </mc:AlternateContent>
  <xr:revisionPtr revIDLastSave="0" documentId="13_ncr:1_{F4209607-BD88-FD47-B149-DF4999F7C7C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1" l="1"/>
  <c r="CI50" i="1"/>
  <c r="CH50" i="1"/>
  <c r="CF50" i="1"/>
  <c r="BW50" i="1"/>
  <c r="BV50" i="1"/>
  <c r="BU50" i="1"/>
  <c r="BT50" i="1"/>
  <c r="BS50" i="1"/>
  <c r="BN50" i="1" s="1"/>
  <c r="BP50" i="1"/>
  <c r="BI50" i="1"/>
  <c r="BC50" i="1"/>
  <c r="BD50" i="1" s="1"/>
  <c r="AY50" i="1"/>
  <c r="AW50" i="1" s="1"/>
  <c r="AL50" i="1"/>
  <c r="AK50" i="1"/>
  <c r="AC50" i="1"/>
  <c r="G50" i="1"/>
  <c r="F50" i="1"/>
  <c r="CI49" i="1"/>
  <c r="CH49" i="1"/>
  <c r="CF49" i="1"/>
  <c r="BW49" i="1"/>
  <c r="BV49" i="1"/>
  <c r="BU49" i="1"/>
  <c r="BT49" i="1"/>
  <c r="BS49" i="1"/>
  <c r="BN49" i="1" s="1"/>
  <c r="BP49" i="1"/>
  <c r="BI49" i="1"/>
  <c r="BC49" i="1"/>
  <c r="BD49" i="1" s="1"/>
  <c r="AY49" i="1"/>
  <c r="AW49" i="1" s="1"/>
  <c r="AX49" i="1" s="1"/>
  <c r="AL49" i="1"/>
  <c r="AK49" i="1"/>
  <c r="AC49" i="1"/>
  <c r="G49" i="1"/>
  <c r="F49" i="1"/>
  <c r="CI48" i="1"/>
  <c r="CH48" i="1"/>
  <c r="CF48" i="1"/>
  <c r="BW48" i="1"/>
  <c r="BV48" i="1"/>
  <c r="BU48" i="1"/>
  <c r="BT48" i="1"/>
  <c r="BS48" i="1"/>
  <c r="BN48" i="1" s="1"/>
  <c r="BP48" i="1"/>
  <c r="BI48" i="1"/>
  <c r="BC48" i="1"/>
  <c r="BD48" i="1" s="1"/>
  <c r="AY48" i="1"/>
  <c r="AW48" i="1"/>
  <c r="V48" i="1" s="1"/>
  <c r="AL48" i="1"/>
  <c r="AK48" i="1"/>
  <c r="AC48" i="1"/>
  <c r="G48" i="1"/>
  <c r="F48" i="1"/>
  <c r="CI47" i="1"/>
  <c r="CH47" i="1"/>
  <c r="CF47" i="1"/>
  <c r="BW47" i="1"/>
  <c r="BV47" i="1"/>
  <c r="BU47" i="1"/>
  <c r="BT47" i="1"/>
  <c r="BS47" i="1"/>
  <c r="BN47" i="1" s="1"/>
  <c r="BP47" i="1"/>
  <c r="BI47" i="1"/>
  <c r="BC47" i="1"/>
  <c r="BD47" i="1" s="1"/>
  <c r="AY47" i="1"/>
  <c r="AW47" i="1" s="1"/>
  <c r="AX47" i="1" s="1"/>
  <c r="AL47" i="1"/>
  <c r="AK47" i="1"/>
  <c r="AJ47" i="1" s="1"/>
  <c r="AC47" i="1"/>
  <c r="G47" i="1"/>
  <c r="H47" i="1" s="1"/>
  <c r="F47" i="1"/>
  <c r="CI46" i="1"/>
  <c r="CH46" i="1"/>
  <c r="CG46" i="1" s="1"/>
  <c r="CF46" i="1"/>
  <c r="BW46" i="1"/>
  <c r="BV46" i="1"/>
  <c r="BU46" i="1"/>
  <c r="BT46" i="1"/>
  <c r="BS46" i="1"/>
  <c r="BN46" i="1" s="1"/>
  <c r="BP46" i="1"/>
  <c r="BI46" i="1"/>
  <c r="BC46" i="1"/>
  <c r="BD46" i="1" s="1"/>
  <c r="AY46" i="1"/>
  <c r="AW46" i="1" s="1"/>
  <c r="AL46" i="1"/>
  <c r="AJ46" i="1" s="1"/>
  <c r="AK46" i="1"/>
  <c r="AC46" i="1"/>
  <c r="G46" i="1"/>
  <c r="F46" i="1"/>
  <c r="CI45" i="1"/>
  <c r="CH45" i="1"/>
  <c r="CF45" i="1"/>
  <c r="BW45" i="1"/>
  <c r="BV45" i="1"/>
  <c r="BU45" i="1"/>
  <c r="BT45" i="1"/>
  <c r="BS45" i="1"/>
  <c r="BN45" i="1" s="1"/>
  <c r="BP45" i="1"/>
  <c r="BI45" i="1"/>
  <c r="BC45" i="1"/>
  <c r="BD45" i="1" s="1"/>
  <c r="AY45" i="1"/>
  <c r="AW45" i="1" s="1"/>
  <c r="AX45" i="1" s="1"/>
  <c r="AL45" i="1"/>
  <c r="AK45" i="1"/>
  <c r="AJ45" i="1" s="1"/>
  <c r="AC45" i="1"/>
  <c r="G45" i="1"/>
  <c r="F45" i="1"/>
  <c r="H45" i="1" s="1"/>
  <c r="CI44" i="1"/>
  <c r="CH44" i="1"/>
  <c r="CF44" i="1"/>
  <c r="BW44" i="1"/>
  <c r="BV44" i="1"/>
  <c r="BU44" i="1"/>
  <c r="BT44" i="1"/>
  <c r="BS44" i="1"/>
  <c r="BN44" i="1" s="1"/>
  <c r="BP44" i="1"/>
  <c r="BI44" i="1"/>
  <c r="BC44" i="1"/>
  <c r="BD44" i="1" s="1"/>
  <c r="AY44" i="1"/>
  <c r="AW44" i="1"/>
  <c r="V44" i="1" s="1"/>
  <c r="AL44" i="1"/>
  <c r="AK44" i="1"/>
  <c r="AC44" i="1"/>
  <c r="X44" i="1"/>
  <c r="G44" i="1"/>
  <c r="F44" i="1"/>
  <c r="CI43" i="1"/>
  <c r="CH43" i="1"/>
  <c r="CF43" i="1"/>
  <c r="BW43" i="1"/>
  <c r="BV43" i="1"/>
  <c r="BU43" i="1"/>
  <c r="BT43" i="1"/>
  <c r="BS43" i="1"/>
  <c r="BP43" i="1"/>
  <c r="BN43" i="1"/>
  <c r="BI43" i="1"/>
  <c r="BC43" i="1"/>
  <c r="BD43" i="1" s="1"/>
  <c r="AY43" i="1"/>
  <c r="AW43" i="1" s="1"/>
  <c r="AX43" i="1"/>
  <c r="AL43" i="1"/>
  <c r="AK43" i="1"/>
  <c r="AJ43" i="1" s="1"/>
  <c r="AC43" i="1"/>
  <c r="V43" i="1"/>
  <c r="AN43" i="1" s="1"/>
  <c r="G43" i="1"/>
  <c r="F43" i="1"/>
  <c r="CI42" i="1"/>
  <c r="CH42" i="1"/>
  <c r="CF42" i="1"/>
  <c r="BW42" i="1"/>
  <c r="BV42" i="1"/>
  <c r="BU42" i="1"/>
  <c r="BT42" i="1"/>
  <c r="BS42" i="1"/>
  <c r="BN42" i="1" s="1"/>
  <c r="BP42" i="1"/>
  <c r="BI42" i="1"/>
  <c r="BC42" i="1"/>
  <c r="BD42" i="1" s="1"/>
  <c r="AY42" i="1"/>
  <c r="AW42" i="1"/>
  <c r="W42" i="1" s="1"/>
  <c r="BL42" i="1" s="1"/>
  <c r="AL42" i="1"/>
  <c r="AK42" i="1"/>
  <c r="AC42" i="1"/>
  <c r="X42" i="1"/>
  <c r="G42" i="1"/>
  <c r="F42" i="1"/>
  <c r="CI41" i="1"/>
  <c r="CH41" i="1"/>
  <c r="CF41" i="1"/>
  <c r="BW41" i="1"/>
  <c r="BV41" i="1"/>
  <c r="BU41" i="1"/>
  <c r="BT41" i="1"/>
  <c r="BS41" i="1"/>
  <c r="BP41" i="1"/>
  <c r="BN41" i="1"/>
  <c r="BI41" i="1"/>
  <c r="BC41" i="1"/>
  <c r="BD41" i="1" s="1"/>
  <c r="AY41" i="1"/>
  <c r="AW41" i="1" s="1"/>
  <c r="AX41" i="1" s="1"/>
  <c r="AL41" i="1"/>
  <c r="AK41" i="1"/>
  <c r="AC41" i="1"/>
  <c r="G41" i="1"/>
  <c r="F41" i="1"/>
  <c r="H41" i="1" s="1"/>
  <c r="CI40" i="1"/>
  <c r="CH40" i="1"/>
  <c r="CF40" i="1"/>
  <c r="BW40" i="1"/>
  <c r="BV40" i="1"/>
  <c r="BU40" i="1"/>
  <c r="BT40" i="1"/>
  <c r="BS40" i="1"/>
  <c r="BN40" i="1" s="1"/>
  <c r="BP40" i="1"/>
  <c r="BI40" i="1"/>
  <c r="BC40" i="1"/>
  <c r="BD40" i="1" s="1"/>
  <c r="AY40" i="1"/>
  <c r="AW40" i="1"/>
  <c r="W40" i="1" s="1"/>
  <c r="BL40" i="1" s="1"/>
  <c r="AL40" i="1"/>
  <c r="AK40" i="1"/>
  <c r="AJ40" i="1" s="1"/>
  <c r="AC40" i="1"/>
  <c r="X40" i="1"/>
  <c r="G40" i="1"/>
  <c r="F40" i="1"/>
  <c r="CI39" i="1"/>
  <c r="CH39" i="1"/>
  <c r="CF39" i="1"/>
  <c r="BW39" i="1"/>
  <c r="BV39" i="1"/>
  <c r="BU39" i="1"/>
  <c r="BT39" i="1"/>
  <c r="BS39" i="1"/>
  <c r="BN39" i="1" s="1"/>
  <c r="BP39" i="1"/>
  <c r="BI39" i="1"/>
  <c r="BC39" i="1"/>
  <c r="BD39" i="1" s="1"/>
  <c r="AY39" i="1"/>
  <c r="AW39" i="1" s="1"/>
  <c r="X39" i="1" s="1"/>
  <c r="AL39" i="1"/>
  <c r="AK39" i="1"/>
  <c r="AC39" i="1"/>
  <c r="G39" i="1"/>
  <c r="F39" i="1"/>
  <c r="CI38" i="1"/>
  <c r="CH38" i="1"/>
  <c r="CF38" i="1"/>
  <c r="BW38" i="1"/>
  <c r="BV38" i="1"/>
  <c r="BU38" i="1"/>
  <c r="BT38" i="1"/>
  <c r="BS38" i="1"/>
  <c r="BN38" i="1" s="1"/>
  <c r="BP38" i="1"/>
  <c r="BI38" i="1"/>
  <c r="BC38" i="1"/>
  <c r="BD38" i="1" s="1"/>
  <c r="AY38" i="1"/>
  <c r="AW38" i="1" s="1"/>
  <c r="V38" i="1" s="1"/>
  <c r="AN38" i="1" s="1"/>
  <c r="AL38" i="1"/>
  <c r="AK38" i="1"/>
  <c r="AC38" i="1"/>
  <c r="G38" i="1"/>
  <c r="F38" i="1"/>
  <c r="CI37" i="1"/>
  <c r="CH37" i="1"/>
  <c r="CF37" i="1"/>
  <c r="BW37" i="1"/>
  <c r="BV37" i="1"/>
  <c r="BU37" i="1"/>
  <c r="BT37" i="1"/>
  <c r="BS37" i="1"/>
  <c r="BN37" i="1" s="1"/>
  <c r="BP37" i="1"/>
  <c r="BI37" i="1"/>
  <c r="BC37" i="1"/>
  <c r="BD37" i="1" s="1"/>
  <c r="AY37" i="1"/>
  <c r="AW37" i="1"/>
  <c r="X37" i="1" s="1"/>
  <c r="AL37" i="1"/>
  <c r="AK37" i="1"/>
  <c r="AC37" i="1"/>
  <c r="G37" i="1"/>
  <c r="F37" i="1"/>
  <c r="CI36" i="1"/>
  <c r="CH36" i="1"/>
  <c r="CF36" i="1"/>
  <c r="BW36" i="1"/>
  <c r="BV36" i="1"/>
  <c r="BU36" i="1"/>
  <c r="BT36" i="1"/>
  <c r="BS36" i="1"/>
  <c r="BN36" i="1" s="1"/>
  <c r="BP36" i="1"/>
  <c r="BI36" i="1"/>
  <c r="BC36" i="1"/>
  <c r="BD36" i="1" s="1"/>
  <c r="AY36" i="1"/>
  <c r="AW36" i="1" s="1"/>
  <c r="AL36" i="1"/>
  <c r="AK36" i="1"/>
  <c r="AC36" i="1"/>
  <c r="V36" i="1"/>
  <c r="AN36" i="1" s="1"/>
  <c r="G36" i="1"/>
  <c r="F36" i="1"/>
  <c r="CI35" i="1"/>
  <c r="CH35" i="1"/>
  <c r="CF35" i="1"/>
  <c r="CG35" i="1" s="1"/>
  <c r="BK35" i="1" s="1"/>
  <c r="BW35" i="1"/>
  <c r="BV35" i="1"/>
  <c r="BU35" i="1"/>
  <c r="BT35" i="1"/>
  <c r="BS35" i="1"/>
  <c r="BN35" i="1" s="1"/>
  <c r="BP35" i="1"/>
  <c r="BI35" i="1"/>
  <c r="BC35" i="1"/>
  <c r="BD35" i="1" s="1"/>
  <c r="AY35" i="1"/>
  <c r="AW35" i="1" s="1"/>
  <c r="AL35" i="1"/>
  <c r="AK35" i="1"/>
  <c r="AC35" i="1"/>
  <c r="G35" i="1"/>
  <c r="F35" i="1"/>
  <c r="CI34" i="1"/>
  <c r="CH34" i="1"/>
  <c r="CF34" i="1"/>
  <c r="BW34" i="1"/>
  <c r="BV34" i="1"/>
  <c r="BU34" i="1"/>
  <c r="BT34" i="1"/>
  <c r="BS34" i="1"/>
  <c r="BN34" i="1" s="1"/>
  <c r="BP34" i="1"/>
  <c r="BI34" i="1"/>
  <c r="BC34" i="1"/>
  <c r="BD34" i="1" s="1"/>
  <c r="AY34" i="1"/>
  <c r="AW34" i="1" s="1"/>
  <c r="AL34" i="1"/>
  <c r="AK34" i="1"/>
  <c r="AJ34" i="1" s="1"/>
  <c r="AC34" i="1"/>
  <c r="G34" i="1"/>
  <c r="F34" i="1"/>
  <c r="CI33" i="1"/>
  <c r="CH33" i="1"/>
  <c r="CF33" i="1"/>
  <c r="BW33" i="1"/>
  <c r="BV33" i="1"/>
  <c r="BU33" i="1"/>
  <c r="BT33" i="1"/>
  <c r="BS33" i="1"/>
  <c r="BN33" i="1" s="1"/>
  <c r="BP33" i="1"/>
  <c r="BI33" i="1"/>
  <c r="BC33" i="1"/>
  <c r="BD33" i="1" s="1"/>
  <c r="AY33" i="1"/>
  <c r="AW33" i="1" s="1"/>
  <c r="AL33" i="1"/>
  <c r="AK33" i="1"/>
  <c r="AC33" i="1"/>
  <c r="G33" i="1"/>
  <c r="F33" i="1"/>
  <c r="CI32" i="1"/>
  <c r="CH32" i="1"/>
  <c r="CF32" i="1"/>
  <c r="CG32" i="1" s="1"/>
  <c r="AF32" i="1" s="1"/>
  <c r="BW32" i="1"/>
  <c r="BV32" i="1"/>
  <c r="BU32" i="1"/>
  <c r="BT32" i="1"/>
  <c r="BS32" i="1"/>
  <c r="BN32" i="1" s="1"/>
  <c r="BP32" i="1"/>
  <c r="BI32" i="1"/>
  <c r="BC32" i="1"/>
  <c r="BD32" i="1" s="1"/>
  <c r="AY32" i="1"/>
  <c r="AW32" i="1" s="1"/>
  <c r="AX32" i="1" s="1"/>
  <c r="AL32" i="1"/>
  <c r="AK32" i="1"/>
  <c r="AC32" i="1"/>
  <c r="G32" i="1"/>
  <c r="F32" i="1"/>
  <c r="CI31" i="1"/>
  <c r="CH31" i="1"/>
  <c r="CF31" i="1"/>
  <c r="CG31" i="1" s="1"/>
  <c r="BW31" i="1"/>
  <c r="BV31" i="1"/>
  <c r="BU31" i="1"/>
  <c r="BT31" i="1"/>
  <c r="BS31" i="1"/>
  <c r="BN31" i="1" s="1"/>
  <c r="BP31" i="1"/>
  <c r="BI31" i="1"/>
  <c r="BC31" i="1"/>
  <c r="BD31" i="1" s="1"/>
  <c r="AY31" i="1"/>
  <c r="AW31" i="1" s="1"/>
  <c r="AL31" i="1"/>
  <c r="AK31" i="1"/>
  <c r="AC31" i="1"/>
  <c r="G31" i="1"/>
  <c r="F31" i="1"/>
  <c r="H31" i="1" s="1"/>
  <c r="CI30" i="1"/>
  <c r="CH30" i="1"/>
  <c r="CF30" i="1"/>
  <c r="BW30" i="1"/>
  <c r="BV30" i="1"/>
  <c r="BU30" i="1"/>
  <c r="BT30" i="1"/>
  <c r="BS30" i="1"/>
  <c r="BN30" i="1" s="1"/>
  <c r="BP30" i="1"/>
  <c r="BI30" i="1"/>
  <c r="BC30" i="1"/>
  <c r="BD30" i="1" s="1"/>
  <c r="AY30" i="1"/>
  <c r="AW30" i="1" s="1"/>
  <c r="AL30" i="1"/>
  <c r="AK30" i="1"/>
  <c r="AC30" i="1"/>
  <c r="G30" i="1"/>
  <c r="H30" i="1" s="1"/>
  <c r="F30" i="1"/>
  <c r="CI29" i="1"/>
  <c r="CH29" i="1"/>
  <c r="CF29" i="1"/>
  <c r="BW29" i="1"/>
  <c r="BV29" i="1"/>
  <c r="BU29" i="1"/>
  <c r="BT29" i="1"/>
  <c r="BS29" i="1"/>
  <c r="BN29" i="1" s="1"/>
  <c r="BP29" i="1"/>
  <c r="BI29" i="1"/>
  <c r="BC29" i="1"/>
  <c r="BD29" i="1" s="1"/>
  <c r="AY29" i="1"/>
  <c r="AW29" i="1" s="1"/>
  <c r="AL29" i="1"/>
  <c r="AK29" i="1"/>
  <c r="AC29" i="1"/>
  <c r="G29" i="1"/>
  <c r="F29" i="1"/>
  <c r="CI28" i="1"/>
  <c r="CH28" i="1"/>
  <c r="CF28" i="1"/>
  <c r="BW28" i="1"/>
  <c r="BV28" i="1"/>
  <c r="BU28" i="1"/>
  <c r="BT28" i="1"/>
  <c r="BS28" i="1"/>
  <c r="BN28" i="1" s="1"/>
  <c r="BP28" i="1"/>
  <c r="BI28" i="1"/>
  <c r="BC28" i="1"/>
  <c r="BD28" i="1" s="1"/>
  <c r="AY28" i="1"/>
  <c r="AW28" i="1"/>
  <c r="V28" i="1" s="1"/>
  <c r="AL28" i="1"/>
  <c r="AK28" i="1"/>
  <c r="AC28" i="1"/>
  <c r="AA28" i="1"/>
  <c r="X28" i="1"/>
  <c r="G28" i="1"/>
  <c r="F28" i="1"/>
  <c r="CI27" i="1"/>
  <c r="CH27" i="1"/>
  <c r="CF27" i="1"/>
  <c r="BW27" i="1"/>
  <c r="BV27" i="1"/>
  <c r="BU27" i="1"/>
  <c r="BT27" i="1"/>
  <c r="BS27" i="1"/>
  <c r="BN27" i="1" s="1"/>
  <c r="BP27" i="1"/>
  <c r="BI27" i="1"/>
  <c r="BC27" i="1"/>
  <c r="BD27" i="1" s="1"/>
  <c r="AY27" i="1"/>
  <c r="AW27" i="1" s="1"/>
  <c r="AL27" i="1"/>
  <c r="AK27" i="1"/>
  <c r="AC27" i="1"/>
  <c r="G27" i="1"/>
  <c r="F27" i="1"/>
  <c r="H27" i="1" s="1"/>
  <c r="CI26" i="1"/>
  <c r="CH26" i="1"/>
  <c r="CF26" i="1"/>
  <c r="BW26" i="1"/>
  <c r="BV26" i="1"/>
  <c r="BU26" i="1"/>
  <c r="BT26" i="1"/>
  <c r="BS26" i="1"/>
  <c r="BN26" i="1" s="1"/>
  <c r="BP26" i="1"/>
  <c r="BI26" i="1"/>
  <c r="BC26" i="1"/>
  <c r="BD26" i="1" s="1"/>
  <c r="AY26" i="1"/>
  <c r="AW26" i="1" s="1"/>
  <c r="AL26" i="1"/>
  <c r="AK26" i="1"/>
  <c r="AC26" i="1"/>
  <c r="H26" i="1"/>
  <c r="G26" i="1"/>
  <c r="F26" i="1"/>
  <c r="CI25" i="1"/>
  <c r="CH25" i="1"/>
  <c r="CF25" i="1"/>
  <c r="BW25" i="1"/>
  <c r="BV25" i="1"/>
  <c r="BU25" i="1"/>
  <c r="BT25" i="1"/>
  <c r="BS25" i="1"/>
  <c r="BP25" i="1"/>
  <c r="BN25" i="1"/>
  <c r="BI25" i="1"/>
  <c r="BC25" i="1"/>
  <c r="BD25" i="1" s="1"/>
  <c r="AY25" i="1"/>
  <c r="AW25" i="1" s="1"/>
  <c r="AL25" i="1"/>
  <c r="AK25" i="1"/>
  <c r="AC25" i="1"/>
  <c r="G25" i="1"/>
  <c r="F25" i="1"/>
  <c r="H25" i="1" s="1"/>
  <c r="CI24" i="1"/>
  <c r="CH24" i="1"/>
  <c r="CF24" i="1"/>
  <c r="BW24" i="1"/>
  <c r="BV24" i="1"/>
  <c r="BU24" i="1"/>
  <c r="BT24" i="1"/>
  <c r="BS24" i="1"/>
  <c r="BN24" i="1" s="1"/>
  <c r="BP24" i="1"/>
  <c r="BI24" i="1"/>
  <c r="BC24" i="1"/>
  <c r="BD24" i="1" s="1"/>
  <c r="AY24" i="1"/>
  <c r="AW24" i="1" s="1"/>
  <c r="AL24" i="1"/>
  <c r="AK24" i="1"/>
  <c r="AC24" i="1"/>
  <c r="G24" i="1"/>
  <c r="H24" i="1" s="1"/>
  <c r="F24" i="1"/>
  <c r="CI23" i="1"/>
  <c r="CH23" i="1"/>
  <c r="CF23" i="1"/>
  <c r="BW23" i="1"/>
  <c r="BV23" i="1"/>
  <c r="BU23" i="1"/>
  <c r="BT23" i="1"/>
  <c r="BS23" i="1"/>
  <c r="BN23" i="1" s="1"/>
  <c r="BP23" i="1"/>
  <c r="BI23" i="1"/>
  <c r="BC23" i="1"/>
  <c r="BD23" i="1" s="1"/>
  <c r="AY23" i="1"/>
  <c r="AW23" i="1" s="1"/>
  <c r="X23" i="1" s="1"/>
  <c r="AL23" i="1"/>
  <c r="AK23" i="1"/>
  <c r="AJ23" i="1" s="1"/>
  <c r="AC23" i="1"/>
  <c r="G23" i="1"/>
  <c r="F23" i="1"/>
  <c r="CI22" i="1"/>
  <c r="CH22" i="1"/>
  <c r="CF22" i="1"/>
  <c r="BW22" i="1"/>
  <c r="BV22" i="1"/>
  <c r="BU22" i="1"/>
  <c r="BT22" i="1"/>
  <c r="BS22" i="1"/>
  <c r="BN22" i="1" s="1"/>
  <c r="BP22" i="1"/>
  <c r="BI22" i="1"/>
  <c r="BC22" i="1"/>
  <c r="BD22" i="1" s="1"/>
  <c r="AY22" i="1"/>
  <c r="AW22" i="1"/>
  <c r="X22" i="1" s="1"/>
  <c r="AL22" i="1"/>
  <c r="AK22" i="1"/>
  <c r="AC22" i="1"/>
  <c r="H22" i="1"/>
  <c r="G22" i="1"/>
  <c r="F22" i="1"/>
  <c r="CI21" i="1"/>
  <c r="CH21" i="1"/>
  <c r="CF21" i="1"/>
  <c r="BW21" i="1"/>
  <c r="BV21" i="1"/>
  <c r="BU21" i="1"/>
  <c r="BT21" i="1"/>
  <c r="BS21" i="1"/>
  <c r="BP21" i="1"/>
  <c r="BN21" i="1"/>
  <c r="BI21" i="1"/>
  <c r="BC21" i="1"/>
  <c r="BD21" i="1" s="1"/>
  <c r="AY21" i="1"/>
  <c r="AW21" i="1" s="1"/>
  <c r="AL21" i="1"/>
  <c r="AK21" i="1"/>
  <c r="AC21" i="1"/>
  <c r="G21" i="1"/>
  <c r="F21" i="1"/>
  <c r="H21" i="1" s="1"/>
  <c r="CI20" i="1"/>
  <c r="CH20" i="1"/>
  <c r="CF20" i="1"/>
  <c r="BW20" i="1"/>
  <c r="BV20" i="1"/>
  <c r="BU20" i="1"/>
  <c r="BT20" i="1"/>
  <c r="BS20" i="1"/>
  <c r="BN20" i="1" s="1"/>
  <c r="BP20" i="1"/>
  <c r="BI20" i="1"/>
  <c r="BC20" i="1"/>
  <c r="BD20" i="1" s="1"/>
  <c r="AY20" i="1"/>
  <c r="AW20" i="1" s="1"/>
  <c r="AL20" i="1"/>
  <c r="AK20" i="1"/>
  <c r="AC20" i="1"/>
  <c r="G20" i="1"/>
  <c r="F20" i="1"/>
  <c r="CI19" i="1"/>
  <c r="CH19" i="1"/>
  <c r="CF19" i="1"/>
  <c r="BW19" i="1"/>
  <c r="BV19" i="1"/>
  <c r="BU19" i="1"/>
  <c r="BT19" i="1"/>
  <c r="BS19" i="1"/>
  <c r="BN19" i="1" s="1"/>
  <c r="BP19" i="1"/>
  <c r="BI19" i="1"/>
  <c r="BC19" i="1"/>
  <c r="BD19" i="1" s="1"/>
  <c r="AY19" i="1"/>
  <c r="AW19" i="1" s="1"/>
  <c r="W19" i="1" s="1"/>
  <c r="BL19" i="1" s="1"/>
  <c r="AL19" i="1"/>
  <c r="AK19" i="1"/>
  <c r="AJ19" i="1" s="1"/>
  <c r="AC19" i="1"/>
  <c r="G19" i="1"/>
  <c r="F19" i="1"/>
  <c r="CG36" i="1" l="1"/>
  <c r="BK36" i="1" s="1"/>
  <c r="BM36" i="1" s="1"/>
  <c r="CG39" i="1"/>
  <c r="BK39" i="1" s="1"/>
  <c r="CG23" i="1"/>
  <c r="CG41" i="1"/>
  <c r="AF41" i="1" s="1"/>
  <c r="CG43" i="1"/>
  <c r="BK43" i="1" s="1"/>
  <c r="BM35" i="1"/>
  <c r="CG38" i="1"/>
  <c r="CG47" i="1"/>
  <c r="BK47" i="1" s="1"/>
  <c r="BM47" i="1" s="1"/>
  <c r="H35" i="1"/>
  <c r="H36" i="1"/>
  <c r="AJ36" i="1"/>
  <c r="H37" i="1"/>
  <c r="AJ22" i="1"/>
  <c r="CG22" i="1"/>
  <c r="H28" i="1"/>
  <c r="AX28" i="1"/>
  <c r="CG19" i="1"/>
  <c r="H20" i="1"/>
  <c r="H29" i="1"/>
  <c r="H32" i="1"/>
  <c r="AJ33" i="1"/>
  <c r="AJ37" i="1"/>
  <c r="AJ39" i="1"/>
  <c r="H40" i="1"/>
  <c r="AJ42" i="1"/>
  <c r="H43" i="1"/>
  <c r="AJ44" i="1"/>
  <c r="AJ48" i="1"/>
  <c r="H49" i="1"/>
  <c r="CG50" i="1"/>
  <c r="AF50" i="1" s="1"/>
  <c r="V31" i="1"/>
  <c r="AN31" i="1" s="1"/>
  <c r="AX31" i="1"/>
  <c r="X31" i="1"/>
  <c r="W24" i="1"/>
  <c r="BL24" i="1" s="1"/>
  <c r="V24" i="1"/>
  <c r="AN24" i="1" s="1"/>
  <c r="X24" i="1"/>
  <c r="AX24" i="1"/>
  <c r="AA24" i="1"/>
  <c r="V26" i="1"/>
  <c r="AA26" i="1"/>
  <c r="X26" i="1"/>
  <c r="AX26" i="1"/>
  <c r="W26" i="1"/>
  <c r="BL26" i="1" s="1"/>
  <c r="AF38" i="1"/>
  <c r="AG38" i="1" s="1"/>
  <c r="AH38" i="1" s="1"/>
  <c r="AO38" i="1" s="1"/>
  <c r="BK38" i="1"/>
  <c r="BM38" i="1" s="1"/>
  <c r="AA21" i="1"/>
  <c r="AX21" i="1"/>
  <c r="V21" i="1"/>
  <c r="X21" i="1"/>
  <c r="W21" i="1"/>
  <c r="BL21" i="1" s="1"/>
  <c r="V46" i="1"/>
  <c r="AN46" i="1" s="1"/>
  <c r="X46" i="1"/>
  <c r="AA46" i="1"/>
  <c r="W46" i="1"/>
  <c r="BL46" i="1" s="1"/>
  <c r="AA20" i="1"/>
  <c r="X20" i="1"/>
  <c r="AX20" i="1"/>
  <c r="V20" i="1"/>
  <c r="AN20" i="1" s="1"/>
  <c r="W20" i="1"/>
  <c r="BL20" i="1" s="1"/>
  <c r="V30" i="1"/>
  <c r="AN30" i="1" s="1"/>
  <c r="AA30" i="1"/>
  <c r="X30" i="1"/>
  <c r="W30" i="1"/>
  <c r="BL30" i="1" s="1"/>
  <c r="AX30" i="1"/>
  <c r="BK50" i="1"/>
  <c r="BM50" i="1" s="1"/>
  <c r="AA19" i="1"/>
  <c r="AA22" i="1"/>
  <c r="AA23" i="1"/>
  <c r="H19" i="1"/>
  <c r="AJ20" i="1"/>
  <c r="AJ21" i="1"/>
  <c r="V22" i="1"/>
  <c r="AN22" i="1" s="1"/>
  <c r="AX22" i="1"/>
  <c r="V23" i="1"/>
  <c r="AN23" i="1" s="1"/>
  <c r="AX23" i="1"/>
  <c r="CG24" i="1"/>
  <c r="AF24" i="1" s="1"/>
  <c r="AJ26" i="1"/>
  <c r="AJ27" i="1"/>
  <c r="CG27" i="1"/>
  <c r="BK27" i="1" s="1"/>
  <c r="BM27" i="1" s="1"/>
  <c r="CG28" i="1"/>
  <c r="BK28" i="1" s="1"/>
  <c r="BM28" i="1" s="1"/>
  <c r="AJ30" i="1"/>
  <c r="AJ32" i="1"/>
  <c r="H33" i="1"/>
  <c r="CG33" i="1"/>
  <c r="BK33" i="1" s="1"/>
  <c r="BM33" i="1" s="1"/>
  <c r="CG34" i="1"/>
  <c r="AF34" i="1" s="1"/>
  <c r="AA40" i="1"/>
  <c r="CG40" i="1"/>
  <c r="AF40" i="1" s="1"/>
  <c r="AJ41" i="1"/>
  <c r="AA42" i="1"/>
  <c r="AA44" i="1"/>
  <c r="CG44" i="1"/>
  <c r="AF44" i="1" s="1"/>
  <c r="CG45" i="1"/>
  <c r="BK45" i="1" s="1"/>
  <c r="BM45" i="1" s="1"/>
  <c r="W48" i="1"/>
  <c r="BL48" i="1" s="1"/>
  <c r="AJ49" i="1"/>
  <c r="W23" i="1"/>
  <c r="BL23" i="1" s="1"/>
  <c r="AF31" i="1"/>
  <c r="AF36" i="1"/>
  <c r="AG36" i="1" s="1"/>
  <c r="AH36" i="1" s="1"/>
  <c r="AF43" i="1"/>
  <c r="AG43" i="1" s="1"/>
  <c r="AH43" i="1" s="1"/>
  <c r="AD43" i="1" s="1"/>
  <c r="AB43" i="1" s="1"/>
  <c r="AE43" i="1" s="1"/>
  <c r="X48" i="1"/>
  <c r="AJ50" i="1"/>
  <c r="W22" i="1"/>
  <c r="BL22" i="1" s="1"/>
  <c r="CG20" i="1"/>
  <c r="AF20" i="1" s="1"/>
  <c r="CG21" i="1"/>
  <c r="BK21" i="1" s="1"/>
  <c r="BM21" i="1" s="1"/>
  <c r="H23" i="1"/>
  <c r="AJ24" i="1"/>
  <c r="AJ25" i="1"/>
  <c r="CG25" i="1"/>
  <c r="BK25" i="1" s="1"/>
  <c r="BM25" i="1" s="1"/>
  <c r="CG26" i="1"/>
  <c r="BK26" i="1" s="1"/>
  <c r="W28" i="1"/>
  <c r="BL28" i="1" s="1"/>
  <c r="BO28" i="1" s="1"/>
  <c r="AJ28" i="1"/>
  <c r="AJ29" i="1"/>
  <c r="CG29" i="1"/>
  <c r="AF29" i="1" s="1"/>
  <c r="CG30" i="1"/>
  <c r="AF30" i="1" s="1"/>
  <c r="AJ31" i="1"/>
  <c r="AJ35" i="1"/>
  <c r="CG37" i="1"/>
  <c r="BK37" i="1" s="1"/>
  <c r="BM37" i="1" s="1"/>
  <c r="H38" i="1"/>
  <c r="AJ38" i="1"/>
  <c r="H39" i="1"/>
  <c r="V41" i="1"/>
  <c r="AN41" i="1" s="1"/>
  <c r="W44" i="1"/>
  <c r="BL44" i="1" s="1"/>
  <c r="AA48" i="1"/>
  <c r="CG48" i="1"/>
  <c r="AF48" i="1" s="1"/>
  <c r="CG49" i="1"/>
  <c r="BK49" i="1" s="1"/>
  <c r="BM49" i="1" s="1"/>
  <c r="H50" i="1"/>
  <c r="AF22" i="1"/>
  <c r="BK22" i="1"/>
  <c r="BM22" i="1" s="1"/>
  <c r="V25" i="1"/>
  <c r="AX25" i="1"/>
  <c r="X25" i="1"/>
  <c r="W25" i="1"/>
  <c r="BL25" i="1" s="1"/>
  <c r="AA25" i="1"/>
  <c r="AN28" i="1"/>
  <c r="AF28" i="1"/>
  <c r="V29" i="1"/>
  <c r="AX29" i="1"/>
  <c r="X29" i="1"/>
  <c r="AA29" i="1"/>
  <c r="W29" i="1"/>
  <c r="BL29" i="1" s="1"/>
  <c r="BK19" i="1"/>
  <c r="BO19" i="1" s="1"/>
  <c r="AF19" i="1"/>
  <c r="BK23" i="1"/>
  <c r="BM23" i="1" s="1"/>
  <c r="AF23" i="1"/>
  <c r="AX19" i="1"/>
  <c r="X19" i="1"/>
  <c r="AF33" i="1"/>
  <c r="BM19" i="1"/>
  <c r="AN26" i="1"/>
  <c r="AF26" i="1"/>
  <c r="V27" i="1"/>
  <c r="AX27" i="1"/>
  <c r="X27" i="1"/>
  <c r="AA27" i="1"/>
  <c r="W27" i="1"/>
  <c r="BL27" i="1" s="1"/>
  <c r="BK29" i="1"/>
  <c r="BM29" i="1" s="1"/>
  <c r="BK30" i="1"/>
  <c r="BO30" i="1" s="1"/>
  <c r="AA33" i="1"/>
  <c r="W33" i="1"/>
  <c r="BL33" i="1" s="1"/>
  <c r="AX33" i="1"/>
  <c r="X33" i="1"/>
  <c r="V33" i="1"/>
  <c r="AX34" i="1"/>
  <c r="X34" i="1"/>
  <c r="W34" i="1"/>
  <c r="BL34" i="1" s="1"/>
  <c r="AA34" i="1"/>
  <c r="V34" i="1"/>
  <c r="AA35" i="1"/>
  <c r="W35" i="1"/>
  <c r="BL35" i="1" s="1"/>
  <c r="BO35" i="1" s="1"/>
  <c r="V35" i="1"/>
  <c r="AA37" i="1"/>
  <c r="W37" i="1"/>
  <c r="BL37" i="1" s="1"/>
  <c r="BO37" i="1" s="1"/>
  <c r="V37" i="1"/>
  <c r="AX37" i="1"/>
  <c r="AN21" i="1"/>
  <c r="BK31" i="1"/>
  <c r="BM31" i="1" s="1"/>
  <c r="V32" i="1"/>
  <c r="AA32" i="1"/>
  <c r="BK32" i="1"/>
  <c r="BM32" i="1" s="1"/>
  <c r="X35" i="1"/>
  <c r="AF35" i="1"/>
  <c r="AX35" i="1"/>
  <c r="AX38" i="1"/>
  <c r="X38" i="1"/>
  <c r="AA38" i="1"/>
  <c r="W38" i="1"/>
  <c r="BL38" i="1" s="1"/>
  <c r="AF39" i="1"/>
  <c r="W32" i="1"/>
  <c r="BL32" i="1" s="1"/>
  <c r="BO32" i="1" s="1"/>
  <c r="AA39" i="1"/>
  <c r="W39" i="1"/>
  <c r="BL39" i="1" s="1"/>
  <c r="BO39" i="1" s="1"/>
  <c r="V39" i="1"/>
  <c r="AX39" i="1"/>
  <c r="AA31" i="1"/>
  <c r="W31" i="1"/>
  <c r="BL31" i="1" s="1"/>
  <c r="X32" i="1"/>
  <c r="H34" i="1"/>
  <c r="AX36" i="1"/>
  <c r="X36" i="1"/>
  <c r="AA36" i="1"/>
  <c r="W36" i="1"/>
  <c r="BL36" i="1" s="1"/>
  <c r="BO36" i="1" s="1"/>
  <c r="AF37" i="1"/>
  <c r="BM39" i="1"/>
  <c r="X43" i="1"/>
  <c r="AA43" i="1"/>
  <c r="W43" i="1"/>
  <c r="BL43" i="1" s="1"/>
  <c r="BO43" i="1" s="1"/>
  <c r="H44" i="1"/>
  <c r="AN44" i="1"/>
  <c r="V45" i="1"/>
  <c r="X45" i="1"/>
  <c r="AA45" i="1"/>
  <c r="W45" i="1"/>
  <c r="BL45" i="1" s="1"/>
  <c r="X50" i="1"/>
  <c r="AA50" i="1"/>
  <c r="W50" i="1"/>
  <c r="BL50" i="1" s="1"/>
  <c r="V50" i="1"/>
  <c r="AX50" i="1"/>
  <c r="X41" i="1"/>
  <c r="AA41" i="1"/>
  <c r="W41" i="1"/>
  <c r="BL41" i="1" s="1"/>
  <c r="V42" i="1"/>
  <c r="AX42" i="1"/>
  <c r="H48" i="1"/>
  <c r="AN48" i="1"/>
  <c r="V49" i="1"/>
  <c r="X49" i="1"/>
  <c r="AA49" i="1"/>
  <c r="W49" i="1"/>
  <c r="BL49" i="1" s="1"/>
  <c r="V40" i="1"/>
  <c r="AX40" i="1"/>
  <c r="H42" i="1"/>
  <c r="CG42" i="1"/>
  <c r="BM43" i="1"/>
  <c r="H46" i="1"/>
  <c r="AF46" i="1"/>
  <c r="BK46" i="1"/>
  <c r="BM46" i="1" s="1"/>
  <c r="V47" i="1"/>
  <c r="X47" i="1"/>
  <c r="AA47" i="1"/>
  <c r="W47" i="1"/>
  <c r="BL47" i="1" s="1"/>
  <c r="AX44" i="1"/>
  <c r="AX46" i="1"/>
  <c r="AX48" i="1"/>
  <c r="BK41" i="1" l="1"/>
  <c r="BM41" i="1" s="1"/>
  <c r="AF47" i="1"/>
  <c r="BO31" i="1"/>
  <c r="BK40" i="1"/>
  <c r="BM40" i="1" s="1"/>
  <c r="AF21" i="1"/>
  <c r="BK48" i="1"/>
  <c r="BM48" i="1" s="1"/>
  <c r="BK44" i="1"/>
  <c r="BM44" i="1" s="1"/>
  <c r="BO41" i="1"/>
  <c r="AF25" i="1"/>
  <c r="AG25" i="1" s="1"/>
  <c r="AH25" i="1" s="1"/>
  <c r="AD25" i="1" s="1"/>
  <c r="AB25" i="1" s="1"/>
  <c r="AE25" i="1" s="1"/>
  <c r="Y25" i="1" s="1"/>
  <c r="Z25" i="1" s="1"/>
  <c r="AF27" i="1"/>
  <c r="BK20" i="1"/>
  <c r="BO22" i="1"/>
  <c r="BO27" i="1"/>
  <c r="AG31" i="1"/>
  <c r="AH31" i="1" s="1"/>
  <c r="AI31" i="1" s="1"/>
  <c r="AM31" i="1" s="1"/>
  <c r="BO26" i="1"/>
  <c r="BM26" i="1"/>
  <c r="BK34" i="1"/>
  <c r="BM34" i="1" s="1"/>
  <c r="AF45" i="1"/>
  <c r="AG50" i="1"/>
  <c r="AH50" i="1" s="1"/>
  <c r="AP50" i="1" s="1"/>
  <c r="AF49" i="1"/>
  <c r="BO23" i="1"/>
  <c r="BO29" i="1"/>
  <c r="BK24" i="1"/>
  <c r="BM24" i="1" s="1"/>
  <c r="BO49" i="1"/>
  <c r="BO33" i="1"/>
  <c r="BO50" i="1"/>
  <c r="BO38" i="1"/>
  <c r="Y43" i="1"/>
  <c r="Z43" i="1" s="1"/>
  <c r="AN19" i="1"/>
  <c r="AN29" i="1"/>
  <c r="AG48" i="1"/>
  <c r="AH48" i="1" s="1"/>
  <c r="AI36" i="1"/>
  <c r="AM36" i="1" s="1"/>
  <c r="AP36" i="1"/>
  <c r="AD36" i="1"/>
  <c r="AB36" i="1" s="1"/>
  <c r="AE36" i="1" s="1"/>
  <c r="Y36" i="1" s="1"/>
  <c r="Z36" i="1" s="1"/>
  <c r="AN39" i="1"/>
  <c r="AG35" i="1"/>
  <c r="AH35" i="1" s="1"/>
  <c r="AN32" i="1"/>
  <c r="AG44" i="1"/>
  <c r="AH44" i="1" s="1"/>
  <c r="AG30" i="1"/>
  <c r="AH30" i="1" s="1"/>
  <c r="AG29" i="1"/>
  <c r="AH29" i="1" s="1"/>
  <c r="AD29" i="1" s="1"/>
  <c r="AB29" i="1" s="1"/>
  <c r="AE29" i="1" s="1"/>
  <c r="Y29" i="1" s="1"/>
  <c r="Z29" i="1" s="1"/>
  <c r="AN27" i="1"/>
  <c r="AG32" i="1"/>
  <c r="AH32" i="1" s="1"/>
  <c r="AD32" i="1" s="1"/>
  <c r="AB32" i="1" s="1"/>
  <c r="AE32" i="1" s="1"/>
  <c r="Y32" i="1" s="1"/>
  <c r="Z32" i="1" s="1"/>
  <c r="AG23" i="1"/>
  <c r="AH23" i="1" s="1"/>
  <c r="AG19" i="1"/>
  <c r="AH19" i="1" s="1"/>
  <c r="AD19" i="1" s="1"/>
  <c r="AB19" i="1" s="1"/>
  <c r="AE19" i="1" s="1"/>
  <c r="Y19" i="1" s="1"/>
  <c r="Z19" i="1" s="1"/>
  <c r="AG21" i="1"/>
  <c r="AH21" i="1" s="1"/>
  <c r="AN47" i="1"/>
  <c r="AN42" i="1"/>
  <c r="AG49" i="1"/>
  <c r="AH49" i="1" s="1"/>
  <c r="AD49" i="1" s="1"/>
  <c r="AB49" i="1" s="1"/>
  <c r="AE49" i="1" s="1"/>
  <c r="Y49" i="1" s="1"/>
  <c r="Z49" i="1" s="1"/>
  <c r="BO47" i="1"/>
  <c r="AG46" i="1"/>
  <c r="AH46" i="1" s="1"/>
  <c r="AN40" i="1"/>
  <c r="BO48" i="1"/>
  <c r="AG40" i="1"/>
  <c r="AH40" i="1" s="1"/>
  <c r="AI38" i="1"/>
  <c r="AM38" i="1" s="1"/>
  <c r="AP38" i="1"/>
  <c r="AQ38" i="1" s="1"/>
  <c r="AD38" i="1"/>
  <c r="AB38" i="1" s="1"/>
  <c r="AE38" i="1" s="1"/>
  <c r="Y38" i="1" s="1"/>
  <c r="Z38" i="1" s="1"/>
  <c r="BM30" i="1"/>
  <c r="AD31" i="1"/>
  <c r="AB31" i="1" s="1"/>
  <c r="AE31" i="1" s="1"/>
  <c r="Y31" i="1" s="1"/>
  <c r="Z31" i="1" s="1"/>
  <c r="AG33" i="1"/>
  <c r="AH33" i="1" s="1"/>
  <c r="AO31" i="1"/>
  <c r="AG28" i="1"/>
  <c r="AH28" i="1" s="1"/>
  <c r="AG27" i="1"/>
  <c r="AH27" i="1" s="1"/>
  <c r="AD27" i="1" s="1"/>
  <c r="AB27" i="1" s="1"/>
  <c r="AE27" i="1" s="1"/>
  <c r="Y27" i="1" s="1"/>
  <c r="Z27" i="1" s="1"/>
  <c r="AN25" i="1"/>
  <c r="AG20" i="1"/>
  <c r="AH20" i="1" s="1"/>
  <c r="BO21" i="1"/>
  <c r="AN50" i="1"/>
  <c r="AD50" i="1"/>
  <c r="AB50" i="1" s="1"/>
  <c r="AE50" i="1" s="1"/>
  <c r="Y50" i="1" s="1"/>
  <c r="Z50" i="1" s="1"/>
  <c r="AG39" i="1"/>
  <c r="AH39" i="1" s="1"/>
  <c r="AN37" i="1"/>
  <c r="AN33" i="1"/>
  <c r="AG34" i="1"/>
  <c r="AH34" i="1" s="1"/>
  <c r="AD34" i="1" s="1"/>
  <c r="AB34" i="1" s="1"/>
  <c r="AE34" i="1" s="1"/>
  <c r="Y34" i="1" s="1"/>
  <c r="Z34" i="1" s="1"/>
  <c r="AG24" i="1"/>
  <c r="AH24" i="1" s="1"/>
  <c r="AI43" i="1"/>
  <c r="AM43" i="1" s="1"/>
  <c r="AP43" i="1"/>
  <c r="AN45" i="1"/>
  <c r="AG45" i="1"/>
  <c r="AH45" i="1" s="1"/>
  <c r="BK42" i="1"/>
  <c r="AF42" i="1"/>
  <c r="AN49" i="1"/>
  <c r="AG47" i="1"/>
  <c r="AH47" i="1" s="1"/>
  <c r="AD47" i="1" s="1"/>
  <c r="AB47" i="1" s="1"/>
  <c r="AE47" i="1" s="1"/>
  <c r="Y47" i="1" s="1"/>
  <c r="Z47" i="1" s="1"/>
  <c r="BO45" i="1"/>
  <c r="BO44" i="1"/>
  <c r="AG37" i="1"/>
  <c r="AH37" i="1" s="1"/>
  <c r="AD37" i="1" s="1"/>
  <c r="AB37" i="1" s="1"/>
  <c r="AE37" i="1" s="1"/>
  <c r="Y37" i="1" s="1"/>
  <c r="Z37" i="1" s="1"/>
  <c r="BO46" i="1"/>
  <c r="AG41" i="1"/>
  <c r="AH41" i="1" s="1"/>
  <c r="AO43" i="1"/>
  <c r="AO36" i="1"/>
  <c r="AD35" i="1"/>
  <c r="AB35" i="1" s="1"/>
  <c r="AE35" i="1" s="1"/>
  <c r="Y35" i="1" s="1"/>
  <c r="Z35" i="1" s="1"/>
  <c r="AN35" i="1"/>
  <c r="AN34" i="1"/>
  <c r="AG26" i="1"/>
  <c r="AH26" i="1" s="1"/>
  <c r="BO25" i="1"/>
  <c r="AG22" i="1"/>
  <c r="AH22" i="1" s="1"/>
  <c r="AI50" i="1" l="1"/>
  <c r="AM50" i="1" s="1"/>
  <c r="BO40" i="1"/>
  <c r="AP31" i="1"/>
  <c r="AO50" i="1"/>
  <c r="BO20" i="1"/>
  <c r="BM20" i="1"/>
  <c r="BO34" i="1"/>
  <c r="AQ43" i="1"/>
  <c r="BO24" i="1"/>
  <c r="AI34" i="1"/>
  <c r="AM34" i="1" s="1"/>
  <c r="AP34" i="1"/>
  <c r="AO34" i="1"/>
  <c r="AI28" i="1"/>
  <c r="AM28" i="1" s="1"/>
  <c r="AP28" i="1"/>
  <c r="AD28" i="1"/>
  <c r="AB28" i="1" s="1"/>
  <c r="AE28" i="1" s="1"/>
  <c r="Y28" i="1" s="1"/>
  <c r="Z28" i="1" s="1"/>
  <c r="AO28" i="1"/>
  <c r="AP46" i="1"/>
  <c r="AI46" i="1"/>
  <c r="AM46" i="1" s="1"/>
  <c r="AD46" i="1"/>
  <c r="AB46" i="1" s="1"/>
  <c r="AE46" i="1" s="1"/>
  <c r="Y46" i="1" s="1"/>
  <c r="Z46" i="1" s="1"/>
  <c r="AO46" i="1"/>
  <c r="AP44" i="1"/>
  <c r="AI44" i="1"/>
  <c r="AM44" i="1" s="1"/>
  <c r="AO44" i="1"/>
  <c r="AD44" i="1"/>
  <c r="AB44" i="1" s="1"/>
  <c r="AE44" i="1" s="1"/>
  <c r="Y44" i="1" s="1"/>
  <c r="Z44" i="1" s="1"/>
  <c r="AQ36" i="1"/>
  <c r="AP45" i="1"/>
  <c r="AI45" i="1"/>
  <c r="AM45" i="1" s="1"/>
  <c r="AO45" i="1"/>
  <c r="AP27" i="1"/>
  <c r="AI27" i="1"/>
  <c r="AM27" i="1" s="1"/>
  <c r="AO27" i="1"/>
  <c r="AI33" i="1"/>
  <c r="AM33" i="1" s="1"/>
  <c r="AP33" i="1"/>
  <c r="AO33" i="1"/>
  <c r="AP40" i="1"/>
  <c r="AI40" i="1"/>
  <c r="AM40" i="1" s="1"/>
  <c r="AO40" i="1"/>
  <c r="AP19" i="1"/>
  <c r="AI19" i="1"/>
  <c r="AM19" i="1" s="1"/>
  <c r="AO19" i="1"/>
  <c r="AI35" i="1"/>
  <c r="AM35" i="1" s="1"/>
  <c r="AP35" i="1"/>
  <c r="AO35" i="1"/>
  <c r="AP47" i="1"/>
  <c r="AI47" i="1"/>
  <c r="AM47" i="1" s="1"/>
  <c r="AO47" i="1"/>
  <c r="AG42" i="1"/>
  <c r="AH42" i="1" s="1"/>
  <c r="AD33" i="1"/>
  <c r="AB33" i="1" s="1"/>
  <c r="AE33" i="1" s="1"/>
  <c r="Y33" i="1" s="1"/>
  <c r="Z33" i="1" s="1"/>
  <c r="AI39" i="1"/>
  <c r="AM39" i="1" s="1"/>
  <c r="AP39" i="1"/>
  <c r="AO39" i="1"/>
  <c r="AP21" i="1"/>
  <c r="AI21" i="1"/>
  <c r="AM21" i="1" s="1"/>
  <c r="AO21" i="1"/>
  <c r="AD21" i="1"/>
  <c r="AB21" i="1" s="1"/>
  <c r="AE21" i="1" s="1"/>
  <c r="Y21" i="1" s="1"/>
  <c r="Z21" i="1" s="1"/>
  <c r="AP23" i="1"/>
  <c r="AI23" i="1"/>
  <c r="AM23" i="1" s="1"/>
  <c r="AO23" i="1"/>
  <c r="AD23" i="1"/>
  <c r="AB23" i="1" s="1"/>
  <c r="AE23" i="1" s="1"/>
  <c r="Y23" i="1" s="1"/>
  <c r="Z23" i="1" s="1"/>
  <c r="AQ31" i="1"/>
  <c r="AQ50" i="1"/>
  <c r="AI30" i="1"/>
  <c r="AM30" i="1" s="1"/>
  <c r="AP30" i="1"/>
  <c r="AD30" i="1"/>
  <c r="AB30" i="1" s="1"/>
  <c r="AE30" i="1" s="1"/>
  <c r="Y30" i="1" s="1"/>
  <c r="Z30" i="1" s="1"/>
  <c r="AO30" i="1"/>
  <c r="AP48" i="1"/>
  <c r="AI48" i="1"/>
  <c r="AM48" i="1" s="1"/>
  <c r="AD48" i="1"/>
  <c r="AB48" i="1" s="1"/>
  <c r="AE48" i="1" s="1"/>
  <c r="Y48" i="1" s="1"/>
  <c r="Z48" i="1" s="1"/>
  <c r="AO48" i="1"/>
  <c r="AI22" i="1"/>
  <c r="AM22" i="1" s="1"/>
  <c r="AP22" i="1"/>
  <c r="AO22" i="1"/>
  <c r="AD22" i="1"/>
  <c r="AB22" i="1" s="1"/>
  <c r="AE22" i="1" s="1"/>
  <c r="Y22" i="1" s="1"/>
  <c r="Z22" i="1" s="1"/>
  <c r="AP25" i="1"/>
  <c r="AI25" i="1"/>
  <c r="AM25" i="1" s="1"/>
  <c r="AO25" i="1"/>
  <c r="AI37" i="1"/>
  <c r="AM37" i="1" s="1"/>
  <c r="AP37" i="1"/>
  <c r="AO37" i="1"/>
  <c r="AI24" i="1"/>
  <c r="AM24" i="1" s="1"/>
  <c r="AP24" i="1"/>
  <c r="AD24" i="1"/>
  <c r="AB24" i="1" s="1"/>
  <c r="AE24" i="1" s="1"/>
  <c r="Y24" i="1" s="1"/>
  <c r="Z24" i="1" s="1"/>
  <c r="AO24" i="1"/>
  <c r="AI26" i="1"/>
  <c r="AM26" i="1" s="1"/>
  <c r="AP26" i="1"/>
  <c r="AO26" i="1"/>
  <c r="AD26" i="1"/>
  <c r="AB26" i="1" s="1"/>
  <c r="AE26" i="1" s="1"/>
  <c r="Y26" i="1" s="1"/>
  <c r="Z26" i="1" s="1"/>
  <c r="AI41" i="1"/>
  <c r="AM41" i="1" s="1"/>
  <c r="AP41" i="1"/>
  <c r="AD41" i="1"/>
  <c r="AB41" i="1" s="1"/>
  <c r="AE41" i="1" s="1"/>
  <c r="Y41" i="1" s="1"/>
  <c r="Z41" i="1" s="1"/>
  <c r="AO41" i="1"/>
  <c r="BM42" i="1"/>
  <c r="BO42" i="1"/>
  <c r="AD45" i="1"/>
  <c r="AB45" i="1" s="1"/>
  <c r="AE45" i="1" s="1"/>
  <c r="Y45" i="1" s="1"/>
  <c r="Z45" i="1" s="1"/>
  <c r="AI20" i="1"/>
  <c r="AM20" i="1" s="1"/>
  <c r="AP20" i="1"/>
  <c r="AO20" i="1"/>
  <c r="AD20" i="1"/>
  <c r="AB20" i="1" s="1"/>
  <c r="AE20" i="1" s="1"/>
  <c r="Y20" i="1" s="1"/>
  <c r="Z20" i="1" s="1"/>
  <c r="AD40" i="1"/>
  <c r="AB40" i="1" s="1"/>
  <c r="AE40" i="1" s="1"/>
  <c r="Y40" i="1" s="1"/>
  <c r="Z40" i="1" s="1"/>
  <c r="AP49" i="1"/>
  <c r="AI49" i="1"/>
  <c r="AM49" i="1" s="1"/>
  <c r="AO49" i="1"/>
  <c r="AP32" i="1"/>
  <c r="AI32" i="1"/>
  <c r="AM32" i="1" s="1"/>
  <c r="AO32" i="1"/>
  <c r="AP29" i="1"/>
  <c r="AI29" i="1"/>
  <c r="AM29" i="1" s="1"/>
  <c r="AO29" i="1"/>
  <c r="AD39" i="1"/>
  <c r="AB39" i="1" s="1"/>
  <c r="AE39" i="1" s="1"/>
  <c r="Y39" i="1" s="1"/>
  <c r="Z39" i="1" s="1"/>
  <c r="AQ46" i="1" l="1"/>
  <c r="AQ33" i="1"/>
  <c r="AQ27" i="1"/>
  <c r="AQ44" i="1"/>
  <c r="AQ49" i="1"/>
  <c r="AQ23" i="1"/>
  <c r="AQ21" i="1"/>
  <c r="AQ47" i="1"/>
  <c r="AQ34" i="1"/>
  <c r="AQ37" i="1"/>
  <c r="AQ48" i="1"/>
  <c r="AQ39" i="1"/>
  <c r="AQ20" i="1"/>
  <c r="AQ32" i="1"/>
  <c r="AQ30" i="1"/>
  <c r="AQ22" i="1"/>
  <c r="AQ25" i="1"/>
  <c r="AP42" i="1"/>
  <c r="AI42" i="1"/>
  <c r="AM42" i="1" s="1"/>
  <c r="AO42" i="1"/>
  <c r="AD42" i="1"/>
  <c r="AB42" i="1" s="1"/>
  <c r="AE42" i="1" s="1"/>
  <c r="Y42" i="1" s="1"/>
  <c r="Z42" i="1" s="1"/>
  <c r="AQ40" i="1"/>
  <c r="AQ29" i="1"/>
  <c r="AQ41" i="1"/>
  <c r="AQ26" i="1"/>
  <c r="AQ24" i="1"/>
  <c r="AQ35" i="1"/>
  <c r="AQ19" i="1"/>
  <c r="AQ45" i="1"/>
  <c r="AQ28" i="1"/>
  <c r="AQ42" i="1" l="1"/>
</calcChain>
</file>

<file path=xl/sharedStrings.xml><?xml version="1.0" encoding="utf-8"?>
<sst xmlns="http://schemas.openxmlformats.org/spreadsheetml/2006/main" count="1581" uniqueCount="424">
  <si>
    <t>File opened</t>
  </si>
  <si>
    <t>2021-07-18 09:18:59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</si>
  <si>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</si>
  <si>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</si>
  <si>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</si>
  <si>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</si>
  <si>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</si>
  <si>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</si>
  <si>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</si>
  <si>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</si>
  <si>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</si>
  <si>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</si>
  <si>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</si>
  <si>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{"h2oaspan2": "0", "h2obzero": "1.12406", "flowmeterzero": "1.02723", "ssb_ref": "33242.2", "h2oaspan1": "0.996014", "co2aspanconc1": "2500", "h2obspanconc2": "0", "h2obspan2": "0", "co2bzero": "0.960409", "chamberpressurezero": "2.62908", "ssa_ref": "28824.6", "h2oaspan2b": "0.0647305", "co2aspanconc2": "301.5", "tazero": "-0.018898", "oxygen": "21", "h2obspan1": "0.995932", "co2aspan2b": "0.285185", "co2bspan2b": "0.285229", "flowazero": "0.29922", "co2bspan2": "-0.0293673", "co2bspanconc1": "2500", "h2obspanconc1": "12.26", "h2oaspanconc1": "12.26", "co2bspan2a": "0.287951", "tbzero": "0.0334682", "h2oaspanconc2": "0", "co2aspan2a": "0.287879", "co2azero": "0.969968", "co2bspan1": "0.999003", "flowbzero": "0.30222", "co2bspanconc2": "301.5", "h2oazero": "1.13507", "h2obspan2a": "0.0646487", "co2aspan1": "0.998238", "h2oaspan2a": "0.0649895", "co2aspan2": "-0.0263931", "h2obspan2b": "0.0643857"}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</si>
  <si>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</si>
  <si>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</si>
  <si>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</si>
  <si>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</si>
  <si>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</si>
  <si>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</si>
  <si>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</si>
  <si>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</si>
  <si>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</si>
  <si>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1.3.1</t>
  </si>
  <si>
    <t>09:18:59</t>
  </si>
  <si>
    <t>Stability Definition:	F (FlrLS): Slp&lt;1	ΔCO2 (Meas2): Slp&lt;0.5	ΔH2O (Meas2): Slp&lt;0.1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</si>
  <si>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</si>
  <si>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</si>
  <si>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</si>
  <si>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</si>
  <si>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</si>
  <si>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</si>
  <si>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</si>
  <si>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</si>
  <si>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</si>
  <si>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</si>
  <si>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</si>
  <si>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</si>
  <si>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</si>
  <si>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</si>
  <si>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</si>
  <si>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</si>
  <si>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</si>
  <si>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</si>
  <si>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</si>
  <si>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</si>
  <si>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</si>
  <si>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</si>
  <si>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</si>
  <si>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</si>
  <si>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</si>
  <si>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</si>
  <si>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</si>
  <si>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</si>
  <si>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</si>
  <si>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</si>
  <si>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</si>
  <si>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</si>
  <si>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</si>
  <si>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</si>
  <si>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</si>
  <si>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</si>
  <si>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</si>
  <si>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</si>
  <si>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fan_a</t>
  </si>
  <si>
    <t>fan_b</t>
  </si>
  <si>
    <t>fan_c</t>
  </si>
  <si>
    <t>fan_d</t>
  </si>
  <si>
    <t>Fs_meas</t>
  </si>
  <si>
    <t>Fs_true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</si>
  <si>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</si>
  <si>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</si>
  <si>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</si>
  <si>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</si>
  <si>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</si>
  <si>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</si>
  <si>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</si>
  <si>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</si>
  <si>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</si>
  <si>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</si>
  <si>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</si>
  <si>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</si>
  <si>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</si>
  <si>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</si>
  <si>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</si>
  <si>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</si>
  <si>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</si>
  <si>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</si>
  <si>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</si>
  <si>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</si>
  <si>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</si>
  <si>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</si>
  <si>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</si>
  <si>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</si>
  <si>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</si>
  <si>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</si>
  <si>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</si>
  <si>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</si>
  <si>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</si>
  <si>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</si>
  <si>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</si>
  <si>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newDef_12</t>
  </si>
  <si>
    <t>newDef_13</t>
  </si>
  <si>
    <t>newDef_14</t>
  </si>
  <si>
    <t>newDef_15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</si>
  <si>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</si>
  <si>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</si>
  <si>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</si>
  <si>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</si>
  <si>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</si>
  <si>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</si>
  <si>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</si>
  <si>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</si>
  <si>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</si>
  <si>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</si>
  <si>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</si>
  <si>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</si>
  <si>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</si>
  <si>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</si>
  <si>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</si>
  <si>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</si>
  <si>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</si>
  <si>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</si>
  <si>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</si>
  <si>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</si>
  <si>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</si>
  <si>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</si>
  <si>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</si>
  <si>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</si>
  <si>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</si>
  <si>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</si>
  <si>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</si>
  <si>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</si>
  <si>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</si>
  <si>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</si>
  <si>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</si>
  <si>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</si>
  <si>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</si>
  <si>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</si>
  <si>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</si>
  <si>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</si>
  <si>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</si>
  <si>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</si>
  <si>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</si>
  <si>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</si>
  <si>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</si>
  <si>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</si>
  <si>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</si>
  <si>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</si>
  <si>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</si>
  <si>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</si>
  <si>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</si>
  <si>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</si>
  <si>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</si>
  <si>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</si>
  <si>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</si>
  <si>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</si>
  <si>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</si>
  <si>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</si>
  <si>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</si>
  <si>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</si>
  <si>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</si>
  <si>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</si>
  <si>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</si>
  <si>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</si>
  <si>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</si>
  <si>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</si>
  <si>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</si>
  <si>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</si>
  <si>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</si>
  <si>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</si>
  <si>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</si>
  <si>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</si>
  <si>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</si>
  <si>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</si>
  <si>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</si>
  <si>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</si>
  <si>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</si>
  <si>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</si>
  <si>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</si>
  <si>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</si>
  <si>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</si>
  <si>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</si>
  <si>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</si>
  <si>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</si>
  <si>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</si>
  <si>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</si>
  <si>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</si>
  <si>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</si>
  <si>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</si>
  <si>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</si>
  <si>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</si>
  <si>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</si>
  <si>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</si>
  <si>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</si>
  <si>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</si>
  <si>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</si>
  <si>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</si>
  <si>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</si>
  <si>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</si>
  <si>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</si>
  <si>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</si>
  <si>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</si>
  <si>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</si>
  <si>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</si>
  <si>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</si>
  <si>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</si>
  <si>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</si>
  <si>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</si>
  <si>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</si>
  <si>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</si>
  <si>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</si>
  <si>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</si>
  <si>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</si>
  <si>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</si>
  <si>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</si>
  <si>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</si>
  <si>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</si>
  <si>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</si>
  <si>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</si>
  <si>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</si>
  <si>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</si>
  <si>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</si>
  <si>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</si>
  <si>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</si>
  <si>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</si>
  <si>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</si>
  <si>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</si>
  <si>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</si>
  <si>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</si>
  <si>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</si>
  <si>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</si>
  <si>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</si>
  <si>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</si>
  <si>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</si>
  <si>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</si>
  <si>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</si>
  <si>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</si>
  <si>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</si>
  <si>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</si>
  <si>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</si>
  <si>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</si>
  <si>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</si>
  <si>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</si>
  <si>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</si>
  <si>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</si>
  <si>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</si>
  <si>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</si>
  <si>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</si>
  <si>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</si>
  <si>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</si>
  <si>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</si>
  <si>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</si>
  <si>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</si>
  <si>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</si>
  <si>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</si>
  <si>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</si>
  <si>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</si>
  <si>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</si>
  <si>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</si>
  <si>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</si>
  <si>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</si>
  <si>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</si>
  <si>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</si>
  <si>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</si>
  <si>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</si>
  <si>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</si>
  <si>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</si>
  <si>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</si>
  <si>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</si>
  <si>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</si>
  <si>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</si>
  <si>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</si>
  <si>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</si>
  <si>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</si>
  <si>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</si>
  <si>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</si>
  <si>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</si>
  <si>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</si>
  <si>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</si>
  <si>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</si>
  <si>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</si>
  <si>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</si>
  <si>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</si>
  <si>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</si>
  <si>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</si>
  <si>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</si>
  <si>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</si>
  <si>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</si>
  <si>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</si>
  <si>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</si>
  <si>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</si>
  <si>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</si>
  <si>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</si>
  <si>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</si>
  <si>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</si>
  <si>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</si>
  <si>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</si>
  <si>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20210718 09:21:44</t>
  </si>
  <si>
    <t>09:21:44</t>
  </si>
  <si>
    <t>300</t>
  </si>
  <si>
    <t>5614</t>
  </si>
  <si>
    <t>660</t>
  </si>
  <si>
    <t>8.314</t>
  </si>
  <si>
    <t>NEE or ER</t>
  </si>
  <si>
    <t>RECT-107-20210718-09_21_46</t>
  </si>
  <si>
    <t>-</t>
  </si>
  <si>
    <t>0: Broadleaf</t>
  </si>
  <si>
    <t>09:22:17</t>
  </si>
  <si>
    <t>0/3</t>
  </si>
  <si>
    <t>5</t>
  </si>
  <si>
    <t>11111111</t>
  </si>
  <si>
    <t>oooooooo</t>
  </si>
  <si>
    <t>off</t>
  </si>
  <si>
    <t>20210718 09:23:29</t>
  </si>
  <si>
    <t>09:23:29</t>
  </si>
  <si>
    <t>RECT-108-20210718-09_23_30</t>
  </si>
  <si>
    <t>20210718 09:24:34</t>
  </si>
  <si>
    <t>09:24:34</t>
  </si>
  <si>
    <t>RECT-109-20210718-09_24_36</t>
  </si>
  <si>
    <t>20210718 09:25:41</t>
  </si>
  <si>
    <t>09:25:41</t>
  </si>
  <si>
    <t>RECT-110-20210718-09_25_42</t>
  </si>
  <si>
    <t>20210718 09:28:10</t>
  </si>
  <si>
    <t>09:28:10</t>
  </si>
  <si>
    <t>RECT-111-20210718-09_28_12</t>
  </si>
  <si>
    <t>20210718 09:29:14</t>
  </si>
  <si>
    <t>09:29:14</t>
  </si>
  <si>
    <t>RECT-112-20210718-09_29_15</t>
  </si>
  <si>
    <t>20210718 09:30:27</t>
  </si>
  <si>
    <t>09:30:27</t>
  </si>
  <si>
    <t>RECT-113-20210718-09_30_29</t>
  </si>
  <si>
    <t>20210718 09:34:13</t>
  </si>
  <si>
    <t>09:34:13</t>
  </si>
  <si>
    <t>RECT-114-20210718-09_34_15</t>
  </si>
  <si>
    <t>09:34:45</t>
  </si>
  <si>
    <t>20210718 09:36:30</t>
  </si>
  <si>
    <t>09:36:30</t>
  </si>
  <si>
    <t>RECT-115-20210718-09_36_32</t>
  </si>
  <si>
    <t>20210718 09:37:15</t>
  </si>
  <si>
    <t>09:37:15</t>
  </si>
  <si>
    <t>RECT-116-20210718-09_37_16</t>
  </si>
  <si>
    <t>20210718 09:37:53</t>
  </si>
  <si>
    <t>09:37:53</t>
  </si>
  <si>
    <t>RECT-117-20210718-09_37_54</t>
  </si>
  <si>
    <t>20210718 09:38:47</t>
  </si>
  <si>
    <t>09:38:47</t>
  </si>
  <si>
    <t>RECT-118-20210718-09_38_49</t>
  </si>
  <si>
    <t>20210718 09:40:33</t>
  </si>
  <si>
    <t>09:40:33</t>
  </si>
  <si>
    <t>RECT-119-20210718-09_40_34</t>
  </si>
  <si>
    <t>20210718 09:41:30</t>
  </si>
  <si>
    <t>09:41:30</t>
  </si>
  <si>
    <t>RECT-120-20210718-09_41_32</t>
  </si>
  <si>
    <t>20210718 09:42:42</t>
  </si>
  <si>
    <t>09:42:42</t>
  </si>
  <si>
    <t>RECT-121-20210718-09_42_44</t>
  </si>
  <si>
    <t>20210718 09:43:24</t>
  </si>
  <si>
    <t>09:43:24</t>
  </si>
  <si>
    <t>RECT-122-20210718-09_43_26</t>
  </si>
  <si>
    <t>20210718 09:44:44</t>
  </si>
  <si>
    <t>09:44:44</t>
  </si>
  <si>
    <t>RECT-123-20210718-09_44_45</t>
  </si>
  <si>
    <t>20210718 09:46:26</t>
  </si>
  <si>
    <t>09:46:26</t>
  </si>
  <si>
    <t>RECT-124-20210718-09_46_27</t>
  </si>
  <si>
    <t>09:46:59</t>
  </si>
  <si>
    <t>20210718 09:48:08</t>
  </si>
  <si>
    <t>09:48:08</t>
  </si>
  <si>
    <t>RECT-125-20210718-09_48_09</t>
  </si>
  <si>
    <t>20210718 09:49:08</t>
  </si>
  <si>
    <t>09:49:08</t>
  </si>
  <si>
    <t>RECT-126-20210718-09_49_10</t>
  </si>
  <si>
    <t>20210718 09:50:47</t>
  </si>
  <si>
    <t>09:50:47</t>
  </si>
  <si>
    <t>RECT-127-20210718-09_50_49</t>
  </si>
  <si>
    <t>20210718 09:51:37</t>
  </si>
  <si>
    <t>09:51:37</t>
  </si>
  <si>
    <t>RECT-128-20210718-09_51_39</t>
  </si>
  <si>
    <t>20210718 09:52:32</t>
  </si>
  <si>
    <t>09:52:32</t>
  </si>
  <si>
    <t>RECT-129-20210718-09_52_34</t>
  </si>
  <si>
    <t>20210718 09:53:45</t>
  </si>
  <si>
    <t>09:53:45</t>
  </si>
  <si>
    <t>RECT-130-20210718-09_53_46</t>
  </si>
  <si>
    <t>20210718 09:55:09</t>
  </si>
  <si>
    <t>09:55:09</t>
  </si>
  <si>
    <t>RECT-131-20210718-09_55_10</t>
  </si>
  <si>
    <t>20210718 09:55:42</t>
  </si>
  <si>
    <t>09:55:42</t>
  </si>
  <si>
    <t>RECT-132-20210718-09_55_43</t>
  </si>
  <si>
    <t>20210718 09:56:29</t>
  </si>
  <si>
    <t>09:56:29</t>
  </si>
  <si>
    <t>RECT-133-20210718-09_56_31</t>
  </si>
  <si>
    <t>20210718 09:56:57</t>
  </si>
  <si>
    <t>09:56:57</t>
  </si>
  <si>
    <t>RECT-134-20210718-09_56_58</t>
  </si>
  <si>
    <t>20210718 09:58:48</t>
  </si>
  <si>
    <t>09:58:48</t>
  </si>
  <si>
    <t>RECT-135-20210718-09_58_50</t>
  </si>
  <si>
    <t>09:59:18</t>
  </si>
  <si>
    <t>20210718 10:00:12</t>
  </si>
  <si>
    <t>10:00:12</t>
  </si>
  <si>
    <t>RECT-136-20210718-10_00_14</t>
  </si>
  <si>
    <t>20210718 10:01:04</t>
  </si>
  <si>
    <t>10:01:04</t>
  </si>
  <si>
    <t>RECT-137-20210718-10_01_05</t>
  </si>
  <si>
    <t>20210718 10:01:52</t>
  </si>
  <si>
    <t>10:01:52</t>
  </si>
  <si>
    <t>RECT-138-20210718-10_01_53</t>
  </si>
  <si>
    <t>Aperture</t>
  </si>
  <si>
    <t>blc_b</t>
  </si>
  <si>
    <t>blc_a</t>
  </si>
  <si>
    <t>blc_c</t>
  </si>
  <si>
    <t>blc_d</t>
  </si>
  <si>
    <t>blc_e</t>
  </si>
  <si>
    <t>blc_minS</t>
  </si>
  <si>
    <t>blc_maxS</t>
  </si>
  <si>
    <t>blc_Po</t>
  </si>
  <si>
    <t>6 cm²</t>
  </si>
  <si>
    <t>ChambConst</t>
  </si>
  <si>
    <t>3.93696 93.3371 385.92 632.293 861.306 1071.22 1228.93 1385.97</t>
  </si>
  <si>
    <t>-0.113085 101.953 400.48 602.273 800.969 1000.5 1200.22 1400.76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</si>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</sst>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G50"/>
  <sheetViews>
    <sheetView tabSelected="1" workbookViewId="0">
      <selection activeCell="AB19" sqref="AB19:AB50"/>
    </sheetView>
  </sheetViews>
  <sheetFormatPr baseColWidth="10" defaultColWidth="8.83203125" defaultRowHeight="15" x14ac:dyDescent="0.2"/>
  <sheetData>
    <row r="2" spans="1:189" x14ac:dyDescent="0.2">
      <c r="A2" t="s">
        <v>26</v>
      </c>
      <c r="B2" t="s">
        <v>27</v>
      </c>
      <c r="C2" t="s">
        <v>29</v>
      </c>
    </row>
    <row r="3" spans="1:189" x14ac:dyDescent="0.2">
      <c r="B3" t="s">
        <v>28</v>
      </c>
      <c r="C3" t="s">
        <v>30</v>
      </c>
    </row>
    <row r="4" spans="1:189" x14ac:dyDescent="0.2">
      <c r="A4" t="s">
        <v>420</v>
      </c>
      <c r="B4" t="s">
        <v>31</v>
      </c>
      <c r="C4" t="s">
        <v>410</v>
      </c>
      <c r="D4" t="s">
        <v>412</v>
      </c>
      <c r="E4" t="s">
        <v>411</v>
      </c>
      <c r="F4" t="s">
        <v>413</v>
      </c>
      <c r="G4" t="s">
        <v>414</v>
      </c>
      <c r="H4" t="s">
        <v>415</v>
      </c>
      <c r="I4" t="s">
        <v>416</v>
      </c>
      <c r="J4" t="s">
        <v>417</v>
      </c>
      <c r="K4" t="s">
        <v>418</v>
      </c>
    </row>
    <row r="5" spans="1:189" x14ac:dyDescent="0.2">
      <c r="B5" t="s">
        <v>15</v>
      </c>
      <c r="C5" t="s">
        <v>419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9" x14ac:dyDescent="0.2">
      <c r="A6" t="s">
        <v>32</v>
      </c>
      <c r="B6" t="s">
        <v>33</v>
      </c>
    </row>
    <row r="7" spans="1:189" x14ac:dyDescent="0.2">
      <c r="B7">
        <v>2</v>
      </c>
    </row>
    <row r="8" spans="1:189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</row>
    <row r="9" spans="1:189" x14ac:dyDescent="0.2">
      <c r="B9">
        <v>0</v>
      </c>
      <c r="C9">
        <v>1</v>
      </c>
      <c r="D9">
        <v>0</v>
      </c>
      <c r="E9">
        <v>0</v>
      </c>
    </row>
    <row r="10" spans="1:189" x14ac:dyDescent="0.2">
      <c r="A10" t="s">
        <v>39</v>
      </c>
      <c r="B10" t="s">
        <v>40</v>
      </c>
      <c r="C10" t="s">
        <v>42</v>
      </c>
      <c r="D10" t="s">
        <v>44</v>
      </c>
      <c r="E10" t="s">
        <v>45</v>
      </c>
      <c r="F10" t="s">
        <v>46</v>
      </c>
      <c r="G10" t="s">
        <v>47</v>
      </c>
      <c r="H10" t="s">
        <v>48</v>
      </c>
      <c r="I10" t="s">
        <v>49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57</v>
      </c>
    </row>
    <row r="11" spans="1:189" x14ac:dyDescent="0.2">
      <c r="B11" t="s">
        <v>41</v>
      </c>
      <c r="C11" t="s">
        <v>43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9" x14ac:dyDescent="0.2">
      <c r="A12" t="s">
        <v>58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</row>
    <row r="13" spans="1:189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89" x14ac:dyDescent="0.2">
      <c r="A14" t="s">
        <v>423</v>
      </c>
      <c r="B14" t="s">
        <v>64</v>
      </c>
      <c r="C14" t="s">
        <v>65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</row>
    <row r="15" spans="1:189" x14ac:dyDescent="0.2">
      <c r="B15">
        <v>-6276</v>
      </c>
      <c r="C15">
        <v>6.6</v>
      </c>
      <c r="D15">
        <v>1.7090000000000001E-5</v>
      </c>
      <c r="E15">
        <v>3.11</v>
      </c>
      <c r="F15" t="s">
        <v>421</v>
      </c>
      <c r="G15" t="s">
        <v>422</v>
      </c>
      <c r="H15">
        <v>0</v>
      </c>
    </row>
    <row r="16" spans="1:189" x14ac:dyDescent="0.2">
      <c r="A16" t="s">
        <v>71</v>
      </c>
      <c r="B16" t="s">
        <v>71</v>
      </c>
      <c r="C16" t="s">
        <v>71</v>
      </c>
      <c r="D16" t="s">
        <v>71</v>
      </c>
      <c r="E16" t="s">
        <v>71</v>
      </c>
      <c r="F16" t="s">
        <v>72</v>
      </c>
      <c r="G16" t="s">
        <v>72</v>
      </c>
      <c r="H16" t="s">
        <v>72</v>
      </c>
      <c r="I16" t="s">
        <v>72</v>
      </c>
      <c r="J16" t="s">
        <v>72</v>
      </c>
      <c r="K16" t="s">
        <v>72</v>
      </c>
      <c r="L16" t="s">
        <v>72</v>
      </c>
      <c r="M16" t="s">
        <v>72</v>
      </c>
      <c r="N16" t="s">
        <v>72</v>
      </c>
      <c r="O16" t="s">
        <v>72</v>
      </c>
      <c r="P16" t="s">
        <v>72</v>
      </c>
      <c r="Q16" t="s">
        <v>72</v>
      </c>
      <c r="R16" t="s">
        <v>72</v>
      </c>
      <c r="S16" t="s">
        <v>72</v>
      </c>
      <c r="T16" t="s">
        <v>72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73</v>
      </c>
      <c r="AA16" t="s">
        <v>73</v>
      </c>
      <c r="AB16" t="s">
        <v>73</v>
      </c>
      <c r="AC16" t="s">
        <v>73</v>
      </c>
      <c r="AD16" t="s">
        <v>73</v>
      </c>
      <c r="AE16" t="s">
        <v>73</v>
      </c>
      <c r="AF16" t="s">
        <v>73</v>
      </c>
      <c r="AG16" t="s">
        <v>73</v>
      </c>
      <c r="AH16" t="s">
        <v>73</v>
      </c>
      <c r="AI16" t="s">
        <v>73</v>
      </c>
      <c r="AJ16" t="s">
        <v>73</v>
      </c>
      <c r="AK16" t="s">
        <v>73</v>
      </c>
      <c r="AL16" t="s">
        <v>73</v>
      </c>
      <c r="AM16" t="s">
        <v>73</v>
      </c>
      <c r="AN16" t="s">
        <v>73</v>
      </c>
      <c r="AO16" t="s">
        <v>73</v>
      </c>
      <c r="AP16" t="s">
        <v>73</v>
      </c>
      <c r="AQ16" t="s">
        <v>73</v>
      </c>
      <c r="AR16" t="s">
        <v>73</v>
      </c>
      <c r="AS16" t="s">
        <v>73</v>
      </c>
      <c r="AT16" t="s">
        <v>73</v>
      </c>
      <c r="AU16" t="s">
        <v>74</v>
      </c>
      <c r="AV16" t="s">
        <v>74</v>
      </c>
      <c r="AW16" t="s">
        <v>74</v>
      </c>
      <c r="AX16" t="s">
        <v>74</v>
      </c>
      <c r="AY16" t="s">
        <v>74</v>
      </c>
      <c r="AZ16" t="s">
        <v>75</v>
      </c>
      <c r="BA16" t="s">
        <v>75</v>
      </c>
      <c r="BB16" t="s">
        <v>75</v>
      </c>
      <c r="BC16" t="s">
        <v>75</v>
      </c>
      <c r="BD16" t="s">
        <v>75</v>
      </c>
      <c r="BE16" t="s">
        <v>75</v>
      </c>
      <c r="BF16" t="s">
        <v>75</v>
      </c>
      <c r="BG16" t="s">
        <v>75</v>
      </c>
      <c r="BH16" t="s">
        <v>75</v>
      </c>
      <c r="BI16" t="s">
        <v>75</v>
      </c>
      <c r="BJ16" t="s">
        <v>75</v>
      </c>
      <c r="BK16" t="s">
        <v>75</v>
      </c>
      <c r="BL16" t="s">
        <v>75</v>
      </c>
      <c r="BM16" t="s">
        <v>75</v>
      </c>
      <c r="BN16" t="s">
        <v>75</v>
      </c>
      <c r="BO16" t="s">
        <v>75</v>
      </c>
      <c r="BP16" t="s">
        <v>75</v>
      </c>
      <c r="BQ16" t="s">
        <v>75</v>
      </c>
      <c r="BR16" t="s">
        <v>75</v>
      </c>
      <c r="BS16" t="s">
        <v>75</v>
      </c>
      <c r="BT16" t="s">
        <v>75</v>
      </c>
      <c r="BU16" t="s">
        <v>75</v>
      </c>
      <c r="BV16" t="s">
        <v>75</v>
      </c>
      <c r="BW16" t="s">
        <v>75</v>
      </c>
      <c r="BX16" t="s">
        <v>76</v>
      </c>
      <c r="BY16" t="s">
        <v>76</v>
      </c>
      <c r="BZ16" t="s">
        <v>76</v>
      </c>
      <c r="CA16" t="s">
        <v>76</v>
      </c>
      <c r="CB16" t="s">
        <v>76</v>
      </c>
      <c r="CC16" t="s">
        <v>76</v>
      </c>
      <c r="CD16" t="s">
        <v>76</v>
      </c>
      <c r="CE16" t="s">
        <v>76</v>
      </c>
      <c r="CF16" t="s">
        <v>77</v>
      </c>
      <c r="CG16" t="s">
        <v>77</v>
      </c>
      <c r="CH16" t="s">
        <v>77</v>
      </c>
      <c r="CI16" t="s">
        <v>77</v>
      </c>
      <c r="CJ16" t="s">
        <v>32</v>
      </c>
      <c r="CK16" t="s">
        <v>32</v>
      </c>
      <c r="CL16" t="s">
        <v>32</v>
      </c>
      <c r="CM16" t="s">
        <v>78</v>
      </c>
      <c r="CN16" t="s">
        <v>78</v>
      </c>
      <c r="CO16" t="s">
        <v>78</v>
      </c>
      <c r="CP16" t="s">
        <v>78</v>
      </c>
      <c r="CQ16" t="s">
        <v>78</v>
      </c>
      <c r="CR16" t="s">
        <v>78</v>
      </c>
      <c r="CS16" t="s">
        <v>78</v>
      </c>
      <c r="CT16" t="s">
        <v>78</v>
      </c>
      <c r="CU16" t="s">
        <v>78</v>
      </c>
      <c r="CV16" t="s">
        <v>78</v>
      </c>
      <c r="CW16" t="s">
        <v>78</v>
      </c>
      <c r="CX16" t="s">
        <v>78</v>
      </c>
      <c r="CY16" t="s">
        <v>78</v>
      </c>
      <c r="CZ16" t="s">
        <v>78</v>
      </c>
      <c r="DA16" t="s">
        <v>79</v>
      </c>
      <c r="DB16" t="s">
        <v>79</v>
      </c>
      <c r="DC16" t="s">
        <v>79</v>
      </c>
      <c r="DD16" t="s">
        <v>79</v>
      </c>
      <c r="DE16" t="s">
        <v>79</v>
      </c>
      <c r="DF16" t="s">
        <v>79</v>
      </c>
      <c r="DG16" t="s">
        <v>79</v>
      </c>
      <c r="DH16" t="s">
        <v>79</v>
      </c>
      <c r="DI16" t="s">
        <v>79</v>
      </c>
      <c r="DJ16" t="s">
        <v>79</v>
      </c>
      <c r="DK16" t="s">
        <v>79</v>
      </c>
      <c r="DL16" t="s">
        <v>79</v>
      </c>
      <c r="DM16" t="s">
        <v>79</v>
      </c>
      <c r="DN16" t="s">
        <v>79</v>
      </c>
      <c r="DO16" t="s">
        <v>79</v>
      </c>
      <c r="DP16" t="s">
        <v>79</v>
      </c>
      <c r="DQ16" t="s">
        <v>79</v>
      </c>
      <c r="DR16" t="s">
        <v>80</v>
      </c>
      <c r="DS16" t="s">
        <v>80</v>
      </c>
      <c r="DT16" t="s">
        <v>80</v>
      </c>
      <c r="DU16" t="s">
        <v>80</v>
      </c>
      <c r="DV16" t="s">
        <v>80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82</v>
      </c>
      <c r="EG16" t="s">
        <v>82</v>
      </c>
      <c r="EH16" t="s">
        <v>82</v>
      </c>
      <c r="EI16" t="s">
        <v>82</v>
      </c>
      <c r="EJ16" t="s">
        <v>82</v>
      </c>
      <c r="EK16" t="s">
        <v>82</v>
      </c>
      <c r="EL16" t="s">
        <v>82</v>
      </c>
      <c r="EM16" t="s">
        <v>82</v>
      </c>
      <c r="EN16" t="s">
        <v>82</v>
      </c>
      <c r="EO16" t="s">
        <v>82</v>
      </c>
      <c r="EP16" t="s">
        <v>82</v>
      </c>
      <c r="EQ16" t="s">
        <v>82</v>
      </c>
      <c r="ER16" t="s">
        <v>82</v>
      </c>
      <c r="ES16" t="s">
        <v>82</v>
      </c>
      <c r="ET16" t="s">
        <v>82</v>
      </c>
      <c r="EU16" t="s">
        <v>83</v>
      </c>
      <c r="EV16" t="s">
        <v>83</v>
      </c>
      <c r="EW16" t="s">
        <v>83</v>
      </c>
      <c r="EX16" t="s">
        <v>83</v>
      </c>
      <c r="EY16" t="s">
        <v>83</v>
      </c>
      <c r="EZ16" t="s">
        <v>83</v>
      </c>
      <c r="FA16" t="s">
        <v>83</v>
      </c>
      <c r="FB16" t="s">
        <v>83</v>
      </c>
      <c r="FC16" t="s">
        <v>83</v>
      </c>
      <c r="FD16" t="s">
        <v>83</v>
      </c>
      <c r="FE16" t="s">
        <v>83</v>
      </c>
      <c r="FF16" t="s">
        <v>83</v>
      </c>
      <c r="FG16" t="s">
        <v>83</v>
      </c>
      <c r="FH16" t="s">
        <v>83</v>
      </c>
      <c r="FI16" t="s">
        <v>83</v>
      </c>
      <c r="FJ16" t="s">
        <v>83</v>
      </c>
      <c r="FK16" t="s">
        <v>83</v>
      </c>
      <c r="FL16" t="s">
        <v>83</v>
      </c>
      <c r="FM16" t="s">
        <v>83</v>
      </c>
      <c r="FN16" t="s">
        <v>84</v>
      </c>
      <c r="FO16" t="s">
        <v>84</v>
      </c>
      <c r="FP16" t="s">
        <v>84</v>
      </c>
      <c r="FQ16" t="s">
        <v>84</v>
      </c>
      <c r="FR16" t="s">
        <v>84</v>
      </c>
      <c r="FS16" t="s">
        <v>84</v>
      </c>
      <c r="FT16" t="s">
        <v>84</v>
      </c>
      <c r="FU16" t="s">
        <v>84</v>
      </c>
      <c r="FV16" t="s">
        <v>84</v>
      </c>
      <c r="FW16" t="s">
        <v>84</v>
      </c>
      <c r="FX16" t="s">
        <v>84</v>
      </c>
      <c r="FY16" t="s">
        <v>84</v>
      </c>
      <c r="FZ16" t="s">
        <v>84</v>
      </c>
      <c r="GA16" t="s">
        <v>84</v>
      </c>
      <c r="GB16" t="s">
        <v>84</v>
      </c>
      <c r="GC16" t="s">
        <v>84</v>
      </c>
      <c r="GD16" t="s">
        <v>84</v>
      </c>
      <c r="GE16" t="s">
        <v>84</v>
      </c>
      <c r="GF16" t="s">
        <v>84</v>
      </c>
      <c r="GG16" t="s">
        <v>84</v>
      </c>
    </row>
    <row r="17" spans="1:189" x14ac:dyDescent="0.2">
      <c r="A17" t="s">
        <v>85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91</v>
      </c>
      <c r="H17" t="s">
        <v>92</v>
      </c>
      <c r="I17" t="s">
        <v>93</v>
      </c>
      <c r="J17" t="s">
        <v>94</v>
      </c>
      <c r="K17" t="s">
        <v>95</v>
      </c>
      <c r="L17" t="s">
        <v>96</v>
      </c>
      <c r="M17" t="s">
        <v>97</v>
      </c>
      <c r="N17" t="s">
        <v>98</v>
      </c>
      <c r="O17" t="s">
        <v>99</v>
      </c>
      <c r="P17" t="s">
        <v>100</v>
      </c>
      <c r="Q17" t="s">
        <v>101</v>
      </c>
      <c r="R17" t="s">
        <v>102</v>
      </c>
      <c r="S17" t="s">
        <v>103</v>
      </c>
      <c r="T17" t="s">
        <v>104</v>
      </c>
      <c r="U17" t="s">
        <v>105</v>
      </c>
      <c r="V17" t="s">
        <v>106</v>
      </c>
      <c r="W17" t="s">
        <v>107</v>
      </c>
      <c r="X17" t="s">
        <v>108</v>
      </c>
      <c r="Y17" t="s">
        <v>109</v>
      </c>
      <c r="Z17" t="s">
        <v>110</v>
      </c>
      <c r="AA17" t="s">
        <v>111</v>
      </c>
      <c r="AB17" t="s">
        <v>112</v>
      </c>
      <c r="AC17" t="s">
        <v>113</v>
      </c>
      <c r="AD17" t="s">
        <v>114</v>
      </c>
      <c r="AE17" t="s">
        <v>115</v>
      </c>
      <c r="AF17" t="s">
        <v>116</v>
      </c>
      <c r="AG17" t="s">
        <v>117</v>
      </c>
      <c r="AH17" t="s">
        <v>118</v>
      </c>
      <c r="AI17" t="s">
        <v>119</v>
      </c>
      <c r="AJ17" t="s">
        <v>120</v>
      </c>
      <c r="AK17" t="s">
        <v>121</v>
      </c>
      <c r="AL17" t="s">
        <v>122</v>
      </c>
      <c r="AM17" t="s">
        <v>123</v>
      </c>
      <c r="AN17" t="s">
        <v>124</v>
      </c>
      <c r="AO17" t="s">
        <v>125</v>
      </c>
      <c r="AP17" t="s">
        <v>126</v>
      </c>
      <c r="AQ17" t="s">
        <v>127</v>
      </c>
      <c r="AR17" t="s">
        <v>128</v>
      </c>
      <c r="AS17" t="s">
        <v>129</v>
      </c>
      <c r="AT17" t="s">
        <v>130</v>
      </c>
      <c r="AU17" t="s">
        <v>74</v>
      </c>
      <c r="AV17" t="s">
        <v>131</v>
      </c>
      <c r="AW17" t="s">
        <v>132</v>
      </c>
      <c r="AX17" t="s">
        <v>133</v>
      </c>
      <c r="AY17" t="s">
        <v>134</v>
      </c>
      <c r="AZ17" t="s">
        <v>135</v>
      </c>
      <c r="BA17" t="s">
        <v>136</v>
      </c>
      <c r="BB17" t="s">
        <v>137</v>
      </c>
      <c r="BC17" t="s">
        <v>138</v>
      </c>
      <c r="BD17" t="s">
        <v>139</v>
      </c>
      <c r="BE17" t="s">
        <v>140</v>
      </c>
      <c r="BF17" t="s">
        <v>141</v>
      </c>
      <c r="BG17" t="s">
        <v>142</v>
      </c>
      <c r="BH17" t="s">
        <v>143</v>
      </c>
      <c r="BI17" t="s">
        <v>144</v>
      </c>
      <c r="BJ17" t="s">
        <v>145</v>
      </c>
      <c r="BK17" t="s">
        <v>146</v>
      </c>
      <c r="BL17" t="s">
        <v>147</v>
      </c>
      <c r="BM17" t="s">
        <v>148</v>
      </c>
      <c r="BN17" t="s">
        <v>149</v>
      </c>
      <c r="BO17" t="s">
        <v>150</v>
      </c>
      <c r="BP17" t="s">
        <v>151</v>
      </c>
      <c r="BQ17" t="s">
        <v>152</v>
      </c>
      <c r="BR17" t="s">
        <v>153</v>
      </c>
      <c r="BS17" t="s">
        <v>154</v>
      </c>
      <c r="BT17" t="s">
        <v>155</v>
      </c>
      <c r="BU17" t="s">
        <v>156</v>
      </c>
      <c r="BV17" t="s">
        <v>157</v>
      </c>
      <c r="BW17" t="s">
        <v>158</v>
      </c>
      <c r="BX17" t="s">
        <v>159</v>
      </c>
      <c r="BY17" t="s">
        <v>160</v>
      </c>
      <c r="BZ17" t="s">
        <v>161</v>
      </c>
      <c r="CA17" t="s">
        <v>162</v>
      </c>
      <c r="CB17" t="s">
        <v>163</v>
      </c>
      <c r="CC17" t="s">
        <v>164</v>
      </c>
      <c r="CD17" t="s">
        <v>165</v>
      </c>
      <c r="CE17" t="s">
        <v>166</v>
      </c>
      <c r="CF17" t="s">
        <v>167</v>
      </c>
      <c r="CG17" t="s">
        <v>168</v>
      </c>
      <c r="CH17" t="s">
        <v>169</v>
      </c>
      <c r="CI17" t="s">
        <v>170</v>
      </c>
      <c r="CJ17" t="s">
        <v>171</v>
      </c>
      <c r="CK17" t="s">
        <v>172</v>
      </c>
      <c r="CL17" t="s">
        <v>173</v>
      </c>
      <c r="CM17" t="s">
        <v>105</v>
      </c>
      <c r="CN17" t="s">
        <v>174</v>
      </c>
      <c r="CO17" t="s">
        <v>175</v>
      </c>
      <c r="CP17" t="s">
        <v>176</v>
      </c>
      <c r="CQ17" t="s">
        <v>177</v>
      </c>
      <c r="CR17" t="s">
        <v>178</v>
      </c>
      <c r="CS17" t="s">
        <v>179</v>
      </c>
      <c r="CT17" t="s">
        <v>180</v>
      </c>
      <c r="CU17" t="s">
        <v>181</v>
      </c>
      <c r="CV17" t="s">
        <v>182</v>
      </c>
      <c r="CW17" t="s">
        <v>183</v>
      </c>
      <c r="CX17" t="s">
        <v>184</v>
      </c>
      <c r="CY17" t="s">
        <v>185</v>
      </c>
      <c r="CZ17" t="s">
        <v>186</v>
      </c>
      <c r="DA17" t="s">
        <v>187</v>
      </c>
      <c r="DB17" t="s">
        <v>188</v>
      </c>
      <c r="DC17" t="s">
        <v>189</v>
      </c>
      <c r="DD17" t="s">
        <v>190</v>
      </c>
      <c r="DE17" t="s">
        <v>191</v>
      </c>
      <c r="DF17" t="s">
        <v>192</v>
      </c>
      <c r="DG17" t="s">
        <v>193</v>
      </c>
      <c r="DH17" t="s">
        <v>194</v>
      </c>
      <c r="DI17" t="s">
        <v>195</v>
      </c>
      <c r="DJ17" t="s">
        <v>196</v>
      </c>
      <c r="DK17" t="s">
        <v>197</v>
      </c>
      <c r="DL17" t="s">
        <v>198</v>
      </c>
      <c r="DM17" t="s">
        <v>199</v>
      </c>
      <c r="DN17" t="s">
        <v>200</v>
      </c>
      <c r="DO17" t="s">
        <v>201</v>
      </c>
      <c r="DP17" t="s">
        <v>202</v>
      </c>
      <c r="DQ17" t="s">
        <v>203</v>
      </c>
      <c r="DR17" t="s">
        <v>204</v>
      </c>
      <c r="DS17" t="s">
        <v>205</v>
      </c>
      <c r="DT17" t="s">
        <v>206</v>
      </c>
      <c r="DU17" t="s">
        <v>207</v>
      </c>
      <c r="DV17" t="s">
        <v>208</v>
      </c>
      <c r="DW17" t="s">
        <v>86</v>
      </c>
      <c r="DX17" t="s">
        <v>89</v>
      </c>
      <c r="DY17" t="s">
        <v>209</v>
      </c>
      <c r="DZ17" t="s">
        <v>210</v>
      </c>
      <c r="EA17" t="s">
        <v>211</v>
      </c>
      <c r="EB17" t="s">
        <v>212</v>
      </c>
      <c r="EC17" t="s">
        <v>213</v>
      </c>
      <c r="ED17" t="s">
        <v>214</v>
      </c>
      <c r="EE17" t="s">
        <v>215</v>
      </c>
      <c r="EF17" t="s">
        <v>216</v>
      </c>
      <c r="EG17" t="s">
        <v>217</v>
      </c>
      <c r="EH17" t="s">
        <v>218</v>
      </c>
      <c r="EI17" t="s">
        <v>219</v>
      </c>
      <c r="EJ17" t="s">
        <v>220</v>
      </c>
      <c r="EK17" t="s">
        <v>221</v>
      </c>
      <c r="EL17" t="s">
        <v>222</v>
      </c>
      <c r="EM17" t="s">
        <v>223</v>
      </c>
      <c r="EN17" t="s">
        <v>224</v>
      </c>
      <c r="EO17" t="s">
        <v>225</v>
      </c>
      <c r="EP17" t="s">
        <v>226</v>
      </c>
      <c r="EQ17" t="s">
        <v>227</v>
      </c>
      <c r="ER17" t="s">
        <v>228</v>
      </c>
      <c r="ES17" t="s">
        <v>229</v>
      </c>
      <c r="ET17" t="s">
        <v>230</v>
      </c>
      <c r="EU17" t="s">
        <v>231</v>
      </c>
      <c r="EV17" t="s">
        <v>232</v>
      </c>
      <c r="EW17" t="s">
        <v>233</v>
      </c>
      <c r="EX17" t="s">
        <v>234</v>
      </c>
      <c r="EY17" t="s">
        <v>235</v>
      </c>
      <c r="EZ17" t="s">
        <v>236</v>
      </c>
      <c r="FA17" t="s">
        <v>237</v>
      </c>
      <c r="FB17" t="s">
        <v>238</v>
      </c>
      <c r="FC17" t="s">
        <v>239</v>
      </c>
      <c r="FD17" t="s">
        <v>240</v>
      </c>
      <c r="FE17" t="s">
        <v>241</v>
      </c>
      <c r="FF17" t="s">
        <v>242</v>
      </c>
      <c r="FG17" t="s">
        <v>243</v>
      </c>
      <c r="FH17" t="s">
        <v>244</v>
      </c>
      <c r="FI17" t="s">
        <v>245</v>
      </c>
      <c r="FJ17" t="s">
        <v>246</v>
      </c>
      <c r="FK17" t="s">
        <v>247</v>
      </c>
      <c r="FL17" t="s">
        <v>248</v>
      </c>
      <c r="FM17" t="s">
        <v>249</v>
      </c>
      <c r="FN17" t="s">
        <v>250</v>
      </c>
      <c r="FO17" t="s">
        <v>251</v>
      </c>
      <c r="FP17" t="s">
        <v>252</v>
      </c>
      <c r="FQ17" t="s">
        <v>253</v>
      </c>
      <c r="FR17" t="s">
        <v>254</v>
      </c>
      <c r="FS17" t="s">
        <v>255</v>
      </c>
      <c r="FT17" t="s">
        <v>256</v>
      </c>
      <c r="FU17" t="s">
        <v>257</v>
      </c>
      <c r="FV17" t="s">
        <v>258</v>
      </c>
      <c r="FW17" t="s">
        <v>259</v>
      </c>
      <c r="FX17" t="s">
        <v>260</v>
      </c>
      <c r="FY17" t="s">
        <v>261</v>
      </c>
      <c r="FZ17" t="s">
        <v>262</v>
      </c>
      <c r="GA17" t="s">
        <v>263</v>
      </c>
      <c r="GB17" t="s">
        <v>264</v>
      </c>
      <c r="GC17" t="s">
        <v>265</v>
      </c>
      <c r="GD17" t="s">
        <v>266</v>
      </c>
      <c r="GE17" t="s">
        <v>267</v>
      </c>
      <c r="GF17" t="s">
        <v>268</v>
      </c>
      <c r="GG17" t="s">
        <v>269</v>
      </c>
    </row>
    <row r="18" spans="1:189" x14ac:dyDescent="0.2">
      <c r="B18" t="s">
        <v>270</v>
      </c>
      <c r="C18" t="s">
        <v>270</v>
      </c>
      <c r="F18" t="s">
        <v>271</v>
      </c>
      <c r="H18" t="s">
        <v>272</v>
      </c>
      <c r="I18" t="s">
        <v>271</v>
      </c>
      <c r="J18" t="s">
        <v>271</v>
      </c>
      <c r="K18" t="s">
        <v>273</v>
      </c>
      <c r="M18" t="s">
        <v>274</v>
      </c>
      <c r="U18" t="s">
        <v>270</v>
      </c>
      <c r="V18" t="s">
        <v>275</v>
      </c>
      <c r="W18" t="s">
        <v>276</v>
      </c>
      <c r="X18" t="s">
        <v>277</v>
      </c>
      <c r="Y18" t="s">
        <v>277</v>
      </c>
      <c r="Z18" t="s">
        <v>179</v>
      </c>
      <c r="AA18" t="s">
        <v>179</v>
      </c>
      <c r="AB18" t="s">
        <v>275</v>
      </c>
      <c r="AC18" t="s">
        <v>275</v>
      </c>
      <c r="AD18" t="s">
        <v>275</v>
      </c>
      <c r="AE18" t="s">
        <v>275</v>
      </c>
      <c r="AF18" t="s">
        <v>278</v>
      </c>
      <c r="AG18" t="s">
        <v>279</v>
      </c>
      <c r="AH18" t="s">
        <v>279</v>
      </c>
      <c r="AI18" t="s">
        <v>280</v>
      </c>
      <c r="AJ18" t="s">
        <v>281</v>
      </c>
      <c r="AK18" t="s">
        <v>280</v>
      </c>
      <c r="AL18" t="s">
        <v>280</v>
      </c>
      <c r="AM18" t="s">
        <v>280</v>
      </c>
      <c r="AN18" t="s">
        <v>278</v>
      </c>
      <c r="AO18" t="s">
        <v>278</v>
      </c>
      <c r="AP18" t="s">
        <v>278</v>
      </c>
      <c r="AQ18" t="s">
        <v>278</v>
      </c>
      <c r="AU18" t="s">
        <v>282</v>
      </c>
      <c r="AV18" t="s">
        <v>281</v>
      </c>
      <c r="AX18" t="s">
        <v>281</v>
      </c>
      <c r="AY18" t="s">
        <v>282</v>
      </c>
      <c r="BE18" t="s">
        <v>276</v>
      </c>
      <c r="BK18" t="s">
        <v>276</v>
      </c>
      <c r="BL18" t="s">
        <v>276</v>
      </c>
      <c r="BM18" t="s">
        <v>276</v>
      </c>
      <c r="BO18" t="s">
        <v>283</v>
      </c>
      <c r="BY18" t="s">
        <v>284</v>
      </c>
      <c r="BZ18" t="s">
        <v>284</v>
      </c>
      <c r="CA18" t="s">
        <v>284</v>
      </c>
      <c r="CB18" t="s">
        <v>276</v>
      </c>
      <c r="CD18" t="s">
        <v>285</v>
      </c>
      <c r="CF18" t="s">
        <v>276</v>
      </c>
      <c r="CG18" t="s">
        <v>276</v>
      </c>
      <c r="CI18" t="s">
        <v>286</v>
      </c>
      <c r="CJ18" t="s">
        <v>287</v>
      </c>
      <c r="CM18" t="s">
        <v>270</v>
      </c>
      <c r="CN18" t="s">
        <v>277</v>
      </c>
      <c r="CO18" t="s">
        <v>277</v>
      </c>
      <c r="CP18" t="s">
        <v>288</v>
      </c>
      <c r="CQ18" t="s">
        <v>288</v>
      </c>
      <c r="CR18" t="s">
        <v>282</v>
      </c>
      <c r="CS18" t="s">
        <v>280</v>
      </c>
      <c r="CT18" t="s">
        <v>280</v>
      </c>
      <c r="CU18" t="s">
        <v>279</v>
      </c>
      <c r="CV18" t="s">
        <v>279</v>
      </c>
      <c r="CW18" t="s">
        <v>279</v>
      </c>
      <c r="CX18" t="s">
        <v>289</v>
      </c>
      <c r="CY18" t="s">
        <v>276</v>
      </c>
      <c r="CZ18" t="s">
        <v>276</v>
      </c>
      <c r="DA18" t="s">
        <v>276</v>
      </c>
      <c r="DF18" t="s">
        <v>276</v>
      </c>
      <c r="DI18" t="s">
        <v>279</v>
      </c>
      <c r="DJ18" t="s">
        <v>279</v>
      </c>
      <c r="DK18" t="s">
        <v>279</v>
      </c>
      <c r="DL18" t="s">
        <v>279</v>
      </c>
      <c r="DM18" t="s">
        <v>279</v>
      </c>
      <c r="DN18" t="s">
        <v>276</v>
      </c>
      <c r="DO18" t="s">
        <v>276</v>
      </c>
      <c r="DP18" t="s">
        <v>276</v>
      </c>
      <c r="DQ18" t="s">
        <v>270</v>
      </c>
      <c r="DS18" t="s">
        <v>290</v>
      </c>
      <c r="DT18" t="s">
        <v>290</v>
      </c>
      <c r="DV18" t="s">
        <v>270</v>
      </c>
      <c r="DW18" t="s">
        <v>291</v>
      </c>
      <c r="DZ18" t="s">
        <v>292</v>
      </c>
      <c r="EA18" t="s">
        <v>293</v>
      </c>
      <c r="EB18" t="s">
        <v>292</v>
      </c>
      <c r="EC18" t="s">
        <v>293</v>
      </c>
      <c r="ED18" t="s">
        <v>281</v>
      </c>
      <c r="EE18" t="s">
        <v>281</v>
      </c>
      <c r="EF18" t="s">
        <v>277</v>
      </c>
      <c r="EG18" t="s">
        <v>294</v>
      </c>
      <c r="EH18" t="s">
        <v>277</v>
      </c>
      <c r="EK18" t="s">
        <v>295</v>
      </c>
      <c r="EN18" t="s">
        <v>288</v>
      </c>
      <c r="EO18" t="s">
        <v>296</v>
      </c>
      <c r="EP18" t="s">
        <v>288</v>
      </c>
      <c r="EU18" t="s">
        <v>297</v>
      </c>
      <c r="EV18" t="s">
        <v>297</v>
      </c>
      <c r="EW18" t="s">
        <v>297</v>
      </c>
      <c r="EX18" t="s">
        <v>297</v>
      </c>
      <c r="EY18" t="s">
        <v>297</v>
      </c>
      <c r="EZ18" t="s">
        <v>297</v>
      </c>
      <c r="FA18" t="s">
        <v>297</v>
      </c>
      <c r="FB18" t="s">
        <v>297</v>
      </c>
      <c r="FC18" t="s">
        <v>297</v>
      </c>
      <c r="FD18" t="s">
        <v>297</v>
      </c>
      <c r="FE18" t="s">
        <v>297</v>
      </c>
      <c r="FF18" t="s">
        <v>297</v>
      </c>
      <c r="FM18" t="s">
        <v>297</v>
      </c>
      <c r="FN18" t="s">
        <v>281</v>
      </c>
      <c r="FO18" t="s">
        <v>281</v>
      </c>
      <c r="FP18" t="s">
        <v>292</v>
      </c>
      <c r="FQ18" t="s">
        <v>293</v>
      </c>
      <c r="FS18" t="s">
        <v>282</v>
      </c>
      <c r="FT18" t="s">
        <v>282</v>
      </c>
      <c r="FU18" t="s">
        <v>279</v>
      </c>
      <c r="FV18" t="s">
        <v>279</v>
      </c>
      <c r="FW18" t="s">
        <v>279</v>
      </c>
      <c r="FX18" t="s">
        <v>279</v>
      </c>
      <c r="FY18" t="s">
        <v>279</v>
      </c>
      <c r="FZ18" t="s">
        <v>281</v>
      </c>
      <c r="GA18" t="s">
        <v>281</v>
      </c>
      <c r="GB18" t="s">
        <v>281</v>
      </c>
      <c r="GC18" t="s">
        <v>279</v>
      </c>
      <c r="GD18" t="s">
        <v>277</v>
      </c>
      <c r="GE18" t="s">
        <v>288</v>
      </c>
      <c r="GF18" t="s">
        <v>281</v>
      </c>
      <c r="GG18" t="s">
        <v>281</v>
      </c>
    </row>
    <row r="19" spans="1:189" x14ac:dyDescent="0.2">
      <c r="A19">
        <v>1</v>
      </c>
      <c r="B19">
        <v>1626618104.5</v>
      </c>
      <c r="C19">
        <v>0</v>
      </c>
      <c r="D19" t="s">
        <v>298</v>
      </c>
      <c r="E19" t="s">
        <v>299</v>
      </c>
      <c r="F19">
        <f t="shared" ref="F19:F50" si="0">J19+I19+M19*K19</f>
        <v>5914</v>
      </c>
      <c r="G19">
        <f t="shared" ref="G19:G50" si="1">(1000*CS19)/(L19*(CU19+273.15))</f>
        <v>36.249853930796064</v>
      </c>
      <c r="H19">
        <f t="shared" ref="H19:H50" si="2">((G19*F19*(1-(CP19/1000)))/(100*K19))*(0/60)</f>
        <v>0</v>
      </c>
      <c r="I19" t="s">
        <v>300</v>
      </c>
      <c r="J19" t="s">
        <v>301</v>
      </c>
      <c r="K19" t="s">
        <v>302</v>
      </c>
      <c r="L19" t="s">
        <v>303</v>
      </c>
      <c r="M19" t="s">
        <v>19</v>
      </c>
      <c r="O19" t="s">
        <v>304</v>
      </c>
      <c r="U19">
        <v>1626618096.5</v>
      </c>
      <c r="V19">
        <f t="shared" ref="V19:V50" si="3">CR19*AW19*(CP19-CQ19)/(100*CJ19*(1000-AW19*CP19))</f>
        <v>1.2678519806032415E-2</v>
      </c>
      <c r="W19">
        <f t="shared" ref="W19:W50" si="4">CR19*AW19*(CO19-CN19*(1000-AW19*CQ19)/(1000-AW19*CP19))/(100*CJ19)</f>
        <v>39.929422018039119</v>
      </c>
      <c r="X19">
        <f t="shared" ref="X19:X50" si="5">CN19 - IF(AW19&gt;1, W19*CJ19*100/(AY19*CX19), 0)</f>
        <v>361.93712903225799</v>
      </c>
      <c r="Y19">
        <f t="shared" ref="Y19:Y50" si="6">((AE19-V19/2)*X19-W19)/(AE19+V19/2)</f>
        <v>276.01574801734046</v>
      </c>
      <c r="Z19">
        <f t="shared" ref="Z19:Z50" si="7">Y19*(CS19+CT19)/1000</f>
        <v>25.164906352749178</v>
      </c>
      <c r="AA19">
        <f t="shared" ref="AA19:AA50" si="8">(CN19 - IF(AW19&gt;1, W19*CJ19*100/(AY19*CX19), 0))*(CS19+CT19)/1000</f>
        <v>32.998530058898886</v>
      </c>
      <c r="AB19">
        <f t="shared" ref="AB19:AB50" si="9">2/((1/AD19-1/AC19)+SIGN(AD19)*SQRT((1/AD19-1/AC19)*(1/AD19-1/AC19) + 4*CK19/((CK19+1)*(CK19+1))*(2*1/AD19*1/AC19-1/AC19*1/AC19)))</f>
        <v>0.99975706550944499</v>
      </c>
      <c r="AC19">
        <f t="shared" ref="AC19:AC50" si="10">AT19+AS19*CJ19+AR19*CJ19*CJ19</f>
        <v>2.1200516547397701</v>
      </c>
      <c r="AD19">
        <f t="shared" ref="AD19:AD50" si="11">V19*(1000-(1000*0.61365*EXP(17.502*AH19/(240.97+AH19))/(CS19+CT19)+CP19)/2)/(1000*0.61365*EXP(17.502*AH19/(240.97+AH19))/(CS19+CT19)-CP19)</f>
        <v>0.79507021002216371</v>
      </c>
      <c r="AE19">
        <f t="shared" ref="AE19:AE50" si="12">1/((CK19+1)/(AB19/1.6)+1/(AC19/1.37)) + CK19/((CK19+1)/(AB19/1.6) + CK19/(AC19/1.37))</f>
        <v>0.51178845814755747</v>
      </c>
      <c r="AF19">
        <f t="shared" ref="AF19:AF50" si="13">(CG19*CI19)</f>
        <v>189.84924064692424</v>
      </c>
      <c r="AG19">
        <f t="shared" ref="AG19:AG50" si="14">(CU19+(AF19+2*0.95*0.0000000567*(((CU19+$B$9)+273)^4-(CU19+273)^4)-44100*V19)/(1.84*29.3*AC19+8*0.95*0.0000000567*(CU19+273)^3))</f>
        <v>26.191155881728097</v>
      </c>
      <c r="AH19">
        <f t="shared" ref="AH19:AH50" si="15">($C$9*CV19+$D$9*CW19+$E$9*AG19)</f>
        <v>27.4686290322581</v>
      </c>
      <c r="AI19">
        <f t="shared" ref="AI19:AI50" si="16">0.61365*EXP(17.502*AH19/(240.97+AH19))</f>
        <v>3.6788630234410169</v>
      </c>
      <c r="AJ19">
        <f t="shared" ref="AJ19:AJ50" si="17">(AK19/AL19*100)</f>
        <v>56.120154702465186</v>
      </c>
      <c r="AK19">
        <f t="shared" ref="AK19:AK50" si="18">CP19*(CS19+CT19)/1000</f>
        <v>2.2724475602171896</v>
      </c>
      <c r="AL19">
        <f t="shared" ref="AL19:AL50" si="19">0.61365*EXP(17.502*CU19/(240.97+CU19))</f>
        <v>4.0492539129037146</v>
      </c>
      <c r="AM19">
        <f t="shared" ref="AM19:AM50" si="20">(AI19-CP19*(CS19+CT19)/1000)</f>
        <v>1.4064154632238273</v>
      </c>
      <c r="AN19">
        <f t="shared" ref="AN19:AN50" si="21">(-V19*44100)</f>
        <v>-559.12272344602957</v>
      </c>
      <c r="AO19">
        <f t="shared" ref="AO19:AO50" si="22">2*29.3*AC19*0.92*(CU19-AH19)</f>
        <v>188.48664172971459</v>
      </c>
      <c r="AP19">
        <f t="shared" ref="AP19:AP50" si="23">2*0.95*0.0000000567*(((CU19+$B$9)+273)^4-(AH19+273)^4)</f>
        <v>19.436430419651376</v>
      </c>
      <c r="AQ19">
        <f t="shared" ref="AQ19:AQ50" si="24">AF19+AP19+AN19+AO19</f>
        <v>-161.35041064973936</v>
      </c>
      <c r="AR19">
        <v>-3.7772216715612199E-2</v>
      </c>
      <c r="AS19">
        <v>4.2402622291199898E-2</v>
      </c>
      <c r="AT19">
        <v>3.22543572275461</v>
      </c>
      <c r="AU19">
        <v>0</v>
      </c>
      <c r="AV19">
        <v>0</v>
      </c>
      <c r="AW19">
        <f t="shared" ref="AW19:AW50" si="25">IF(AU19*$H$15&gt;=AY19,1,(AY19/(AY19-AU19*$H$15)))</f>
        <v>1</v>
      </c>
      <c r="AX19">
        <f t="shared" ref="AX19:AX50" si="26">(AW19-1)*100</f>
        <v>0</v>
      </c>
      <c r="AY19">
        <f t="shared" ref="AY19:AY50" si="27">MAX(0,($B$15+$C$15*CX19)/(1+$D$15*CX19)*CS19/(CU19+273)*$E$15)</f>
        <v>47828.125606847439</v>
      </c>
      <c r="AZ19">
        <v>0</v>
      </c>
      <c r="BA19">
        <v>0</v>
      </c>
      <c r="BB19">
        <v>0</v>
      </c>
      <c r="BC19">
        <f t="shared" ref="BC19:BC50" si="28">BB19-BA19</f>
        <v>0</v>
      </c>
      <c r="BD19" t="e">
        <f t="shared" ref="BD19:BD50" si="29">BC19/BB19</f>
        <v>#DIV/0!</v>
      </c>
      <c r="BE19">
        <v>-1</v>
      </c>
      <c r="BF19" t="s">
        <v>305</v>
      </c>
      <c r="BG19">
        <v>1106.6156000000001</v>
      </c>
      <c r="BH19">
        <v>1864.91</v>
      </c>
      <c r="BI19">
        <f t="shared" ref="BI19:BI50" si="30">1-BG19/BH19</f>
        <v>0.40661179359861865</v>
      </c>
      <c r="BJ19">
        <v>0.5</v>
      </c>
      <c r="BK19">
        <f t="shared" ref="BK19:BK50" si="31">CG19</f>
        <v>1177.1918615157008</v>
      </c>
      <c r="BL19">
        <f t="shared" ref="BL19:BL50" si="32">W19</f>
        <v>39.929422018039119</v>
      </c>
      <c r="BM19">
        <f t="shared" ref="BM19:BM50" si="33">BI19*BJ19*BK19</f>
        <v>239.3300471102979</v>
      </c>
      <c r="BN19">
        <f t="shared" ref="BN19:BN50" si="34">BS19/BH19</f>
        <v>1</v>
      </c>
      <c r="BO19">
        <f t="shared" ref="BO19:BO50" si="35">(BL19-BE19)/BK19</f>
        <v>3.4768692645683247E-2</v>
      </c>
      <c r="BP19">
        <f t="shared" ref="BP19:BP50" si="36">(BB19-BH19)/BH19</f>
        <v>-1</v>
      </c>
      <c r="BQ19" t="s">
        <v>306</v>
      </c>
      <c r="BR19">
        <v>0</v>
      </c>
      <c r="BS19">
        <f t="shared" ref="BS19:BS50" si="37">BH19-BR19</f>
        <v>1864.91</v>
      </c>
      <c r="BT19">
        <f t="shared" ref="BT19:BT50" si="38">(BH19-BG19)/(BH19-BR19)</f>
        <v>0.40661179359861865</v>
      </c>
      <c r="BU19" t="e">
        <f t="shared" ref="BU19:BU50" si="39">(BB19-BH19)/(BB19-BR19)</f>
        <v>#DIV/0!</v>
      </c>
      <c r="BV19">
        <f t="shared" ref="BV19:BV50" si="40">(BH19-BG19)/(BH19-BA19)</f>
        <v>0.40661179359861865</v>
      </c>
      <c r="BW19" t="e">
        <f t="shared" ref="BW19:BW50" si="41">(BB19-BH19)/(BB19-BA19)</f>
        <v>#DIV/0!</v>
      </c>
      <c r="BX19" t="s">
        <v>306</v>
      </c>
      <c r="BY19" t="s">
        <v>306</v>
      </c>
      <c r="BZ19" t="s">
        <v>306</v>
      </c>
      <c r="CA19" t="s">
        <v>306</v>
      </c>
      <c r="CB19" t="s">
        <v>306</v>
      </c>
      <c r="CC19" t="s">
        <v>306</v>
      </c>
      <c r="CD19" t="s">
        <v>306</v>
      </c>
      <c r="CE19" t="s">
        <v>306</v>
      </c>
      <c r="CF19">
        <f t="shared" ref="CF19:CF50" si="42">$B$13*CY19+$C$13*CZ19+$F$13*DA19</f>
        <v>1399.9741935483901</v>
      </c>
      <c r="CG19">
        <f t="shared" ref="CG19:CG50" si="43">CF19*CH19</f>
        <v>1177.1918615157008</v>
      </c>
      <c r="CH19">
        <f t="shared" ref="CH19:CH50" si="44">($B$13*$D$11+$C$13*$D$11+$F$13*((DN19+DF19)/MAX(DN19+DF19+DO19, 0.1)*$I$11+DO19/MAX(DN19+DF19+DO19, 0.1)*$J$11))/($B$13+$C$13+$F$13)</f>
        <v>0.84086682950346192</v>
      </c>
      <c r="CI19">
        <f t="shared" ref="CI19:CI50" si="45">($B$13*$K$11+$C$13*$K$11+$F$13*((DN19+DF19)/MAX(DN19+DF19+DO19, 0.1)*$P$11+DO19/MAX(DN19+DF19+DO19, 0.1)*$Q$11))/($B$13+$C$13+$F$13)</f>
        <v>0.16127298094168155</v>
      </c>
      <c r="CJ19">
        <v>6</v>
      </c>
      <c r="CK19">
        <v>0.5</v>
      </c>
      <c r="CL19" t="s">
        <v>307</v>
      </c>
      <c r="CM19">
        <v>1626618096.5</v>
      </c>
      <c r="CN19">
        <v>361.93712903225799</v>
      </c>
      <c r="CO19">
        <v>400.09577419354798</v>
      </c>
      <c r="CP19">
        <v>24.924841935483901</v>
      </c>
      <c r="CQ19">
        <v>14.328364516129</v>
      </c>
      <c r="CR19">
        <v>699.997322580645</v>
      </c>
      <c r="CS19">
        <v>91.097838709677404</v>
      </c>
      <c r="CT19">
        <v>7.4156125806451603E-2</v>
      </c>
      <c r="CU19">
        <v>29.117735483871002</v>
      </c>
      <c r="CV19">
        <v>27.4686290322581</v>
      </c>
      <c r="CW19">
        <v>999.9</v>
      </c>
      <c r="CX19">
        <v>9999.0887096774204</v>
      </c>
      <c r="CY19">
        <v>0</v>
      </c>
      <c r="CZ19">
        <v>0.21912699999999999</v>
      </c>
      <c r="DA19">
        <v>1399.9741935483901</v>
      </c>
      <c r="DB19">
        <v>0.97100093548387101</v>
      </c>
      <c r="DC19">
        <v>2.89990032258064E-2</v>
      </c>
      <c r="DD19">
        <v>0</v>
      </c>
      <c r="DE19">
        <v>1108.4796774193501</v>
      </c>
      <c r="DF19">
        <v>4.9997400000000001</v>
      </c>
      <c r="DG19">
        <v>19224.7</v>
      </c>
      <c r="DH19">
        <v>12683.296774193501</v>
      </c>
      <c r="DI19">
        <v>41.205354838709702</v>
      </c>
      <c r="DJ19">
        <v>42.889000000000003</v>
      </c>
      <c r="DK19">
        <v>42.096548387096803</v>
      </c>
      <c r="DL19">
        <v>43.396999999999998</v>
      </c>
      <c r="DM19">
        <v>43.6650322580645</v>
      </c>
      <c r="DN19">
        <v>1354.5229032258101</v>
      </c>
      <c r="DO19">
        <v>40.451290322580697</v>
      </c>
      <c r="DP19">
        <v>0</v>
      </c>
      <c r="DQ19">
        <v>1626619519</v>
      </c>
      <c r="DR19">
        <v>1106.6156000000001</v>
      </c>
      <c r="DS19">
        <v>-204.07153815614399</v>
      </c>
      <c r="DT19">
        <v>-2714.46923006415</v>
      </c>
      <c r="DU19">
        <v>19206.824000000001</v>
      </c>
      <c r="DV19">
        <v>15</v>
      </c>
      <c r="DW19">
        <v>1626618137</v>
      </c>
      <c r="DX19" t="s">
        <v>308</v>
      </c>
      <c r="DY19">
        <v>1</v>
      </c>
      <c r="DZ19">
        <v>-0.69499999999999995</v>
      </c>
      <c r="EA19">
        <v>-0.16700000000000001</v>
      </c>
      <c r="EB19">
        <v>400</v>
      </c>
      <c r="EC19">
        <v>14</v>
      </c>
      <c r="ED19">
        <v>0.04</v>
      </c>
      <c r="EE19">
        <v>0.01</v>
      </c>
      <c r="EF19">
        <v>-37.723212698412702</v>
      </c>
      <c r="EG19">
        <v>-0.97775979262672297</v>
      </c>
      <c r="EH19">
        <v>0.32907222080482101</v>
      </c>
      <c r="EI19">
        <v>0</v>
      </c>
      <c r="EJ19">
        <v>1082.02</v>
      </c>
      <c r="EK19">
        <v>0</v>
      </c>
      <c r="EL19">
        <v>0</v>
      </c>
      <c r="EM19">
        <v>0</v>
      </c>
      <c r="EN19">
        <v>10.688115873015899</v>
      </c>
      <c r="EO19">
        <v>-0.69611405529953296</v>
      </c>
      <c r="EP19">
        <v>0.12819534103208699</v>
      </c>
      <c r="EQ19">
        <v>0</v>
      </c>
      <c r="ER19">
        <v>0</v>
      </c>
      <c r="ES19">
        <v>3</v>
      </c>
      <c r="ET19" t="s">
        <v>309</v>
      </c>
      <c r="EU19">
        <v>1.88401</v>
      </c>
      <c r="EV19">
        <v>1.8810100000000001</v>
      </c>
      <c r="EW19">
        <v>1.88293</v>
      </c>
      <c r="EX19">
        <v>1.8812599999999999</v>
      </c>
      <c r="EY19">
        <v>1.8827700000000001</v>
      </c>
      <c r="EZ19">
        <v>1.88202</v>
      </c>
      <c r="FA19">
        <v>1.8839900000000001</v>
      </c>
      <c r="FB19">
        <v>1.8812500000000001</v>
      </c>
      <c r="FC19" t="s">
        <v>310</v>
      </c>
      <c r="FD19" t="s">
        <v>19</v>
      </c>
      <c r="FE19" t="s">
        <v>19</v>
      </c>
      <c r="FF19" t="s">
        <v>19</v>
      </c>
      <c r="FG19" t="s">
        <v>311</v>
      </c>
      <c r="FH19" t="s">
        <v>312</v>
      </c>
      <c r="FI19" t="s">
        <v>313</v>
      </c>
      <c r="FJ19" t="s">
        <v>313</v>
      </c>
      <c r="FK19" t="s">
        <v>313</v>
      </c>
      <c r="FL19" t="s">
        <v>313</v>
      </c>
      <c r="FM19">
        <v>0</v>
      </c>
      <c r="FN19">
        <v>0</v>
      </c>
      <c r="FO19">
        <v>0</v>
      </c>
      <c r="FP19">
        <v>-0.69499999999999995</v>
      </c>
      <c r="FQ19">
        <v>-0.16700000000000001</v>
      </c>
      <c r="FR19">
        <v>2</v>
      </c>
      <c r="FS19">
        <v>768.79700000000003</v>
      </c>
      <c r="FT19">
        <v>540.00199999999995</v>
      </c>
      <c r="FU19">
        <v>28.146100000000001</v>
      </c>
      <c r="FV19">
        <v>28.3705</v>
      </c>
      <c r="FW19">
        <v>30.000900000000001</v>
      </c>
      <c r="FX19">
        <v>27.972799999999999</v>
      </c>
      <c r="FY19">
        <v>27.915199999999999</v>
      </c>
      <c r="FZ19">
        <v>24.8461</v>
      </c>
      <c r="GA19">
        <v>58.150100000000002</v>
      </c>
      <c r="GB19">
        <v>0</v>
      </c>
      <c r="GC19">
        <v>-999.9</v>
      </c>
      <c r="GD19">
        <v>400</v>
      </c>
      <c r="GE19">
        <v>13.9407</v>
      </c>
      <c r="GF19">
        <v>101.208</v>
      </c>
      <c r="GG19">
        <v>100.432</v>
      </c>
    </row>
    <row r="20" spans="1:189" x14ac:dyDescent="0.2">
      <c r="A20">
        <v>2</v>
      </c>
      <c r="B20">
        <v>1626618209</v>
      </c>
      <c r="C20">
        <v>104.5</v>
      </c>
      <c r="D20" t="s">
        <v>314</v>
      </c>
      <c r="E20" t="s">
        <v>315</v>
      </c>
      <c r="F20">
        <f t="shared" si="0"/>
        <v>5914</v>
      </c>
      <c r="G20">
        <f t="shared" si="1"/>
        <v>36.194388270190863</v>
      </c>
      <c r="H20">
        <f t="shared" si="2"/>
        <v>0</v>
      </c>
      <c r="I20" t="s">
        <v>300</v>
      </c>
      <c r="J20" t="s">
        <v>301</v>
      </c>
      <c r="K20" t="s">
        <v>302</v>
      </c>
      <c r="L20" t="s">
        <v>303</v>
      </c>
      <c r="M20" t="s">
        <v>19</v>
      </c>
      <c r="O20" t="s">
        <v>304</v>
      </c>
      <c r="U20">
        <v>1626618201</v>
      </c>
      <c r="V20">
        <f t="shared" si="3"/>
        <v>1.1674591492591143E-2</v>
      </c>
      <c r="W20">
        <f t="shared" si="4"/>
        <v>37.365424169066785</v>
      </c>
      <c r="X20">
        <f t="shared" si="5"/>
        <v>364.37283870967701</v>
      </c>
      <c r="Y20">
        <f t="shared" si="6"/>
        <v>271.27286291605924</v>
      </c>
      <c r="Z20">
        <f t="shared" si="7"/>
        <v>24.733098422481582</v>
      </c>
      <c r="AA20">
        <f t="shared" si="8"/>
        <v>33.221418410267155</v>
      </c>
      <c r="AB20">
        <f t="shared" si="9"/>
        <v>0.83671499761103141</v>
      </c>
      <c r="AC20">
        <f t="shared" si="10"/>
        <v>2.1201821851869345</v>
      </c>
      <c r="AD20">
        <f t="shared" si="11"/>
        <v>0.68810246224291605</v>
      </c>
      <c r="AE20">
        <f t="shared" si="12"/>
        <v>0.44120179161350115</v>
      </c>
      <c r="AF20">
        <f t="shared" si="13"/>
        <v>189.85156640446993</v>
      </c>
      <c r="AG20">
        <f t="shared" si="14"/>
        <v>27.016757880279908</v>
      </c>
      <c r="AH20">
        <f t="shared" si="15"/>
        <v>27.890699999999999</v>
      </c>
      <c r="AI20">
        <f t="shared" si="16"/>
        <v>3.7707267689894608</v>
      </c>
      <c r="AJ20">
        <f t="shared" si="17"/>
        <v>54.671759788328465</v>
      </c>
      <c r="AK20">
        <f t="shared" si="18"/>
        <v>2.275120047988842</v>
      </c>
      <c r="AL20">
        <f t="shared" si="19"/>
        <v>4.1614172596554013</v>
      </c>
      <c r="AM20">
        <f t="shared" si="20"/>
        <v>1.4956067210006188</v>
      </c>
      <c r="AN20">
        <f t="shared" si="21"/>
        <v>-514.84948482326945</v>
      </c>
      <c r="AO20">
        <f t="shared" si="22"/>
        <v>194.36790361363879</v>
      </c>
      <c r="AP20">
        <f t="shared" si="23"/>
        <v>20.131155103358456</v>
      </c>
      <c r="AQ20">
        <f t="shared" si="24"/>
        <v>-110.49885970180227</v>
      </c>
      <c r="AR20">
        <v>-3.7775560580369003E-2</v>
      </c>
      <c r="AS20">
        <v>4.2406376072328097E-2</v>
      </c>
      <c r="AT20">
        <v>3.2256641096462499</v>
      </c>
      <c r="AU20">
        <v>0</v>
      </c>
      <c r="AV20">
        <v>0</v>
      </c>
      <c r="AW20">
        <f t="shared" si="25"/>
        <v>1</v>
      </c>
      <c r="AX20">
        <f t="shared" si="26"/>
        <v>0</v>
      </c>
      <c r="AY20">
        <f t="shared" si="27"/>
        <v>47757.416122433096</v>
      </c>
      <c r="AZ20">
        <v>0</v>
      </c>
      <c r="BA20">
        <v>0</v>
      </c>
      <c r="BB20">
        <v>0</v>
      </c>
      <c r="BC20">
        <f t="shared" si="28"/>
        <v>0</v>
      </c>
      <c r="BD20" t="e">
        <f t="shared" si="29"/>
        <v>#DIV/0!</v>
      </c>
      <c r="BE20">
        <v>-1</v>
      </c>
      <c r="BF20" t="s">
        <v>316</v>
      </c>
      <c r="BG20">
        <v>1119.6895999999999</v>
      </c>
      <c r="BH20">
        <v>1796.14</v>
      </c>
      <c r="BI20">
        <f t="shared" si="30"/>
        <v>0.37661340430033297</v>
      </c>
      <c r="BJ20">
        <v>0.5</v>
      </c>
      <c r="BK20">
        <f t="shared" si="31"/>
        <v>1177.2037744189711</v>
      </c>
      <c r="BL20">
        <f t="shared" si="32"/>
        <v>37.365424169066785</v>
      </c>
      <c r="BM20">
        <f t="shared" si="33"/>
        <v>221.67536051956495</v>
      </c>
      <c r="BN20">
        <f t="shared" si="34"/>
        <v>1</v>
      </c>
      <c r="BO20">
        <f t="shared" si="35"/>
        <v>3.2590299999677365E-2</v>
      </c>
      <c r="BP20">
        <f t="shared" si="36"/>
        <v>-1</v>
      </c>
      <c r="BQ20" t="s">
        <v>306</v>
      </c>
      <c r="BR20">
        <v>0</v>
      </c>
      <c r="BS20">
        <f t="shared" si="37"/>
        <v>1796.14</v>
      </c>
      <c r="BT20">
        <f t="shared" si="38"/>
        <v>0.37661340430033302</v>
      </c>
      <c r="BU20" t="e">
        <f t="shared" si="39"/>
        <v>#DIV/0!</v>
      </c>
      <c r="BV20">
        <f t="shared" si="40"/>
        <v>0.37661340430033302</v>
      </c>
      <c r="BW20" t="e">
        <f t="shared" si="41"/>
        <v>#DIV/0!</v>
      </c>
      <c r="BX20" t="s">
        <v>306</v>
      </c>
      <c r="BY20" t="s">
        <v>306</v>
      </c>
      <c r="BZ20" t="s">
        <v>306</v>
      </c>
      <c r="CA20" t="s">
        <v>306</v>
      </c>
      <c r="CB20" t="s">
        <v>306</v>
      </c>
      <c r="CC20" t="s">
        <v>306</v>
      </c>
      <c r="CD20" t="s">
        <v>306</v>
      </c>
      <c r="CE20" t="s">
        <v>306</v>
      </c>
      <c r="CF20">
        <f t="shared" si="42"/>
        <v>1399.98806451613</v>
      </c>
      <c r="CG20">
        <f t="shared" si="43"/>
        <v>1177.2037744189711</v>
      </c>
      <c r="CH20">
        <f t="shared" si="44"/>
        <v>0.84086700755255472</v>
      </c>
      <c r="CI20">
        <f t="shared" si="45"/>
        <v>0.16127332457643062</v>
      </c>
      <c r="CJ20">
        <v>6</v>
      </c>
      <c r="CK20">
        <v>0.5</v>
      </c>
      <c r="CL20" t="s">
        <v>307</v>
      </c>
      <c r="CM20">
        <v>1626618201</v>
      </c>
      <c r="CN20">
        <v>364.37283870967701</v>
      </c>
      <c r="CO20">
        <v>400.04645161290301</v>
      </c>
      <c r="CP20">
        <v>24.9535387096774</v>
      </c>
      <c r="CQ20">
        <v>15.1964774193548</v>
      </c>
      <c r="CR20">
        <v>700.00190322580602</v>
      </c>
      <c r="CS20">
        <v>91.100912903225804</v>
      </c>
      <c r="CT20">
        <v>7.3331938709677399E-2</v>
      </c>
      <c r="CU20">
        <v>29.591158064516101</v>
      </c>
      <c r="CV20">
        <v>27.890699999999999</v>
      </c>
      <c r="CW20">
        <v>999.9</v>
      </c>
      <c r="CX20">
        <v>9999.6364516128997</v>
      </c>
      <c r="CY20">
        <v>0</v>
      </c>
      <c r="CZ20">
        <v>0.220496612903226</v>
      </c>
      <c r="DA20">
        <v>1399.98806451613</v>
      </c>
      <c r="DB20">
        <v>0.970996935483871</v>
      </c>
      <c r="DC20">
        <v>2.9003303225806399E-2</v>
      </c>
      <c r="DD20">
        <v>0</v>
      </c>
      <c r="DE20">
        <v>1123.2096774193501</v>
      </c>
      <c r="DF20">
        <v>4.9997400000000001</v>
      </c>
      <c r="DG20">
        <v>20388.548387096798</v>
      </c>
      <c r="DH20">
        <v>12683.4032258065</v>
      </c>
      <c r="DI20">
        <v>42.088451612903199</v>
      </c>
      <c r="DJ20">
        <v>43.717516129032298</v>
      </c>
      <c r="DK20">
        <v>42.981580645161301</v>
      </c>
      <c r="DL20">
        <v>44.114709677419398</v>
      </c>
      <c r="DM20">
        <v>44.497709677419401</v>
      </c>
      <c r="DN20">
        <v>1354.5280645161299</v>
      </c>
      <c r="DO20">
        <v>40.46</v>
      </c>
      <c r="DP20">
        <v>0</v>
      </c>
      <c r="DQ20">
        <v>103.90000009536701</v>
      </c>
      <c r="DR20">
        <v>1119.6895999999999</v>
      </c>
      <c r="DS20">
        <v>-243.289230766662</v>
      </c>
      <c r="DT20">
        <v>-2691.4461533870199</v>
      </c>
      <c r="DU20">
        <v>20345.583999999999</v>
      </c>
      <c r="DV20">
        <v>15</v>
      </c>
      <c r="DW20">
        <v>1626618137</v>
      </c>
      <c r="DX20" t="s">
        <v>308</v>
      </c>
      <c r="DY20">
        <v>1</v>
      </c>
      <c r="DZ20">
        <v>-0.69499999999999995</v>
      </c>
      <c r="EA20">
        <v>-0.16700000000000001</v>
      </c>
      <c r="EB20">
        <v>400</v>
      </c>
      <c r="EC20">
        <v>14</v>
      </c>
      <c r="ED20">
        <v>0.04</v>
      </c>
      <c r="EE20">
        <v>0.01</v>
      </c>
      <c r="EF20">
        <v>-35.365773015873003</v>
      </c>
      <c r="EG20">
        <v>-2.3487534562212198</v>
      </c>
      <c r="EH20">
        <v>0.36617349700214202</v>
      </c>
      <c r="EI20">
        <v>0</v>
      </c>
      <c r="EJ20">
        <v>1093.97</v>
      </c>
      <c r="EK20">
        <v>0</v>
      </c>
      <c r="EL20">
        <v>0</v>
      </c>
      <c r="EM20">
        <v>0</v>
      </c>
      <c r="EN20">
        <v>9.7011184126984098</v>
      </c>
      <c r="EO20">
        <v>0.381628744239634</v>
      </c>
      <c r="EP20">
        <v>6.0407262524753202E-2</v>
      </c>
      <c r="EQ20">
        <v>0</v>
      </c>
      <c r="ER20">
        <v>0</v>
      </c>
      <c r="ES20">
        <v>3</v>
      </c>
      <c r="ET20" t="s">
        <v>309</v>
      </c>
      <c r="EU20">
        <v>1.88402</v>
      </c>
      <c r="EV20">
        <v>1.881</v>
      </c>
      <c r="EW20">
        <v>1.88293</v>
      </c>
      <c r="EX20">
        <v>1.8812599999999999</v>
      </c>
      <c r="EY20">
        <v>1.88276</v>
      </c>
      <c r="EZ20">
        <v>1.88202</v>
      </c>
      <c r="FA20">
        <v>1.88398</v>
      </c>
      <c r="FB20">
        <v>1.88123</v>
      </c>
      <c r="FC20" t="s">
        <v>310</v>
      </c>
      <c r="FD20" t="s">
        <v>19</v>
      </c>
      <c r="FE20" t="s">
        <v>19</v>
      </c>
      <c r="FF20" t="s">
        <v>19</v>
      </c>
      <c r="FG20" t="s">
        <v>311</v>
      </c>
      <c r="FH20" t="s">
        <v>312</v>
      </c>
      <c r="FI20" t="s">
        <v>313</v>
      </c>
      <c r="FJ20" t="s">
        <v>313</v>
      </c>
      <c r="FK20" t="s">
        <v>313</v>
      </c>
      <c r="FL20" t="s">
        <v>313</v>
      </c>
      <c r="FM20">
        <v>0</v>
      </c>
      <c r="FN20">
        <v>100</v>
      </c>
      <c r="FO20">
        <v>100</v>
      </c>
      <c r="FP20">
        <v>-0.69499999999999995</v>
      </c>
      <c r="FQ20">
        <v>-0.16700000000000001</v>
      </c>
      <c r="FR20">
        <v>2</v>
      </c>
      <c r="FS20">
        <v>768.65099999999995</v>
      </c>
      <c r="FT20">
        <v>538.71699999999998</v>
      </c>
      <c r="FU20">
        <v>28.577400000000001</v>
      </c>
      <c r="FV20">
        <v>28.680800000000001</v>
      </c>
      <c r="FW20">
        <v>30.001000000000001</v>
      </c>
      <c r="FX20">
        <v>28.315899999999999</v>
      </c>
      <c r="FY20">
        <v>28.266200000000001</v>
      </c>
      <c r="FZ20">
        <v>24.840599999999998</v>
      </c>
      <c r="GA20">
        <v>54.84</v>
      </c>
      <c r="GB20">
        <v>0</v>
      </c>
      <c r="GC20">
        <v>-999.9</v>
      </c>
      <c r="GD20">
        <v>400</v>
      </c>
      <c r="GE20">
        <v>15.1973</v>
      </c>
      <c r="GF20">
        <v>101.15900000000001</v>
      </c>
      <c r="GG20">
        <v>100.39</v>
      </c>
    </row>
    <row r="21" spans="1:189" x14ac:dyDescent="0.2">
      <c r="A21">
        <v>3</v>
      </c>
      <c r="B21">
        <v>1626618274.5</v>
      </c>
      <c r="C21">
        <v>170</v>
      </c>
      <c r="D21" t="s">
        <v>317</v>
      </c>
      <c r="E21" t="s">
        <v>318</v>
      </c>
      <c r="F21">
        <f t="shared" si="0"/>
        <v>5914</v>
      </c>
      <c r="G21">
        <f t="shared" si="1"/>
        <v>36.162573906237029</v>
      </c>
      <c r="H21">
        <f t="shared" si="2"/>
        <v>0</v>
      </c>
      <c r="I21" t="s">
        <v>300</v>
      </c>
      <c r="J21" t="s">
        <v>301</v>
      </c>
      <c r="K21" t="s">
        <v>302</v>
      </c>
      <c r="L21" t="s">
        <v>303</v>
      </c>
      <c r="M21" t="s">
        <v>19</v>
      </c>
      <c r="O21" t="s">
        <v>304</v>
      </c>
      <c r="U21">
        <v>1626618266.5</v>
      </c>
      <c r="V21">
        <f t="shared" si="3"/>
        <v>1.2345640471106471E-2</v>
      </c>
      <c r="W21">
        <f t="shared" si="4"/>
        <v>34.679541536910037</v>
      </c>
      <c r="X21">
        <f t="shared" si="5"/>
        <v>366.33503225806402</v>
      </c>
      <c r="Y21">
        <f t="shared" si="6"/>
        <v>276.51830113282426</v>
      </c>
      <c r="Z21">
        <f t="shared" si="7"/>
        <v>25.211957188445076</v>
      </c>
      <c r="AA21">
        <f t="shared" si="8"/>
        <v>33.401127925639457</v>
      </c>
      <c r="AB21">
        <f t="shared" si="9"/>
        <v>0.81236232146830634</v>
      </c>
      <c r="AC21">
        <f t="shared" si="10"/>
        <v>2.1201649883970521</v>
      </c>
      <c r="AD21">
        <f t="shared" si="11"/>
        <v>0.67150193330672459</v>
      </c>
      <c r="AE21">
        <f t="shared" si="12"/>
        <v>0.43029577137324226</v>
      </c>
      <c r="AF21">
        <f t="shared" si="13"/>
        <v>189.85150752748538</v>
      </c>
      <c r="AG21">
        <f t="shared" si="14"/>
        <v>27.064959909444919</v>
      </c>
      <c r="AH21">
        <f t="shared" si="15"/>
        <v>28.6408387096774</v>
      </c>
      <c r="AI21">
        <f t="shared" si="16"/>
        <v>3.9389416196237703</v>
      </c>
      <c r="AJ21">
        <f t="shared" si="17"/>
        <v>54.857524075757567</v>
      </c>
      <c r="AK21">
        <f t="shared" si="18"/>
        <v>2.3201894881530452</v>
      </c>
      <c r="AL21">
        <f t="shared" si="19"/>
        <v>4.2294826958447702</v>
      </c>
      <c r="AM21">
        <f t="shared" si="20"/>
        <v>1.6187521314707252</v>
      </c>
      <c r="AN21">
        <f t="shared" si="21"/>
        <v>-544.4427447757954</v>
      </c>
      <c r="AO21">
        <f t="shared" si="22"/>
        <v>140.84518059371865</v>
      </c>
      <c r="AP21">
        <f t="shared" si="23"/>
        <v>14.662709080483337</v>
      </c>
      <c r="AQ21">
        <f t="shared" si="24"/>
        <v>-199.08334757410805</v>
      </c>
      <c r="AR21">
        <v>-3.7775120032385E-2</v>
      </c>
      <c r="AS21">
        <v>4.2405881518621999E-2</v>
      </c>
      <c r="AT21">
        <v>3.2256340204511802</v>
      </c>
      <c r="AU21">
        <v>3</v>
      </c>
      <c r="AV21">
        <v>0</v>
      </c>
      <c r="AW21">
        <f t="shared" si="25"/>
        <v>1</v>
      </c>
      <c r="AX21">
        <f t="shared" si="26"/>
        <v>0</v>
      </c>
      <c r="AY21">
        <f t="shared" si="27"/>
        <v>47712.532650909619</v>
      </c>
      <c r="AZ21">
        <v>0</v>
      </c>
      <c r="BA21">
        <v>0</v>
      </c>
      <c r="BB21">
        <v>0</v>
      </c>
      <c r="BC21">
        <f t="shared" si="28"/>
        <v>0</v>
      </c>
      <c r="BD21" t="e">
        <f t="shared" si="29"/>
        <v>#DIV/0!</v>
      </c>
      <c r="BE21">
        <v>-1</v>
      </c>
      <c r="BF21" t="s">
        <v>319</v>
      </c>
      <c r="BG21">
        <v>1164.1928</v>
      </c>
      <c r="BH21">
        <v>1746.9</v>
      </c>
      <c r="BI21">
        <f t="shared" si="30"/>
        <v>0.33356643196519553</v>
      </c>
      <c r="BJ21">
        <v>0.5</v>
      </c>
      <c r="BK21">
        <f t="shared" si="31"/>
        <v>1177.2069488920556</v>
      </c>
      <c r="BL21">
        <f t="shared" si="32"/>
        <v>34.679541536910037</v>
      </c>
      <c r="BM21">
        <f t="shared" si="33"/>
        <v>196.33836081327863</v>
      </c>
      <c r="BN21">
        <f t="shared" si="34"/>
        <v>1</v>
      </c>
      <c r="BO21">
        <f t="shared" si="35"/>
        <v>3.030863992986987E-2</v>
      </c>
      <c r="BP21">
        <f t="shared" si="36"/>
        <v>-1</v>
      </c>
      <c r="BQ21" t="s">
        <v>306</v>
      </c>
      <c r="BR21">
        <v>0</v>
      </c>
      <c r="BS21">
        <f t="shared" si="37"/>
        <v>1746.9</v>
      </c>
      <c r="BT21">
        <f t="shared" si="38"/>
        <v>0.33356643196519553</v>
      </c>
      <c r="BU21" t="e">
        <f t="shared" si="39"/>
        <v>#DIV/0!</v>
      </c>
      <c r="BV21">
        <f t="shared" si="40"/>
        <v>0.33356643196519553</v>
      </c>
      <c r="BW21" t="e">
        <f t="shared" si="41"/>
        <v>#DIV/0!</v>
      </c>
      <c r="BX21" t="s">
        <v>306</v>
      </c>
      <c r="BY21" t="s">
        <v>306</v>
      </c>
      <c r="BZ21" t="s">
        <v>306</v>
      </c>
      <c r="CA21" t="s">
        <v>306</v>
      </c>
      <c r="CB21" t="s">
        <v>306</v>
      </c>
      <c r="CC21" t="s">
        <v>306</v>
      </c>
      <c r="CD21" t="s">
        <v>306</v>
      </c>
      <c r="CE21" t="s">
        <v>306</v>
      </c>
      <c r="CF21">
        <f t="shared" si="42"/>
        <v>1399.99225806452</v>
      </c>
      <c r="CG21">
        <f t="shared" si="43"/>
        <v>1177.2069488920556</v>
      </c>
      <c r="CH21">
        <f t="shared" si="44"/>
        <v>0.8408667563058787</v>
      </c>
      <c r="CI21">
        <f t="shared" si="45"/>
        <v>0.16127283967034575</v>
      </c>
      <c r="CJ21">
        <v>6</v>
      </c>
      <c r="CK21">
        <v>0.5</v>
      </c>
      <c r="CL21" t="s">
        <v>307</v>
      </c>
      <c r="CM21">
        <v>1626618266.5</v>
      </c>
      <c r="CN21">
        <v>366.33503225806402</v>
      </c>
      <c r="CO21">
        <v>399.93754838709702</v>
      </c>
      <c r="CP21">
        <v>25.447245161290301</v>
      </c>
      <c r="CQ21">
        <v>15.134351612903201</v>
      </c>
      <c r="CR21">
        <v>699.98654838709695</v>
      </c>
      <c r="CS21">
        <v>91.105590322580596</v>
      </c>
      <c r="CT21">
        <v>7.0860151612903197E-2</v>
      </c>
      <c r="CU21">
        <v>29.873054838709699</v>
      </c>
      <c r="CV21">
        <v>28.6408387096774</v>
      </c>
      <c r="CW21">
        <v>999.9</v>
      </c>
      <c r="CX21">
        <v>9999.0064516129005</v>
      </c>
      <c r="CY21">
        <v>0</v>
      </c>
      <c r="CZ21">
        <v>0.22266145161290299</v>
      </c>
      <c r="DA21">
        <v>1399.99225806452</v>
      </c>
      <c r="DB21">
        <v>0.97100348387096802</v>
      </c>
      <c r="DC21">
        <v>2.8996183870967699E-2</v>
      </c>
      <c r="DD21">
        <v>0</v>
      </c>
      <c r="DE21">
        <v>1166.8377419354799</v>
      </c>
      <c r="DF21">
        <v>4.9997400000000001</v>
      </c>
      <c r="DG21">
        <v>22898.829032258102</v>
      </c>
      <c r="DH21">
        <v>12683.483870967701</v>
      </c>
      <c r="DI21">
        <v>42.667064516129003</v>
      </c>
      <c r="DJ21">
        <v>44.419161290322599</v>
      </c>
      <c r="DK21">
        <v>43.560225806451598</v>
      </c>
      <c r="DL21">
        <v>44.651000000000003</v>
      </c>
      <c r="DM21">
        <v>45.048161290322597</v>
      </c>
      <c r="DN21">
        <v>1354.5435483870999</v>
      </c>
      <c r="DO21">
        <v>40.448387096774198</v>
      </c>
      <c r="DP21">
        <v>0</v>
      </c>
      <c r="DQ21">
        <v>64.700000047683702</v>
      </c>
      <c r="DR21">
        <v>1164.1928</v>
      </c>
      <c r="DS21">
        <v>-297.06923029994198</v>
      </c>
      <c r="DT21">
        <v>-8414.8922946511102</v>
      </c>
      <c r="DU21">
        <v>22844.016</v>
      </c>
      <c r="DV21">
        <v>15</v>
      </c>
      <c r="DW21">
        <v>1626618137</v>
      </c>
      <c r="DX21" t="s">
        <v>308</v>
      </c>
      <c r="DY21">
        <v>1</v>
      </c>
      <c r="DZ21">
        <v>-0.69499999999999995</v>
      </c>
      <c r="EA21">
        <v>-0.16700000000000001</v>
      </c>
      <c r="EB21">
        <v>400</v>
      </c>
      <c r="EC21">
        <v>14</v>
      </c>
      <c r="ED21">
        <v>0.04</v>
      </c>
      <c r="EE21">
        <v>0.01</v>
      </c>
      <c r="EF21">
        <v>-33.242801587301599</v>
      </c>
      <c r="EG21">
        <v>-2.6667027649769701</v>
      </c>
      <c r="EH21">
        <v>0.430718226123461</v>
      </c>
      <c r="EI21">
        <v>0</v>
      </c>
      <c r="EJ21">
        <v>1133.08</v>
      </c>
      <c r="EK21">
        <v>0</v>
      </c>
      <c r="EL21">
        <v>0</v>
      </c>
      <c r="EM21">
        <v>0</v>
      </c>
      <c r="EN21">
        <v>10.298703174603199</v>
      </c>
      <c r="EO21">
        <v>0.112450460829497</v>
      </c>
      <c r="EP21">
        <v>2.0919406712989801E-2</v>
      </c>
      <c r="EQ21">
        <v>0</v>
      </c>
      <c r="ER21">
        <v>0</v>
      </c>
      <c r="ES21">
        <v>3</v>
      </c>
      <c r="ET21" t="s">
        <v>309</v>
      </c>
      <c r="EU21">
        <v>1.88402</v>
      </c>
      <c r="EV21">
        <v>1.8810500000000001</v>
      </c>
      <c r="EW21">
        <v>1.88293</v>
      </c>
      <c r="EX21">
        <v>1.8812599999999999</v>
      </c>
      <c r="EY21">
        <v>1.8827700000000001</v>
      </c>
      <c r="EZ21">
        <v>1.88202</v>
      </c>
      <c r="FA21">
        <v>1.8839699999999999</v>
      </c>
      <c r="FB21">
        <v>1.8812500000000001</v>
      </c>
      <c r="FC21" t="s">
        <v>310</v>
      </c>
      <c r="FD21" t="s">
        <v>19</v>
      </c>
      <c r="FE21" t="s">
        <v>19</v>
      </c>
      <c r="FF21" t="s">
        <v>19</v>
      </c>
      <c r="FG21" t="s">
        <v>311</v>
      </c>
      <c r="FH21" t="s">
        <v>312</v>
      </c>
      <c r="FI21" t="s">
        <v>313</v>
      </c>
      <c r="FJ21" t="s">
        <v>313</v>
      </c>
      <c r="FK21" t="s">
        <v>313</v>
      </c>
      <c r="FL21" t="s">
        <v>313</v>
      </c>
      <c r="FM21">
        <v>0</v>
      </c>
      <c r="FN21">
        <v>100</v>
      </c>
      <c r="FO21">
        <v>100</v>
      </c>
      <c r="FP21">
        <v>-0.69499999999999995</v>
      </c>
      <c r="FQ21">
        <v>-0.16700000000000001</v>
      </c>
      <c r="FR21">
        <v>2</v>
      </c>
      <c r="FS21">
        <v>742.89700000000005</v>
      </c>
      <c r="FT21">
        <v>540.37099999999998</v>
      </c>
      <c r="FU21">
        <v>28.8642</v>
      </c>
      <c r="FV21">
        <v>28.8688</v>
      </c>
      <c r="FW21">
        <v>30.000900000000001</v>
      </c>
      <c r="FX21">
        <v>28.518000000000001</v>
      </c>
      <c r="FY21">
        <v>28.470600000000001</v>
      </c>
      <c r="FZ21">
        <v>24.853400000000001</v>
      </c>
      <c r="GA21">
        <v>56.427900000000001</v>
      </c>
      <c r="GB21">
        <v>0</v>
      </c>
      <c r="GC21">
        <v>-999.9</v>
      </c>
      <c r="GD21">
        <v>400</v>
      </c>
      <c r="GE21">
        <v>15.094900000000001</v>
      </c>
      <c r="GF21">
        <v>101.129</v>
      </c>
      <c r="GG21">
        <v>100.36499999999999</v>
      </c>
    </row>
    <row r="22" spans="1:189" x14ac:dyDescent="0.2">
      <c r="A22">
        <v>4</v>
      </c>
      <c r="B22">
        <v>1626618341</v>
      </c>
      <c r="C22">
        <v>236.5</v>
      </c>
      <c r="D22" t="s">
        <v>320</v>
      </c>
      <c r="E22" t="s">
        <v>321</v>
      </c>
      <c r="F22">
        <f t="shared" si="0"/>
        <v>5914</v>
      </c>
      <c r="G22">
        <f t="shared" si="1"/>
        <v>36.129428949392235</v>
      </c>
      <c r="H22">
        <f t="shared" si="2"/>
        <v>0</v>
      </c>
      <c r="I22" t="s">
        <v>300</v>
      </c>
      <c r="J22" t="s">
        <v>301</v>
      </c>
      <c r="K22" t="s">
        <v>302</v>
      </c>
      <c r="L22" t="s">
        <v>303</v>
      </c>
      <c r="M22" t="s">
        <v>19</v>
      </c>
      <c r="O22" t="s">
        <v>304</v>
      </c>
      <c r="U22">
        <v>1626618333</v>
      </c>
      <c r="V22">
        <f t="shared" si="3"/>
        <v>1.0307704166589928E-2</v>
      </c>
      <c r="W22">
        <f t="shared" si="4"/>
        <v>29.975103726830959</v>
      </c>
      <c r="X22">
        <f t="shared" si="5"/>
        <v>371.051774193548</v>
      </c>
      <c r="Y22">
        <f t="shared" si="6"/>
        <v>277.71700668678471</v>
      </c>
      <c r="Z22">
        <f t="shared" si="7"/>
        <v>25.321904206609592</v>
      </c>
      <c r="AA22">
        <f t="shared" si="8"/>
        <v>33.832056574116372</v>
      </c>
      <c r="AB22">
        <f t="shared" si="9"/>
        <v>0.65410222066092105</v>
      </c>
      <c r="AC22">
        <f t="shared" si="10"/>
        <v>2.120454973952917</v>
      </c>
      <c r="AD22">
        <f t="shared" si="11"/>
        <v>0.55939285851381204</v>
      </c>
      <c r="AE22">
        <f t="shared" si="12"/>
        <v>0.35698125092917166</v>
      </c>
      <c r="AF22">
        <f t="shared" si="13"/>
        <v>189.84460411364191</v>
      </c>
      <c r="AG22">
        <f t="shared" si="14"/>
        <v>28.061725116498693</v>
      </c>
      <c r="AH22">
        <f t="shared" si="15"/>
        <v>28.748377419354799</v>
      </c>
      <c r="AI22">
        <f t="shared" si="16"/>
        <v>3.9635851067861845</v>
      </c>
      <c r="AJ22">
        <f t="shared" si="17"/>
        <v>54.466287209891206</v>
      </c>
      <c r="AK22">
        <f t="shared" si="18"/>
        <v>2.3415616600286424</v>
      </c>
      <c r="AL22">
        <f t="shared" si="19"/>
        <v>4.2991027660930952</v>
      </c>
      <c r="AM22">
        <f t="shared" si="20"/>
        <v>1.6220234467575421</v>
      </c>
      <c r="AN22">
        <f t="shared" si="21"/>
        <v>-454.56975374661585</v>
      </c>
      <c r="AO22">
        <f t="shared" si="22"/>
        <v>161.0684861804524</v>
      </c>
      <c r="AP22">
        <f t="shared" si="23"/>
        <v>16.798408702213482</v>
      </c>
      <c r="AQ22">
        <f t="shared" si="24"/>
        <v>-86.858254750308049</v>
      </c>
      <c r="AR22">
        <v>-3.77825492615807E-2</v>
      </c>
      <c r="AS22">
        <v>4.2414221479230303E-2</v>
      </c>
      <c r="AT22">
        <v>3.2261414184944401</v>
      </c>
      <c r="AU22">
        <v>0</v>
      </c>
      <c r="AV22">
        <v>0</v>
      </c>
      <c r="AW22">
        <f t="shared" si="25"/>
        <v>1</v>
      </c>
      <c r="AX22">
        <f t="shared" si="26"/>
        <v>0</v>
      </c>
      <c r="AY22">
        <f t="shared" si="27"/>
        <v>47676.824043493049</v>
      </c>
      <c r="AZ22">
        <v>0</v>
      </c>
      <c r="BA22">
        <v>0</v>
      </c>
      <c r="BB22">
        <v>0</v>
      </c>
      <c r="BC22">
        <f t="shared" si="28"/>
        <v>0</v>
      </c>
      <c r="BD22" t="e">
        <f t="shared" si="29"/>
        <v>#DIV/0!</v>
      </c>
      <c r="BE22">
        <v>-1</v>
      </c>
      <c r="BF22" t="s">
        <v>322</v>
      </c>
      <c r="BG22">
        <v>1094.866</v>
      </c>
      <c r="BH22">
        <v>1554.85</v>
      </c>
      <c r="BI22">
        <f t="shared" si="30"/>
        <v>0.29583818374762838</v>
      </c>
      <c r="BJ22">
        <v>0.5</v>
      </c>
      <c r="BK22">
        <f t="shared" si="31"/>
        <v>1177.1626160747835</v>
      </c>
      <c r="BL22">
        <f t="shared" si="32"/>
        <v>29.975103726830959</v>
      </c>
      <c r="BM22">
        <f t="shared" si="33"/>
        <v>174.12482515758535</v>
      </c>
      <c r="BN22">
        <f t="shared" si="34"/>
        <v>1</v>
      </c>
      <c r="BO22">
        <f t="shared" si="35"/>
        <v>2.6313360026770639E-2</v>
      </c>
      <c r="BP22">
        <f t="shared" si="36"/>
        <v>-1</v>
      </c>
      <c r="BQ22" t="s">
        <v>306</v>
      </c>
      <c r="BR22">
        <v>0</v>
      </c>
      <c r="BS22">
        <f t="shared" si="37"/>
        <v>1554.85</v>
      </c>
      <c r="BT22">
        <f t="shared" si="38"/>
        <v>0.29583818374762838</v>
      </c>
      <c r="BU22" t="e">
        <f t="shared" si="39"/>
        <v>#DIV/0!</v>
      </c>
      <c r="BV22">
        <f t="shared" si="40"/>
        <v>0.29583818374762838</v>
      </c>
      <c r="BW22" t="e">
        <f t="shared" si="41"/>
        <v>#DIV/0!</v>
      </c>
      <c r="BX22" t="s">
        <v>306</v>
      </c>
      <c r="BY22" t="s">
        <v>306</v>
      </c>
      <c r="BZ22" t="s">
        <v>306</v>
      </c>
      <c r="CA22" t="s">
        <v>306</v>
      </c>
      <c r="CB22" t="s">
        <v>306</v>
      </c>
      <c r="CC22" t="s">
        <v>306</v>
      </c>
      <c r="CD22" t="s">
        <v>306</v>
      </c>
      <c r="CE22" t="s">
        <v>306</v>
      </c>
      <c r="CF22">
        <f t="shared" si="42"/>
        <v>1399.93935483871</v>
      </c>
      <c r="CG22">
        <f t="shared" si="43"/>
        <v>1177.1626160747835</v>
      </c>
      <c r="CH22">
        <f t="shared" si="44"/>
        <v>0.84086686470101202</v>
      </c>
      <c r="CI22">
        <f t="shared" si="45"/>
        <v>0.16127304887295313</v>
      </c>
      <c r="CJ22">
        <v>6</v>
      </c>
      <c r="CK22">
        <v>0.5</v>
      </c>
      <c r="CL22" t="s">
        <v>307</v>
      </c>
      <c r="CM22">
        <v>1626618333</v>
      </c>
      <c r="CN22">
        <v>371.051774193548</v>
      </c>
      <c r="CO22">
        <v>400.02293548387098</v>
      </c>
      <c r="CP22">
        <v>25.680987096774199</v>
      </c>
      <c r="CQ22">
        <v>17.072735483871</v>
      </c>
      <c r="CR22">
        <v>700.00222580645197</v>
      </c>
      <c r="CS22">
        <v>91.107477419354893</v>
      </c>
      <c r="CT22">
        <v>7.1325451612903198E-2</v>
      </c>
      <c r="CU22">
        <v>30.157329032258101</v>
      </c>
      <c r="CV22">
        <v>28.748377419354799</v>
      </c>
      <c r="CW22">
        <v>999.9</v>
      </c>
      <c r="CX22">
        <v>10000.7658064516</v>
      </c>
      <c r="CY22">
        <v>0</v>
      </c>
      <c r="CZ22">
        <v>0.21912699999999999</v>
      </c>
      <c r="DA22">
        <v>1399.93935483871</v>
      </c>
      <c r="DB22">
        <v>0.97100093548387101</v>
      </c>
      <c r="DC22">
        <v>2.8999003225806501E-2</v>
      </c>
      <c r="DD22">
        <v>0</v>
      </c>
      <c r="DE22">
        <v>1100.6729032258099</v>
      </c>
      <c r="DF22">
        <v>4.9997400000000001</v>
      </c>
      <c r="DG22">
        <v>19363.877419354802</v>
      </c>
      <c r="DH22">
        <v>12682.983870967701</v>
      </c>
      <c r="DI22">
        <v>43.152999999999999</v>
      </c>
      <c r="DJ22">
        <v>44.868903225806498</v>
      </c>
      <c r="DK22">
        <v>44.0783225806451</v>
      </c>
      <c r="DL22">
        <v>45.145000000000003</v>
      </c>
      <c r="DM22">
        <v>45.580322580645102</v>
      </c>
      <c r="DN22">
        <v>1354.48774193548</v>
      </c>
      <c r="DO22">
        <v>40.451935483870997</v>
      </c>
      <c r="DP22">
        <v>0</v>
      </c>
      <c r="DQ22">
        <v>66.099999904632597</v>
      </c>
      <c r="DR22">
        <v>1094.866</v>
      </c>
      <c r="DS22">
        <v>-323.38846103995297</v>
      </c>
      <c r="DT22">
        <v>-5107.0230698669702</v>
      </c>
      <c r="DU22">
        <v>19269.576000000001</v>
      </c>
      <c r="DV22">
        <v>15</v>
      </c>
      <c r="DW22">
        <v>1626618137</v>
      </c>
      <c r="DX22" t="s">
        <v>308</v>
      </c>
      <c r="DY22">
        <v>1</v>
      </c>
      <c r="DZ22">
        <v>-0.69499999999999995</v>
      </c>
      <c r="EA22">
        <v>-0.16700000000000001</v>
      </c>
      <c r="EB22">
        <v>400</v>
      </c>
      <c r="EC22">
        <v>14</v>
      </c>
      <c r="ED22">
        <v>0.04</v>
      </c>
      <c r="EE22">
        <v>0.01</v>
      </c>
      <c r="EF22">
        <v>-28.479674603174601</v>
      </c>
      <c r="EG22">
        <v>-3.8947079493087799</v>
      </c>
      <c r="EH22">
        <v>0.63187456484986604</v>
      </c>
      <c r="EI22">
        <v>0</v>
      </c>
      <c r="EJ22">
        <v>1061</v>
      </c>
      <c r="EK22">
        <v>0</v>
      </c>
      <c r="EL22">
        <v>0</v>
      </c>
      <c r="EM22">
        <v>0</v>
      </c>
      <c r="EN22">
        <v>8.4976074603174592</v>
      </c>
      <c r="EO22">
        <v>0.74800005760369204</v>
      </c>
      <c r="EP22">
        <v>0.13221749271882099</v>
      </c>
      <c r="EQ22">
        <v>0</v>
      </c>
      <c r="ER22">
        <v>0</v>
      </c>
      <c r="ES22">
        <v>3</v>
      </c>
      <c r="ET22" t="s">
        <v>309</v>
      </c>
      <c r="EU22">
        <v>1.88402</v>
      </c>
      <c r="EV22">
        <v>1.8810199999999999</v>
      </c>
      <c r="EW22">
        <v>1.88293</v>
      </c>
      <c r="EX22">
        <v>1.8812599999999999</v>
      </c>
      <c r="EY22">
        <v>1.88276</v>
      </c>
      <c r="EZ22">
        <v>1.88202</v>
      </c>
      <c r="FA22">
        <v>1.8839999999999999</v>
      </c>
      <c r="FB22">
        <v>1.8812199999999999</v>
      </c>
      <c r="FC22" t="s">
        <v>310</v>
      </c>
      <c r="FD22" t="s">
        <v>19</v>
      </c>
      <c r="FE22" t="s">
        <v>19</v>
      </c>
      <c r="FF22" t="s">
        <v>19</v>
      </c>
      <c r="FG22" t="s">
        <v>311</v>
      </c>
      <c r="FH22" t="s">
        <v>312</v>
      </c>
      <c r="FI22" t="s">
        <v>313</v>
      </c>
      <c r="FJ22" t="s">
        <v>313</v>
      </c>
      <c r="FK22" t="s">
        <v>313</v>
      </c>
      <c r="FL22" t="s">
        <v>313</v>
      </c>
      <c r="FM22">
        <v>0</v>
      </c>
      <c r="FN22">
        <v>100</v>
      </c>
      <c r="FO22">
        <v>100</v>
      </c>
      <c r="FP22">
        <v>-0.69499999999999995</v>
      </c>
      <c r="FQ22">
        <v>-0.16700000000000001</v>
      </c>
      <c r="FR22">
        <v>2</v>
      </c>
      <c r="FS22">
        <v>750.94100000000003</v>
      </c>
      <c r="FT22">
        <v>541.57299999999998</v>
      </c>
      <c r="FU22">
        <v>29.138500000000001</v>
      </c>
      <c r="FV22">
        <v>29.046199999999999</v>
      </c>
      <c r="FW22">
        <v>30.000699999999998</v>
      </c>
      <c r="FX22">
        <v>28.703299999999999</v>
      </c>
      <c r="FY22">
        <v>28.6572</v>
      </c>
      <c r="FZ22">
        <v>24.889299999999999</v>
      </c>
      <c r="GA22">
        <v>51.348799999999997</v>
      </c>
      <c r="GB22">
        <v>0</v>
      </c>
      <c r="GC22">
        <v>-999.9</v>
      </c>
      <c r="GD22">
        <v>400</v>
      </c>
      <c r="GE22">
        <v>17.0001</v>
      </c>
      <c r="GF22">
        <v>101.102</v>
      </c>
      <c r="GG22">
        <v>100.34</v>
      </c>
    </row>
    <row r="23" spans="1:189" x14ac:dyDescent="0.2">
      <c r="A23">
        <v>5</v>
      </c>
      <c r="B23">
        <v>1626618490.5</v>
      </c>
      <c r="C23">
        <v>386</v>
      </c>
      <c r="D23" t="s">
        <v>323</v>
      </c>
      <c r="E23" t="s">
        <v>324</v>
      </c>
      <c r="F23">
        <f t="shared" si="0"/>
        <v>5914</v>
      </c>
      <c r="G23">
        <f t="shared" si="1"/>
        <v>36.043348561647456</v>
      </c>
      <c r="H23">
        <f t="shared" si="2"/>
        <v>0</v>
      </c>
      <c r="I23" t="s">
        <v>300</v>
      </c>
      <c r="J23" t="s">
        <v>301</v>
      </c>
      <c r="K23" t="s">
        <v>302</v>
      </c>
      <c r="L23" t="s">
        <v>303</v>
      </c>
      <c r="M23" t="s">
        <v>19</v>
      </c>
      <c r="O23" t="s">
        <v>304</v>
      </c>
      <c r="U23">
        <v>1626618482.5</v>
      </c>
      <c r="V23">
        <f t="shared" si="3"/>
        <v>9.9242791714307371E-3</v>
      </c>
      <c r="W23">
        <f t="shared" si="4"/>
        <v>34.595733722488951</v>
      </c>
      <c r="X23">
        <f t="shared" si="5"/>
        <v>367.52064516129002</v>
      </c>
      <c r="Y23">
        <f t="shared" si="6"/>
        <v>258.17606842280208</v>
      </c>
      <c r="Z23">
        <f t="shared" si="7"/>
        <v>23.536457049469149</v>
      </c>
      <c r="AA23">
        <f t="shared" si="8"/>
        <v>33.504785832689976</v>
      </c>
      <c r="AB23">
        <f t="shared" si="9"/>
        <v>0.62867791188475175</v>
      </c>
      <c r="AC23">
        <f t="shared" si="10"/>
        <v>2.120309280259995</v>
      </c>
      <c r="AD23">
        <f t="shared" si="11"/>
        <v>0.54065594418821594</v>
      </c>
      <c r="AE23">
        <f t="shared" si="12"/>
        <v>0.34478644737710568</v>
      </c>
      <c r="AF23">
        <f t="shared" si="13"/>
        <v>189.85428348573001</v>
      </c>
      <c r="AG23">
        <f t="shared" si="14"/>
        <v>28.869748986754622</v>
      </c>
      <c r="AH23">
        <f t="shared" si="15"/>
        <v>29.7233612903226</v>
      </c>
      <c r="AI23">
        <f t="shared" si="16"/>
        <v>4.1932185752400093</v>
      </c>
      <c r="AJ23">
        <f t="shared" si="17"/>
        <v>57.789624845413833</v>
      </c>
      <c r="AK23">
        <f t="shared" si="18"/>
        <v>2.5819885805111862</v>
      </c>
      <c r="AL23">
        <f t="shared" si="19"/>
        <v>4.4679102648926294</v>
      </c>
      <c r="AM23">
        <f t="shared" si="20"/>
        <v>1.6112299947288231</v>
      </c>
      <c r="AN23">
        <f t="shared" si="21"/>
        <v>-437.66071146009551</v>
      </c>
      <c r="AO23">
        <f t="shared" si="22"/>
        <v>126.53429000277784</v>
      </c>
      <c r="AP23">
        <f t="shared" si="23"/>
        <v>13.305750368181073</v>
      </c>
      <c r="AQ23">
        <f t="shared" si="24"/>
        <v>-107.9663876034066</v>
      </c>
      <c r="AR23">
        <v>-3.7778816592023298E-2</v>
      </c>
      <c r="AS23">
        <v>4.2410031230652297E-2</v>
      </c>
      <c r="AT23">
        <v>3.2258864901889202</v>
      </c>
      <c r="AU23">
        <v>0</v>
      </c>
      <c r="AV23">
        <v>0</v>
      </c>
      <c r="AW23">
        <f t="shared" si="25"/>
        <v>1</v>
      </c>
      <c r="AX23">
        <f t="shared" si="26"/>
        <v>0</v>
      </c>
      <c r="AY23">
        <f t="shared" si="27"/>
        <v>47566.385483595237</v>
      </c>
      <c r="AZ23">
        <v>0</v>
      </c>
      <c r="BA23">
        <v>0</v>
      </c>
      <c r="BB23">
        <v>0</v>
      </c>
      <c r="BC23">
        <f t="shared" si="28"/>
        <v>0</v>
      </c>
      <c r="BD23" t="e">
        <f t="shared" si="29"/>
        <v>#DIV/0!</v>
      </c>
      <c r="BE23">
        <v>-1</v>
      </c>
      <c r="BF23" t="s">
        <v>325</v>
      </c>
      <c r="BG23">
        <v>1288.2252000000001</v>
      </c>
      <c r="BH23">
        <v>2070.75</v>
      </c>
      <c r="BI23">
        <f t="shared" si="30"/>
        <v>0.37789438609199566</v>
      </c>
      <c r="BJ23">
        <v>0.5</v>
      </c>
      <c r="BK23">
        <f t="shared" si="31"/>
        <v>1177.2245421608322</v>
      </c>
      <c r="BL23">
        <f t="shared" si="32"/>
        <v>34.595733722488951</v>
      </c>
      <c r="BM23">
        <f t="shared" si="33"/>
        <v>222.43327282614919</v>
      </c>
      <c r="BN23">
        <f t="shared" si="34"/>
        <v>1</v>
      </c>
      <c r="BO23">
        <f t="shared" si="35"/>
        <v>3.023699595758671E-2</v>
      </c>
      <c r="BP23">
        <f t="shared" si="36"/>
        <v>-1</v>
      </c>
      <c r="BQ23" t="s">
        <v>306</v>
      </c>
      <c r="BR23">
        <v>0</v>
      </c>
      <c r="BS23">
        <f t="shared" si="37"/>
        <v>2070.75</v>
      </c>
      <c r="BT23">
        <f t="shared" si="38"/>
        <v>0.3778943860919956</v>
      </c>
      <c r="BU23" t="e">
        <f t="shared" si="39"/>
        <v>#DIV/0!</v>
      </c>
      <c r="BV23">
        <f t="shared" si="40"/>
        <v>0.3778943860919956</v>
      </c>
      <c r="BW23" t="e">
        <f t="shared" si="41"/>
        <v>#DIV/0!</v>
      </c>
      <c r="BX23" t="s">
        <v>306</v>
      </c>
      <c r="BY23" t="s">
        <v>306</v>
      </c>
      <c r="BZ23" t="s">
        <v>306</v>
      </c>
      <c r="CA23" t="s">
        <v>306</v>
      </c>
      <c r="CB23" t="s">
        <v>306</v>
      </c>
      <c r="CC23" t="s">
        <v>306</v>
      </c>
      <c r="CD23" t="s">
        <v>306</v>
      </c>
      <c r="CE23" t="s">
        <v>306</v>
      </c>
      <c r="CF23">
        <f t="shared" si="42"/>
        <v>1400.01322580645</v>
      </c>
      <c r="CG23">
        <f t="shared" si="43"/>
        <v>1177.2245421608322</v>
      </c>
      <c r="CH23">
        <f t="shared" si="44"/>
        <v>0.84086672930015727</v>
      </c>
      <c r="CI23">
        <f t="shared" si="45"/>
        <v>0.16127278754930352</v>
      </c>
      <c r="CJ23">
        <v>6</v>
      </c>
      <c r="CK23">
        <v>0.5</v>
      </c>
      <c r="CL23" t="s">
        <v>307</v>
      </c>
      <c r="CM23">
        <v>1626618482.5</v>
      </c>
      <c r="CN23">
        <v>367.52064516129002</v>
      </c>
      <c r="CO23">
        <v>400.30219354838698</v>
      </c>
      <c r="CP23">
        <v>28.322345161290301</v>
      </c>
      <c r="CQ23">
        <v>20.056306451612901</v>
      </c>
      <c r="CR23">
        <v>699.96287096774199</v>
      </c>
      <c r="CS23">
        <v>91.092074193548399</v>
      </c>
      <c r="CT23">
        <v>7.2289696774193501E-2</v>
      </c>
      <c r="CU23">
        <v>30.830300000000001</v>
      </c>
      <c r="CV23">
        <v>29.7233612903226</v>
      </c>
      <c r="CW23">
        <v>999.9</v>
      </c>
      <c r="CX23">
        <v>10001.4687096774</v>
      </c>
      <c r="CY23">
        <v>0</v>
      </c>
      <c r="CZ23">
        <v>0.228272387096774</v>
      </c>
      <c r="DA23">
        <v>1400.01322580645</v>
      </c>
      <c r="DB23">
        <v>0.97100748387096802</v>
      </c>
      <c r="DC23">
        <v>2.89922258064516E-2</v>
      </c>
      <c r="DD23">
        <v>0</v>
      </c>
      <c r="DE23">
        <v>1294.4916129032299</v>
      </c>
      <c r="DF23">
        <v>4.9997400000000001</v>
      </c>
      <c r="DG23">
        <v>24258.203225806501</v>
      </c>
      <c r="DH23">
        <v>12683.6903225806</v>
      </c>
      <c r="DI23">
        <v>44.076322580645197</v>
      </c>
      <c r="DJ23">
        <v>45.798193548387097</v>
      </c>
      <c r="DK23">
        <v>45.152999999999999</v>
      </c>
      <c r="DL23">
        <v>45.872774193548402</v>
      </c>
      <c r="DM23">
        <v>46.368709677419297</v>
      </c>
      <c r="DN23">
        <v>1354.56548387097</v>
      </c>
      <c r="DO23">
        <v>40.447741935483897</v>
      </c>
      <c r="DP23">
        <v>0</v>
      </c>
      <c r="DQ23">
        <v>148.90000009536701</v>
      </c>
      <c r="DR23">
        <v>1288.2252000000001</v>
      </c>
      <c r="DS23">
        <v>-366.64846154420599</v>
      </c>
      <c r="DT23">
        <v>-4036.44615313639</v>
      </c>
      <c r="DU23">
        <v>24170.86</v>
      </c>
      <c r="DV23">
        <v>15</v>
      </c>
      <c r="DW23">
        <v>1626618137</v>
      </c>
      <c r="DX23" t="s">
        <v>308</v>
      </c>
      <c r="DY23">
        <v>1</v>
      </c>
      <c r="DZ23">
        <v>-0.69499999999999995</v>
      </c>
      <c r="EA23">
        <v>-0.16700000000000001</v>
      </c>
      <c r="EB23">
        <v>400</v>
      </c>
      <c r="EC23">
        <v>14</v>
      </c>
      <c r="ED23">
        <v>0.04</v>
      </c>
      <c r="EE23">
        <v>0.01</v>
      </c>
      <c r="EF23">
        <v>-19.971175984127001</v>
      </c>
      <c r="EG23">
        <v>-96.883881342166404</v>
      </c>
      <c r="EH23">
        <v>16.250992328165701</v>
      </c>
      <c r="EI23">
        <v>0</v>
      </c>
      <c r="EJ23">
        <v>1250.4100000000001</v>
      </c>
      <c r="EK23">
        <v>0</v>
      </c>
      <c r="EL23">
        <v>0</v>
      </c>
      <c r="EM23">
        <v>0</v>
      </c>
      <c r="EN23">
        <v>7.3822831746031703</v>
      </c>
      <c r="EO23">
        <v>6.9961926843318301</v>
      </c>
      <c r="EP23">
        <v>1.0996339895011</v>
      </c>
      <c r="EQ23">
        <v>0</v>
      </c>
      <c r="ER23">
        <v>0</v>
      </c>
      <c r="ES23">
        <v>3</v>
      </c>
      <c r="ET23" t="s">
        <v>309</v>
      </c>
      <c r="EU23">
        <v>1.88409</v>
      </c>
      <c r="EV23">
        <v>1.88106</v>
      </c>
      <c r="EW23">
        <v>1.8829499999999999</v>
      </c>
      <c r="EX23">
        <v>1.8812599999999999</v>
      </c>
      <c r="EY23">
        <v>1.8827400000000001</v>
      </c>
      <c r="EZ23">
        <v>1.88202</v>
      </c>
      <c r="FA23">
        <v>1.88398</v>
      </c>
      <c r="FB23">
        <v>1.88121</v>
      </c>
      <c r="FC23" t="s">
        <v>310</v>
      </c>
      <c r="FD23" t="s">
        <v>19</v>
      </c>
      <c r="FE23" t="s">
        <v>19</v>
      </c>
      <c r="FF23" t="s">
        <v>19</v>
      </c>
      <c r="FG23" t="s">
        <v>311</v>
      </c>
      <c r="FH23" t="s">
        <v>312</v>
      </c>
      <c r="FI23" t="s">
        <v>313</v>
      </c>
      <c r="FJ23" t="s">
        <v>313</v>
      </c>
      <c r="FK23" t="s">
        <v>313</v>
      </c>
      <c r="FL23" t="s">
        <v>313</v>
      </c>
      <c r="FM23">
        <v>0</v>
      </c>
      <c r="FN23">
        <v>100</v>
      </c>
      <c r="FO23">
        <v>100</v>
      </c>
      <c r="FP23">
        <v>-0.69499999999999995</v>
      </c>
      <c r="FQ23">
        <v>-0.16700000000000001</v>
      </c>
      <c r="FR23">
        <v>2</v>
      </c>
      <c r="FS23">
        <v>767.822</v>
      </c>
      <c r="FT23">
        <v>540.09</v>
      </c>
      <c r="FU23">
        <v>29.662600000000001</v>
      </c>
      <c r="FV23">
        <v>29.452500000000001</v>
      </c>
      <c r="FW23">
        <v>30.001300000000001</v>
      </c>
      <c r="FX23">
        <v>29.1234</v>
      </c>
      <c r="FY23">
        <v>29.0839</v>
      </c>
      <c r="FZ23">
        <v>24.923999999999999</v>
      </c>
      <c r="GA23">
        <v>51.386699999999998</v>
      </c>
      <c r="GB23">
        <v>0</v>
      </c>
      <c r="GC23">
        <v>-999.9</v>
      </c>
      <c r="GD23">
        <v>400</v>
      </c>
      <c r="GE23">
        <v>18.106100000000001</v>
      </c>
      <c r="GF23">
        <v>101.038</v>
      </c>
      <c r="GG23">
        <v>100.286</v>
      </c>
    </row>
    <row r="24" spans="1:189" x14ac:dyDescent="0.2">
      <c r="A24">
        <v>6</v>
      </c>
      <c r="B24">
        <v>1626618554</v>
      </c>
      <c r="C24">
        <v>449.5</v>
      </c>
      <c r="D24" t="s">
        <v>326</v>
      </c>
      <c r="E24" t="s">
        <v>327</v>
      </c>
      <c r="F24">
        <f t="shared" si="0"/>
        <v>5914</v>
      </c>
      <c r="G24">
        <f t="shared" si="1"/>
        <v>36.028629906995079</v>
      </c>
      <c r="H24">
        <f t="shared" si="2"/>
        <v>0</v>
      </c>
      <c r="I24" t="s">
        <v>300</v>
      </c>
      <c r="J24" t="s">
        <v>301</v>
      </c>
      <c r="K24" t="s">
        <v>302</v>
      </c>
      <c r="L24" t="s">
        <v>303</v>
      </c>
      <c r="M24" t="s">
        <v>19</v>
      </c>
      <c r="O24" t="s">
        <v>304</v>
      </c>
      <c r="U24">
        <v>1626618546</v>
      </c>
      <c r="V24">
        <f t="shared" si="3"/>
        <v>1.1393593666418176E-2</v>
      </c>
      <c r="W24">
        <f t="shared" si="4"/>
        <v>33.953036293727727</v>
      </c>
      <c r="X24">
        <f t="shared" si="5"/>
        <v>367.25451612903203</v>
      </c>
      <c r="Y24">
        <f t="shared" si="6"/>
        <v>269.67244747750499</v>
      </c>
      <c r="Z24">
        <f t="shared" si="7"/>
        <v>24.582376586233543</v>
      </c>
      <c r="AA24">
        <f t="shared" si="8"/>
        <v>33.477609236412356</v>
      </c>
      <c r="AB24">
        <f t="shared" si="9"/>
        <v>0.71376607297673844</v>
      </c>
      <c r="AC24">
        <f t="shared" si="10"/>
        <v>2.1201281476560148</v>
      </c>
      <c r="AD24">
        <f t="shared" si="11"/>
        <v>0.6025376252567628</v>
      </c>
      <c r="AE24">
        <f t="shared" si="12"/>
        <v>0.38512690212782064</v>
      </c>
      <c r="AF24">
        <f t="shared" si="13"/>
        <v>189.85208503173553</v>
      </c>
      <c r="AG24">
        <f t="shared" si="14"/>
        <v>28.468543436699029</v>
      </c>
      <c r="AH24">
        <f t="shared" si="15"/>
        <v>29.564503225806501</v>
      </c>
      <c r="AI24">
        <f t="shared" si="16"/>
        <v>4.1550310023239501</v>
      </c>
      <c r="AJ24">
        <f t="shared" si="17"/>
        <v>55.470776231021333</v>
      </c>
      <c r="AK24">
        <f t="shared" si="18"/>
        <v>2.4941886146447496</v>
      </c>
      <c r="AL24">
        <f t="shared" si="19"/>
        <v>4.4964011396867853</v>
      </c>
      <c r="AM24">
        <f t="shared" si="20"/>
        <v>1.6608423876792004</v>
      </c>
      <c r="AN24">
        <f t="shared" si="21"/>
        <v>-502.45748068904157</v>
      </c>
      <c r="AO24">
        <f t="shared" si="22"/>
        <v>157.4129653815053</v>
      </c>
      <c r="AP24">
        <f t="shared" si="23"/>
        <v>16.550364728073358</v>
      </c>
      <c r="AQ24">
        <f t="shared" si="24"/>
        <v>-138.64206554772736</v>
      </c>
      <c r="AR24">
        <v>-3.7774176254230199E-2</v>
      </c>
      <c r="AS24">
        <v>4.2404822044963597E-2</v>
      </c>
      <c r="AT24">
        <v>3.2255695605385202</v>
      </c>
      <c r="AU24">
        <v>16</v>
      </c>
      <c r="AV24">
        <v>2</v>
      </c>
      <c r="AW24">
        <f t="shared" si="25"/>
        <v>1</v>
      </c>
      <c r="AX24">
        <f t="shared" si="26"/>
        <v>0</v>
      </c>
      <c r="AY24">
        <f t="shared" si="27"/>
        <v>47543.269726258462</v>
      </c>
      <c r="AZ24">
        <v>0</v>
      </c>
      <c r="BA24">
        <v>0</v>
      </c>
      <c r="BB24">
        <v>0</v>
      </c>
      <c r="BC24">
        <f t="shared" si="28"/>
        <v>0</v>
      </c>
      <c r="BD24" t="e">
        <f t="shared" si="29"/>
        <v>#DIV/0!</v>
      </c>
      <c r="BE24">
        <v>-1</v>
      </c>
      <c r="BF24" t="s">
        <v>328</v>
      </c>
      <c r="BG24">
        <v>1382.1112000000001</v>
      </c>
      <c r="BH24">
        <v>2116.14</v>
      </c>
      <c r="BI24">
        <f t="shared" si="30"/>
        <v>0.34687156804370212</v>
      </c>
      <c r="BJ24">
        <v>0.5</v>
      </c>
      <c r="BK24">
        <f t="shared" si="31"/>
        <v>1177.2060389351168</v>
      </c>
      <c r="BL24">
        <f t="shared" si="32"/>
        <v>33.953036293727727</v>
      </c>
      <c r="BM24">
        <f t="shared" si="33"/>
        <v>204.16965231796971</v>
      </c>
      <c r="BN24">
        <f t="shared" si="34"/>
        <v>1</v>
      </c>
      <c r="BO24">
        <f t="shared" si="35"/>
        <v>2.9691519698068936E-2</v>
      </c>
      <c r="BP24">
        <f t="shared" si="36"/>
        <v>-1</v>
      </c>
      <c r="BQ24" t="s">
        <v>306</v>
      </c>
      <c r="BR24">
        <v>0</v>
      </c>
      <c r="BS24">
        <f t="shared" si="37"/>
        <v>2116.14</v>
      </c>
      <c r="BT24">
        <f t="shared" si="38"/>
        <v>0.34687156804370217</v>
      </c>
      <c r="BU24" t="e">
        <f t="shared" si="39"/>
        <v>#DIV/0!</v>
      </c>
      <c r="BV24">
        <f t="shared" si="40"/>
        <v>0.34687156804370217</v>
      </c>
      <c r="BW24" t="e">
        <f t="shared" si="41"/>
        <v>#DIV/0!</v>
      </c>
      <c r="BX24" t="s">
        <v>306</v>
      </c>
      <c r="BY24" t="s">
        <v>306</v>
      </c>
      <c r="BZ24" t="s">
        <v>306</v>
      </c>
      <c r="CA24" t="s">
        <v>306</v>
      </c>
      <c r="CB24" t="s">
        <v>306</v>
      </c>
      <c r="CC24" t="s">
        <v>306</v>
      </c>
      <c r="CD24" t="s">
        <v>306</v>
      </c>
      <c r="CE24" t="s">
        <v>306</v>
      </c>
      <c r="CF24">
        <f t="shared" si="42"/>
        <v>1399.9906451612901</v>
      </c>
      <c r="CG24">
        <f t="shared" si="43"/>
        <v>1177.2060389351168</v>
      </c>
      <c r="CH24">
        <f t="shared" si="44"/>
        <v>0.84086707507927183</v>
      </c>
      <c r="CI24">
        <f t="shared" si="45"/>
        <v>0.16127345490299466</v>
      </c>
      <c r="CJ24">
        <v>6</v>
      </c>
      <c r="CK24">
        <v>0.5</v>
      </c>
      <c r="CL24" t="s">
        <v>307</v>
      </c>
      <c r="CM24">
        <v>1626618546</v>
      </c>
      <c r="CN24">
        <v>367.25451612903203</v>
      </c>
      <c r="CO24">
        <v>399.941129032258</v>
      </c>
      <c r="CP24">
        <v>27.3616322580645</v>
      </c>
      <c r="CQ24">
        <v>17.863654838709699</v>
      </c>
      <c r="CR24">
        <v>700.05512903225804</v>
      </c>
      <c r="CS24">
        <v>91.088241935483893</v>
      </c>
      <c r="CT24">
        <v>6.8184374193548405E-2</v>
      </c>
      <c r="CU24">
        <v>30.941690322580602</v>
      </c>
      <c r="CV24">
        <v>29.564503225806501</v>
      </c>
      <c r="CW24">
        <v>999.9</v>
      </c>
      <c r="CX24">
        <v>10000.6609677419</v>
      </c>
      <c r="CY24">
        <v>0</v>
      </c>
      <c r="CZ24">
        <v>0.22619590322580699</v>
      </c>
      <c r="DA24">
        <v>1399.9906451612901</v>
      </c>
      <c r="DB24">
        <v>0.97099512903225804</v>
      </c>
      <c r="DC24">
        <v>2.9004700000000001E-2</v>
      </c>
      <c r="DD24">
        <v>0</v>
      </c>
      <c r="DE24">
        <v>1391.17161290323</v>
      </c>
      <c r="DF24">
        <v>4.9997400000000001</v>
      </c>
      <c r="DG24">
        <v>27177.225806451599</v>
      </c>
      <c r="DH24">
        <v>12683.4096774194</v>
      </c>
      <c r="DI24">
        <v>44.568225806451601</v>
      </c>
      <c r="DJ24">
        <v>46.267935483871</v>
      </c>
      <c r="DK24">
        <v>45.651000000000003</v>
      </c>
      <c r="DL24">
        <v>46.330290322580602</v>
      </c>
      <c r="DM24">
        <v>46.850612903225802</v>
      </c>
      <c r="DN24">
        <v>1354.52741935484</v>
      </c>
      <c r="DO24">
        <v>40.463225806451597</v>
      </c>
      <c r="DP24">
        <v>0</v>
      </c>
      <c r="DQ24">
        <v>62.900000095367403</v>
      </c>
      <c r="DR24">
        <v>1382.1112000000001</v>
      </c>
      <c r="DS24">
        <v>-422.02153848104098</v>
      </c>
      <c r="DT24">
        <v>-2240.8923053038602</v>
      </c>
      <c r="DU24">
        <v>27020.968000000001</v>
      </c>
      <c r="DV24">
        <v>15</v>
      </c>
      <c r="DW24">
        <v>1626618137</v>
      </c>
      <c r="DX24" t="s">
        <v>308</v>
      </c>
      <c r="DY24">
        <v>1</v>
      </c>
      <c r="DZ24">
        <v>-0.69499999999999995</v>
      </c>
      <c r="EA24">
        <v>-0.16700000000000001</v>
      </c>
      <c r="EB24">
        <v>400</v>
      </c>
      <c r="EC24">
        <v>14</v>
      </c>
      <c r="ED24">
        <v>0.04</v>
      </c>
      <c r="EE24">
        <v>0.01</v>
      </c>
      <c r="EF24">
        <v>-15.100835396825399</v>
      </c>
      <c r="EG24">
        <v>-127.803007430877</v>
      </c>
      <c r="EH24">
        <v>21.299143030154202</v>
      </c>
      <c r="EI24">
        <v>0</v>
      </c>
      <c r="EJ24">
        <v>1337.1</v>
      </c>
      <c r="EK24">
        <v>0</v>
      </c>
      <c r="EL24">
        <v>0</v>
      </c>
      <c r="EM24">
        <v>0</v>
      </c>
      <c r="EN24">
        <v>8.7867220634920606</v>
      </c>
      <c r="EO24">
        <v>5.2934294930876202</v>
      </c>
      <c r="EP24">
        <v>0.82741196183126098</v>
      </c>
      <c r="EQ24">
        <v>0</v>
      </c>
      <c r="ER24">
        <v>0</v>
      </c>
      <c r="ES24">
        <v>3</v>
      </c>
      <c r="ET24" t="s">
        <v>309</v>
      </c>
      <c r="EU24">
        <v>1.88405</v>
      </c>
      <c r="EV24">
        <v>1.8810800000000001</v>
      </c>
      <c r="EW24">
        <v>1.88293</v>
      </c>
      <c r="EX24">
        <v>1.88127</v>
      </c>
      <c r="EY24">
        <v>1.8827199999999999</v>
      </c>
      <c r="EZ24">
        <v>1.88202</v>
      </c>
      <c r="FA24">
        <v>1.8839900000000001</v>
      </c>
      <c r="FB24">
        <v>1.88121</v>
      </c>
      <c r="FC24" t="s">
        <v>310</v>
      </c>
      <c r="FD24" t="s">
        <v>19</v>
      </c>
      <c r="FE24" t="s">
        <v>19</v>
      </c>
      <c r="FF24" t="s">
        <v>19</v>
      </c>
      <c r="FG24" t="s">
        <v>311</v>
      </c>
      <c r="FH24" t="s">
        <v>312</v>
      </c>
      <c r="FI24" t="s">
        <v>313</v>
      </c>
      <c r="FJ24" t="s">
        <v>313</v>
      </c>
      <c r="FK24" t="s">
        <v>313</v>
      </c>
      <c r="FL24" t="s">
        <v>313</v>
      </c>
      <c r="FM24">
        <v>0</v>
      </c>
      <c r="FN24">
        <v>100</v>
      </c>
      <c r="FO24">
        <v>100</v>
      </c>
      <c r="FP24">
        <v>-0.69499999999999995</v>
      </c>
      <c r="FQ24">
        <v>-0.16700000000000001</v>
      </c>
      <c r="FR24">
        <v>2</v>
      </c>
      <c r="FS24">
        <v>728.51</v>
      </c>
      <c r="FT24">
        <v>536.56299999999999</v>
      </c>
      <c r="FU24">
        <v>29.930199999999999</v>
      </c>
      <c r="FV24">
        <v>29.690799999999999</v>
      </c>
      <c r="FW24">
        <v>30.001300000000001</v>
      </c>
      <c r="FX24">
        <v>29.347899999999999</v>
      </c>
      <c r="FY24">
        <v>29.301400000000001</v>
      </c>
      <c r="FZ24">
        <v>24.9312</v>
      </c>
      <c r="GA24">
        <v>53.3322</v>
      </c>
      <c r="GB24">
        <v>0</v>
      </c>
      <c r="GC24">
        <v>-999.9</v>
      </c>
      <c r="GD24">
        <v>400</v>
      </c>
      <c r="GE24">
        <v>17.508400000000002</v>
      </c>
      <c r="GF24">
        <v>100.999</v>
      </c>
      <c r="GG24">
        <v>100.249</v>
      </c>
    </row>
    <row r="25" spans="1:189" x14ac:dyDescent="0.2">
      <c r="A25">
        <v>7</v>
      </c>
      <c r="B25">
        <v>1626618627.5</v>
      </c>
      <c r="C25">
        <v>523</v>
      </c>
      <c r="D25" t="s">
        <v>329</v>
      </c>
      <c r="E25" t="s">
        <v>330</v>
      </c>
      <c r="F25">
        <f t="shared" si="0"/>
        <v>5914</v>
      </c>
      <c r="G25">
        <f t="shared" si="1"/>
        <v>35.982531603052841</v>
      </c>
      <c r="H25">
        <f t="shared" si="2"/>
        <v>0</v>
      </c>
      <c r="I25" t="s">
        <v>300</v>
      </c>
      <c r="J25" t="s">
        <v>301</v>
      </c>
      <c r="K25" t="s">
        <v>302</v>
      </c>
      <c r="L25" t="s">
        <v>303</v>
      </c>
      <c r="M25" t="s">
        <v>19</v>
      </c>
      <c r="O25" t="s">
        <v>304</v>
      </c>
      <c r="U25">
        <v>1626618619.5</v>
      </c>
      <c r="V25">
        <f t="shared" si="3"/>
        <v>1.1875215504936509E-2</v>
      </c>
      <c r="W25">
        <f t="shared" si="4"/>
        <v>34.163408187190171</v>
      </c>
      <c r="X25">
        <f t="shared" si="5"/>
        <v>366.79080645161298</v>
      </c>
      <c r="Y25">
        <f t="shared" si="6"/>
        <v>268.6191537215534</v>
      </c>
      <c r="Z25">
        <f t="shared" si="7"/>
        <v>24.485723286644188</v>
      </c>
      <c r="AA25">
        <f t="shared" si="8"/>
        <v>33.434466851790376</v>
      </c>
      <c r="AB25">
        <f t="shared" si="9"/>
        <v>0.7165738234962965</v>
      </c>
      <c r="AC25">
        <f t="shared" si="10"/>
        <v>2.1197744788879245</v>
      </c>
      <c r="AD25">
        <f t="shared" si="11"/>
        <v>0.60452592710495645</v>
      </c>
      <c r="AE25">
        <f t="shared" si="12"/>
        <v>0.38642746900698821</v>
      </c>
      <c r="AF25">
        <f t="shared" si="13"/>
        <v>189.85626329977967</v>
      </c>
      <c r="AG25">
        <f t="shared" si="14"/>
        <v>28.6701916313061</v>
      </c>
      <c r="AH25">
        <f t="shared" si="15"/>
        <v>29.835106451612901</v>
      </c>
      <c r="AI25">
        <f t="shared" si="16"/>
        <v>4.2202637145554238</v>
      </c>
      <c r="AJ25">
        <f t="shared" si="17"/>
        <v>54.347521123345686</v>
      </c>
      <c r="AK25">
        <f t="shared" si="18"/>
        <v>2.4956102388922154</v>
      </c>
      <c r="AL25">
        <f t="shared" si="19"/>
        <v>4.591948606502668</v>
      </c>
      <c r="AM25">
        <f t="shared" si="20"/>
        <v>1.7246534756632084</v>
      </c>
      <c r="AN25">
        <f t="shared" si="21"/>
        <v>-523.69700376770004</v>
      </c>
      <c r="AO25">
        <f t="shared" si="22"/>
        <v>168.64599336115012</v>
      </c>
      <c r="AP25">
        <f t="shared" si="23"/>
        <v>17.790551180156019</v>
      </c>
      <c r="AQ25">
        <f t="shared" si="24"/>
        <v>-147.40419592661422</v>
      </c>
      <c r="AR25">
        <v>-3.7765116687686902E-2</v>
      </c>
      <c r="AS25">
        <v>4.2394651887857203E-2</v>
      </c>
      <c r="AT25">
        <v>3.2249507683175098</v>
      </c>
      <c r="AU25">
        <v>0</v>
      </c>
      <c r="AV25">
        <v>0</v>
      </c>
      <c r="AW25">
        <f t="shared" si="25"/>
        <v>1</v>
      </c>
      <c r="AX25">
        <f t="shared" si="26"/>
        <v>0</v>
      </c>
      <c r="AY25">
        <f t="shared" si="27"/>
        <v>47474.546568278427</v>
      </c>
      <c r="AZ25">
        <v>0</v>
      </c>
      <c r="BA25">
        <v>0</v>
      </c>
      <c r="BB25">
        <v>0</v>
      </c>
      <c r="BC25">
        <f t="shared" si="28"/>
        <v>0</v>
      </c>
      <c r="BD25" t="e">
        <f t="shared" si="29"/>
        <v>#DIV/0!</v>
      </c>
      <c r="BE25">
        <v>-1</v>
      </c>
      <c r="BF25" t="s">
        <v>331</v>
      </c>
      <c r="BG25">
        <v>1228.3368</v>
      </c>
      <c r="BH25">
        <v>1868.01</v>
      </c>
      <c r="BI25">
        <f t="shared" si="30"/>
        <v>0.34243564006616667</v>
      </c>
      <c r="BJ25">
        <v>0.5</v>
      </c>
      <c r="BK25">
        <f t="shared" si="31"/>
        <v>1177.231326591334</v>
      </c>
      <c r="BL25">
        <f t="shared" si="32"/>
        <v>34.163408187190171</v>
      </c>
      <c r="BM25">
        <f t="shared" si="33"/>
        <v>201.56298141362296</v>
      </c>
      <c r="BN25">
        <f t="shared" si="34"/>
        <v>1</v>
      </c>
      <c r="BO25">
        <f t="shared" si="35"/>
        <v>2.9869582462612173E-2</v>
      </c>
      <c r="BP25">
        <f t="shared" si="36"/>
        <v>-1</v>
      </c>
      <c r="BQ25" t="s">
        <v>306</v>
      </c>
      <c r="BR25">
        <v>0</v>
      </c>
      <c r="BS25">
        <f t="shared" si="37"/>
        <v>1868.01</v>
      </c>
      <c r="BT25">
        <f t="shared" si="38"/>
        <v>0.34243564006616667</v>
      </c>
      <c r="BU25" t="e">
        <f t="shared" si="39"/>
        <v>#DIV/0!</v>
      </c>
      <c r="BV25">
        <f t="shared" si="40"/>
        <v>0.34243564006616667</v>
      </c>
      <c r="BW25" t="e">
        <f t="shared" si="41"/>
        <v>#DIV/0!</v>
      </c>
      <c r="BX25" t="s">
        <v>306</v>
      </c>
      <c r="BY25" t="s">
        <v>306</v>
      </c>
      <c r="BZ25" t="s">
        <v>306</v>
      </c>
      <c r="CA25" t="s">
        <v>306</v>
      </c>
      <c r="CB25" t="s">
        <v>306</v>
      </c>
      <c r="CC25" t="s">
        <v>306</v>
      </c>
      <c r="CD25" t="s">
        <v>306</v>
      </c>
      <c r="CE25" t="s">
        <v>306</v>
      </c>
      <c r="CF25">
        <f t="shared" si="42"/>
        <v>1400.0206451612901</v>
      </c>
      <c r="CG25">
        <f t="shared" si="43"/>
        <v>1177.231326591334</v>
      </c>
      <c r="CH25">
        <f t="shared" si="44"/>
        <v>0.8408671191100261</v>
      </c>
      <c r="CI25">
        <f t="shared" si="45"/>
        <v>0.16127353988235033</v>
      </c>
      <c r="CJ25">
        <v>6</v>
      </c>
      <c r="CK25">
        <v>0.5</v>
      </c>
      <c r="CL25" t="s">
        <v>307</v>
      </c>
      <c r="CM25">
        <v>1626618619.5</v>
      </c>
      <c r="CN25">
        <v>366.79080645161298</v>
      </c>
      <c r="CO25">
        <v>399.80441935483901</v>
      </c>
      <c r="CP25">
        <v>27.3779419354839</v>
      </c>
      <c r="CQ25">
        <v>17.478693548387099</v>
      </c>
      <c r="CR25">
        <v>700.05899999999997</v>
      </c>
      <c r="CS25">
        <v>91.082122580645105</v>
      </c>
      <c r="CT25">
        <v>7.1925622580645193E-2</v>
      </c>
      <c r="CU25">
        <v>31.3108161290323</v>
      </c>
      <c r="CV25">
        <v>29.835106451612901</v>
      </c>
      <c r="CW25">
        <v>999.9</v>
      </c>
      <c r="CX25">
        <v>9998.9341935483899</v>
      </c>
      <c r="CY25">
        <v>0</v>
      </c>
      <c r="CZ25">
        <v>0.226195806451613</v>
      </c>
      <c r="DA25">
        <v>1400.0206451612901</v>
      </c>
      <c r="DB25">
        <v>0.97099322580645198</v>
      </c>
      <c r="DC25">
        <v>2.90063387096774E-2</v>
      </c>
      <c r="DD25">
        <v>0</v>
      </c>
      <c r="DE25">
        <v>1232.7783870967701</v>
      </c>
      <c r="DF25">
        <v>4.9997400000000001</v>
      </c>
      <c r="DG25">
        <v>23432.7806451613</v>
      </c>
      <c r="DH25">
        <v>12683.6709677419</v>
      </c>
      <c r="DI25">
        <v>45.090451612903202</v>
      </c>
      <c r="DJ25">
        <v>46.848516129032198</v>
      </c>
      <c r="DK25">
        <v>46.215451612903202</v>
      </c>
      <c r="DL25">
        <v>46.838451612903199</v>
      </c>
      <c r="DM25">
        <v>47.352580645161297</v>
      </c>
      <c r="DN25">
        <v>1354.5538709677401</v>
      </c>
      <c r="DO25">
        <v>40.466129032258102</v>
      </c>
      <c r="DP25">
        <v>0</v>
      </c>
      <c r="DQ25">
        <v>72.900000095367403</v>
      </c>
      <c r="DR25">
        <v>1228.3368</v>
      </c>
      <c r="DS25">
        <v>-301.88230767372698</v>
      </c>
      <c r="DT25">
        <v>-3696.2461592662198</v>
      </c>
      <c r="DU25">
        <v>23380.187999999998</v>
      </c>
      <c r="DV25">
        <v>15</v>
      </c>
      <c r="DW25">
        <v>1626618137</v>
      </c>
      <c r="DX25" t="s">
        <v>308</v>
      </c>
      <c r="DY25">
        <v>1</v>
      </c>
      <c r="DZ25">
        <v>-0.69499999999999995</v>
      </c>
      <c r="EA25">
        <v>-0.16700000000000001</v>
      </c>
      <c r="EB25">
        <v>400</v>
      </c>
      <c r="EC25">
        <v>14</v>
      </c>
      <c r="ED25">
        <v>0.04</v>
      </c>
      <c r="EE25">
        <v>0.01</v>
      </c>
      <c r="EF25">
        <v>-26.519719047618999</v>
      </c>
      <c r="EG25">
        <v>-55.960559101382501</v>
      </c>
      <c r="EH25">
        <v>10.5397354501316</v>
      </c>
      <c r="EI25">
        <v>0</v>
      </c>
      <c r="EJ25">
        <v>1195.93</v>
      </c>
      <c r="EK25">
        <v>0</v>
      </c>
      <c r="EL25">
        <v>0</v>
      </c>
      <c r="EM25">
        <v>0</v>
      </c>
      <c r="EN25">
        <v>9.5989569841269802</v>
      </c>
      <c r="EO25">
        <v>2.4693442396313401</v>
      </c>
      <c r="EP25">
        <v>0.46753665099226499</v>
      </c>
      <c r="EQ25">
        <v>0</v>
      </c>
      <c r="ER25">
        <v>0</v>
      </c>
      <c r="ES25">
        <v>3</v>
      </c>
      <c r="ET25" t="s">
        <v>309</v>
      </c>
      <c r="EU25">
        <v>1.8840699999999999</v>
      </c>
      <c r="EV25">
        <v>1.88107</v>
      </c>
      <c r="EW25">
        <v>1.88293</v>
      </c>
      <c r="EX25">
        <v>1.8812599999999999</v>
      </c>
      <c r="EY25">
        <v>1.8827199999999999</v>
      </c>
      <c r="EZ25">
        <v>1.88202</v>
      </c>
      <c r="FA25">
        <v>1.8839699999999999</v>
      </c>
      <c r="FB25">
        <v>1.8811599999999999</v>
      </c>
      <c r="FC25" t="s">
        <v>310</v>
      </c>
      <c r="FD25" t="s">
        <v>19</v>
      </c>
      <c r="FE25" t="s">
        <v>19</v>
      </c>
      <c r="FF25" t="s">
        <v>19</v>
      </c>
      <c r="FG25" t="s">
        <v>311</v>
      </c>
      <c r="FH25" t="s">
        <v>312</v>
      </c>
      <c r="FI25" t="s">
        <v>313</v>
      </c>
      <c r="FJ25" t="s">
        <v>313</v>
      </c>
      <c r="FK25" t="s">
        <v>313</v>
      </c>
      <c r="FL25" t="s">
        <v>313</v>
      </c>
      <c r="FM25">
        <v>0</v>
      </c>
      <c r="FN25">
        <v>100</v>
      </c>
      <c r="FO25">
        <v>100</v>
      </c>
      <c r="FP25">
        <v>-0.69499999999999995</v>
      </c>
      <c r="FQ25">
        <v>-0.16700000000000001</v>
      </c>
      <c r="FR25">
        <v>2</v>
      </c>
      <c r="FS25">
        <v>763.22400000000005</v>
      </c>
      <c r="FT25">
        <v>533.96400000000006</v>
      </c>
      <c r="FU25">
        <v>30.2592</v>
      </c>
      <c r="FV25">
        <v>29.9497</v>
      </c>
      <c r="FW25">
        <v>30.001200000000001</v>
      </c>
      <c r="FX25">
        <v>29.587900000000001</v>
      </c>
      <c r="FY25">
        <v>29.541699999999999</v>
      </c>
      <c r="FZ25">
        <v>24.950600000000001</v>
      </c>
      <c r="GA25">
        <v>52.941699999999997</v>
      </c>
      <c r="GB25">
        <v>0</v>
      </c>
      <c r="GC25">
        <v>-999.9</v>
      </c>
      <c r="GD25">
        <v>400</v>
      </c>
      <c r="GE25">
        <v>17.645399999999999</v>
      </c>
      <c r="GF25">
        <v>100.96</v>
      </c>
      <c r="GG25">
        <v>100.214</v>
      </c>
    </row>
    <row r="26" spans="1:189" x14ac:dyDescent="0.2">
      <c r="A26">
        <v>8</v>
      </c>
      <c r="B26">
        <v>1626618853.5</v>
      </c>
      <c r="C26">
        <v>749</v>
      </c>
      <c r="D26" t="s">
        <v>332</v>
      </c>
      <c r="E26" t="s">
        <v>333</v>
      </c>
      <c r="F26">
        <f t="shared" si="0"/>
        <v>5914</v>
      </c>
      <c r="G26">
        <f t="shared" si="1"/>
        <v>35.89030160624192</v>
      </c>
      <c r="H26">
        <f t="shared" si="2"/>
        <v>0</v>
      </c>
      <c r="I26" t="s">
        <v>300</v>
      </c>
      <c r="J26" t="s">
        <v>301</v>
      </c>
      <c r="K26" t="s">
        <v>302</v>
      </c>
      <c r="L26" t="s">
        <v>303</v>
      </c>
      <c r="M26" t="s">
        <v>19</v>
      </c>
      <c r="O26" t="s">
        <v>304</v>
      </c>
      <c r="U26">
        <v>1626618845.5</v>
      </c>
      <c r="V26">
        <f t="shared" si="3"/>
        <v>1.2006615031997537E-2</v>
      </c>
      <c r="W26">
        <f t="shared" si="4"/>
        <v>31.796253258876423</v>
      </c>
      <c r="X26">
        <f t="shared" si="5"/>
        <v>369.21177419354802</v>
      </c>
      <c r="Y26">
        <f t="shared" si="6"/>
        <v>274.84372247960744</v>
      </c>
      <c r="Z26">
        <f t="shared" si="7"/>
        <v>25.056999733110388</v>
      </c>
      <c r="AA26">
        <f t="shared" si="8"/>
        <v>33.660362492417363</v>
      </c>
      <c r="AB26">
        <f t="shared" si="9"/>
        <v>0.69832613925943154</v>
      </c>
      <c r="AC26">
        <f t="shared" si="10"/>
        <v>2.1204967074175141</v>
      </c>
      <c r="AD26">
        <f t="shared" si="11"/>
        <v>0.59149068005075078</v>
      </c>
      <c r="AE26">
        <f t="shared" si="12"/>
        <v>0.37791091174457725</v>
      </c>
      <c r="AF26">
        <f t="shared" si="13"/>
        <v>189.85859592532037</v>
      </c>
      <c r="AG26">
        <f t="shared" si="14"/>
        <v>29.460259140811225</v>
      </c>
      <c r="AH26">
        <f t="shared" si="15"/>
        <v>30.717796774193499</v>
      </c>
      <c r="AI26">
        <f t="shared" si="16"/>
        <v>4.4392944897456568</v>
      </c>
      <c r="AJ26">
        <f t="shared" si="17"/>
        <v>55.270069984428204</v>
      </c>
      <c r="AK26">
        <f t="shared" si="18"/>
        <v>2.6607416260705312</v>
      </c>
      <c r="AL26">
        <f t="shared" si="19"/>
        <v>4.8140731987858327</v>
      </c>
      <c r="AM26">
        <f t="shared" si="20"/>
        <v>1.7785528636751256</v>
      </c>
      <c r="AN26">
        <f t="shared" si="21"/>
        <v>-529.49172291109141</v>
      </c>
      <c r="AO26">
        <f t="shared" si="22"/>
        <v>163.01546871858386</v>
      </c>
      <c r="AP26">
        <f t="shared" si="23"/>
        <v>17.336860747627526</v>
      </c>
      <c r="AQ26">
        <f t="shared" si="24"/>
        <v>-159.28079751955966</v>
      </c>
      <c r="AR26">
        <v>-3.77836185085949E-2</v>
      </c>
      <c r="AS26">
        <v>4.2415421802674998E-2</v>
      </c>
      <c r="AT26">
        <v>3.2262144429108801</v>
      </c>
      <c r="AU26">
        <v>0</v>
      </c>
      <c r="AV26">
        <v>0</v>
      </c>
      <c r="AW26">
        <f t="shared" si="25"/>
        <v>1</v>
      </c>
      <c r="AX26">
        <f t="shared" si="26"/>
        <v>0</v>
      </c>
      <c r="AY26">
        <f t="shared" si="27"/>
        <v>47367.52490580576</v>
      </c>
      <c r="AZ26">
        <v>0</v>
      </c>
      <c r="BA26">
        <v>0</v>
      </c>
      <c r="BB26">
        <v>0</v>
      </c>
      <c r="BC26">
        <f t="shared" si="28"/>
        <v>0</v>
      </c>
      <c r="BD26" t="e">
        <f t="shared" si="29"/>
        <v>#DIV/0!</v>
      </c>
      <c r="BE26">
        <v>-1</v>
      </c>
      <c r="BF26" t="s">
        <v>334</v>
      </c>
      <c r="BG26">
        <v>1067.0083999999999</v>
      </c>
      <c r="BH26">
        <v>1648.32</v>
      </c>
      <c r="BI26">
        <f t="shared" si="30"/>
        <v>0.35266914191419141</v>
      </c>
      <c r="BJ26">
        <v>0.5</v>
      </c>
      <c r="BK26">
        <f t="shared" si="31"/>
        <v>1177.2454639024172</v>
      </c>
      <c r="BL26">
        <f t="shared" si="32"/>
        <v>31.796253258876423</v>
      </c>
      <c r="BM26">
        <f t="shared" si="33"/>
        <v>207.58907378841982</v>
      </c>
      <c r="BN26">
        <f t="shared" si="34"/>
        <v>1</v>
      </c>
      <c r="BO26">
        <f t="shared" si="35"/>
        <v>2.7858466449436178E-2</v>
      </c>
      <c r="BP26">
        <f t="shared" si="36"/>
        <v>-1</v>
      </c>
      <c r="BQ26" t="s">
        <v>306</v>
      </c>
      <c r="BR26">
        <v>0</v>
      </c>
      <c r="BS26">
        <f t="shared" si="37"/>
        <v>1648.32</v>
      </c>
      <c r="BT26">
        <f t="shared" si="38"/>
        <v>0.35266914191419141</v>
      </c>
      <c r="BU26" t="e">
        <f t="shared" si="39"/>
        <v>#DIV/0!</v>
      </c>
      <c r="BV26">
        <f t="shared" si="40"/>
        <v>0.35266914191419141</v>
      </c>
      <c r="BW26" t="e">
        <f t="shared" si="41"/>
        <v>#DIV/0!</v>
      </c>
      <c r="BX26" t="s">
        <v>306</v>
      </c>
      <c r="BY26" t="s">
        <v>306</v>
      </c>
      <c r="BZ26" t="s">
        <v>306</v>
      </c>
      <c r="CA26" t="s">
        <v>306</v>
      </c>
      <c r="CB26" t="s">
        <v>306</v>
      </c>
      <c r="CC26" t="s">
        <v>306</v>
      </c>
      <c r="CD26" t="s">
        <v>306</v>
      </c>
      <c r="CE26" t="s">
        <v>306</v>
      </c>
      <c r="CF26">
        <f t="shared" si="42"/>
        <v>1400.03741935484</v>
      </c>
      <c r="CG26">
        <f t="shared" si="43"/>
        <v>1177.2454639024172</v>
      </c>
      <c r="CH26">
        <f t="shared" si="44"/>
        <v>0.84086714228317627</v>
      </c>
      <c r="CI26">
        <f t="shared" si="45"/>
        <v>0.16127358460653018</v>
      </c>
      <c r="CJ26">
        <v>6</v>
      </c>
      <c r="CK26">
        <v>0.5</v>
      </c>
      <c r="CL26" t="s">
        <v>307</v>
      </c>
      <c r="CM26">
        <v>1626618845.5</v>
      </c>
      <c r="CN26">
        <v>369.21177419354802</v>
      </c>
      <c r="CO26">
        <v>400.26545161290301</v>
      </c>
      <c r="CP26">
        <v>29.184983870967699</v>
      </c>
      <c r="CQ26">
        <v>19.193938709677401</v>
      </c>
      <c r="CR26">
        <v>699.99896774193496</v>
      </c>
      <c r="CS26">
        <v>91.097203225806496</v>
      </c>
      <c r="CT26">
        <v>7.0968661290322602E-2</v>
      </c>
      <c r="CU26">
        <v>32.143751612903202</v>
      </c>
      <c r="CV26">
        <v>30.717796774193499</v>
      </c>
      <c r="CW26">
        <v>999.9</v>
      </c>
      <c r="CX26">
        <v>10002.1767741935</v>
      </c>
      <c r="CY26">
        <v>0</v>
      </c>
      <c r="CZ26">
        <v>0.226195806451613</v>
      </c>
      <c r="DA26">
        <v>1400.03741935484</v>
      </c>
      <c r="DB26">
        <v>0.97099206451612896</v>
      </c>
      <c r="DC26">
        <v>2.90079322580645E-2</v>
      </c>
      <c r="DD26">
        <v>0</v>
      </c>
      <c r="DE26">
        <v>1070.72032258065</v>
      </c>
      <c r="DF26">
        <v>4.9997400000000001</v>
      </c>
      <c r="DG26">
        <v>20969.2612903226</v>
      </c>
      <c r="DH26">
        <v>12683.8290322581</v>
      </c>
      <c r="DI26">
        <v>46.439129032258002</v>
      </c>
      <c r="DJ26">
        <v>48.1991935483871</v>
      </c>
      <c r="DK26">
        <v>47.561999999999998</v>
      </c>
      <c r="DL26">
        <v>48.215451612903202</v>
      </c>
      <c r="DM26">
        <v>48.6991935483871</v>
      </c>
      <c r="DN26">
        <v>1354.57064516129</v>
      </c>
      <c r="DO26">
        <v>40.4677419354839</v>
      </c>
      <c r="DP26">
        <v>0</v>
      </c>
      <c r="DQ26">
        <v>225.5</v>
      </c>
      <c r="DR26">
        <v>1067.0083999999999</v>
      </c>
      <c r="DS26">
        <v>-240.050000337424</v>
      </c>
      <c r="DT26">
        <v>-2086.82307735416</v>
      </c>
      <c r="DU26">
        <v>20945.82</v>
      </c>
      <c r="DV26">
        <v>15</v>
      </c>
      <c r="DW26">
        <v>1626618885</v>
      </c>
      <c r="DX26" t="s">
        <v>335</v>
      </c>
      <c r="DY26">
        <v>2</v>
      </c>
      <c r="DZ26">
        <v>-0.52200000000000002</v>
      </c>
      <c r="EA26">
        <v>-0.123</v>
      </c>
      <c r="EB26">
        <v>400</v>
      </c>
      <c r="EC26">
        <v>19</v>
      </c>
      <c r="ED26">
        <v>0.06</v>
      </c>
      <c r="EE26">
        <v>0.01</v>
      </c>
      <c r="EF26">
        <v>-13.048752952380999</v>
      </c>
      <c r="EG26">
        <v>-131.29014355990699</v>
      </c>
      <c r="EH26">
        <v>23.419413285245401</v>
      </c>
      <c r="EI26">
        <v>0</v>
      </c>
      <c r="EJ26">
        <v>1044.47</v>
      </c>
      <c r="EK26">
        <v>0</v>
      </c>
      <c r="EL26">
        <v>0</v>
      </c>
      <c r="EM26">
        <v>0</v>
      </c>
      <c r="EN26">
        <v>8.4431611111111096</v>
      </c>
      <c r="EO26">
        <v>11.4381366359446</v>
      </c>
      <c r="EP26">
        <v>1.8276169805723901</v>
      </c>
      <c r="EQ26">
        <v>0</v>
      </c>
      <c r="ER26">
        <v>0</v>
      </c>
      <c r="ES26">
        <v>3</v>
      </c>
      <c r="ET26" t="s">
        <v>309</v>
      </c>
      <c r="EU26">
        <v>1.8841000000000001</v>
      </c>
      <c r="EV26">
        <v>1.88107</v>
      </c>
      <c r="EW26">
        <v>1.8829400000000001</v>
      </c>
      <c r="EX26">
        <v>1.8812599999999999</v>
      </c>
      <c r="EY26">
        <v>1.8827</v>
      </c>
      <c r="EZ26">
        <v>1.88202</v>
      </c>
      <c r="FA26">
        <v>1.88398</v>
      </c>
      <c r="FB26">
        <v>1.88113</v>
      </c>
      <c r="FC26" t="s">
        <v>310</v>
      </c>
      <c r="FD26" t="s">
        <v>19</v>
      </c>
      <c r="FE26" t="s">
        <v>19</v>
      </c>
      <c r="FF26" t="s">
        <v>19</v>
      </c>
      <c r="FG26" t="s">
        <v>311</v>
      </c>
      <c r="FH26" t="s">
        <v>312</v>
      </c>
      <c r="FI26" t="s">
        <v>313</v>
      </c>
      <c r="FJ26" t="s">
        <v>313</v>
      </c>
      <c r="FK26" t="s">
        <v>313</v>
      </c>
      <c r="FL26" t="s">
        <v>313</v>
      </c>
      <c r="FM26">
        <v>0</v>
      </c>
      <c r="FN26">
        <v>100</v>
      </c>
      <c r="FO26">
        <v>100</v>
      </c>
      <c r="FP26">
        <v>-0.52200000000000002</v>
      </c>
      <c r="FQ26">
        <v>-0.123</v>
      </c>
      <c r="FR26">
        <v>2</v>
      </c>
      <c r="FS26">
        <v>763.08100000000002</v>
      </c>
      <c r="FT26">
        <v>529.4</v>
      </c>
      <c r="FU26">
        <v>31.1252</v>
      </c>
      <c r="FV26">
        <v>30.611899999999999</v>
      </c>
      <c r="FW26">
        <v>30.000699999999998</v>
      </c>
      <c r="FX26">
        <v>30.244499999999999</v>
      </c>
      <c r="FY26">
        <v>30.1891</v>
      </c>
      <c r="FZ26">
        <v>24.994599999999998</v>
      </c>
      <c r="GA26">
        <v>54.550199999999997</v>
      </c>
      <c r="GB26">
        <v>0</v>
      </c>
      <c r="GC26">
        <v>-999.9</v>
      </c>
      <c r="GD26">
        <v>400</v>
      </c>
      <c r="GE26">
        <v>18.580400000000001</v>
      </c>
      <c r="GF26">
        <v>100.846</v>
      </c>
      <c r="GG26">
        <v>100.114</v>
      </c>
    </row>
    <row r="27" spans="1:189" x14ac:dyDescent="0.2">
      <c r="A27">
        <v>9</v>
      </c>
      <c r="B27">
        <v>1626618990.5999999</v>
      </c>
      <c r="C27">
        <v>886.09999990463302</v>
      </c>
      <c r="D27" t="s">
        <v>336</v>
      </c>
      <c r="E27" t="s">
        <v>337</v>
      </c>
      <c r="F27">
        <f t="shared" si="0"/>
        <v>5914</v>
      </c>
      <c r="G27">
        <f t="shared" si="1"/>
        <v>35.840057334268046</v>
      </c>
      <c r="H27">
        <f t="shared" si="2"/>
        <v>0</v>
      </c>
      <c r="I27" t="s">
        <v>300</v>
      </c>
      <c r="J27" t="s">
        <v>301</v>
      </c>
      <c r="K27" t="s">
        <v>302</v>
      </c>
      <c r="L27" t="s">
        <v>303</v>
      </c>
      <c r="M27" t="s">
        <v>19</v>
      </c>
      <c r="O27" t="s">
        <v>304</v>
      </c>
      <c r="U27">
        <v>1626618982.5032301</v>
      </c>
      <c r="V27">
        <f t="shared" si="3"/>
        <v>1.3809845790768176E-2</v>
      </c>
      <c r="W27">
        <f t="shared" si="4"/>
        <v>30.032108692624291</v>
      </c>
      <c r="X27">
        <f t="shared" si="5"/>
        <v>371.51935483871</v>
      </c>
      <c r="Y27">
        <f t="shared" si="6"/>
        <v>307.52441852600964</v>
      </c>
      <c r="Z27">
        <f t="shared" si="7"/>
        <v>28.035315603421022</v>
      </c>
      <c r="AA27">
        <f t="shared" si="8"/>
        <v>33.869383171605506</v>
      </c>
      <c r="AB27">
        <f t="shared" si="9"/>
        <v>1.0738355721755499</v>
      </c>
      <c r="AC27">
        <f t="shared" si="10"/>
        <v>2.1204375189640929</v>
      </c>
      <c r="AD27">
        <f t="shared" si="11"/>
        <v>0.84144760934350615</v>
      </c>
      <c r="AE27">
        <f t="shared" si="12"/>
        <v>0.54255626446193883</v>
      </c>
      <c r="AF27">
        <f t="shared" si="13"/>
        <v>189.84827755138105</v>
      </c>
      <c r="AG27">
        <f t="shared" si="14"/>
        <v>29.258293118950551</v>
      </c>
      <c r="AH27">
        <f t="shared" si="15"/>
        <v>30.734283870967701</v>
      </c>
      <c r="AI27">
        <f t="shared" si="16"/>
        <v>4.443478056858928</v>
      </c>
      <c r="AJ27">
        <f t="shared" si="17"/>
        <v>61.010394704340356</v>
      </c>
      <c r="AK27">
        <f t="shared" si="18"/>
        <v>3.0084355868400325</v>
      </c>
      <c r="AL27">
        <f t="shared" si="19"/>
        <v>4.9310213471312103</v>
      </c>
      <c r="AM27">
        <f t="shared" si="20"/>
        <v>1.4350424700188955</v>
      </c>
      <c r="AN27">
        <f t="shared" si="21"/>
        <v>-609.01419937287653</v>
      </c>
      <c r="AO27">
        <f t="shared" si="22"/>
        <v>209.73118139705787</v>
      </c>
      <c r="AP27">
        <f t="shared" si="23"/>
        <v>22.354403517851523</v>
      </c>
      <c r="AQ27">
        <f t="shared" si="24"/>
        <v>-187.08033690658613</v>
      </c>
      <c r="AR27">
        <v>-3.7782102054673097E-2</v>
      </c>
      <c r="AS27">
        <v>4.2413719450299099E-2</v>
      </c>
      <c r="AT27">
        <v>3.2261108762305302</v>
      </c>
      <c r="AU27">
        <v>45</v>
      </c>
      <c r="AV27">
        <v>6</v>
      </c>
      <c r="AW27">
        <f t="shared" si="25"/>
        <v>1</v>
      </c>
      <c r="AX27">
        <f t="shared" si="26"/>
        <v>0</v>
      </c>
      <c r="AY27">
        <f t="shared" si="27"/>
        <v>47299.777770612571</v>
      </c>
      <c r="AZ27">
        <v>0</v>
      </c>
      <c r="BA27">
        <v>0</v>
      </c>
      <c r="BB27">
        <v>0</v>
      </c>
      <c r="BC27">
        <f t="shared" si="28"/>
        <v>0</v>
      </c>
      <c r="BD27" t="e">
        <f t="shared" si="29"/>
        <v>#DIV/0!</v>
      </c>
      <c r="BE27">
        <v>-1</v>
      </c>
      <c r="BF27" t="s">
        <v>338</v>
      </c>
      <c r="BG27">
        <v>1162.8635999999999</v>
      </c>
      <c r="BH27">
        <v>1626.14</v>
      </c>
      <c r="BI27">
        <f t="shared" si="30"/>
        <v>0.28489330561944248</v>
      </c>
      <c r="BJ27">
        <v>0.5</v>
      </c>
      <c r="BK27">
        <f t="shared" si="31"/>
        <v>1177.1826862034288</v>
      </c>
      <c r="BL27">
        <f t="shared" si="32"/>
        <v>30.032108692624291</v>
      </c>
      <c r="BM27">
        <f t="shared" si="33"/>
        <v>167.68573339523485</v>
      </c>
      <c r="BN27">
        <f t="shared" si="34"/>
        <v>1</v>
      </c>
      <c r="BO27">
        <f t="shared" si="35"/>
        <v>2.636133631280883E-2</v>
      </c>
      <c r="BP27">
        <f t="shared" si="36"/>
        <v>-1</v>
      </c>
      <c r="BQ27" t="s">
        <v>306</v>
      </c>
      <c r="BR27">
        <v>0</v>
      </c>
      <c r="BS27">
        <f t="shared" si="37"/>
        <v>1626.14</v>
      </c>
      <c r="BT27">
        <f t="shared" si="38"/>
        <v>0.28489330561944248</v>
      </c>
      <c r="BU27" t="e">
        <f t="shared" si="39"/>
        <v>#DIV/0!</v>
      </c>
      <c r="BV27">
        <f t="shared" si="40"/>
        <v>0.28489330561944248</v>
      </c>
      <c r="BW27" t="e">
        <f t="shared" si="41"/>
        <v>#DIV/0!</v>
      </c>
      <c r="BX27" t="s">
        <v>306</v>
      </c>
      <c r="BY27" t="s">
        <v>306</v>
      </c>
      <c r="BZ27" t="s">
        <v>306</v>
      </c>
      <c r="CA27" t="s">
        <v>306</v>
      </c>
      <c r="CB27" t="s">
        <v>306</v>
      </c>
      <c r="CC27" t="s">
        <v>306</v>
      </c>
      <c r="CD27" t="s">
        <v>306</v>
      </c>
      <c r="CE27" t="s">
        <v>306</v>
      </c>
      <c r="CF27">
        <f t="shared" si="42"/>
        <v>1399.9629032258099</v>
      </c>
      <c r="CG27">
        <f t="shared" si="43"/>
        <v>1177.1826862034288</v>
      </c>
      <c r="CH27">
        <f t="shared" si="44"/>
        <v>0.84086705689911601</v>
      </c>
      <c r="CI27">
        <f t="shared" si="45"/>
        <v>0.16127341981529397</v>
      </c>
      <c r="CJ27">
        <v>6</v>
      </c>
      <c r="CK27">
        <v>0.5</v>
      </c>
      <c r="CL27" t="s">
        <v>307</v>
      </c>
      <c r="CM27">
        <v>1626618982.5032301</v>
      </c>
      <c r="CN27">
        <v>371.51935483871</v>
      </c>
      <c r="CO27">
        <v>401.66732258064502</v>
      </c>
      <c r="CP27">
        <v>33.000070967741898</v>
      </c>
      <c r="CQ27">
        <v>21.550461290322598</v>
      </c>
      <c r="CR27">
        <v>699.80306451612898</v>
      </c>
      <c r="CS27">
        <v>91.096364516129</v>
      </c>
      <c r="CT27">
        <v>6.8154183870967694E-2</v>
      </c>
      <c r="CU27">
        <v>32.568929032258097</v>
      </c>
      <c r="CV27">
        <v>30.734283870967701</v>
      </c>
      <c r="CW27">
        <v>999.9</v>
      </c>
      <c r="CX27">
        <v>10001.867419354799</v>
      </c>
      <c r="CY27">
        <v>0</v>
      </c>
      <c r="CZ27">
        <v>0.21912699999999999</v>
      </c>
      <c r="DA27">
        <v>1399.9629032258099</v>
      </c>
      <c r="DB27">
        <v>0.97099483870967696</v>
      </c>
      <c r="DC27">
        <v>2.9005358064516099E-2</v>
      </c>
      <c r="DD27">
        <v>0</v>
      </c>
      <c r="DE27">
        <v>1178.21483870968</v>
      </c>
      <c r="DF27">
        <v>4.9997400000000001</v>
      </c>
      <c r="DG27">
        <v>21851.6451612903</v>
      </c>
      <c r="DH27">
        <v>12683.1451612903</v>
      </c>
      <c r="DI27">
        <v>47.061999999999998</v>
      </c>
      <c r="DJ27">
        <v>48.741870967741903</v>
      </c>
      <c r="DK27">
        <v>48.186999999999998</v>
      </c>
      <c r="DL27">
        <v>48.561999999999998</v>
      </c>
      <c r="DM27">
        <v>49.31</v>
      </c>
      <c r="DN27">
        <v>1354.5025806451599</v>
      </c>
      <c r="DO27">
        <v>40.461612903225799</v>
      </c>
      <c r="DP27">
        <v>0</v>
      </c>
      <c r="DQ27">
        <v>136.700000047684</v>
      </c>
      <c r="DR27">
        <v>1162.8635999999999</v>
      </c>
      <c r="DS27">
        <v>-757.77153733421596</v>
      </c>
      <c r="DT27">
        <v>-12981.5692087078</v>
      </c>
      <c r="DU27">
        <v>21573.011999999999</v>
      </c>
      <c r="DV27">
        <v>15</v>
      </c>
      <c r="DW27">
        <v>1626618885</v>
      </c>
      <c r="DX27" t="s">
        <v>335</v>
      </c>
      <c r="DY27">
        <v>2</v>
      </c>
      <c r="DZ27">
        <v>-0.52200000000000002</v>
      </c>
      <c r="EA27">
        <v>-0.123</v>
      </c>
      <c r="EB27">
        <v>400</v>
      </c>
      <c r="EC27">
        <v>19</v>
      </c>
      <c r="ED27">
        <v>0.06</v>
      </c>
      <c r="EE27">
        <v>0.01</v>
      </c>
      <c r="EF27">
        <v>-22.928862225396799</v>
      </c>
      <c r="EG27">
        <v>-57.863641234168597</v>
      </c>
      <c r="EH27">
        <v>10.018469140657899</v>
      </c>
      <c r="EI27">
        <v>0</v>
      </c>
      <c r="EJ27">
        <v>1087.93</v>
      </c>
      <c r="EK27">
        <v>0</v>
      </c>
      <c r="EL27">
        <v>0</v>
      </c>
      <c r="EM27">
        <v>0</v>
      </c>
      <c r="EN27">
        <v>7.3358542904761901</v>
      </c>
      <c r="EO27">
        <v>31.852564232322599</v>
      </c>
      <c r="EP27">
        <v>4.8906587654985403</v>
      </c>
      <c r="EQ27">
        <v>0</v>
      </c>
      <c r="ER27">
        <v>0</v>
      </c>
      <c r="ES27">
        <v>3</v>
      </c>
      <c r="ET27" t="s">
        <v>309</v>
      </c>
      <c r="EU27">
        <v>1.8841399999999999</v>
      </c>
      <c r="EV27">
        <v>1.8811</v>
      </c>
      <c r="EW27">
        <v>1.88293</v>
      </c>
      <c r="EX27">
        <v>1.8812800000000001</v>
      </c>
      <c r="EY27">
        <v>1.8827</v>
      </c>
      <c r="EZ27">
        <v>1.88202</v>
      </c>
      <c r="FA27">
        <v>1.8839699999999999</v>
      </c>
      <c r="FB27">
        <v>1.88121</v>
      </c>
      <c r="FC27" t="s">
        <v>310</v>
      </c>
      <c r="FD27" t="s">
        <v>19</v>
      </c>
      <c r="FE27" t="s">
        <v>19</v>
      </c>
      <c r="FF27" t="s">
        <v>19</v>
      </c>
      <c r="FG27" t="s">
        <v>311</v>
      </c>
      <c r="FH27" t="s">
        <v>312</v>
      </c>
      <c r="FI27" t="s">
        <v>313</v>
      </c>
      <c r="FJ27" t="s">
        <v>313</v>
      </c>
      <c r="FK27" t="s">
        <v>313</v>
      </c>
      <c r="FL27" t="s">
        <v>313</v>
      </c>
      <c r="FM27">
        <v>0</v>
      </c>
      <c r="FN27">
        <v>100</v>
      </c>
      <c r="FO27">
        <v>100</v>
      </c>
      <c r="FP27">
        <v>-0.52200000000000002</v>
      </c>
      <c r="FQ27">
        <v>-0.123</v>
      </c>
      <c r="FR27">
        <v>2</v>
      </c>
      <c r="FS27">
        <v>694.024</v>
      </c>
      <c r="FT27">
        <v>522.29</v>
      </c>
      <c r="FU27">
        <v>31.559699999999999</v>
      </c>
      <c r="FV27">
        <v>30.927800000000001</v>
      </c>
      <c r="FW27">
        <v>30.001200000000001</v>
      </c>
      <c r="FX27">
        <v>30.5837</v>
      </c>
      <c r="FY27">
        <v>30.528099999999998</v>
      </c>
      <c r="FZ27">
        <v>24.956099999999999</v>
      </c>
      <c r="GA27">
        <v>62.419899999999998</v>
      </c>
      <c r="GB27">
        <v>0</v>
      </c>
      <c r="GC27">
        <v>-999.9</v>
      </c>
      <c r="GD27">
        <v>400</v>
      </c>
      <c r="GE27">
        <v>15.107100000000001</v>
      </c>
      <c r="GF27">
        <v>100.788</v>
      </c>
      <c r="GG27">
        <v>100.069</v>
      </c>
    </row>
    <row r="28" spans="1:189" x14ac:dyDescent="0.2">
      <c r="A28">
        <v>10</v>
      </c>
      <c r="B28">
        <v>1626619035</v>
      </c>
      <c r="C28">
        <v>930.5</v>
      </c>
      <c r="D28" t="s">
        <v>339</v>
      </c>
      <c r="E28" t="s">
        <v>340</v>
      </c>
      <c r="F28">
        <f t="shared" si="0"/>
        <v>5914</v>
      </c>
      <c r="G28">
        <f t="shared" si="1"/>
        <v>35.843329831286937</v>
      </c>
      <c r="H28">
        <f t="shared" si="2"/>
        <v>0</v>
      </c>
      <c r="I28" t="s">
        <v>300</v>
      </c>
      <c r="J28" t="s">
        <v>301</v>
      </c>
      <c r="K28" t="s">
        <v>302</v>
      </c>
      <c r="L28" t="s">
        <v>303</v>
      </c>
      <c r="M28" t="s">
        <v>19</v>
      </c>
      <c r="O28" t="s">
        <v>304</v>
      </c>
      <c r="U28">
        <v>1626619027.0129001</v>
      </c>
      <c r="V28">
        <f t="shared" si="3"/>
        <v>1.2350225230608074E-2</v>
      </c>
      <c r="W28">
        <f t="shared" si="4"/>
        <v>33.180890741588634</v>
      </c>
      <c r="X28">
        <f t="shared" si="5"/>
        <v>366.93174193548401</v>
      </c>
      <c r="Y28">
        <f t="shared" si="6"/>
        <v>278.14457263800034</v>
      </c>
      <c r="Z28">
        <f t="shared" si="7"/>
        <v>25.357101569333917</v>
      </c>
      <c r="AA28">
        <f t="shared" si="8"/>
        <v>33.45140033122302</v>
      </c>
      <c r="AB28">
        <f t="shared" si="9"/>
        <v>0.78648973967770852</v>
      </c>
      <c r="AC28">
        <f t="shared" si="10"/>
        <v>2.1193051929815399</v>
      </c>
      <c r="AD28">
        <f t="shared" si="11"/>
        <v>0.65363692392329942</v>
      </c>
      <c r="AE28">
        <f t="shared" si="12"/>
        <v>0.41857748054817706</v>
      </c>
      <c r="AF28">
        <f t="shared" si="13"/>
        <v>189.84519179258396</v>
      </c>
      <c r="AG28">
        <f t="shared" si="14"/>
        <v>29.723620135535693</v>
      </c>
      <c r="AH28">
        <f t="shared" si="15"/>
        <v>29.5096548387097</v>
      </c>
      <c r="AI28">
        <f t="shared" si="16"/>
        <v>4.1419166982826576</v>
      </c>
      <c r="AJ28">
        <f t="shared" si="17"/>
        <v>50.451771626715647</v>
      </c>
      <c r="AK28">
        <f t="shared" si="18"/>
        <v>2.4819624714346848</v>
      </c>
      <c r="AL28">
        <f t="shared" si="19"/>
        <v>4.9194753551933053</v>
      </c>
      <c r="AM28">
        <f t="shared" si="20"/>
        <v>1.6599542268479728</v>
      </c>
      <c r="AN28">
        <f t="shared" si="21"/>
        <v>-544.64493266981606</v>
      </c>
      <c r="AO28">
        <f t="shared" si="22"/>
        <v>344.7891698626928</v>
      </c>
      <c r="AP28">
        <f t="shared" si="23"/>
        <v>36.541136800027452</v>
      </c>
      <c r="AQ28">
        <f t="shared" si="24"/>
        <v>26.530565785488193</v>
      </c>
      <c r="AR28">
        <v>-3.775309727593E-2</v>
      </c>
      <c r="AS28">
        <v>4.2381159045201698E-2</v>
      </c>
      <c r="AT28">
        <v>3.2241297406438099</v>
      </c>
      <c r="AU28">
        <v>0</v>
      </c>
      <c r="AV28">
        <v>0</v>
      </c>
      <c r="AW28">
        <f t="shared" si="25"/>
        <v>1</v>
      </c>
      <c r="AX28">
        <f t="shared" si="26"/>
        <v>0</v>
      </c>
      <c r="AY28">
        <f t="shared" si="27"/>
        <v>47271.295159747649</v>
      </c>
      <c r="AZ28">
        <v>0</v>
      </c>
      <c r="BA28">
        <v>0</v>
      </c>
      <c r="BB28">
        <v>0</v>
      </c>
      <c r="BC28">
        <f t="shared" si="28"/>
        <v>0</v>
      </c>
      <c r="BD28" t="e">
        <f t="shared" si="29"/>
        <v>#DIV/0!</v>
      </c>
      <c r="BE28">
        <v>-1</v>
      </c>
      <c r="BF28" t="s">
        <v>341</v>
      </c>
      <c r="BG28">
        <v>1215.0771999999999</v>
      </c>
      <c r="BH28">
        <v>1787.04</v>
      </c>
      <c r="BI28">
        <f t="shared" si="30"/>
        <v>0.32006155430208616</v>
      </c>
      <c r="BJ28">
        <v>0.5</v>
      </c>
      <c r="BK28">
        <f t="shared" si="31"/>
        <v>1177.1663996661193</v>
      </c>
      <c r="BL28">
        <f t="shared" si="32"/>
        <v>33.180890741588634</v>
      </c>
      <c r="BM28">
        <f t="shared" si="33"/>
        <v>188.38285377466445</v>
      </c>
      <c r="BN28">
        <f t="shared" si="34"/>
        <v>1</v>
      </c>
      <c r="BO28">
        <f t="shared" si="35"/>
        <v>2.9036583741502805E-2</v>
      </c>
      <c r="BP28">
        <f t="shared" si="36"/>
        <v>-1</v>
      </c>
      <c r="BQ28" t="s">
        <v>306</v>
      </c>
      <c r="BR28">
        <v>0</v>
      </c>
      <c r="BS28">
        <f t="shared" si="37"/>
        <v>1787.04</v>
      </c>
      <c r="BT28">
        <f t="shared" si="38"/>
        <v>0.32006155430208616</v>
      </c>
      <c r="BU28" t="e">
        <f t="shared" si="39"/>
        <v>#DIV/0!</v>
      </c>
      <c r="BV28">
        <f t="shared" si="40"/>
        <v>0.32006155430208616</v>
      </c>
      <c r="BW28" t="e">
        <f t="shared" si="41"/>
        <v>#DIV/0!</v>
      </c>
      <c r="BX28" t="s">
        <v>306</v>
      </c>
      <c r="BY28" t="s">
        <v>306</v>
      </c>
      <c r="BZ28" t="s">
        <v>306</v>
      </c>
      <c r="CA28" t="s">
        <v>306</v>
      </c>
      <c r="CB28" t="s">
        <v>306</v>
      </c>
      <c r="CC28" t="s">
        <v>306</v>
      </c>
      <c r="CD28" t="s">
        <v>306</v>
      </c>
      <c r="CE28" t="s">
        <v>306</v>
      </c>
      <c r="CF28">
        <f t="shared" si="42"/>
        <v>1399.9438709677399</v>
      </c>
      <c r="CG28">
        <f t="shared" si="43"/>
        <v>1177.1663996661193</v>
      </c>
      <c r="CH28">
        <f t="shared" si="44"/>
        <v>0.84086685479209877</v>
      </c>
      <c r="CI28">
        <f t="shared" si="45"/>
        <v>0.16127302974875082</v>
      </c>
      <c r="CJ28">
        <v>6</v>
      </c>
      <c r="CK28">
        <v>0.5</v>
      </c>
      <c r="CL28" t="s">
        <v>307</v>
      </c>
      <c r="CM28">
        <v>1626619027.0129001</v>
      </c>
      <c r="CN28">
        <v>366.93174193548401</v>
      </c>
      <c r="CO28">
        <v>399.25180645161299</v>
      </c>
      <c r="CP28">
        <v>27.224893548387101</v>
      </c>
      <c r="CQ28">
        <v>16.9287806451613</v>
      </c>
      <c r="CR28">
        <v>700.10838709677398</v>
      </c>
      <c r="CS28">
        <v>91.092290322580595</v>
      </c>
      <c r="CT28">
        <v>7.2895209677419401E-2</v>
      </c>
      <c r="CU28">
        <v>32.527345161290299</v>
      </c>
      <c r="CV28">
        <v>29.5096548387097</v>
      </c>
      <c r="CW28">
        <v>999.9</v>
      </c>
      <c r="CX28">
        <v>9994.6361290322602</v>
      </c>
      <c r="CY28">
        <v>0</v>
      </c>
      <c r="CZ28">
        <v>0.223986870967742</v>
      </c>
      <c r="DA28">
        <v>1399.9438709677399</v>
      </c>
      <c r="DB28">
        <v>0.97100132258064498</v>
      </c>
      <c r="DC28">
        <v>2.89983806451613E-2</v>
      </c>
      <c r="DD28">
        <v>0</v>
      </c>
      <c r="DE28">
        <v>1224.9277419354801</v>
      </c>
      <c r="DF28">
        <v>4.9997400000000001</v>
      </c>
      <c r="DG28">
        <v>22182.858064516098</v>
      </c>
      <c r="DH28">
        <v>12683.0225806452</v>
      </c>
      <c r="DI28">
        <v>47.25</v>
      </c>
      <c r="DJ28">
        <v>48.811999999999998</v>
      </c>
      <c r="DK28">
        <v>48.375</v>
      </c>
      <c r="DL28">
        <v>48.598580645161299</v>
      </c>
      <c r="DM28">
        <v>49.5</v>
      </c>
      <c r="DN28">
        <v>1354.4929032258101</v>
      </c>
      <c r="DO28">
        <v>40.451612903225801</v>
      </c>
      <c r="DP28">
        <v>0</v>
      </c>
      <c r="DQ28">
        <v>43.900000095367403</v>
      </c>
      <c r="DR28">
        <v>1215.0771999999999</v>
      </c>
      <c r="DS28">
        <v>-673.96769230610596</v>
      </c>
      <c r="DT28">
        <v>-10396.599996582099</v>
      </c>
      <c r="DU28">
        <v>22042.86</v>
      </c>
      <c r="DV28">
        <v>15</v>
      </c>
      <c r="DW28">
        <v>1626618885</v>
      </c>
      <c r="DX28" t="s">
        <v>335</v>
      </c>
      <c r="DY28">
        <v>2</v>
      </c>
      <c r="DZ28">
        <v>-0.52200000000000002</v>
      </c>
      <c r="EA28">
        <v>-0.123</v>
      </c>
      <c r="EB28">
        <v>400</v>
      </c>
      <c r="EC28">
        <v>19</v>
      </c>
      <c r="ED28">
        <v>0.06</v>
      </c>
      <c r="EE28">
        <v>0.01</v>
      </c>
      <c r="EF28">
        <v>-25.908598571428598</v>
      </c>
      <c r="EG28">
        <v>-53.628021214721102</v>
      </c>
      <c r="EH28">
        <v>9.6516728838454906</v>
      </c>
      <c r="EI28">
        <v>0</v>
      </c>
      <c r="EJ28">
        <v>1149.95</v>
      </c>
      <c r="EK28">
        <v>0</v>
      </c>
      <c r="EL28">
        <v>0</v>
      </c>
      <c r="EM28">
        <v>0</v>
      </c>
      <c r="EN28">
        <v>10.8805022222222</v>
      </c>
      <c r="EO28">
        <v>-4.1057884202614501</v>
      </c>
      <c r="EP28">
        <v>0.90532638712259905</v>
      </c>
      <c r="EQ28">
        <v>0</v>
      </c>
      <c r="ER28">
        <v>0</v>
      </c>
      <c r="ES28">
        <v>3</v>
      </c>
      <c r="ET28" t="s">
        <v>309</v>
      </c>
      <c r="EU28">
        <v>1.8840699999999999</v>
      </c>
      <c r="EV28">
        <v>1.8810899999999999</v>
      </c>
      <c r="EW28">
        <v>1.88293</v>
      </c>
      <c r="EX28">
        <v>1.8812800000000001</v>
      </c>
      <c r="EY28">
        <v>1.8827199999999999</v>
      </c>
      <c r="EZ28">
        <v>1.88202</v>
      </c>
      <c r="FA28">
        <v>1.88398</v>
      </c>
      <c r="FB28">
        <v>1.88117</v>
      </c>
      <c r="FC28" t="s">
        <v>310</v>
      </c>
      <c r="FD28" t="s">
        <v>19</v>
      </c>
      <c r="FE28" t="s">
        <v>19</v>
      </c>
      <c r="FF28" t="s">
        <v>19</v>
      </c>
      <c r="FG28" t="s">
        <v>311</v>
      </c>
      <c r="FH28" t="s">
        <v>312</v>
      </c>
      <c r="FI28" t="s">
        <v>313</v>
      </c>
      <c r="FJ28" t="s">
        <v>313</v>
      </c>
      <c r="FK28" t="s">
        <v>313</v>
      </c>
      <c r="FL28" t="s">
        <v>313</v>
      </c>
      <c r="FM28">
        <v>0</v>
      </c>
      <c r="FN28">
        <v>100</v>
      </c>
      <c r="FO28">
        <v>100</v>
      </c>
      <c r="FP28">
        <v>-0.52200000000000002</v>
      </c>
      <c r="FQ28">
        <v>-0.123</v>
      </c>
      <c r="FR28">
        <v>2</v>
      </c>
      <c r="FS28">
        <v>763.38300000000004</v>
      </c>
      <c r="FT28">
        <v>524.07600000000002</v>
      </c>
      <c r="FU28">
        <v>31.6355</v>
      </c>
      <c r="FV28">
        <v>31.0596</v>
      </c>
      <c r="FW28">
        <v>30.001300000000001</v>
      </c>
      <c r="FX28">
        <v>30.722999999999999</v>
      </c>
      <c r="FY28">
        <v>30.678699999999999</v>
      </c>
      <c r="FZ28">
        <v>25.034400000000002</v>
      </c>
      <c r="GA28">
        <v>52.780799999999999</v>
      </c>
      <c r="GB28">
        <v>0</v>
      </c>
      <c r="GC28">
        <v>-999.9</v>
      </c>
      <c r="GD28">
        <v>400</v>
      </c>
      <c r="GE28">
        <v>19.2058</v>
      </c>
      <c r="GF28">
        <v>100.759</v>
      </c>
      <c r="GG28">
        <v>100.047</v>
      </c>
    </row>
    <row r="29" spans="1:189" x14ac:dyDescent="0.2">
      <c r="A29">
        <v>11</v>
      </c>
      <c r="B29">
        <v>1626619073</v>
      </c>
      <c r="C29">
        <v>968.5</v>
      </c>
      <c r="D29" t="s">
        <v>342</v>
      </c>
      <c r="E29" t="s">
        <v>343</v>
      </c>
      <c r="F29">
        <f t="shared" si="0"/>
        <v>5914</v>
      </c>
      <c r="G29">
        <f t="shared" si="1"/>
        <v>35.838134210819582</v>
      </c>
      <c r="H29">
        <f t="shared" si="2"/>
        <v>0</v>
      </c>
      <c r="I29" t="s">
        <v>300</v>
      </c>
      <c r="J29" t="s">
        <v>301</v>
      </c>
      <c r="K29" t="s">
        <v>302</v>
      </c>
      <c r="L29" t="s">
        <v>303</v>
      </c>
      <c r="M29" t="s">
        <v>19</v>
      </c>
      <c r="O29" t="s">
        <v>304</v>
      </c>
      <c r="U29">
        <v>1626619065.0032301</v>
      </c>
      <c r="V29">
        <f t="shared" si="3"/>
        <v>1.2880424916297406E-2</v>
      </c>
      <c r="W29">
        <f t="shared" si="4"/>
        <v>35.653718640406609</v>
      </c>
      <c r="X29">
        <f t="shared" si="5"/>
        <v>365.36932258064502</v>
      </c>
      <c r="Y29">
        <f t="shared" si="6"/>
        <v>283.67335927533918</v>
      </c>
      <c r="Z29">
        <f t="shared" si="7"/>
        <v>25.859308220334814</v>
      </c>
      <c r="AA29">
        <f t="shared" si="8"/>
        <v>33.306609936878921</v>
      </c>
      <c r="AB29">
        <f t="shared" si="9"/>
        <v>0.94277089013704174</v>
      </c>
      <c r="AC29">
        <f t="shared" si="10"/>
        <v>2.1201032735558436</v>
      </c>
      <c r="AD29">
        <f t="shared" si="11"/>
        <v>0.75848331018896464</v>
      </c>
      <c r="AE29">
        <f t="shared" si="12"/>
        <v>0.48758457326836724</v>
      </c>
      <c r="AF29">
        <f t="shared" si="13"/>
        <v>189.84131003927197</v>
      </c>
      <c r="AG29">
        <f t="shared" si="14"/>
        <v>29.57154194759746</v>
      </c>
      <c r="AH29">
        <f t="shared" si="15"/>
        <v>29.680954838709699</v>
      </c>
      <c r="AI29">
        <f t="shared" si="16"/>
        <v>4.182994761202508</v>
      </c>
      <c r="AJ29">
        <f t="shared" si="17"/>
        <v>54.651022658638517</v>
      </c>
      <c r="AK29">
        <f t="shared" si="18"/>
        <v>2.6933398994762219</v>
      </c>
      <c r="AL29">
        <f t="shared" si="19"/>
        <v>4.9282516016202935</v>
      </c>
      <c r="AM29">
        <f t="shared" si="20"/>
        <v>1.4896548617262861</v>
      </c>
      <c r="AN29">
        <f t="shared" si="21"/>
        <v>-568.02673880871555</v>
      </c>
      <c r="AO29">
        <f t="shared" si="22"/>
        <v>328.95328152733947</v>
      </c>
      <c r="AP29">
        <f t="shared" si="23"/>
        <v>34.884532193739908</v>
      </c>
      <c r="AQ29">
        <f t="shared" si="24"/>
        <v>-14.347615048364162</v>
      </c>
      <c r="AR29">
        <v>-3.7773539042053703E-2</v>
      </c>
      <c r="AS29">
        <v>4.2404106718472799E-2</v>
      </c>
      <c r="AT29">
        <v>3.22552603875894</v>
      </c>
      <c r="AU29">
        <v>7</v>
      </c>
      <c r="AV29">
        <v>1</v>
      </c>
      <c r="AW29">
        <f t="shared" si="25"/>
        <v>1</v>
      </c>
      <c r="AX29">
        <f t="shared" si="26"/>
        <v>0</v>
      </c>
      <c r="AY29">
        <f t="shared" si="27"/>
        <v>47290.871856232829</v>
      </c>
      <c r="AZ29">
        <v>0</v>
      </c>
      <c r="BA29">
        <v>0</v>
      </c>
      <c r="BB29">
        <v>0</v>
      </c>
      <c r="BC29">
        <f t="shared" si="28"/>
        <v>0</v>
      </c>
      <c r="BD29" t="e">
        <f t="shared" si="29"/>
        <v>#DIV/0!</v>
      </c>
      <c r="BE29">
        <v>-1</v>
      </c>
      <c r="BF29" t="s">
        <v>344</v>
      </c>
      <c r="BG29">
        <v>1129.6744000000001</v>
      </c>
      <c r="BH29">
        <v>1909.43</v>
      </c>
      <c r="BI29">
        <f t="shared" si="30"/>
        <v>0.40837087507790282</v>
      </c>
      <c r="BJ29">
        <v>0.5</v>
      </c>
      <c r="BK29">
        <f t="shared" si="31"/>
        <v>1177.1412782040643</v>
      </c>
      <c r="BL29">
        <f t="shared" si="32"/>
        <v>35.653718640406609</v>
      </c>
      <c r="BM29">
        <f t="shared" si="33"/>
        <v>240.3551069352574</v>
      </c>
      <c r="BN29">
        <f t="shared" si="34"/>
        <v>1</v>
      </c>
      <c r="BO29">
        <f t="shared" si="35"/>
        <v>3.1137909543303328E-2</v>
      </c>
      <c r="BP29">
        <f t="shared" si="36"/>
        <v>-1</v>
      </c>
      <c r="BQ29" t="s">
        <v>306</v>
      </c>
      <c r="BR29">
        <v>0</v>
      </c>
      <c r="BS29">
        <f t="shared" si="37"/>
        <v>1909.43</v>
      </c>
      <c r="BT29">
        <f t="shared" si="38"/>
        <v>0.40837087507790282</v>
      </c>
      <c r="BU29" t="e">
        <f t="shared" si="39"/>
        <v>#DIV/0!</v>
      </c>
      <c r="BV29">
        <f t="shared" si="40"/>
        <v>0.40837087507790282</v>
      </c>
      <c r="BW29" t="e">
        <f t="shared" si="41"/>
        <v>#DIV/0!</v>
      </c>
      <c r="BX29" t="s">
        <v>306</v>
      </c>
      <c r="BY29" t="s">
        <v>306</v>
      </c>
      <c r="BZ29" t="s">
        <v>306</v>
      </c>
      <c r="CA29" t="s">
        <v>306</v>
      </c>
      <c r="CB29" t="s">
        <v>306</v>
      </c>
      <c r="CC29" t="s">
        <v>306</v>
      </c>
      <c r="CD29" t="s">
        <v>306</v>
      </c>
      <c r="CE29" t="s">
        <v>306</v>
      </c>
      <c r="CF29">
        <f t="shared" si="42"/>
        <v>1399.91387096774</v>
      </c>
      <c r="CG29">
        <f t="shared" si="43"/>
        <v>1177.1412782040643</v>
      </c>
      <c r="CH29">
        <f t="shared" si="44"/>
        <v>0.84086692947068498</v>
      </c>
      <c r="CI29">
        <f t="shared" si="45"/>
        <v>0.16127317387842199</v>
      </c>
      <c r="CJ29">
        <v>6</v>
      </c>
      <c r="CK29">
        <v>0.5</v>
      </c>
      <c r="CL29" t="s">
        <v>307</v>
      </c>
      <c r="CM29">
        <v>1626619065.0032301</v>
      </c>
      <c r="CN29">
        <v>365.36932258064502</v>
      </c>
      <c r="CO29">
        <v>399.96225806451599</v>
      </c>
      <c r="CP29">
        <v>29.5456</v>
      </c>
      <c r="CQ29">
        <v>18.8318032258064</v>
      </c>
      <c r="CR29">
        <v>700.02438709677403</v>
      </c>
      <c r="CS29">
        <v>91.088506451612901</v>
      </c>
      <c r="CT29">
        <v>7.0241364516129001E-2</v>
      </c>
      <c r="CU29">
        <v>32.5589612903226</v>
      </c>
      <c r="CV29">
        <v>29.680954838709699</v>
      </c>
      <c r="CW29">
        <v>999.9</v>
      </c>
      <c r="CX29">
        <v>10000.463225806499</v>
      </c>
      <c r="CY29">
        <v>0</v>
      </c>
      <c r="CZ29">
        <v>0.22928848387096801</v>
      </c>
      <c r="DA29">
        <v>1399.91387096774</v>
      </c>
      <c r="DB29">
        <v>0.97099806451612902</v>
      </c>
      <c r="DC29">
        <v>2.9001599999999999E-2</v>
      </c>
      <c r="DD29">
        <v>0</v>
      </c>
      <c r="DE29">
        <v>1136.79774193548</v>
      </c>
      <c r="DF29">
        <v>4.9997400000000001</v>
      </c>
      <c r="DG29">
        <v>20432.483870967699</v>
      </c>
      <c r="DH29">
        <v>12682.7419354839</v>
      </c>
      <c r="DI29">
        <v>47.429000000000002</v>
      </c>
      <c r="DJ29">
        <v>48.875</v>
      </c>
      <c r="DK29">
        <v>48.524000000000001</v>
      </c>
      <c r="DL29">
        <v>48.686999999999998</v>
      </c>
      <c r="DM29">
        <v>49.622967741935497</v>
      </c>
      <c r="DN29">
        <v>1354.45903225806</v>
      </c>
      <c r="DO29">
        <v>40.454193548387103</v>
      </c>
      <c r="DP29">
        <v>0</v>
      </c>
      <c r="DQ29">
        <v>37.100000143051098</v>
      </c>
      <c r="DR29">
        <v>1129.6744000000001</v>
      </c>
      <c r="DS29">
        <v>-482.725383987915</v>
      </c>
      <c r="DT29">
        <v>-10075.046141139201</v>
      </c>
      <c r="DU29">
        <v>20280.187999999998</v>
      </c>
      <c r="DV29">
        <v>15</v>
      </c>
      <c r="DW29">
        <v>1626618885</v>
      </c>
      <c r="DX29" t="s">
        <v>335</v>
      </c>
      <c r="DY29">
        <v>2</v>
      </c>
      <c r="DZ29">
        <v>-0.52200000000000002</v>
      </c>
      <c r="EA29">
        <v>-0.123</v>
      </c>
      <c r="EB29">
        <v>400</v>
      </c>
      <c r="EC29">
        <v>19</v>
      </c>
      <c r="ED29">
        <v>0.06</v>
      </c>
      <c r="EE29">
        <v>0.01</v>
      </c>
      <c r="EF29">
        <v>-19.9073294444444</v>
      </c>
      <c r="EG29">
        <v>-86.831239668136007</v>
      </c>
      <c r="EH29">
        <v>15.540466669116899</v>
      </c>
      <c r="EI29">
        <v>0</v>
      </c>
      <c r="EJ29">
        <v>1092.5999999999999</v>
      </c>
      <c r="EK29">
        <v>0</v>
      </c>
      <c r="EL29">
        <v>0</v>
      </c>
      <c r="EM29">
        <v>0</v>
      </c>
      <c r="EN29">
        <v>8.9303106349206303</v>
      </c>
      <c r="EO29">
        <v>10.289472983616699</v>
      </c>
      <c r="EP29">
        <v>2.0079089951203701</v>
      </c>
      <c r="EQ29">
        <v>0</v>
      </c>
      <c r="ER29">
        <v>0</v>
      </c>
      <c r="ES29">
        <v>3</v>
      </c>
      <c r="ET29" t="s">
        <v>309</v>
      </c>
      <c r="EU29">
        <v>1.8840699999999999</v>
      </c>
      <c r="EV29">
        <v>1.8811</v>
      </c>
      <c r="EW29">
        <v>1.88293</v>
      </c>
      <c r="EX29">
        <v>1.8812599999999999</v>
      </c>
      <c r="EY29">
        <v>1.88273</v>
      </c>
      <c r="EZ29">
        <v>1.88202</v>
      </c>
      <c r="FA29">
        <v>1.88398</v>
      </c>
      <c r="FB29">
        <v>1.8811800000000001</v>
      </c>
      <c r="FC29" t="s">
        <v>310</v>
      </c>
      <c r="FD29" t="s">
        <v>19</v>
      </c>
      <c r="FE29" t="s">
        <v>19</v>
      </c>
      <c r="FF29" t="s">
        <v>19</v>
      </c>
      <c r="FG29" t="s">
        <v>311</v>
      </c>
      <c r="FH29" t="s">
        <v>312</v>
      </c>
      <c r="FI29" t="s">
        <v>313</v>
      </c>
      <c r="FJ29" t="s">
        <v>313</v>
      </c>
      <c r="FK29" t="s">
        <v>313</v>
      </c>
      <c r="FL29" t="s">
        <v>313</v>
      </c>
      <c r="FM29">
        <v>0</v>
      </c>
      <c r="FN29">
        <v>100</v>
      </c>
      <c r="FO29">
        <v>100</v>
      </c>
      <c r="FP29">
        <v>-0.52200000000000002</v>
      </c>
      <c r="FQ29">
        <v>-0.123</v>
      </c>
      <c r="FR29">
        <v>2</v>
      </c>
      <c r="FS29">
        <v>739.13699999999994</v>
      </c>
      <c r="FT29">
        <v>523.24699999999996</v>
      </c>
      <c r="FU29">
        <v>31.716999999999999</v>
      </c>
      <c r="FV29">
        <v>31.180900000000001</v>
      </c>
      <c r="FW29">
        <v>30.001100000000001</v>
      </c>
      <c r="FX29">
        <v>30.837800000000001</v>
      </c>
      <c r="FY29">
        <v>30.784600000000001</v>
      </c>
      <c r="FZ29">
        <v>25.031600000000001</v>
      </c>
      <c r="GA29">
        <v>54.671399999999998</v>
      </c>
      <c r="GB29">
        <v>0</v>
      </c>
      <c r="GC29">
        <v>-999.9</v>
      </c>
      <c r="GD29">
        <v>400</v>
      </c>
      <c r="GE29">
        <v>18.491299999999999</v>
      </c>
      <c r="GF29">
        <v>100.738</v>
      </c>
      <c r="GG29">
        <v>100.026</v>
      </c>
    </row>
    <row r="30" spans="1:189" x14ac:dyDescent="0.2">
      <c r="A30">
        <v>12</v>
      </c>
      <c r="B30">
        <v>1626619127.5</v>
      </c>
      <c r="C30">
        <v>1023</v>
      </c>
      <c r="D30" t="s">
        <v>345</v>
      </c>
      <c r="E30" t="s">
        <v>346</v>
      </c>
      <c r="F30">
        <f t="shared" si="0"/>
        <v>5914</v>
      </c>
      <c r="G30">
        <f t="shared" si="1"/>
        <v>35.852708778953655</v>
      </c>
      <c r="H30">
        <f t="shared" si="2"/>
        <v>0</v>
      </c>
      <c r="I30" t="s">
        <v>300</v>
      </c>
      <c r="J30" t="s">
        <v>301</v>
      </c>
      <c r="K30" t="s">
        <v>302</v>
      </c>
      <c r="L30" t="s">
        <v>303</v>
      </c>
      <c r="M30" t="s">
        <v>19</v>
      </c>
      <c r="O30" t="s">
        <v>304</v>
      </c>
      <c r="U30">
        <v>1626619119.54194</v>
      </c>
      <c r="V30">
        <f t="shared" si="3"/>
        <v>1.2487361520213876E-2</v>
      </c>
      <c r="W30">
        <f t="shared" si="4"/>
        <v>32.853379864892361</v>
      </c>
      <c r="X30">
        <f t="shared" si="5"/>
        <v>367.80348387096802</v>
      </c>
      <c r="Y30">
        <f t="shared" si="6"/>
        <v>281.81928082616093</v>
      </c>
      <c r="Z30">
        <f t="shared" si="7"/>
        <v>25.690288170537009</v>
      </c>
      <c r="AA30">
        <f t="shared" si="8"/>
        <v>33.52849905468743</v>
      </c>
      <c r="AB30">
        <f t="shared" si="9"/>
        <v>0.81003840416804429</v>
      </c>
      <c r="AC30">
        <f t="shared" si="10"/>
        <v>2.1204316580684202</v>
      </c>
      <c r="AD30">
        <f t="shared" si="11"/>
        <v>0.66992347922543793</v>
      </c>
      <c r="AE30">
        <f t="shared" si="12"/>
        <v>0.42925811620217624</v>
      </c>
      <c r="AF30">
        <f t="shared" si="13"/>
        <v>189.85013123416326</v>
      </c>
      <c r="AG30">
        <f t="shared" si="14"/>
        <v>29.589589196046596</v>
      </c>
      <c r="AH30">
        <f t="shared" si="15"/>
        <v>29.9063870967742</v>
      </c>
      <c r="AI30">
        <f t="shared" si="16"/>
        <v>4.2375947332329797</v>
      </c>
      <c r="AJ30">
        <f t="shared" si="17"/>
        <v>53.156157154300089</v>
      </c>
      <c r="AK30">
        <f t="shared" si="18"/>
        <v>2.6021439301949987</v>
      </c>
      <c r="AL30">
        <f t="shared" si="19"/>
        <v>4.895282257973566</v>
      </c>
      <c r="AM30">
        <f t="shared" si="20"/>
        <v>1.6354508030379811</v>
      </c>
      <c r="AN30">
        <f t="shared" si="21"/>
        <v>-550.69264304143189</v>
      </c>
      <c r="AO30">
        <f t="shared" si="22"/>
        <v>289.62692016516678</v>
      </c>
      <c r="AP30">
        <f t="shared" si="23"/>
        <v>30.725294982304298</v>
      </c>
      <c r="AQ30">
        <f t="shared" si="24"/>
        <v>-40.490296659797536</v>
      </c>
      <c r="AR30">
        <v>-3.7781951895773901E-2</v>
      </c>
      <c r="AS30">
        <v>4.2413550883780099E-2</v>
      </c>
      <c r="AT30">
        <v>3.2261006210135998</v>
      </c>
      <c r="AU30">
        <v>32</v>
      </c>
      <c r="AV30">
        <v>5</v>
      </c>
      <c r="AW30">
        <f t="shared" si="25"/>
        <v>1</v>
      </c>
      <c r="AX30">
        <f t="shared" si="26"/>
        <v>0</v>
      </c>
      <c r="AY30">
        <f t="shared" si="27"/>
        <v>47319.439272370808</v>
      </c>
      <c r="AZ30">
        <v>0</v>
      </c>
      <c r="BA30">
        <v>0</v>
      </c>
      <c r="BB30">
        <v>0</v>
      </c>
      <c r="BC30">
        <f t="shared" si="28"/>
        <v>0</v>
      </c>
      <c r="BD30" t="e">
        <f t="shared" si="29"/>
        <v>#DIV/0!</v>
      </c>
      <c r="BE30">
        <v>-1</v>
      </c>
      <c r="BF30" t="s">
        <v>347</v>
      </c>
      <c r="BG30">
        <v>1099.2836</v>
      </c>
      <c r="BH30">
        <v>1756.79</v>
      </c>
      <c r="BI30">
        <f t="shared" si="30"/>
        <v>0.37426579158578999</v>
      </c>
      <c r="BJ30">
        <v>0.5</v>
      </c>
      <c r="BK30">
        <f t="shared" si="31"/>
        <v>1177.1950746986386</v>
      </c>
      <c r="BL30">
        <f t="shared" si="32"/>
        <v>32.853379864892361</v>
      </c>
      <c r="BM30">
        <f t="shared" si="33"/>
        <v>220.29192324148957</v>
      </c>
      <c r="BN30">
        <f t="shared" si="34"/>
        <v>1</v>
      </c>
      <c r="BO30">
        <f t="shared" si="35"/>
        <v>2.8757663527906631E-2</v>
      </c>
      <c r="BP30">
        <f t="shared" si="36"/>
        <v>-1</v>
      </c>
      <c r="BQ30" t="s">
        <v>306</v>
      </c>
      <c r="BR30">
        <v>0</v>
      </c>
      <c r="BS30">
        <f t="shared" si="37"/>
        <v>1756.79</v>
      </c>
      <c r="BT30">
        <f t="shared" si="38"/>
        <v>0.37426579158578999</v>
      </c>
      <c r="BU30" t="e">
        <f t="shared" si="39"/>
        <v>#DIV/0!</v>
      </c>
      <c r="BV30">
        <f t="shared" si="40"/>
        <v>0.37426579158578999</v>
      </c>
      <c r="BW30" t="e">
        <f t="shared" si="41"/>
        <v>#DIV/0!</v>
      </c>
      <c r="BX30" t="s">
        <v>306</v>
      </c>
      <c r="BY30" t="s">
        <v>306</v>
      </c>
      <c r="BZ30" t="s">
        <v>306</v>
      </c>
      <c r="CA30" t="s">
        <v>306</v>
      </c>
      <c r="CB30" t="s">
        <v>306</v>
      </c>
      <c r="CC30" t="s">
        <v>306</v>
      </c>
      <c r="CD30" t="s">
        <v>306</v>
      </c>
      <c r="CE30" t="s">
        <v>306</v>
      </c>
      <c r="CF30">
        <f t="shared" si="42"/>
        <v>1399.97774193548</v>
      </c>
      <c r="CG30">
        <f t="shared" si="43"/>
        <v>1177.1950746986386</v>
      </c>
      <c r="CH30">
        <f t="shared" si="44"/>
        <v>0.84086699340745041</v>
      </c>
      <c r="CI30">
        <f t="shared" si="45"/>
        <v>0.16127329727637946</v>
      </c>
      <c r="CJ30">
        <v>6</v>
      </c>
      <c r="CK30">
        <v>0.5</v>
      </c>
      <c r="CL30" t="s">
        <v>307</v>
      </c>
      <c r="CM30">
        <v>1626619119.54194</v>
      </c>
      <c r="CN30">
        <v>367.80348387096802</v>
      </c>
      <c r="CO30">
        <v>399.89970967741903</v>
      </c>
      <c r="CP30">
        <v>28.545196774193499</v>
      </c>
      <c r="CQ30">
        <v>18.147464516128998</v>
      </c>
      <c r="CR30">
        <v>700.01267741935499</v>
      </c>
      <c r="CS30">
        <v>91.090070967741994</v>
      </c>
      <c r="CT30">
        <v>6.8660596774193505E-2</v>
      </c>
      <c r="CU30">
        <v>32.439935483870997</v>
      </c>
      <c r="CV30">
        <v>29.9063870967742</v>
      </c>
      <c r="CW30">
        <v>999.9</v>
      </c>
      <c r="CX30">
        <v>10002.518709677401</v>
      </c>
      <c r="CY30">
        <v>0</v>
      </c>
      <c r="CZ30">
        <v>0.22959780645161301</v>
      </c>
      <c r="DA30">
        <v>1399.97774193548</v>
      </c>
      <c r="DB30">
        <v>0.970996935483871</v>
      </c>
      <c r="DC30">
        <v>2.90026032258065E-2</v>
      </c>
      <c r="DD30">
        <v>0</v>
      </c>
      <c r="DE30">
        <v>1110.5967741935499</v>
      </c>
      <c r="DF30">
        <v>4.9997400000000001</v>
      </c>
      <c r="DG30">
        <v>20452.267741935499</v>
      </c>
      <c r="DH30">
        <v>12683.325806451599</v>
      </c>
      <c r="DI30">
        <v>47.561999999999998</v>
      </c>
      <c r="DJ30">
        <v>48.875</v>
      </c>
      <c r="DK30">
        <v>48.686999999999998</v>
      </c>
      <c r="DL30">
        <v>48.75</v>
      </c>
      <c r="DM30">
        <v>49.75</v>
      </c>
      <c r="DN30">
        <v>1354.5183870967701</v>
      </c>
      <c r="DO30">
        <v>40.459032258064497</v>
      </c>
      <c r="DP30">
        <v>0</v>
      </c>
      <c r="DQ30">
        <v>54.100000143051098</v>
      </c>
      <c r="DR30">
        <v>1099.2836</v>
      </c>
      <c r="DS30">
        <v>-518.41692232473497</v>
      </c>
      <c r="DT30">
        <v>-6716.5153755457104</v>
      </c>
      <c r="DU30">
        <v>20297.135999999999</v>
      </c>
      <c r="DV30">
        <v>15</v>
      </c>
      <c r="DW30">
        <v>1626618885</v>
      </c>
      <c r="DX30" t="s">
        <v>335</v>
      </c>
      <c r="DY30">
        <v>2</v>
      </c>
      <c r="DZ30">
        <v>-0.52200000000000002</v>
      </c>
      <c r="EA30">
        <v>-0.123</v>
      </c>
      <c r="EB30">
        <v>400</v>
      </c>
      <c r="EC30">
        <v>19</v>
      </c>
      <c r="ED30">
        <v>0.06</v>
      </c>
      <c r="EE30">
        <v>0.01</v>
      </c>
      <c r="EF30">
        <v>-17.953310381904799</v>
      </c>
      <c r="EG30">
        <v>-94.046256023294006</v>
      </c>
      <c r="EH30">
        <v>14.946365308375199</v>
      </c>
      <c r="EI30">
        <v>0</v>
      </c>
      <c r="EJ30">
        <v>1052.33</v>
      </c>
      <c r="EK30">
        <v>0</v>
      </c>
      <c r="EL30">
        <v>0</v>
      </c>
      <c r="EM30">
        <v>0</v>
      </c>
      <c r="EN30">
        <v>8.9016176190476202</v>
      </c>
      <c r="EO30">
        <v>10.372852473379201</v>
      </c>
      <c r="EP30">
        <v>1.6347255995773</v>
      </c>
      <c r="EQ30">
        <v>0</v>
      </c>
      <c r="ER30">
        <v>0</v>
      </c>
      <c r="ES30">
        <v>3</v>
      </c>
      <c r="ET30" t="s">
        <v>309</v>
      </c>
      <c r="EU30">
        <v>1.8841300000000001</v>
      </c>
      <c r="EV30">
        <v>1.8810899999999999</v>
      </c>
      <c r="EW30">
        <v>1.88293</v>
      </c>
      <c r="EX30">
        <v>1.88127</v>
      </c>
      <c r="EY30">
        <v>1.8827400000000001</v>
      </c>
      <c r="EZ30">
        <v>1.88202</v>
      </c>
      <c r="FA30">
        <v>1.8839600000000001</v>
      </c>
      <c r="FB30">
        <v>1.8812</v>
      </c>
      <c r="FC30" t="s">
        <v>310</v>
      </c>
      <c r="FD30" t="s">
        <v>19</v>
      </c>
      <c r="FE30" t="s">
        <v>19</v>
      </c>
      <c r="FF30" t="s">
        <v>19</v>
      </c>
      <c r="FG30" t="s">
        <v>311</v>
      </c>
      <c r="FH30" t="s">
        <v>312</v>
      </c>
      <c r="FI30" t="s">
        <v>313</v>
      </c>
      <c r="FJ30" t="s">
        <v>313</v>
      </c>
      <c r="FK30" t="s">
        <v>313</v>
      </c>
      <c r="FL30" t="s">
        <v>313</v>
      </c>
      <c r="FM30">
        <v>0</v>
      </c>
      <c r="FN30">
        <v>100</v>
      </c>
      <c r="FO30">
        <v>100</v>
      </c>
      <c r="FP30">
        <v>-0.52200000000000002</v>
      </c>
      <c r="FQ30">
        <v>-0.123</v>
      </c>
      <c r="FR30">
        <v>2</v>
      </c>
      <c r="FS30">
        <v>709.68700000000001</v>
      </c>
      <c r="FT30">
        <v>522.32100000000003</v>
      </c>
      <c r="FU30">
        <v>31.788</v>
      </c>
      <c r="FV30">
        <v>31.325099999999999</v>
      </c>
      <c r="FW30">
        <v>30.000900000000001</v>
      </c>
      <c r="FX30">
        <v>30.984300000000001</v>
      </c>
      <c r="FY30">
        <v>30.9282</v>
      </c>
      <c r="FZ30">
        <v>25.0501</v>
      </c>
      <c r="GA30">
        <v>54.722200000000001</v>
      </c>
      <c r="GB30">
        <v>0</v>
      </c>
      <c r="GC30">
        <v>-999.9</v>
      </c>
      <c r="GD30">
        <v>400</v>
      </c>
      <c r="GE30">
        <v>18.6569</v>
      </c>
      <c r="GF30">
        <v>100.714</v>
      </c>
      <c r="GG30">
        <v>100.006</v>
      </c>
    </row>
    <row r="31" spans="1:189" x14ac:dyDescent="0.2">
      <c r="A31">
        <v>13</v>
      </c>
      <c r="B31">
        <v>1626619233.0999999</v>
      </c>
      <c r="C31">
        <v>1128.5999999046301</v>
      </c>
      <c r="D31" t="s">
        <v>348</v>
      </c>
      <c r="E31" t="s">
        <v>349</v>
      </c>
      <c r="F31">
        <f t="shared" si="0"/>
        <v>5914</v>
      </c>
      <c r="G31">
        <f t="shared" si="1"/>
        <v>35.779399568782949</v>
      </c>
      <c r="H31">
        <f t="shared" si="2"/>
        <v>0</v>
      </c>
      <c r="I31" t="s">
        <v>300</v>
      </c>
      <c r="J31" t="s">
        <v>301</v>
      </c>
      <c r="K31" t="s">
        <v>302</v>
      </c>
      <c r="L31" t="s">
        <v>303</v>
      </c>
      <c r="M31" t="s">
        <v>19</v>
      </c>
      <c r="O31" t="s">
        <v>304</v>
      </c>
      <c r="U31">
        <v>1626619225.0580599</v>
      </c>
      <c r="V31">
        <f t="shared" si="3"/>
        <v>1.1040009630529991E-2</v>
      </c>
      <c r="W31">
        <f t="shared" si="4"/>
        <v>32.549576888377906</v>
      </c>
      <c r="X31">
        <f t="shared" si="5"/>
        <v>370.09038709677401</v>
      </c>
      <c r="Y31">
        <f t="shared" si="6"/>
        <v>297.31068844677719</v>
      </c>
      <c r="Z31">
        <f t="shared" si="7"/>
        <v>27.105202131005605</v>
      </c>
      <c r="AA31">
        <f t="shared" si="8"/>
        <v>33.740377116633418</v>
      </c>
      <c r="AB31">
        <f t="shared" si="9"/>
        <v>0.9667639106714303</v>
      </c>
      <c r="AC31">
        <f t="shared" si="10"/>
        <v>2.1205397957664829</v>
      </c>
      <c r="AD31">
        <f t="shared" si="11"/>
        <v>0.77402232551832706</v>
      </c>
      <c r="AE31">
        <f t="shared" si="12"/>
        <v>0.4978535870743529</v>
      </c>
      <c r="AF31">
        <f t="shared" si="13"/>
        <v>189.85430058933582</v>
      </c>
      <c r="AG31">
        <f t="shared" si="14"/>
        <v>30.742925811257692</v>
      </c>
      <c r="AH31">
        <f t="shared" si="15"/>
        <v>31.262161290322599</v>
      </c>
      <c r="AI31">
        <f t="shared" si="16"/>
        <v>4.5792540878360413</v>
      </c>
      <c r="AJ31">
        <f t="shared" si="17"/>
        <v>65.695417703231215</v>
      </c>
      <c r="AK31">
        <f t="shared" si="18"/>
        <v>3.3353542736992519</v>
      </c>
      <c r="AL31">
        <f t="shared" si="19"/>
        <v>5.0769968291642398</v>
      </c>
      <c r="AM31">
        <f t="shared" si="20"/>
        <v>1.2438998141367894</v>
      </c>
      <c r="AN31">
        <f t="shared" si="21"/>
        <v>-486.86442470637263</v>
      </c>
      <c r="AO31">
        <f t="shared" si="22"/>
        <v>208.67662276794442</v>
      </c>
      <c r="AP31">
        <f t="shared" si="23"/>
        <v>22.355716177297737</v>
      </c>
      <c r="AQ31">
        <f t="shared" si="24"/>
        <v>-65.977785171794665</v>
      </c>
      <c r="AR31">
        <v>-3.7784722485946103E-2</v>
      </c>
      <c r="AS31">
        <v>4.2416661113965401E-2</v>
      </c>
      <c r="AT31">
        <v>3.2262898385767498</v>
      </c>
      <c r="AU31">
        <v>0</v>
      </c>
      <c r="AV31">
        <v>0</v>
      </c>
      <c r="AW31">
        <f t="shared" si="25"/>
        <v>1</v>
      </c>
      <c r="AX31">
        <f t="shared" si="26"/>
        <v>0</v>
      </c>
      <c r="AY31">
        <f t="shared" si="27"/>
        <v>47222.786524853698</v>
      </c>
      <c r="AZ31">
        <v>0</v>
      </c>
      <c r="BA31">
        <v>0</v>
      </c>
      <c r="BB31">
        <v>0</v>
      </c>
      <c r="BC31">
        <f t="shared" si="28"/>
        <v>0</v>
      </c>
      <c r="BD31" t="e">
        <f t="shared" si="29"/>
        <v>#DIV/0!</v>
      </c>
      <c r="BE31">
        <v>-1</v>
      </c>
      <c r="BF31" t="s">
        <v>350</v>
      </c>
      <c r="BG31">
        <v>1166.7724000000001</v>
      </c>
      <c r="BH31">
        <v>1775.12</v>
      </c>
      <c r="BI31">
        <f t="shared" si="30"/>
        <v>0.34270787327053942</v>
      </c>
      <c r="BJ31">
        <v>0.5</v>
      </c>
      <c r="BK31">
        <f t="shared" si="31"/>
        <v>1177.2240582898755</v>
      </c>
      <c r="BL31">
        <f t="shared" si="32"/>
        <v>32.549576888377906</v>
      </c>
      <c r="BM31">
        <f t="shared" si="33"/>
        <v>201.72197668971839</v>
      </c>
      <c r="BN31">
        <f t="shared" si="34"/>
        <v>1</v>
      </c>
      <c r="BO31">
        <f t="shared" si="35"/>
        <v>2.8498888255065524E-2</v>
      </c>
      <c r="BP31">
        <f t="shared" si="36"/>
        <v>-1</v>
      </c>
      <c r="BQ31" t="s">
        <v>306</v>
      </c>
      <c r="BR31">
        <v>0</v>
      </c>
      <c r="BS31">
        <f t="shared" si="37"/>
        <v>1775.12</v>
      </c>
      <c r="BT31">
        <f t="shared" si="38"/>
        <v>0.34270787327053936</v>
      </c>
      <c r="BU31" t="e">
        <f t="shared" si="39"/>
        <v>#DIV/0!</v>
      </c>
      <c r="BV31">
        <f t="shared" si="40"/>
        <v>0.34270787327053936</v>
      </c>
      <c r="BW31" t="e">
        <f t="shared" si="41"/>
        <v>#DIV/0!</v>
      </c>
      <c r="BX31" t="s">
        <v>306</v>
      </c>
      <c r="BY31" t="s">
        <v>306</v>
      </c>
      <c r="BZ31" t="s">
        <v>306</v>
      </c>
      <c r="CA31" t="s">
        <v>306</v>
      </c>
      <c r="CB31" t="s">
        <v>306</v>
      </c>
      <c r="CC31" t="s">
        <v>306</v>
      </c>
      <c r="CD31" t="s">
        <v>306</v>
      </c>
      <c r="CE31" t="s">
        <v>306</v>
      </c>
      <c r="CF31">
        <f t="shared" si="42"/>
        <v>1400.0125806451599</v>
      </c>
      <c r="CG31">
        <f t="shared" si="43"/>
        <v>1177.2240582898755</v>
      </c>
      <c r="CH31">
        <f t="shared" si="44"/>
        <v>0.84086677117385755</v>
      </c>
      <c r="CI31">
        <f t="shared" si="45"/>
        <v>0.16127286836554505</v>
      </c>
      <c r="CJ31">
        <v>6</v>
      </c>
      <c r="CK31">
        <v>0.5</v>
      </c>
      <c r="CL31" t="s">
        <v>307</v>
      </c>
      <c r="CM31">
        <v>1626619225.0580599</v>
      </c>
      <c r="CN31">
        <v>370.09038709677401</v>
      </c>
      <c r="CO31">
        <v>401.49893548387098</v>
      </c>
      <c r="CP31">
        <v>36.584729032258103</v>
      </c>
      <c r="CQ31">
        <v>27.466087096774199</v>
      </c>
      <c r="CR31">
        <v>699.84854838709703</v>
      </c>
      <c r="CS31">
        <v>91.096445161290305</v>
      </c>
      <c r="CT31">
        <v>7.1491896774193597E-2</v>
      </c>
      <c r="CU31">
        <v>33.087493548387101</v>
      </c>
      <c r="CV31">
        <v>31.262161290322599</v>
      </c>
      <c r="CW31">
        <v>999.9</v>
      </c>
      <c r="CX31">
        <v>10002.552258064499</v>
      </c>
      <c r="CY31">
        <v>0</v>
      </c>
      <c r="CZ31">
        <v>0.229730258064516</v>
      </c>
      <c r="DA31">
        <v>1400.0125806451599</v>
      </c>
      <c r="DB31">
        <v>0.97100429032257995</v>
      </c>
      <c r="DC31">
        <v>2.8995777419354801E-2</v>
      </c>
      <c r="DD31">
        <v>0</v>
      </c>
      <c r="DE31">
        <v>1174.39709677419</v>
      </c>
      <c r="DF31">
        <v>4.9997400000000001</v>
      </c>
      <c r="DG31">
        <v>23643.180645161301</v>
      </c>
      <c r="DH31">
        <v>12683.654838709699</v>
      </c>
      <c r="DI31">
        <v>47.844516129032201</v>
      </c>
      <c r="DJ31">
        <v>49.157064516128997</v>
      </c>
      <c r="DK31">
        <v>48.936999999999998</v>
      </c>
      <c r="DL31">
        <v>49.149000000000001</v>
      </c>
      <c r="DM31">
        <v>49.995935483871001</v>
      </c>
      <c r="DN31">
        <v>1354.56290322581</v>
      </c>
      <c r="DO31">
        <v>40.449677419354799</v>
      </c>
      <c r="DP31">
        <v>0</v>
      </c>
      <c r="DQ31">
        <v>105</v>
      </c>
      <c r="DR31">
        <v>1166.7724000000001</v>
      </c>
      <c r="DS31">
        <v>-411.41538518957901</v>
      </c>
      <c r="DT31">
        <v>-13024.3077156702</v>
      </c>
      <c r="DU31">
        <v>23434.5</v>
      </c>
      <c r="DV31">
        <v>15</v>
      </c>
      <c r="DW31">
        <v>1626618885</v>
      </c>
      <c r="DX31" t="s">
        <v>335</v>
      </c>
      <c r="DY31">
        <v>2</v>
      </c>
      <c r="DZ31">
        <v>-0.52200000000000002</v>
      </c>
      <c r="EA31">
        <v>-0.123</v>
      </c>
      <c r="EB31">
        <v>400</v>
      </c>
      <c r="EC31">
        <v>19</v>
      </c>
      <c r="ED31">
        <v>0.06</v>
      </c>
      <c r="EE31">
        <v>0.01</v>
      </c>
      <c r="EF31">
        <v>-13.5098242857143</v>
      </c>
      <c r="EG31">
        <v>-123.298386180275</v>
      </c>
      <c r="EH31">
        <v>20.910648235612602</v>
      </c>
      <c r="EI31">
        <v>0</v>
      </c>
      <c r="EJ31">
        <v>1125.1099999999999</v>
      </c>
      <c r="EK31">
        <v>0</v>
      </c>
      <c r="EL31">
        <v>0</v>
      </c>
      <c r="EM31">
        <v>0</v>
      </c>
      <c r="EN31">
        <v>4.8594319285714302</v>
      </c>
      <c r="EO31">
        <v>33.4991397717789</v>
      </c>
      <c r="EP31">
        <v>5.1842953883630498</v>
      </c>
      <c r="EQ31">
        <v>0</v>
      </c>
      <c r="ER31">
        <v>0</v>
      </c>
      <c r="ES31">
        <v>3</v>
      </c>
      <c r="ET31" t="s">
        <v>309</v>
      </c>
      <c r="EU31">
        <v>1.8840600000000001</v>
      </c>
      <c r="EV31">
        <v>1.88107</v>
      </c>
      <c r="EW31">
        <v>1.88293</v>
      </c>
      <c r="EX31">
        <v>1.88127</v>
      </c>
      <c r="EY31">
        <v>1.88269</v>
      </c>
      <c r="EZ31">
        <v>1.88202</v>
      </c>
      <c r="FA31">
        <v>1.8839600000000001</v>
      </c>
      <c r="FB31">
        <v>1.88114</v>
      </c>
      <c r="FC31" t="s">
        <v>310</v>
      </c>
      <c r="FD31" t="s">
        <v>19</v>
      </c>
      <c r="FE31" t="s">
        <v>19</v>
      </c>
      <c r="FF31" t="s">
        <v>19</v>
      </c>
      <c r="FG31" t="s">
        <v>311</v>
      </c>
      <c r="FH31" t="s">
        <v>312</v>
      </c>
      <c r="FI31" t="s">
        <v>313</v>
      </c>
      <c r="FJ31" t="s">
        <v>313</v>
      </c>
      <c r="FK31" t="s">
        <v>313</v>
      </c>
      <c r="FL31" t="s">
        <v>313</v>
      </c>
      <c r="FM31">
        <v>0</v>
      </c>
      <c r="FN31">
        <v>100</v>
      </c>
      <c r="FO31">
        <v>100</v>
      </c>
      <c r="FP31">
        <v>-0.52200000000000002</v>
      </c>
      <c r="FQ31">
        <v>-0.123</v>
      </c>
      <c r="FR31">
        <v>2</v>
      </c>
      <c r="FS31">
        <v>761</v>
      </c>
      <c r="FT31">
        <v>527.221</v>
      </c>
      <c r="FU31">
        <v>32.059800000000003</v>
      </c>
      <c r="FV31">
        <v>31.545999999999999</v>
      </c>
      <c r="FW31">
        <v>30.000800000000002</v>
      </c>
      <c r="FX31">
        <v>31.209099999999999</v>
      </c>
      <c r="FY31">
        <v>31.1462</v>
      </c>
      <c r="FZ31">
        <v>25.062200000000001</v>
      </c>
      <c r="GA31">
        <v>51.322600000000001</v>
      </c>
      <c r="GB31">
        <v>0</v>
      </c>
      <c r="GC31">
        <v>-999.9</v>
      </c>
      <c r="GD31">
        <v>400</v>
      </c>
      <c r="GE31">
        <v>20.2423</v>
      </c>
      <c r="GF31">
        <v>100.667</v>
      </c>
      <c r="GG31">
        <v>99.976299999999995</v>
      </c>
    </row>
    <row r="32" spans="1:189" x14ac:dyDescent="0.2">
      <c r="A32">
        <v>14</v>
      </c>
      <c r="B32">
        <v>1626619290.5</v>
      </c>
      <c r="C32">
        <v>1186</v>
      </c>
      <c r="D32" t="s">
        <v>351</v>
      </c>
      <c r="E32" t="s">
        <v>352</v>
      </c>
      <c r="F32">
        <f t="shared" si="0"/>
        <v>5914</v>
      </c>
      <c r="G32">
        <f t="shared" si="1"/>
        <v>35.750823510771575</v>
      </c>
      <c r="H32">
        <f t="shared" si="2"/>
        <v>0</v>
      </c>
      <c r="I32" t="s">
        <v>300</v>
      </c>
      <c r="J32" t="s">
        <v>301</v>
      </c>
      <c r="K32" t="s">
        <v>302</v>
      </c>
      <c r="L32" t="s">
        <v>303</v>
      </c>
      <c r="M32" t="s">
        <v>19</v>
      </c>
      <c r="O32" t="s">
        <v>304</v>
      </c>
      <c r="U32">
        <v>1626619282.5548401</v>
      </c>
      <c r="V32">
        <f t="shared" si="3"/>
        <v>1.3538192590252992E-2</v>
      </c>
      <c r="W32">
        <f t="shared" si="4"/>
        <v>23.033114415375977</v>
      </c>
      <c r="X32">
        <f t="shared" si="5"/>
        <v>375.74903225806497</v>
      </c>
      <c r="Y32">
        <f t="shared" si="6"/>
        <v>312.09663107776686</v>
      </c>
      <c r="Z32">
        <f t="shared" si="7"/>
        <v>28.45501032224983</v>
      </c>
      <c r="AA32">
        <f t="shared" si="8"/>
        <v>34.258436416170262</v>
      </c>
      <c r="AB32">
        <f t="shared" si="9"/>
        <v>0.82280951234502464</v>
      </c>
      <c r="AC32">
        <f t="shared" si="10"/>
        <v>2.1208182654255836</v>
      </c>
      <c r="AD32">
        <f t="shared" si="11"/>
        <v>0.67867976964549093</v>
      </c>
      <c r="AE32">
        <f t="shared" si="12"/>
        <v>0.43500649517133749</v>
      </c>
      <c r="AF32">
        <f t="shared" si="13"/>
        <v>189.8440596806947</v>
      </c>
      <c r="AG32">
        <f t="shared" si="14"/>
        <v>30.138878977808695</v>
      </c>
      <c r="AH32">
        <f t="shared" si="15"/>
        <v>31.3541548387097</v>
      </c>
      <c r="AI32">
        <f t="shared" si="16"/>
        <v>4.6032818920360965</v>
      </c>
      <c r="AJ32">
        <f t="shared" si="17"/>
        <v>55.483227387212075</v>
      </c>
      <c r="AK32">
        <f t="shared" si="18"/>
        <v>2.8589916357406957</v>
      </c>
      <c r="AL32">
        <f t="shared" si="19"/>
        <v>5.1528935326491911</v>
      </c>
      <c r="AM32">
        <f t="shared" si="20"/>
        <v>1.7442902562954008</v>
      </c>
      <c r="AN32">
        <f t="shared" si="21"/>
        <v>-597.03429323015689</v>
      </c>
      <c r="AO32">
        <f t="shared" si="22"/>
        <v>228.42909849402923</v>
      </c>
      <c r="AP32">
        <f t="shared" si="23"/>
        <v>24.511547857550568</v>
      </c>
      <c r="AQ32">
        <f t="shared" si="24"/>
        <v>-154.24958719788236</v>
      </c>
      <c r="AR32">
        <v>-3.7791857644214499E-2</v>
      </c>
      <c r="AS32">
        <v>4.2424670954195901E-2</v>
      </c>
      <c r="AT32">
        <v>3.2267771148921298</v>
      </c>
      <c r="AU32">
        <v>0</v>
      </c>
      <c r="AV32">
        <v>0</v>
      </c>
      <c r="AW32">
        <f t="shared" si="25"/>
        <v>1</v>
      </c>
      <c r="AX32">
        <f t="shared" si="26"/>
        <v>0</v>
      </c>
      <c r="AY32">
        <f t="shared" si="27"/>
        <v>47190.6827816105</v>
      </c>
      <c r="AZ32">
        <v>0</v>
      </c>
      <c r="BA32">
        <v>0</v>
      </c>
      <c r="BB32">
        <v>0</v>
      </c>
      <c r="BC32">
        <f t="shared" si="28"/>
        <v>0</v>
      </c>
      <c r="BD32" t="e">
        <f t="shared" si="29"/>
        <v>#DIV/0!</v>
      </c>
      <c r="BE32">
        <v>-1</v>
      </c>
      <c r="BF32" t="s">
        <v>353</v>
      </c>
      <c r="BG32">
        <v>1411.8668</v>
      </c>
      <c r="BH32">
        <v>1702.31</v>
      </c>
      <c r="BI32">
        <f t="shared" si="30"/>
        <v>0.17061710264287933</v>
      </c>
      <c r="BJ32">
        <v>0.5</v>
      </c>
      <c r="BK32">
        <f t="shared" si="31"/>
        <v>1177.1591034511914</v>
      </c>
      <c r="BL32">
        <f t="shared" si="32"/>
        <v>23.033114415375977</v>
      </c>
      <c r="BM32">
        <f t="shared" si="33"/>
        <v>100.42173779026587</v>
      </c>
      <c r="BN32">
        <f t="shared" si="34"/>
        <v>1</v>
      </c>
      <c r="BO32">
        <f t="shared" si="35"/>
        <v>2.041619891900404E-2</v>
      </c>
      <c r="BP32">
        <f t="shared" si="36"/>
        <v>-1</v>
      </c>
      <c r="BQ32" t="s">
        <v>306</v>
      </c>
      <c r="BR32">
        <v>0</v>
      </c>
      <c r="BS32">
        <f t="shared" si="37"/>
        <v>1702.31</v>
      </c>
      <c r="BT32">
        <f t="shared" si="38"/>
        <v>0.17061710264287935</v>
      </c>
      <c r="BU32" t="e">
        <f t="shared" si="39"/>
        <v>#DIV/0!</v>
      </c>
      <c r="BV32">
        <f t="shared" si="40"/>
        <v>0.17061710264287935</v>
      </c>
      <c r="BW32" t="e">
        <f t="shared" si="41"/>
        <v>#DIV/0!</v>
      </c>
      <c r="BX32" t="s">
        <v>306</v>
      </c>
      <c r="BY32" t="s">
        <v>306</v>
      </c>
      <c r="BZ32" t="s">
        <v>306</v>
      </c>
      <c r="CA32" t="s">
        <v>306</v>
      </c>
      <c r="CB32" t="s">
        <v>306</v>
      </c>
      <c r="CC32" t="s">
        <v>306</v>
      </c>
      <c r="CD32" t="s">
        <v>306</v>
      </c>
      <c r="CE32" t="s">
        <v>306</v>
      </c>
      <c r="CF32">
        <f t="shared" si="42"/>
        <v>1399.9351612903199</v>
      </c>
      <c r="CG32">
        <f t="shared" si="43"/>
        <v>1177.1591034511914</v>
      </c>
      <c r="CH32">
        <f t="shared" si="44"/>
        <v>0.84086687441024355</v>
      </c>
      <c r="CI32">
        <f t="shared" si="45"/>
        <v>0.16127306761177013</v>
      </c>
      <c r="CJ32">
        <v>6</v>
      </c>
      <c r="CK32">
        <v>0.5</v>
      </c>
      <c r="CL32" t="s">
        <v>307</v>
      </c>
      <c r="CM32">
        <v>1626619282.5548401</v>
      </c>
      <c r="CN32">
        <v>375.74903225806497</v>
      </c>
      <c r="CO32">
        <v>399.85277419354799</v>
      </c>
      <c r="CP32">
        <v>31.357629032258099</v>
      </c>
      <c r="CQ32">
        <v>20.1169612903226</v>
      </c>
      <c r="CR32">
        <v>699.97622580645202</v>
      </c>
      <c r="CS32">
        <v>91.102309677419399</v>
      </c>
      <c r="CT32">
        <v>7.1408616129032196E-2</v>
      </c>
      <c r="CU32">
        <v>33.352003225806399</v>
      </c>
      <c r="CV32">
        <v>31.3541548387097</v>
      </c>
      <c r="CW32">
        <v>999.9</v>
      </c>
      <c r="CX32">
        <v>10003.7970967742</v>
      </c>
      <c r="CY32">
        <v>0</v>
      </c>
      <c r="CZ32">
        <v>0.22756541935483901</v>
      </c>
      <c r="DA32">
        <v>1399.9351612903199</v>
      </c>
      <c r="DB32">
        <v>0.97100035483870994</v>
      </c>
      <c r="DC32">
        <v>2.8999503225806401E-2</v>
      </c>
      <c r="DD32">
        <v>0</v>
      </c>
      <c r="DE32">
        <v>1430.3832258064499</v>
      </c>
      <c r="DF32">
        <v>4.9997400000000001</v>
      </c>
      <c r="DG32">
        <v>27692.864516129001</v>
      </c>
      <c r="DH32">
        <v>12682.9322580645</v>
      </c>
      <c r="DI32">
        <v>48.096548387096803</v>
      </c>
      <c r="DJ32">
        <v>49.51</v>
      </c>
      <c r="DK32">
        <v>49.125</v>
      </c>
      <c r="DL32">
        <v>49.509806451612903</v>
      </c>
      <c r="DM32">
        <v>50.271999999999998</v>
      </c>
      <c r="DN32">
        <v>1354.4829032258101</v>
      </c>
      <c r="DO32">
        <v>40.452258064516101</v>
      </c>
      <c r="DP32">
        <v>0</v>
      </c>
      <c r="DQ32">
        <v>56.900000095367403</v>
      </c>
      <c r="DR32">
        <v>1411.8668</v>
      </c>
      <c r="DS32">
        <v>-1270.34923079898</v>
      </c>
      <c r="DT32">
        <v>-17030.238455490999</v>
      </c>
      <c r="DU32">
        <v>27458.243999999999</v>
      </c>
      <c r="DV32">
        <v>15</v>
      </c>
      <c r="DW32">
        <v>1626618885</v>
      </c>
      <c r="DX32" t="s">
        <v>335</v>
      </c>
      <c r="DY32">
        <v>2</v>
      </c>
      <c r="DZ32">
        <v>-0.52200000000000002</v>
      </c>
      <c r="EA32">
        <v>-0.123</v>
      </c>
      <c r="EB32">
        <v>400</v>
      </c>
      <c r="EC32">
        <v>19</v>
      </c>
      <c r="ED32">
        <v>0.06</v>
      </c>
      <c r="EE32">
        <v>0.01</v>
      </c>
      <c r="EF32">
        <v>-18.023092476190499</v>
      </c>
      <c r="EG32">
        <v>-51.033616730353501</v>
      </c>
      <c r="EH32">
        <v>9.3394621664824609</v>
      </c>
      <c r="EI32">
        <v>0</v>
      </c>
      <c r="EJ32">
        <v>1291.23</v>
      </c>
      <c r="EK32">
        <v>0</v>
      </c>
      <c r="EL32">
        <v>0</v>
      </c>
      <c r="EM32">
        <v>0</v>
      </c>
      <c r="EN32">
        <v>10.8490466666667</v>
      </c>
      <c r="EO32">
        <v>3.7091365712303501</v>
      </c>
      <c r="EP32">
        <v>0.66863439981730499</v>
      </c>
      <c r="EQ32">
        <v>0</v>
      </c>
      <c r="ER32">
        <v>0</v>
      </c>
      <c r="ES32">
        <v>3</v>
      </c>
      <c r="ET32" t="s">
        <v>309</v>
      </c>
      <c r="EU32">
        <v>1.8840699999999999</v>
      </c>
      <c r="EV32">
        <v>1.88107</v>
      </c>
      <c r="EW32">
        <v>1.88293</v>
      </c>
      <c r="EX32">
        <v>1.8812800000000001</v>
      </c>
      <c r="EY32">
        <v>1.8826700000000001</v>
      </c>
      <c r="EZ32">
        <v>1.88202</v>
      </c>
      <c r="FA32">
        <v>1.8839600000000001</v>
      </c>
      <c r="FB32">
        <v>1.88114</v>
      </c>
      <c r="FC32" t="s">
        <v>310</v>
      </c>
      <c r="FD32" t="s">
        <v>19</v>
      </c>
      <c r="FE32" t="s">
        <v>19</v>
      </c>
      <c r="FF32" t="s">
        <v>19</v>
      </c>
      <c r="FG32" t="s">
        <v>311</v>
      </c>
      <c r="FH32" t="s">
        <v>312</v>
      </c>
      <c r="FI32" t="s">
        <v>313</v>
      </c>
      <c r="FJ32" t="s">
        <v>313</v>
      </c>
      <c r="FK32" t="s">
        <v>313</v>
      </c>
      <c r="FL32" t="s">
        <v>313</v>
      </c>
      <c r="FM32">
        <v>0</v>
      </c>
      <c r="FN32">
        <v>100</v>
      </c>
      <c r="FO32">
        <v>100</v>
      </c>
      <c r="FP32">
        <v>-0.52200000000000002</v>
      </c>
      <c r="FQ32">
        <v>-0.123</v>
      </c>
      <c r="FR32">
        <v>2</v>
      </c>
      <c r="FS32">
        <v>761.23800000000006</v>
      </c>
      <c r="FT32">
        <v>522.30100000000004</v>
      </c>
      <c r="FU32">
        <v>32.323599999999999</v>
      </c>
      <c r="FV32">
        <v>31.7056</v>
      </c>
      <c r="FW32">
        <v>30.001200000000001</v>
      </c>
      <c r="FX32">
        <v>31.356300000000001</v>
      </c>
      <c r="FY32">
        <v>31.308</v>
      </c>
      <c r="FZ32">
        <v>25.095700000000001</v>
      </c>
      <c r="GA32">
        <v>52.929200000000002</v>
      </c>
      <c r="GB32">
        <v>0</v>
      </c>
      <c r="GC32">
        <v>-999.9</v>
      </c>
      <c r="GD32">
        <v>400</v>
      </c>
      <c r="GE32">
        <v>19.376300000000001</v>
      </c>
      <c r="GF32">
        <v>100.652</v>
      </c>
      <c r="GG32">
        <v>99.953500000000005</v>
      </c>
    </row>
    <row r="33" spans="1:189" x14ac:dyDescent="0.2">
      <c r="A33">
        <v>15</v>
      </c>
      <c r="B33">
        <v>1626619362.5999999</v>
      </c>
      <c r="C33">
        <v>1258.0999999046301</v>
      </c>
      <c r="D33" t="s">
        <v>354</v>
      </c>
      <c r="E33" t="s">
        <v>355</v>
      </c>
      <c r="F33">
        <f t="shared" si="0"/>
        <v>5914</v>
      </c>
      <c r="G33">
        <f t="shared" si="1"/>
        <v>35.721195850339932</v>
      </c>
      <c r="H33">
        <f t="shared" si="2"/>
        <v>0</v>
      </c>
      <c r="I33" t="s">
        <v>300</v>
      </c>
      <c r="J33" t="s">
        <v>301</v>
      </c>
      <c r="K33" t="s">
        <v>302</v>
      </c>
      <c r="L33" t="s">
        <v>303</v>
      </c>
      <c r="M33" t="s">
        <v>19</v>
      </c>
      <c r="O33" t="s">
        <v>304</v>
      </c>
      <c r="U33">
        <v>1626619354.5999999</v>
      </c>
      <c r="V33">
        <f t="shared" si="3"/>
        <v>1.3789958301172803E-2</v>
      </c>
      <c r="W33">
        <f t="shared" si="4"/>
        <v>29.951012861960624</v>
      </c>
      <c r="X33">
        <f t="shared" si="5"/>
        <v>369.84564516129001</v>
      </c>
      <c r="Y33">
        <f t="shared" si="6"/>
        <v>293.20178666185359</v>
      </c>
      <c r="Z33">
        <f t="shared" si="7"/>
        <v>26.726224564020111</v>
      </c>
      <c r="AA33">
        <f t="shared" si="8"/>
        <v>33.712542747924353</v>
      </c>
      <c r="AB33">
        <f t="shared" si="9"/>
        <v>0.85747561450773224</v>
      </c>
      <c r="AC33">
        <f t="shared" si="10"/>
        <v>2.1204141222470279</v>
      </c>
      <c r="AD33">
        <f t="shared" si="11"/>
        <v>0.70213591112363094</v>
      </c>
      <c r="AE33">
        <f t="shared" si="12"/>
        <v>0.450430233499856</v>
      </c>
      <c r="AF33">
        <f t="shared" si="13"/>
        <v>189.84106650685411</v>
      </c>
      <c r="AG33">
        <f t="shared" si="14"/>
        <v>30.338243495803635</v>
      </c>
      <c r="AH33">
        <f t="shared" si="15"/>
        <v>30.891251612903201</v>
      </c>
      <c r="AI33">
        <f t="shared" si="16"/>
        <v>4.4834806267081655</v>
      </c>
      <c r="AJ33">
        <f t="shared" si="17"/>
        <v>52.793583605929683</v>
      </c>
      <c r="AK33">
        <f t="shared" si="18"/>
        <v>2.7644087163059816</v>
      </c>
      <c r="AL33">
        <f t="shared" si="19"/>
        <v>5.2362588926346119</v>
      </c>
      <c r="AM33">
        <f t="shared" si="20"/>
        <v>1.7190719104021839</v>
      </c>
      <c r="AN33">
        <f t="shared" si="21"/>
        <v>-608.13716108172059</v>
      </c>
      <c r="AO33">
        <f t="shared" si="22"/>
        <v>314.07261098623047</v>
      </c>
      <c r="AP33">
        <f t="shared" si="23"/>
        <v>33.6790816166301</v>
      </c>
      <c r="AQ33">
        <f t="shared" si="24"/>
        <v>-70.544401972005915</v>
      </c>
      <c r="AR33">
        <v>-3.7781502621707999E-2</v>
      </c>
      <c r="AS33">
        <v>4.24130465342826E-2</v>
      </c>
      <c r="AT33">
        <v>3.2260699374228201</v>
      </c>
      <c r="AU33">
        <v>346</v>
      </c>
      <c r="AV33">
        <v>49</v>
      </c>
      <c r="AW33">
        <f t="shared" si="25"/>
        <v>1</v>
      </c>
      <c r="AX33">
        <f t="shared" si="26"/>
        <v>0</v>
      </c>
      <c r="AY33">
        <f t="shared" si="27"/>
        <v>47134.380823671418</v>
      </c>
      <c r="AZ33">
        <v>0</v>
      </c>
      <c r="BA33">
        <v>0</v>
      </c>
      <c r="BB33">
        <v>0</v>
      </c>
      <c r="BC33">
        <f t="shared" si="28"/>
        <v>0</v>
      </c>
      <c r="BD33" t="e">
        <f t="shared" si="29"/>
        <v>#DIV/0!</v>
      </c>
      <c r="BE33">
        <v>-1</v>
      </c>
      <c r="BF33" t="s">
        <v>356</v>
      </c>
      <c r="BG33">
        <v>1029.4531999999999</v>
      </c>
      <c r="BH33">
        <v>1604.15</v>
      </c>
      <c r="BI33">
        <f t="shared" si="30"/>
        <v>0.35825627279244465</v>
      </c>
      <c r="BJ33">
        <v>0.5</v>
      </c>
      <c r="BK33">
        <f t="shared" si="31"/>
        <v>1177.1386744189699</v>
      </c>
      <c r="BL33">
        <f t="shared" si="32"/>
        <v>29.951012861960624</v>
      </c>
      <c r="BM33">
        <f t="shared" si="33"/>
        <v>210.85865702858959</v>
      </c>
      <c r="BN33">
        <f t="shared" si="34"/>
        <v>1</v>
      </c>
      <c r="BO33">
        <f t="shared" si="35"/>
        <v>2.6293429597186498E-2</v>
      </c>
      <c r="BP33">
        <f t="shared" si="36"/>
        <v>-1</v>
      </c>
      <c r="BQ33" t="s">
        <v>306</v>
      </c>
      <c r="BR33">
        <v>0</v>
      </c>
      <c r="BS33">
        <f t="shared" si="37"/>
        <v>1604.15</v>
      </c>
      <c r="BT33">
        <f t="shared" si="38"/>
        <v>0.35825627279244471</v>
      </c>
      <c r="BU33" t="e">
        <f t="shared" si="39"/>
        <v>#DIV/0!</v>
      </c>
      <c r="BV33">
        <f t="shared" si="40"/>
        <v>0.35825627279244471</v>
      </c>
      <c r="BW33" t="e">
        <f t="shared" si="41"/>
        <v>#DIV/0!</v>
      </c>
      <c r="BX33" t="s">
        <v>306</v>
      </c>
      <c r="BY33" t="s">
        <v>306</v>
      </c>
      <c r="BZ33" t="s">
        <v>306</v>
      </c>
      <c r="CA33" t="s">
        <v>306</v>
      </c>
      <c r="CB33" t="s">
        <v>306</v>
      </c>
      <c r="CC33" t="s">
        <v>306</v>
      </c>
      <c r="CD33" t="s">
        <v>306</v>
      </c>
      <c r="CE33" t="s">
        <v>306</v>
      </c>
      <c r="CF33">
        <f t="shared" si="42"/>
        <v>1399.9106451612899</v>
      </c>
      <c r="CG33">
        <f t="shared" si="43"/>
        <v>1177.1386744189699</v>
      </c>
      <c r="CH33">
        <f t="shared" si="44"/>
        <v>0.84086700711054774</v>
      </c>
      <c r="CI33">
        <f t="shared" si="45"/>
        <v>0.1612733237233572</v>
      </c>
      <c r="CJ33">
        <v>6</v>
      </c>
      <c r="CK33">
        <v>0.5</v>
      </c>
      <c r="CL33" t="s">
        <v>307</v>
      </c>
      <c r="CM33">
        <v>1626619354.5999999</v>
      </c>
      <c r="CN33">
        <v>369.84564516129001</v>
      </c>
      <c r="CO33">
        <v>399.88603225806497</v>
      </c>
      <c r="CP33">
        <v>30.327125806451601</v>
      </c>
      <c r="CQ33">
        <v>18.8669516129032</v>
      </c>
      <c r="CR33">
        <v>700.08090322580699</v>
      </c>
      <c r="CS33">
        <v>91.111945161290294</v>
      </c>
      <c r="CT33">
        <v>4.1062016129032299E-2</v>
      </c>
      <c r="CU33">
        <v>33.638664516128998</v>
      </c>
      <c r="CV33">
        <v>30.891251612903201</v>
      </c>
      <c r="CW33">
        <v>999.9</v>
      </c>
      <c r="CX33">
        <v>9999.9983870967808</v>
      </c>
      <c r="CY33">
        <v>0</v>
      </c>
      <c r="CZ33">
        <v>0.22628422580645199</v>
      </c>
      <c r="DA33">
        <v>1399.9106451612899</v>
      </c>
      <c r="DB33">
        <v>0.97099725806451598</v>
      </c>
      <c r="DC33">
        <v>2.9002406451612901E-2</v>
      </c>
      <c r="DD33">
        <v>0</v>
      </c>
      <c r="DE33">
        <v>1034.60612903226</v>
      </c>
      <c r="DF33">
        <v>4.9997400000000001</v>
      </c>
      <c r="DG33">
        <v>21912.6483870968</v>
      </c>
      <c r="DH33">
        <v>12682.7096774194</v>
      </c>
      <c r="DI33">
        <v>48.4431612903226</v>
      </c>
      <c r="DJ33">
        <v>49.9898064516129</v>
      </c>
      <c r="DK33">
        <v>49.542000000000002</v>
      </c>
      <c r="DL33">
        <v>50.026000000000003</v>
      </c>
      <c r="DM33">
        <v>50.643000000000001</v>
      </c>
      <c r="DN33">
        <v>1354.4529032258099</v>
      </c>
      <c r="DO33">
        <v>40.457741935483902</v>
      </c>
      <c r="DP33">
        <v>0</v>
      </c>
      <c r="DQ33">
        <v>71.299999952316298</v>
      </c>
      <c r="DR33">
        <v>1029.4531999999999</v>
      </c>
      <c r="DS33">
        <v>-321.66846201465</v>
      </c>
      <c r="DT33">
        <v>-5441.1461622198804</v>
      </c>
      <c r="DU33">
        <v>21810.720000000001</v>
      </c>
      <c r="DV33">
        <v>15</v>
      </c>
      <c r="DW33">
        <v>1626618885</v>
      </c>
      <c r="DX33" t="s">
        <v>335</v>
      </c>
      <c r="DY33">
        <v>2</v>
      </c>
      <c r="DZ33">
        <v>-0.52200000000000002</v>
      </c>
      <c r="EA33">
        <v>-0.123</v>
      </c>
      <c r="EB33">
        <v>400</v>
      </c>
      <c r="EC33">
        <v>19</v>
      </c>
      <c r="ED33">
        <v>0.06</v>
      </c>
      <c r="EE33">
        <v>0.01</v>
      </c>
      <c r="EF33">
        <v>-12.300282095238099</v>
      </c>
      <c r="EG33">
        <v>-114.43975872879</v>
      </c>
      <c r="EH33">
        <v>18.5970164023813</v>
      </c>
      <c r="EI33">
        <v>0</v>
      </c>
      <c r="EJ33">
        <v>1002.81</v>
      </c>
      <c r="EK33">
        <v>0</v>
      </c>
      <c r="EL33">
        <v>0</v>
      </c>
      <c r="EM33">
        <v>0</v>
      </c>
      <c r="EN33">
        <v>9.5655373015873</v>
      </c>
      <c r="EO33">
        <v>12.635978540989599</v>
      </c>
      <c r="EP33">
        <v>2.0245626938527601</v>
      </c>
      <c r="EQ33">
        <v>0</v>
      </c>
      <c r="ER33">
        <v>0</v>
      </c>
      <c r="ES33">
        <v>3</v>
      </c>
      <c r="ET33" t="s">
        <v>309</v>
      </c>
      <c r="EU33">
        <v>1.88405</v>
      </c>
      <c r="EV33">
        <v>1.88106</v>
      </c>
      <c r="EW33">
        <v>1.88296</v>
      </c>
      <c r="EX33">
        <v>1.88127</v>
      </c>
      <c r="EY33">
        <v>1.8826700000000001</v>
      </c>
      <c r="EZ33">
        <v>1.88202</v>
      </c>
      <c r="FA33">
        <v>1.8839399999999999</v>
      </c>
      <c r="FB33">
        <v>1.8811199999999999</v>
      </c>
      <c r="FC33" t="s">
        <v>310</v>
      </c>
      <c r="FD33" t="s">
        <v>19</v>
      </c>
      <c r="FE33" t="s">
        <v>19</v>
      </c>
      <c r="FF33" t="s">
        <v>19</v>
      </c>
      <c r="FG33" t="s">
        <v>311</v>
      </c>
      <c r="FH33" t="s">
        <v>312</v>
      </c>
      <c r="FI33" t="s">
        <v>313</v>
      </c>
      <c r="FJ33" t="s">
        <v>313</v>
      </c>
      <c r="FK33" t="s">
        <v>313</v>
      </c>
      <c r="FL33" t="s">
        <v>313</v>
      </c>
      <c r="FM33">
        <v>0</v>
      </c>
      <c r="FN33">
        <v>100</v>
      </c>
      <c r="FO33">
        <v>100</v>
      </c>
      <c r="FP33">
        <v>-0.52200000000000002</v>
      </c>
      <c r="FQ33">
        <v>-0.123</v>
      </c>
      <c r="FR33">
        <v>2</v>
      </c>
      <c r="FS33">
        <v>340.43299999999999</v>
      </c>
      <c r="FT33">
        <v>519.78399999999999</v>
      </c>
      <c r="FU33">
        <v>32.6539</v>
      </c>
      <c r="FV33">
        <v>31.950500000000002</v>
      </c>
      <c r="FW33">
        <v>30.001300000000001</v>
      </c>
      <c r="FX33">
        <v>31.631</v>
      </c>
      <c r="FY33">
        <v>31.530799999999999</v>
      </c>
      <c r="FZ33">
        <v>25.085999999999999</v>
      </c>
      <c r="GA33">
        <v>51.117800000000003</v>
      </c>
      <c r="GB33">
        <v>0</v>
      </c>
      <c r="GC33">
        <v>-999.9</v>
      </c>
      <c r="GD33">
        <v>400</v>
      </c>
      <c r="GE33">
        <v>20.2559</v>
      </c>
      <c r="GF33">
        <v>100.617</v>
      </c>
      <c r="GG33">
        <v>99.915499999999994</v>
      </c>
    </row>
    <row r="34" spans="1:189" x14ac:dyDescent="0.2">
      <c r="A34">
        <v>16</v>
      </c>
      <c r="B34">
        <v>1626619404.5999999</v>
      </c>
      <c r="C34">
        <v>1300.0999999046301</v>
      </c>
      <c r="D34" t="s">
        <v>357</v>
      </c>
      <c r="E34" t="s">
        <v>358</v>
      </c>
      <c r="F34">
        <f t="shared" si="0"/>
        <v>5914</v>
      </c>
      <c r="G34">
        <f t="shared" si="1"/>
        <v>35.706027734168579</v>
      </c>
      <c r="H34">
        <f t="shared" si="2"/>
        <v>0</v>
      </c>
      <c r="I34" t="s">
        <v>300</v>
      </c>
      <c r="J34" t="s">
        <v>301</v>
      </c>
      <c r="K34" t="s">
        <v>302</v>
      </c>
      <c r="L34" t="s">
        <v>303</v>
      </c>
      <c r="M34" t="s">
        <v>19</v>
      </c>
      <c r="O34" t="s">
        <v>304</v>
      </c>
      <c r="U34">
        <v>1626619396.5999999</v>
      </c>
      <c r="V34">
        <f t="shared" si="3"/>
        <v>1.3699028952710449E-2</v>
      </c>
      <c r="W34">
        <f t="shared" si="4"/>
        <v>30.512821149603404</v>
      </c>
      <c r="X34">
        <f t="shared" si="5"/>
        <v>369.43299999999999</v>
      </c>
      <c r="Y34">
        <f t="shared" si="6"/>
        <v>281.70926477252158</v>
      </c>
      <c r="Z34">
        <f t="shared" si="7"/>
        <v>25.688349966708167</v>
      </c>
      <c r="AA34">
        <f t="shared" si="8"/>
        <v>33.687653833160631</v>
      </c>
      <c r="AB34">
        <f t="shared" si="9"/>
        <v>0.74289742176187612</v>
      </c>
      <c r="AC34">
        <f t="shared" si="10"/>
        <v>2.1210879579201265</v>
      </c>
      <c r="AD34">
        <f t="shared" si="11"/>
        <v>0.62325761242748412</v>
      </c>
      <c r="AE34">
        <f t="shared" si="12"/>
        <v>0.39867009114056418</v>
      </c>
      <c r="AF34">
        <f t="shared" si="13"/>
        <v>189.84989788849245</v>
      </c>
      <c r="AG34">
        <f t="shared" si="14"/>
        <v>30.517625110592078</v>
      </c>
      <c r="AH34">
        <f t="shared" si="15"/>
        <v>32.038412903225797</v>
      </c>
      <c r="AI34">
        <f t="shared" si="16"/>
        <v>4.7854750075085581</v>
      </c>
      <c r="AJ34">
        <f t="shared" si="17"/>
        <v>54.274406512695741</v>
      </c>
      <c r="AK34">
        <f t="shared" si="18"/>
        <v>2.8652809285884886</v>
      </c>
      <c r="AL34">
        <f t="shared" si="19"/>
        <v>5.2792487522056071</v>
      </c>
      <c r="AM34">
        <f t="shared" si="20"/>
        <v>1.9201940789200695</v>
      </c>
      <c r="AN34">
        <f t="shared" si="21"/>
        <v>-604.1271768145308</v>
      </c>
      <c r="AO34">
        <f t="shared" si="22"/>
        <v>199.71925204848364</v>
      </c>
      <c r="AP34">
        <f t="shared" si="23"/>
        <v>21.545876475683468</v>
      </c>
      <c r="AQ34">
        <f t="shared" si="24"/>
        <v>-193.01215040187125</v>
      </c>
      <c r="AR34">
        <v>-3.77987685969585E-2</v>
      </c>
      <c r="AS34">
        <v>4.2432429104083701E-2</v>
      </c>
      <c r="AT34">
        <v>3.2272490527861302</v>
      </c>
      <c r="AU34">
        <v>0</v>
      </c>
      <c r="AV34">
        <v>0</v>
      </c>
      <c r="AW34">
        <f t="shared" si="25"/>
        <v>1</v>
      </c>
      <c r="AX34">
        <f t="shared" si="26"/>
        <v>0</v>
      </c>
      <c r="AY34">
        <f t="shared" si="27"/>
        <v>47132.655729734128</v>
      </c>
      <c r="AZ34">
        <v>0</v>
      </c>
      <c r="BA34">
        <v>0</v>
      </c>
      <c r="BB34">
        <v>0</v>
      </c>
      <c r="BC34">
        <f t="shared" si="28"/>
        <v>0</v>
      </c>
      <c r="BD34" t="e">
        <f t="shared" si="29"/>
        <v>#DIV/0!</v>
      </c>
      <c r="BE34">
        <v>-1</v>
      </c>
      <c r="BF34" t="s">
        <v>359</v>
      </c>
      <c r="BG34">
        <v>1387.8964000000001</v>
      </c>
      <c r="BH34">
        <v>1925.51</v>
      </c>
      <c r="BI34">
        <f t="shared" si="30"/>
        <v>0.27920582079552947</v>
      </c>
      <c r="BJ34">
        <v>0.5</v>
      </c>
      <c r="BK34">
        <f t="shared" si="31"/>
        <v>1177.1956840963487</v>
      </c>
      <c r="BL34">
        <f t="shared" si="32"/>
        <v>30.512821149603404</v>
      </c>
      <c r="BM34">
        <f t="shared" si="33"/>
        <v>164.33994360753792</v>
      </c>
      <c r="BN34">
        <f t="shared" si="34"/>
        <v>1</v>
      </c>
      <c r="BO34">
        <f t="shared" si="35"/>
        <v>2.676939915371301E-2</v>
      </c>
      <c r="BP34">
        <f t="shared" si="36"/>
        <v>-1</v>
      </c>
      <c r="BQ34" t="s">
        <v>306</v>
      </c>
      <c r="BR34">
        <v>0</v>
      </c>
      <c r="BS34">
        <f t="shared" si="37"/>
        <v>1925.51</v>
      </c>
      <c r="BT34">
        <f t="shared" si="38"/>
        <v>0.27920582079552947</v>
      </c>
      <c r="BU34" t="e">
        <f t="shared" si="39"/>
        <v>#DIV/0!</v>
      </c>
      <c r="BV34">
        <f t="shared" si="40"/>
        <v>0.27920582079552947</v>
      </c>
      <c r="BW34" t="e">
        <f t="shared" si="41"/>
        <v>#DIV/0!</v>
      </c>
      <c r="BX34" t="s">
        <v>306</v>
      </c>
      <c r="BY34" t="s">
        <v>306</v>
      </c>
      <c r="BZ34" t="s">
        <v>306</v>
      </c>
      <c r="CA34" t="s">
        <v>306</v>
      </c>
      <c r="CB34" t="s">
        <v>306</v>
      </c>
      <c r="CC34" t="s">
        <v>306</v>
      </c>
      <c r="CD34" t="s">
        <v>306</v>
      </c>
      <c r="CE34" t="s">
        <v>306</v>
      </c>
      <c r="CF34">
        <f t="shared" si="42"/>
        <v>1399.9787096774201</v>
      </c>
      <c r="CG34">
        <f t="shared" si="43"/>
        <v>1177.1956840963487</v>
      </c>
      <c r="CH34">
        <f t="shared" si="44"/>
        <v>0.84086684744484108</v>
      </c>
      <c r="CI34">
        <f t="shared" si="45"/>
        <v>0.16127301556854332</v>
      </c>
      <c r="CJ34">
        <v>6</v>
      </c>
      <c r="CK34">
        <v>0.5</v>
      </c>
      <c r="CL34" t="s">
        <v>307</v>
      </c>
      <c r="CM34">
        <v>1626619396.5999999</v>
      </c>
      <c r="CN34">
        <v>369.43299999999999</v>
      </c>
      <c r="CO34">
        <v>399.92374193548397</v>
      </c>
      <c r="CP34">
        <v>31.4218774193548</v>
      </c>
      <c r="CQ34">
        <v>20.0491806451613</v>
      </c>
      <c r="CR34">
        <v>700.02287096774205</v>
      </c>
      <c r="CS34">
        <v>91.116680645161296</v>
      </c>
      <c r="CT34">
        <v>7.0771025806451601E-2</v>
      </c>
      <c r="CU34">
        <v>33.7849419354839</v>
      </c>
      <c r="CV34">
        <v>32.038412903225797</v>
      </c>
      <c r="CW34">
        <v>999.9</v>
      </c>
      <c r="CX34">
        <v>10004.0483870968</v>
      </c>
      <c r="CY34">
        <v>0</v>
      </c>
      <c r="CZ34">
        <v>0.23105567741935501</v>
      </c>
      <c r="DA34">
        <v>1399.9787096774201</v>
      </c>
      <c r="DB34">
        <v>0.97100125806451598</v>
      </c>
      <c r="DC34">
        <v>2.8999003225806501E-2</v>
      </c>
      <c r="DD34">
        <v>0</v>
      </c>
      <c r="DE34">
        <v>1405.64290322581</v>
      </c>
      <c r="DF34">
        <v>4.9997400000000001</v>
      </c>
      <c r="DG34">
        <v>31202.919354838701</v>
      </c>
      <c r="DH34">
        <v>12683.319354838701</v>
      </c>
      <c r="DI34">
        <v>48.697161290322597</v>
      </c>
      <c r="DJ34">
        <v>50.221548387096803</v>
      </c>
      <c r="DK34">
        <v>49.697161290322597</v>
      </c>
      <c r="DL34">
        <v>50.334419354838701</v>
      </c>
      <c r="DM34">
        <v>50.893000000000001</v>
      </c>
      <c r="DN34">
        <v>1354.5264516129</v>
      </c>
      <c r="DO34">
        <v>40.452258064516101</v>
      </c>
      <c r="DP34">
        <v>0</v>
      </c>
      <c r="DQ34">
        <v>41.700000047683702</v>
      </c>
      <c r="DR34">
        <v>1387.8964000000001</v>
      </c>
      <c r="DS34">
        <v>-878.54999871365601</v>
      </c>
      <c r="DT34">
        <v>-20381.399967751498</v>
      </c>
      <c r="DU34">
        <v>30904.86</v>
      </c>
      <c r="DV34">
        <v>15</v>
      </c>
      <c r="DW34">
        <v>1626618885</v>
      </c>
      <c r="DX34" t="s">
        <v>335</v>
      </c>
      <c r="DY34">
        <v>2</v>
      </c>
      <c r="DZ34">
        <v>-0.52200000000000002</v>
      </c>
      <c r="EA34">
        <v>-0.123</v>
      </c>
      <c r="EB34">
        <v>400</v>
      </c>
      <c r="EC34">
        <v>19</v>
      </c>
      <c r="ED34">
        <v>0.06</v>
      </c>
      <c r="EE34">
        <v>0.01</v>
      </c>
      <c r="EF34">
        <v>-14.2651336349206</v>
      </c>
      <c r="EG34">
        <v>-123.579738450463</v>
      </c>
      <c r="EH34">
        <v>20.867977788650101</v>
      </c>
      <c r="EI34">
        <v>0</v>
      </c>
      <c r="EJ34">
        <v>1302</v>
      </c>
      <c r="EK34">
        <v>0</v>
      </c>
      <c r="EL34">
        <v>0</v>
      </c>
      <c r="EM34">
        <v>0</v>
      </c>
      <c r="EN34">
        <v>10.101140476190499</v>
      </c>
      <c r="EO34">
        <v>9.2632082949309993</v>
      </c>
      <c r="EP34">
        <v>1.47642623717127</v>
      </c>
      <c r="EQ34">
        <v>0</v>
      </c>
      <c r="ER34">
        <v>0</v>
      </c>
      <c r="ES34">
        <v>3</v>
      </c>
      <c r="ET34" t="s">
        <v>309</v>
      </c>
      <c r="EU34">
        <v>1.88408</v>
      </c>
      <c r="EV34">
        <v>1.8810899999999999</v>
      </c>
      <c r="EW34">
        <v>1.8829400000000001</v>
      </c>
      <c r="EX34">
        <v>1.88127</v>
      </c>
      <c r="EY34">
        <v>1.8826700000000001</v>
      </c>
      <c r="EZ34">
        <v>1.88202</v>
      </c>
      <c r="FA34">
        <v>1.8839300000000001</v>
      </c>
      <c r="FB34">
        <v>1.8811199999999999</v>
      </c>
      <c r="FC34" t="s">
        <v>310</v>
      </c>
      <c r="FD34" t="s">
        <v>19</v>
      </c>
      <c r="FE34" t="s">
        <v>19</v>
      </c>
      <c r="FF34" t="s">
        <v>19</v>
      </c>
      <c r="FG34" t="s">
        <v>311</v>
      </c>
      <c r="FH34" t="s">
        <v>312</v>
      </c>
      <c r="FI34" t="s">
        <v>313</v>
      </c>
      <c r="FJ34" t="s">
        <v>313</v>
      </c>
      <c r="FK34" t="s">
        <v>313</v>
      </c>
      <c r="FL34" t="s">
        <v>313</v>
      </c>
      <c r="FM34">
        <v>0</v>
      </c>
      <c r="FN34">
        <v>100</v>
      </c>
      <c r="FO34">
        <v>100</v>
      </c>
      <c r="FP34">
        <v>-0.52200000000000002</v>
      </c>
      <c r="FQ34">
        <v>-0.123</v>
      </c>
      <c r="FR34">
        <v>2</v>
      </c>
      <c r="FS34">
        <v>765.25099999999998</v>
      </c>
      <c r="FT34">
        <v>519.90800000000002</v>
      </c>
      <c r="FU34">
        <v>32.836100000000002</v>
      </c>
      <c r="FV34">
        <v>32.1036</v>
      </c>
      <c r="FW34">
        <v>30.0015</v>
      </c>
      <c r="FX34">
        <v>31.721499999999999</v>
      </c>
      <c r="FY34">
        <v>31.672899999999998</v>
      </c>
      <c r="FZ34">
        <v>25.1005</v>
      </c>
      <c r="GA34">
        <v>50.899099999999997</v>
      </c>
      <c r="GB34">
        <v>0</v>
      </c>
      <c r="GC34">
        <v>-999.9</v>
      </c>
      <c r="GD34">
        <v>400</v>
      </c>
      <c r="GE34">
        <v>20.086600000000001</v>
      </c>
      <c r="GF34">
        <v>100.589</v>
      </c>
      <c r="GG34">
        <v>99.890299999999996</v>
      </c>
    </row>
    <row r="35" spans="1:189" x14ac:dyDescent="0.2">
      <c r="A35">
        <v>17</v>
      </c>
      <c r="B35">
        <v>1626619484.0999999</v>
      </c>
      <c r="C35">
        <v>1379.5999999046301</v>
      </c>
      <c r="D35" t="s">
        <v>360</v>
      </c>
      <c r="E35" t="s">
        <v>361</v>
      </c>
      <c r="F35">
        <f t="shared" si="0"/>
        <v>5914</v>
      </c>
      <c r="G35">
        <f t="shared" si="1"/>
        <v>35.669871978509484</v>
      </c>
      <c r="H35">
        <f t="shared" si="2"/>
        <v>0</v>
      </c>
      <c r="I35" t="s">
        <v>300</v>
      </c>
      <c r="J35" t="s">
        <v>301</v>
      </c>
      <c r="K35" t="s">
        <v>302</v>
      </c>
      <c r="L35" t="s">
        <v>303</v>
      </c>
      <c r="M35" t="s">
        <v>19</v>
      </c>
      <c r="O35" t="s">
        <v>304</v>
      </c>
      <c r="U35">
        <v>1626619476.0999999</v>
      </c>
      <c r="V35">
        <f t="shared" si="3"/>
        <v>1.1712608289356474E-2</v>
      </c>
      <c r="W35">
        <f t="shared" si="4"/>
        <v>38.9063249140818</v>
      </c>
      <c r="X35">
        <f t="shared" si="5"/>
        <v>367.15825806451602</v>
      </c>
      <c r="Y35">
        <f t="shared" si="6"/>
        <v>274.32500993071409</v>
      </c>
      <c r="Z35">
        <f t="shared" si="7"/>
        <v>25.014090289777336</v>
      </c>
      <c r="AA35">
        <f t="shared" si="8"/>
        <v>33.479010244756012</v>
      </c>
      <c r="AB35">
        <f t="shared" si="9"/>
        <v>0.87807467169492115</v>
      </c>
      <c r="AC35">
        <f t="shared" si="10"/>
        <v>2.1220070152363371</v>
      </c>
      <c r="AD35">
        <f t="shared" si="11"/>
        <v>0.71602716888526607</v>
      </c>
      <c r="AE35">
        <f t="shared" si="12"/>
        <v>0.45956644728937146</v>
      </c>
      <c r="AF35">
        <f t="shared" si="13"/>
        <v>189.85039069794567</v>
      </c>
      <c r="AG35">
        <f t="shared" si="14"/>
        <v>31.507051072195395</v>
      </c>
      <c r="AH35">
        <f t="shared" si="15"/>
        <v>32.385103225806503</v>
      </c>
      <c r="AI35">
        <f t="shared" si="16"/>
        <v>4.8801587921695315</v>
      </c>
      <c r="AJ35">
        <f t="shared" si="17"/>
        <v>64.402972563235778</v>
      </c>
      <c r="AK35">
        <f t="shared" si="18"/>
        <v>3.456776359125576</v>
      </c>
      <c r="AL35">
        <f t="shared" si="19"/>
        <v>5.3674174056662496</v>
      </c>
      <c r="AM35">
        <f t="shared" si="20"/>
        <v>1.4233824330439555</v>
      </c>
      <c r="AN35">
        <f t="shared" si="21"/>
        <v>-516.5260255606205</v>
      </c>
      <c r="AO35">
        <f t="shared" si="22"/>
        <v>194.09714750370955</v>
      </c>
      <c r="AP35">
        <f t="shared" si="23"/>
        <v>20.996389572386214</v>
      </c>
      <c r="AQ35">
        <f t="shared" si="24"/>
        <v>-111.58209778657903</v>
      </c>
      <c r="AR35">
        <v>-3.7822324820790398E-2</v>
      </c>
      <c r="AS35">
        <v>4.2458873028973602E-2</v>
      </c>
      <c r="AT35">
        <v>3.2288574706109499</v>
      </c>
      <c r="AU35">
        <v>0</v>
      </c>
      <c r="AV35">
        <v>0</v>
      </c>
      <c r="AW35">
        <f t="shared" si="25"/>
        <v>1</v>
      </c>
      <c r="AX35">
        <f t="shared" si="26"/>
        <v>0</v>
      </c>
      <c r="AY35">
        <f t="shared" si="27"/>
        <v>47115.152214310707</v>
      </c>
      <c r="AZ35">
        <v>0</v>
      </c>
      <c r="BA35">
        <v>0</v>
      </c>
      <c r="BB35">
        <v>0</v>
      </c>
      <c r="BC35">
        <f t="shared" si="28"/>
        <v>0</v>
      </c>
      <c r="BD35" t="e">
        <f t="shared" si="29"/>
        <v>#DIV/0!</v>
      </c>
      <c r="BE35">
        <v>-1</v>
      </c>
      <c r="BF35" t="s">
        <v>362</v>
      </c>
      <c r="BG35">
        <v>1166.7688000000001</v>
      </c>
      <c r="BH35">
        <v>1907.42</v>
      </c>
      <c r="BI35">
        <f t="shared" si="30"/>
        <v>0.38830000733975734</v>
      </c>
      <c r="BJ35">
        <v>0.5</v>
      </c>
      <c r="BK35">
        <f t="shared" si="31"/>
        <v>1177.1981808705552</v>
      </c>
      <c r="BL35">
        <f t="shared" si="32"/>
        <v>38.9063249140818</v>
      </c>
      <c r="BM35">
        <f t="shared" si="33"/>
        <v>228.5530311361928</v>
      </c>
      <c r="BN35">
        <f t="shared" si="34"/>
        <v>1</v>
      </c>
      <c r="BO35">
        <f t="shared" si="35"/>
        <v>3.3899410959478793E-2</v>
      </c>
      <c r="BP35">
        <f t="shared" si="36"/>
        <v>-1</v>
      </c>
      <c r="BQ35" t="s">
        <v>306</v>
      </c>
      <c r="BR35">
        <v>0</v>
      </c>
      <c r="BS35">
        <f t="shared" si="37"/>
        <v>1907.42</v>
      </c>
      <c r="BT35">
        <f t="shared" si="38"/>
        <v>0.38830000733975734</v>
      </c>
      <c r="BU35" t="e">
        <f t="shared" si="39"/>
        <v>#DIV/0!</v>
      </c>
      <c r="BV35">
        <f t="shared" si="40"/>
        <v>0.38830000733975734</v>
      </c>
      <c r="BW35" t="e">
        <f t="shared" si="41"/>
        <v>#DIV/0!</v>
      </c>
      <c r="BX35" t="s">
        <v>306</v>
      </c>
      <c r="BY35" t="s">
        <v>306</v>
      </c>
      <c r="BZ35" t="s">
        <v>306</v>
      </c>
      <c r="CA35" t="s">
        <v>306</v>
      </c>
      <c r="CB35" t="s">
        <v>306</v>
      </c>
      <c r="CC35" t="s">
        <v>306</v>
      </c>
      <c r="CD35" t="s">
        <v>306</v>
      </c>
      <c r="CE35" t="s">
        <v>306</v>
      </c>
      <c r="CF35">
        <f t="shared" si="42"/>
        <v>1399.9816129032299</v>
      </c>
      <c r="CG35">
        <f t="shared" si="43"/>
        <v>1177.1981808705552</v>
      </c>
      <c r="CH35">
        <f t="shared" si="44"/>
        <v>0.84086688712241398</v>
      </c>
      <c r="CI35">
        <f t="shared" si="45"/>
        <v>0.16127309214625912</v>
      </c>
      <c r="CJ35">
        <v>6</v>
      </c>
      <c r="CK35">
        <v>0.5</v>
      </c>
      <c r="CL35" t="s">
        <v>307</v>
      </c>
      <c r="CM35">
        <v>1626619476.0999999</v>
      </c>
      <c r="CN35">
        <v>367.15825806451602</v>
      </c>
      <c r="CO35">
        <v>404.20487096774201</v>
      </c>
      <c r="CP35">
        <v>37.909841935483897</v>
      </c>
      <c r="CQ35">
        <v>28.247848387096798</v>
      </c>
      <c r="CR35">
        <v>699.76770967741902</v>
      </c>
      <c r="CS35">
        <v>91.112432258064501</v>
      </c>
      <c r="CT35">
        <v>7.1708393548387095E-2</v>
      </c>
      <c r="CU35">
        <v>34.081732258064498</v>
      </c>
      <c r="CV35">
        <v>32.385103225806503</v>
      </c>
      <c r="CW35">
        <v>999.9</v>
      </c>
      <c r="CX35">
        <v>10010.749677419401</v>
      </c>
      <c r="CY35">
        <v>0</v>
      </c>
      <c r="CZ35">
        <v>0.227477129032258</v>
      </c>
      <c r="DA35">
        <v>1399.9816129032299</v>
      </c>
      <c r="DB35">
        <v>0.97100077419354902</v>
      </c>
      <c r="DC35">
        <v>2.8999551612903199E-2</v>
      </c>
      <c r="DD35">
        <v>0</v>
      </c>
      <c r="DE35">
        <v>1171.8832258064499</v>
      </c>
      <c r="DF35">
        <v>4.9997400000000001</v>
      </c>
      <c r="DG35">
        <v>22314.109677419401</v>
      </c>
      <c r="DH35">
        <v>12683.3548387097</v>
      </c>
      <c r="DI35">
        <v>48.961387096774203</v>
      </c>
      <c r="DJ35">
        <v>50.5741935483871</v>
      </c>
      <c r="DK35">
        <v>50.066064516129003</v>
      </c>
      <c r="DL35">
        <v>50.625</v>
      </c>
      <c r="DM35">
        <v>51.235774193548401</v>
      </c>
      <c r="DN35">
        <v>1354.52741935484</v>
      </c>
      <c r="DO35">
        <v>40.454193548387103</v>
      </c>
      <c r="DP35">
        <v>0</v>
      </c>
      <c r="DQ35">
        <v>78.700000047683702</v>
      </c>
      <c r="DR35">
        <v>1166.7688000000001</v>
      </c>
      <c r="DS35">
        <v>-419.27538398859002</v>
      </c>
      <c r="DT35">
        <v>-7934.8076797672402</v>
      </c>
      <c r="DU35">
        <v>22206.844000000001</v>
      </c>
      <c r="DV35">
        <v>15</v>
      </c>
      <c r="DW35">
        <v>1626618885</v>
      </c>
      <c r="DX35" t="s">
        <v>335</v>
      </c>
      <c r="DY35">
        <v>2</v>
      </c>
      <c r="DZ35">
        <v>-0.52200000000000002</v>
      </c>
      <c r="EA35">
        <v>-0.123</v>
      </c>
      <c r="EB35">
        <v>400</v>
      </c>
      <c r="EC35">
        <v>19</v>
      </c>
      <c r="ED35">
        <v>0.06</v>
      </c>
      <c r="EE35">
        <v>0.01</v>
      </c>
      <c r="EF35">
        <v>-26.842031333333299</v>
      </c>
      <c r="EG35">
        <v>-80.057048287741594</v>
      </c>
      <c r="EH35">
        <v>13.5361704092546</v>
      </c>
      <c r="EI35">
        <v>0</v>
      </c>
      <c r="EJ35">
        <v>1125.48</v>
      </c>
      <c r="EK35">
        <v>0</v>
      </c>
      <c r="EL35">
        <v>0</v>
      </c>
      <c r="EM35">
        <v>0</v>
      </c>
      <c r="EN35">
        <v>4.4024377777777799</v>
      </c>
      <c r="EO35">
        <v>41.4584152032783</v>
      </c>
      <c r="EP35">
        <v>6.38454699249165</v>
      </c>
      <c r="EQ35">
        <v>0</v>
      </c>
      <c r="ER35">
        <v>0</v>
      </c>
      <c r="ES35">
        <v>3</v>
      </c>
      <c r="ET35" t="s">
        <v>309</v>
      </c>
      <c r="EU35">
        <v>1.88408</v>
      </c>
      <c r="EV35">
        <v>1.88106</v>
      </c>
      <c r="EW35">
        <v>1.88293</v>
      </c>
      <c r="EX35">
        <v>1.88127</v>
      </c>
      <c r="EY35">
        <v>1.8826400000000001</v>
      </c>
      <c r="EZ35">
        <v>1.88202</v>
      </c>
      <c r="FA35">
        <v>1.88391</v>
      </c>
      <c r="FB35">
        <v>1.8811199999999999</v>
      </c>
      <c r="FC35" t="s">
        <v>310</v>
      </c>
      <c r="FD35" t="s">
        <v>19</v>
      </c>
      <c r="FE35" t="s">
        <v>19</v>
      </c>
      <c r="FF35" t="s">
        <v>19</v>
      </c>
      <c r="FG35" t="s">
        <v>311</v>
      </c>
      <c r="FH35" t="s">
        <v>312</v>
      </c>
      <c r="FI35" t="s">
        <v>313</v>
      </c>
      <c r="FJ35" t="s">
        <v>313</v>
      </c>
      <c r="FK35" t="s">
        <v>313</v>
      </c>
      <c r="FL35" t="s">
        <v>313</v>
      </c>
      <c r="FM35">
        <v>0</v>
      </c>
      <c r="FN35">
        <v>100</v>
      </c>
      <c r="FO35">
        <v>100</v>
      </c>
      <c r="FP35">
        <v>-0.52200000000000002</v>
      </c>
      <c r="FQ35">
        <v>-0.123</v>
      </c>
      <c r="FR35">
        <v>2</v>
      </c>
      <c r="FS35">
        <v>767.16200000000003</v>
      </c>
      <c r="FT35">
        <v>520.18600000000004</v>
      </c>
      <c r="FU35">
        <v>33.130400000000002</v>
      </c>
      <c r="FV35">
        <v>32.385300000000001</v>
      </c>
      <c r="FW35">
        <v>30.001300000000001</v>
      </c>
      <c r="FX35">
        <v>31.979399999999998</v>
      </c>
      <c r="FY35">
        <v>31.9191</v>
      </c>
      <c r="FZ35">
        <v>24.936</v>
      </c>
      <c r="GA35">
        <v>51.578400000000002</v>
      </c>
      <c r="GB35">
        <v>0</v>
      </c>
      <c r="GC35">
        <v>-999.9</v>
      </c>
      <c r="GD35">
        <v>400</v>
      </c>
      <c r="GE35">
        <v>20.416</v>
      </c>
      <c r="GF35">
        <v>100.524</v>
      </c>
      <c r="GG35">
        <v>99.848399999999998</v>
      </c>
    </row>
    <row r="36" spans="1:189" x14ac:dyDescent="0.2">
      <c r="A36">
        <v>18</v>
      </c>
      <c r="B36">
        <v>1626619586.0999999</v>
      </c>
      <c r="C36">
        <v>1481.5999999046301</v>
      </c>
      <c r="D36" t="s">
        <v>363</v>
      </c>
      <c r="E36" t="s">
        <v>364</v>
      </c>
      <c r="F36">
        <f t="shared" si="0"/>
        <v>5914</v>
      </c>
      <c r="G36">
        <f t="shared" si="1"/>
        <v>35.641486747924063</v>
      </c>
      <c r="H36">
        <f t="shared" si="2"/>
        <v>0</v>
      </c>
      <c r="I36" t="s">
        <v>300</v>
      </c>
      <c r="J36" t="s">
        <v>301</v>
      </c>
      <c r="K36" t="s">
        <v>302</v>
      </c>
      <c r="L36" t="s">
        <v>303</v>
      </c>
      <c r="M36" t="s">
        <v>19</v>
      </c>
      <c r="O36" t="s">
        <v>304</v>
      </c>
      <c r="U36">
        <v>1626619578.0999999</v>
      </c>
      <c r="V36">
        <f t="shared" si="3"/>
        <v>3.6560670840355535E-3</v>
      </c>
      <c r="W36">
        <f t="shared" si="4"/>
        <v>35.217074869541555</v>
      </c>
      <c r="X36">
        <f t="shared" si="5"/>
        <v>370.34519354838699</v>
      </c>
      <c r="Y36">
        <f t="shared" si="6"/>
        <v>138.56682186183795</v>
      </c>
      <c r="Z36">
        <f t="shared" si="7"/>
        <v>12.635031964610695</v>
      </c>
      <c r="AA36">
        <f t="shared" si="8"/>
        <v>33.769435536953125</v>
      </c>
      <c r="AB36">
        <f t="shared" si="9"/>
        <v>0.26425668863116769</v>
      </c>
      <c r="AC36">
        <f t="shared" si="10"/>
        <v>2.1204196424801509</v>
      </c>
      <c r="AD36">
        <f t="shared" si="11"/>
        <v>0.24722936251961233</v>
      </c>
      <c r="AE36">
        <f t="shared" si="12"/>
        <v>0.15595667033390018</v>
      </c>
      <c r="AF36">
        <f t="shared" si="13"/>
        <v>189.83555781244712</v>
      </c>
      <c r="AG36">
        <f t="shared" si="14"/>
        <v>34.553209616612349</v>
      </c>
      <c r="AH36">
        <f t="shared" si="15"/>
        <v>32.329516129032299</v>
      </c>
      <c r="AI36">
        <f t="shared" si="16"/>
        <v>4.86486865733794</v>
      </c>
      <c r="AJ36">
        <f t="shared" si="17"/>
        <v>65.770419224441923</v>
      </c>
      <c r="AK36">
        <f t="shared" si="18"/>
        <v>3.5788636236526625</v>
      </c>
      <c r="AL36">
        <f t="shared" si="19"/>
        <v>5.4414487027059542</v>
      </c>
      <c r="AM36">
        <f t="shared" si="20"/>
        <v>1.2860050336852775</v>
      </c>
      <c r="AN36">
        <f t="shared" si="21"/>
        <v>-161.23255840596792</v>
      </c>
      <c r="AO36">
        <f t="shared" si="22"/>
        <v>228.42193347804064</v>
      </c>
      <c r="AP36">
        <f t="shared" si="23"/>
        <v>24.751096112942733</v>
      </c>
      <c r="AQ36">
        <f t="shared" si="24"/>
        <v>281.77602899746256</v>
      </c>
      <c r="AR36">
        <v>-3.7781644051761501E-2</v>
      </c>
      <c r="AS36">
        <v>4.2413205301907501E-2</v>
      </c>
      <c r="AT36">
        <v>3.2260795965321201</v>
      </c>
      <c r="AU36">
        <v>0</v>
      </c>
      <c r="AV36">
        <v>0</v>
      </c>
      <c r="AW36">
        <f t="shared" si="25"/>
        <v>1</v>
      </c>
      <c r="AX36">
        <f t="shared" si="26"/>
        <v>0</v>
      </c>
      <c r="AY36">
        <f t="shared" si="27"/>
        <v>47028.894978063414</v>
      </c>
      <c r="AZ36">
        <v>0</v>
      </c>
      <c r="BA36">
        <v>0</v>
      </c>
      <c r="BB36">
        <v>0</v>
      </c>
      <c r="BC36">
        <f t="shared" si="28"/>
        <v>0</v>
      </c>
      <c r="BD36" t="e">
        <f t="shared" si="29"/>
        <v>#DIV/0!</v>
      </c>
      <c r="BE36">
        <v>-1</v>
      </c>
      <c r="BF36" t="s">
        <v>365</v>
      </c>
      <c r="BG36">
        <v>1066.6268</v>
      </c>
      <c r="BH36">
        <v>1802.02</v>
      </c>
      <c r="BI36">
        <f t="shared" si="30"/>
        <v>0.40809380584011279</v>
      </c>
      <c r="BJ36">
        <v>0.5</v>
      </c>
      <c r="BK36">
        <f t="shared" si="31"/>
        <v>1177.1067195802229</v>
      </c>
      <c r="BL36">
        <f t="shared" si="32"/>
        <v>35.217074869541555</v>
      </c>
      <c r="BM36">
        <f t="shared" si="33"/>
        <v>240.18498053673179</v>
      </c>
      <c r="BN36">
        <f t="shared" si="34"/>
        <v>1</v>
      </c>
      <c r="BO36">
        <f t="shared" si="35"/>
        <v>3.0767877089731679E-2</v>
      </c>
      <c r="BP36">
        <f t="shared" si="36"/>
        <v>-1</v>
      </c>
      <c r="BQ36" t="s">
        <v>306</v>
      </c>
      <c r="BR36">
        <v>0</v>
      </c>
      <c r="BS36">
        <f t="shared" si="37"/>
        <v>1802.02</v>
      </c>
      <c r="BT36">
        <f t="shared" si="38"/>
        <v>0.40809380584011273</v>
      </c>
      <c r="BU36" t="e">
        <f t="shared" si="39"/>
        <v>#DIV/0!</v>
      </c>
      <c r="BV36">
        <f t="shared" si="40"/>
        <v>0.40809380584011273</v>
      </c>
      <c r="BW36" t="e">
        <f t="shared" si="41"/>
        <v>#DIV/0!</v>
      </c>
      <c r="BX36" t="s">
        <v>306</v>
      </c>
      <c r="BY36" t="s">
        <v>306</v>
      </c>
      <c r="BZ36" t="s">
        <v>306</v>
      </c>
      <c r="CA36" t="s">
        <v>306</v>
      </c>
      <c r="CB36" t="s">
        <v>306</v>
      </c>
      <c r="CC36" t="s">
        <v>306</v>
      </c>
      <c r="CD36" t="s">
        <v>306</v>
      </c>
      <c r="CE36" t="s">
        <v>306</v>
      </c>
      <c r="CF36">
        <f t="shared" si="42"/>
        <v>1399.87290322581</v>
      </c>
      <c r="CG36">
        <f t="shared" si="43"/>
        <v>1177.1067195802229</v>
      </c>
      <c r="CH36">
        <f t="shared" si="44"/>
        <v>0.84086685074605427</v>
      </c>
      <c r="CI36">
        <f t="shared" si="45"/>
        <v>0.1612730219398848</v>
      </c>
      <c r="CJ36">
        <v>6</v>
      </c>
      <c r="CK36">
        <v>0.5</v>
      </c>
      <c r="CL36" t="s">
        <v>307</v>
      </c>
      <c r="CM36">
        <v>1626619578.0999999</v>
      </c>
      <c r="CN36">
        <v>370.34519354838699</v>
      </c>
      <c r="CO36">
        <v>401.69364516129002</v>
      </c>
      <c r="CP36">
        <v>39.248951612903198</v>
      </c>
      <c r="CQ36">
        <v>36.238003225806501</v>
      </c>
      <c r="CR36">
        <v>699.95958064516105</v>
      </c>
      <c r="CS36">
        <v>91.112806451612897</v>
      </c>
      <c r="CT36">
        <v>7.0867929032258095E-2</v>
      </c>
      <c r="CU36">
        <v>34.327677419354799</v>
      </c>
      <c r="CV36">
        <v>32.329516129032299</v>
      </c>
      <c r="CW36">
        <v>999.9</v>
      </c>
      <c r="CX36">
        <v>9999.9412903225802</v>
      </c>
      <c r="CY36">
        <v>0</v>
      </c>
      <c r="CZ36">
        <v>0.23079067741935499</v>
      </c>
      <c r="DA36">
        <v>1399.87290322581</v>
      </c>
      <c r="DB36">
        <v>0.97100209677419302</v>
      </c>
      <c r="DC36">
        <v>2.8997977419354799E-2</v>
      </c>
      <c r="DD36">
        <v>0</v>
      </c>
      <c r="DE36">
        <v>1075.3780645161301</v>
      </c>
      <c r="DF36">
        <v>4.9997400000000001</v>
      </c>
      <c r="DG36">
        <v>19669.1451612903</v>
      </c>
      <c r="DH36">
        <v>12682.3774193548</v>
      </c>
      <c r="DI36">
        <v>49.311999999999998</v>
      </c>
      <c r="DJ36">
        <v>50.75</v>
      </c>
      <c r="DK36">
        <v>50.381</v>
      </c>
      <c r="DL36">
        <v>50.783999999999999</v>
      </c>
      <c r="DM36">
        <v>51.561999999999998</v>
      </c>
      <c r="DN36">
        <v>1354.4235483871</v>
      </c>
      <c r="DO36">
        <v>40.449354838709702</v>
      </c>
      <c r="DP36">
        <v>0</v>
      </c>
      <c r="DQ36">
        <v>101.10000014305101</v>
      </c>
      <c r="DR36">
        <v>1066.6268</v>
      </c>
      <c r="DS36">
        <v>-419.74615341215201</v>
      </c>
      <c r="DT36">
        <v>-8737.7846075143807</v>
      </c>
      <c r="DU36">
        <v>19510.263999999999</v>
      </c>
      <c r="DV36">
        <v>15</v>
      </c>
      <c r="DW36">
        <v>1626619619.0999999</v>
      </c>
      <c r="DX36" t="s">
        <v>366</v>
      </c>
      <c r="DY36">
        <v>3</v>
      </c>
      <c r="DZ36">
        <v>-0.50600000000000001</v>
      </c>
      <c r="EA36">
        <v>2.8000000000000001E-2</v>
      </c>
      <c r="EB36">
        <v>399</v>
      </c>
      <c r="EC36">
        <v>31</v>
      </c>
      <c r="ED36">
        <v>7.0000000000000007E-2</v>
      </c>
      <c r="EE36">
        <v>0.02</v>
      </c>
      <c r="EF36">
        <v>-16.370199355555599</v>
      </c>
      <c r="EG36">
        <v>-93.865037875576604</v>
      </c>
      <c r="EH36">
        <v>14.923035444003</v>
      </c>
      <c r="EI36">
        <v>0</v>
      </c>
      <c r="EJ36">
        <v>1040.96</v>
      </c>
      <c r="EK36">
        <v>0</v>
      </c>
      <c r="EL36">
        <v>0</v>
      </c>
      <c r="EM36">
        <v>0</v>
      </c>
      <c r="EN36">
        <v>-0.73971887301587302</v>
      </c>
      <c r="EO36">
        <v>17.255568986175302</v>
      </c>
      <c r="EP36">
        <v>4.4175107969347396</v>
      </c>
      <c r="EQ36">
        <v>0</v>
      </c>
      <c r="ER36">
        <v>0</v>
      </c>
      <c r="ES36">
        <v>3</v>
      </c>
      <c r="ET36" t="s">
        <v>309</v>
      </c>
      <c r="EU36">
        <v>1.8840699999999999</v>
      </c>
      <c r="EV36">
        <v>1.8810899999999999</v>
      </c>
      <c r="EW36">
        <v>1.88296</v>
      </c>
      <c r="EX36">
        <v>1.8812899999999999</v>
      </c>
      <c r="EY36">
        <v>1.8826499999999999</v>
      </c>
      <c r="EZ36">
        <v>1.8819999999999999</v>
      </c>
      <c r="FA36">
        <v>1.8839399999999999</v>
      </c>
      <c r="FB36">
        <v>1.8811199999999999</v>
      </c>
      <c r="FC36" t="s">
        <v>310</v>
      </c>
      <c r="FD36" t="s">
        <v>19</v>
      </c>
      <c r="FE36" t="s">
        <v>19</v>
      </c>
      <c r="FF36" t="s">
        <v>19</v>
      </c>
      <c r="FG36" t="s">
        <v>311</v>
      </c>
      <c r="FH36" t="s">
        <v>312</v>
      </c>
      <c r="FI36" t="s">
        <v>313</v>
      </c>
      <c r="FJ36" t="s">
        <v>313</v>
      </c>
      <c r="FK36" t="s">
        <v>313</v>
      </c>
      <c r="FL36" t="s">
        <v>313</v>
      </c>
      <c r="FM36">
        <v>0</v>
      </c>
      <c r="FN36">
        <v>100</v>
      </c>
      <c r="FO36">
        <v>100</v>
      </c>
      <c r="FP36">
        <v>-0.50600000000000001</v>
      </c>
      <c r="FQ36">
        <v>2.8000000000000001E-2</v>
      </c>
      <c r="FR36">
        <v>2</v>
      </c>
      <c r="FS36">
        <v>755.524</v>
      </c>
      <c r="FT36">
        <v>535.07299999999998</v>
      </c>
      <c r="FU36">
        <v>33.453899999999997</v>
      </c>
      <c r="FV36">
        <v>32.737099999999998</v>
      </c>
      <c r="FW36">
        <v>30.001200000000001</v>
      </c>
      <c r="FX36">
        <v>32.364100000000001</v>
      </c>
      <c r="FY36">
        <v>32.282200000000003</v>
      </c>
      <c r="FZ36">
        <v>24.912400000000002</v>
      </c>
      <c r="GA36">
        <v>25.3612</v>
      </c>
      <c r="GB36">
        <v>5.6875900000000001</v>
      </c>
      <c r="GC36">
        <v>-999.9</v>
      </c>
      <c r="GD36">
        <v>400</v>
      </c>
      <c r="GE36">
        <v>29.849599999999999</v>
      </c>
      <c r="GF36">
        <v>100.438</v>
      </c>
      <c r="GG36">
        <v>99.777799999999999</v>
      </c>
    </row>
    <row r="37" spans="1:189" x14ac:dyDescent="0.2">
      <c r="A37">
        <v>19</v>
      </c>
      <c r="B37">
        <v>1626619688.0999999</v>
      </c>
      <c r="C37">
        <v>1583.5999999046301</v>
      </c>
      <c r="D37" t="s">
        <v>367</v>
      </c>
      <c r="E37" t="s">
        <v>368</v>
      </c>
      <c r="F37">
        <f t="shared" si="0"/>
        <v>5914</v>
      </c>
      <c r="G37">
        <f t="shared" si="1"/>
        <v>35.639813522167984</v>
      </c>
      <c r="H37">
        <f t="shared" si="2"/>
        <v>0</v>
      </c>
      <c r="I37" t="s">
        <v>300</v>
      </c>
      <c r="J37" t="s">
        <v>301</v>
      </c>
      <c r="K37" t="s">
        <v>302</v>
      </c>
      <c r="L37" t="s">
        <v>303</v>
      </c>
      <c r="M37" t="s">
        <v>19</v>
      </c>
      <c r="O37" t="s">
        <v>304</v>
      </c>
      <c r="U37">
        <v>1626619680.0999999</v>
      </c>
      <c r="V37">
        <f t="shared" si="3"/>
        <v>1.0706907171332573E-2</v>
      </c>
      <c r="W37">
        <f t="shared" si="4"/>
        <v>39.177892267641525</v>
      </c>
      <c r="X37">
        <f t="shared" si="5"/>
        <v>363.190838709677</v>
      </c>
      <c r="Y37">
        <f t="shared" si="6"/>
        <v>263.78789016317836</v>
      </c>
      <c r="Z37">
        <f t="shared" si="7"/>
        <v>24.052386749659878</v>
      </c>
      <c r="AA37">
        <f t="shared" si="8"/>
        <v>33.116025573329672</v>
      </c>
      <c r="AB37">
        <f t="shared" si="9"/>
        <v>0.80701582961775531</v>
      </c>
      <c r="AC37">
        <f t="shared" si="10"/>
        <v>2.1205030239956142</v>
      </c>
      <c r="AD37">
        <f t="shared" si="11"/>
        <v>0.66785319769677276</v>
      </c>
      <c r="AE37">
        <f t="shared" si="12"/>
        <v>0.42789871340653152</v>
      </c>
      <c r="AF37">
        <f t="shared" si="13"/>
        <v>189.85418879048876</v>
      </c>
      <c r="AG37">
        <f t="shared" si="14"/>
        <v>32.126307666794197</v>
      </c>
      <c r="AH37">
        <f t="shared" si="15"/>
        <v>32.362309677419397</v>
      </c>
      <c r="AI37">
        <f t="shared" si="16"/>
        <v>4.8738840044149976</v>
      </c>
      <c r="AJ37">
        <f t="shared" si="17"/>
        <v>63.848667781950432</v>
      </c>
      <c r="AK37">
        <f t="shared" si="18"/>
        <v>3.4790457733440392</v>
      </c>
      <c r="AL37">
        <f t="shared" si="19"/>
        <v>5.4488932881502361</v>
      </c>
      <c r="AM37">
        <f t="shared" si="20"/>
        <v>1.3948382310709584</v>
      </c>
      <c r="AN37">
        <f t="shared" si="21"/>
        <v>-472.17460625576649</v>
      </c>
      <c r="AO37">
        <f t="shared" si="22"/>
        <v>227.49090572506427</v>
      </c>
      <c r="AP37">
        <f t="shared" si="23"/>
        <v>24.656165875687929</v>
      </c>
      <c r="AQ37">
        <f t="shared" si="24"/>
        <v>-30.173345864525544</v>
      </c>
      <c r="AR37">
        <v>-3.7783780346137198E-2</v>
      </c>
      <c r="AS37">
        <v>4.2415603479493899E-2</v>
      </c>
      <c r="AT37">
        <v>3.2262254955795902</v>
      </c>
      <c r="AU37">
        <v>54</v>
      </c>
      <c r="AV37">
        <v>8</v>
      </c>
      <c r="AW37">
        <f t="shared" si="25"/>
        <v>1</v>
      </c>
      <c r="AX37">
        <f t="shared" si="26"/>
        <v>0</v>
      </c>
      <c r="AY37">
        <f t="shared" si="27"/>
        <v>47027.74892401159</v>
      </c>
      <c r="AZ37">
        <v>0</v>
      </c>
      <c r="BA37">
        <v>0</v>
      </c>
      <c r="BB37">
        <v>0</v>
      </c>
      <c r="BC37">
        <f t="shared" si="28"/>
        <v>0</v>
      </c>
      <c r="BD37" t="e">
        <f t="shared" si="29"/>
        <v>#DIV/0!</v>
      </c>
      <c r="BE37">
        <v>-1</v>
      </c>
      <c r="BF37" t="s">
        <v>369</v>
      </c>
      <c r="BG37">
        <v>1098.2148</v>
      </c>
      <c r="BH37">
        <v>1849.22</v>
      </c>
      <c r="BI37">
        <f t="shared" si="30"/>
        <v>0.40611998572371055</v>
      </c>
      <c r="BJ37">
        <v>0.5</v>
      </c>
      <c r="BK37">
        <f t="shared" si="31"/>
        <v>1177.2222685265692</v>
      </c>
      <c r="BL37">
        <f t="shared" si="32"/>
        <v>39.177892267641525</v>
      </c>
      <c r="BM37">
        <f t="shared" si="33"/>
        <v>239.04674544382223</v>
      </c>
      <c r="BN37">
        <f t="shared" si="34"/>
        <v>1</v>
      </c>
      <c r="BO37">
        <f t="shared" si="35"/>
        <v>3.4129402188364001E-2</v>
      </c>
      <c r="BP37">
        <f t="shared" si="36"/>
        <v>-1</v>
      </c>
      <c r="BQ37" t="s">
        <v>306</v>
      </c>
      <c r="BR37">
        <v>0</v>
      </c>
      <c r="BS37">
        <f t="shared" si="37"/>
        <v>1849.22</v>
      </c>
      <c r="BT37">
        <f t="shared" si="38"/>
        <v>0.40611998572371055</v>
      </c>
      <c r="BU37" t="e">
        <f t="shared" si="39"/>
        <v>#DIV/0!</v>
      </c>
      <c r="BV37">
        <f t="shared" si="40"/>
        <v>0.40611998572371055</v>
      </c>
      <c r="BW37" t="e">
        <f t="shared" si="41"/>
        <v>#DIV/0!</v>
      </c>
      <c r="BX37" t="s">
        <v>306</v>
      </c>
      <c r="BY37" t="s">
        <v>306</v>
      </c>
      <c r="BZ37" t="s">
        <v>306</v>
      </c>
      <c r="CA37" t="s">
        <v>306</v>
      </c>
      <c r="CB37" t="s">
        <v>306</v>
      </c>
      <c r="CC37" t="s">
        <v>306</v>
      </c>
      <c r="CD37" t="s">
        <v>306</v>
      </c>
      <c r="CE37" t="s">
        <v>306</v>
      </c>
      <c r="CF37">
        <f t="shared" si="42"/>
        <v>1400.0103225806399</v>
      </c>
      <c r="CG37">
        <f t="shared" si="43"/>
        <v>1177.2222685265692</v>
      </c>
      <c r="CH37">
        <f t="shared" si="44"/>
        <v>0.84086684900765207</v>
      </c>
      <c r="CI37">
        <f t="shared" si="45"/>
        <v>0.16127301858476853</v>
      </c>
      <c r="CJ37">
        <v>6</v>
      </c>
      <c r="CK37">
        <v>0.5</v>
      </c>
      <c r="CL37" t="s">
        <v>307</v>
      </c>
      <c r="CM37">
        <v>1626619680.0999999</v>
      </c>
      <c r="CN37">
        <v>363.190838709677</v>
      </c>
      <c r="CO37">
        <v>400.10851612903201</v>
      </c>
      <c r="CP37">
        <v>38.155470967741898</v>
      </c>
      <c r="CQ37">
        <v>29.3274516129032</v>
      </c>
      <c r="CR37">
        <v>699.93367741935504</v>
      </c>
      <c r="CS37">
        <v>91.115809677419406</v>
      </c>
      <c r="CT37">
        <v>6.4974758064516094E-2</v>
      </c>
      <c r="CU37">
        <v>34.3522483870968</v>
      </c>
      <c r="CV37">
        <v>32.362309677419397</v>
      </c>
      <c r="CW37">
        <v>999.9</v>
      </c>
      <c r="CX37">
        <v>10000.1770967742</v>
      </c>
      <c r="CY37">
        <v>0</v>
      </c>
      <c r="CZ37">
        <v>0.227521322580645</v>
      </c>
      <c r="DA37">
        <v>1400.0103225806399</v>
      </c>
      <c r="DB37">
        <v>0.97099970967742</v>
      </c>
      <c r="DC37">
        <v>2.8999864516129001E-2</v>
      </c>
      <c r="DD37">
        <v>0</v>
      </c>
      <c r="DE37">
        <v>1104.9816129032299</v>
      </c>
      <c r="DF37">
        <v>4.9997400000000001</v>
      </c>
      <c r="DG37">
        <v>20528.7806451613</v>
      </c>
      <c r="DH37">
        <v>12683.609677419399</v>
      </c>
      <c r="DI37">
        <v>49.481709677419303</v>
      </c>
      <c r="DJ37">
        <v>50.633000000000003</v>
      </c>
      <c r="DK37">
        <v>50.5</v>
      </c>
      <c r="DL37">
        <v>50.811999999999998</v>
      </c>
      <c r="DM37">
        <v>51.686999999999998</v>
      </c>
      <c r="DN37">
        <v>1354.5564516129</v>
      </c>
      <c r="DO37">
        <v>40.453225806451599</v>
      </c>
      <c r="DP37">
        <v>0</v>
      </c>
      <c r="DQ37">
        <v>101.5</v>
      </c>
      <c r="DR37">
        <v>1098.2148</v>
      </c>
      <c r="DS37">
        <v>-410.54307753739801</v>
      </c>
      <c r="DT37">
        <v>-5616.0230855958898</v>
      </c>
      <c r="DU37">
        <v>20436.655999999999</v>
      </c>
      <c r="DV37">
        <v>15</v>
      </c>
      <c r="DW37">
        <v>1626619619.0999999</v>
      </c>
      <c r="DX37" t="s">
        <v>366</v>
      </c>
      <c r="DY37">
        <v>3</v>
      </c>
      <c r="DZ37">
        <v>-0.50600000000000001</v>
      </c>
      <c r="EA37">
        <v>2.8000000000000001E-2</v>
      </c>
      <c r="EB37">
        <v>399</v>
      </c>
      <c r="EC37">
        <v>31</v>
      </c>
      <c r="ED37">
        <v>7.0000000000000007E-2</v>
      </c>
      <c r="EE37">
        <v>0.02</v>
      </c>
      <c r="EF37">
        <v>-34.060287301587302</v>
      </c>
      <c r="EG37">
        <v>-23.326511520736801</v>
      </c>
      <c r="EH37">
        <v>4.1055811597389997</v>
      </c>
      <c r="EI37">
        <v>0</v>
      </c>
      <c r="EJ37">
        <v>1059.05</v>
      </c>
      <c r="EK37">
        <v>0</v>
      </c>
      <c r="EL37">
        <v>0</v>
      </c>
      <c r="EM37">
        <v>0</v>
      </c>
      <c r="EN37">
        <v>7.0584842857142904</v>
      </c>
      <c r="EO37">
        <v>13.2953592741933</v>
      </c>
      <c r="EP37">
        <v>2.0702482341418298</v>
      </c>
      <c r="EQ37">
        <v>0</v>
      </c>
      <c r="ER37">
        <v>0</v>
      </c>
      <c r="ES37">
        <v>3</v>
      </c>
      <c r="ET37" t="s">
        <v>309</v>
      </c>
      <c r="EU37">
        <v>1.8840399999999999</v>
      </c>
      <c r="EV37">
        <v>1.8810800000000001</v>
      </c>
      <c r="EW37">
        <v>1.8829499999999999</v>
      </c>
      <c r="EX37">
        <v>1.88127</v>
      </c>
      <c r="EY37">
        <v>1.8826499999999999</v>
      </c>
      <c r="EZ37">
        <v>1.88202</v>
      </c>
      <c r="FA37">
        <v>1.8839600000000001</v>
      </c>
      <c r="FB37">
        <v>1.8811199999999999</v>
      </c>
      <c r="FC37" t="s">
        <v>310</v>
      </c>
      <c r="FD37" t="s">
        <v>19</v>
      </c>
      <c r="FE37" t="s">
        <v>19</v>
      </c>
      <c r="FF37" t="s">
        <v>19</v>
      </c>
      <c r="FG37" t="s">
        <v>311</v>
      </c>
      <c r="FH37" t="s">
        <v>312</v>
      </c>
      <c r="FI37" t="s">
        <v>313</v>
      </c>
      <c r="FJ37" t="s">
        <v>313</v>
      </c>
      <c r="FK37" t="s">
        <v>313</v>
      </c>
      <c r="FL37" t="s">
        <v>313</v>
      </c>
      <c r="FM37">
        <v>0</v>
      </c>
      <c r="FN37">
        <v>100</v>
      </c>
      <c r="FO37">
        <v>100</v>
      </c>
      <c r="FP37">
        <v>-0.50600000000000001</v>
      </c>
      <c r="FQ37">
        <v>2.8000000000000001E-2</v>
      </c>
      <c r="FR37">
        <v>2</v>
      </c>
      <c r="FS37">
        <v>684.62</v>
      </c>
      <c r="FT37">
        <v>525.93600000000004</v>
      </c>
      <c r="FU37">
        <v>33.527200000000001</v>
      </c>
      <c r="FV37">
        <v>32.928899999999999</v>
      </c>
      <c r="FW37">
        <v>30.000299999999999</v>
      </c>
      <c r="FX37">
        <v>32.559100000000001</v>
      </c>
      <c r="FY37">
        <v>32.482599999999998</v>
      </c>
      <c r="FZ37">
        <v>25.300999999999998</v>
      </c>
      <c r="GA37">
        <v>36.0944</v>
      </c>
      <c r="GB37">
        <v>2.7090800000000002</v>
      </c>
      <c r="GC37">
        <v>-999.9</v>
      </c>
      <c r="GD37">
        <v>400</v>
      </c>
      <c r="GE37">
        <v>26.6417</v>
      </c>
      <c r="GF37">
        <v>100.425</v>
      </c>
      <c r="GG37">
        <v>99.756399999999999</v>
      </c>
    </row>
    <row r="38" spans="1:189" x14ac:dyDescent="0.2">
      <c r="A38">
        <v>20</v>
      </c>
      <c r="B38">
        <v>1626619748.5999999</v>
      </c>
      <c r="C38">
        <v>1644.0999999046301</v>
      </c>
      <c r="D38" t="s">
        <v>370</v>
      </c>
      <c r="E38" t="s">
        <v>371</v>
      </c>
      <c r="F38">
        <f t="shared" si="0"/>
        <v>5914</v>
      </c>
      <c r="G38">
        <f t="shared" si="1"/>
        <v>35.635356759879052</v>
      </c>
      <c r="H38">
        <f t="shared" si="2"/>
        <v>0</v>
      </c>
      <c r="I38" t="s">
        <v>300</v>
      </c>
      <c r="J38" t="s">
        <v>301</v>
      </c>
      <c r="K38" t="s">
        <v>302</v>
      </c>
      <c r="L38" t="s">
        <v>303</v>
      </c>
      <c r="M38" t="s">
        <v>19</v>
      </c>
      <c r="O38" t="s">
        <v>304</v>
      </c>
      <c r="U38">
        <v>1626619740.5999999</v>
      </c>
      <c r="V38">
        <f t="shared" si="3"/>
        <v>8.2616145666617718E-3</v>
      </c>
      <c r="W38">
        <f t="shared" si="4"/>
        <v>35.017414948175677</v>
      </c>
      <c r="X38">
        <f t="shared" si="5"/>
        <v>367.11025806451602</v>
      </c>
      <c r="Y38">
        <f t="shared" si="6"/>
        <v>235.77518984018835</v>
      </c>
      <c r="Z38">
        <f t="shared" si="7"/>
        <v>21.498906451472067</v>
      </c>
      <c r="AA38">
        <f t="shared" si="8"/>
        <v>33.474553030174306</v>
      </c>
      <c r="AB38">
        <f t="shared" si="9"/>
        <v>0.50865874695318081</v>
      </c>
      <c r="AC38">
        <f t="shared" si="10"/>
        <v>2.1199986338806256</v>
      </c>
      <c r="AD38">
        <f t="shared" si="11"/>
        <v>0.44934044323756644</v>
      </c>
      <c r="AE38">
        <f t="shared" si="12"/>
        <v>0.2855887544317498</v>
      </c>
      <c r="AF38">
        <f t="shared" si="13"/>
        <v>189.84905846198342</v>
      </c>
      <c r="AG38">
        <f t="shared" si="14"/>
        <v>33.010565773851489</v>
      </c>
      <c r="AH38">
        <f t="shared" si="15"/>
        <v>32.240548387096801</v>
      </c>
      <c r="AI38">
        <f t="shared" si="16"/>
        <v>4.8404834033271227</v>
      </c>
      <c r="AJ38">
        <f t="shared" si="17"/>
        <v>59.315910602084031</v>
      </c>
      <c r="AK38">
        <f t="shared" si="18"/>
        <v>3.2382354957352657</v>
      </c>
      <c r="AL38">
        <f t="shared" si="19"/>
        <v>5.4593033519433014</v>
      </c>
      <c r="AM38">
        <f t="shared" si="20"/>
        <v>1.602247907591857</v>
      </c>
      <c r="AN38">
        <f t="shared" si="21"/>
        <v>-364.33720238978412</v>
      </c>
      <c r="AO38">
        <f t="shared" si="22"/>
        <v>245.2746702514408</v>
      </c>
      <c r="AP38">
        <f t="shared" si="23"/>
        <v>26.578611905797803</v>
      </c>
      <c r="AQ38">
        <f t="shared" si="24"/>
        <v>97.365138229437889</v>
      </c>
      <c r="AR38">
        <v>-3.7770858498693598E-2</v>
      </c>
      <c r="AS38">
        <v>4.2401097573722499E-2</v>
      </c>
      <c r="AT38">
        <v>3.2253429543912602</v>
      </c>
      <c r="AU38">
        <v>5</v>
      </c>
      <c r="AV38">
        <v>1</v>
      </c>
      <c r="AW38">
        <f t="shared" si="25"/>
        <v>1</v>
      </c>
      <c r="AX38">
        <f t="shared" si="26"/>
        <v>0</v>
      </c>
      <c r="AY38">
        <f t="shared" si="27"/>
        <v>47007.049094535643</v>
      </c>
      <c r="AZ38">
        <v>0</v>
      </c>
      <c r="BA38">
        <v>0</v>
      </c>
      <c r="BB38">
        <v>0</v>
      </c>
      <c r="BC38">
        <f t="shared" si="28"/>
        <v>0</v>
      </c>
      <c r="BD38" t="e">
        <f t="shared" si="29"/>
        <v>#DIV/0!</v>
      </c>
      <c r="BE38">
        <v>-1</v>
      </c>
      <c r="BF38" t="s">
        <v>372</v>
      </c>
      <c r="BG38">
        <v>962.59127999999998</v>
      </c>
      <c r="BH38">
        <v>1614.94</v>
      </c>
      <c r="BI38">
        <f t="shared" si="30"/>
        <v>0.40394610326080227</v>
      </c>
      <c r="BJ38">
        <v>0.5</v>
      </c>
      <c r="BK38">
        <f t="shared" si="31"/>
        <v>1177.1890453866968</v>
      </c>
      <c r="BL38">
        <f t="shared" si="32"/>
        <v>35.017414948175677</v>
      </c>
      <c r="BM38">
        <f t="shared" si="33"/>
        <v>237.76046384262992</v>
      </c>
      <c r="BN38">
        <f t="shared" si="34"/>
        <v>1</v>
      </c>
      <c r="BO38">
        <f t="shared" si="35"/>
        <v>3.059611800613066E-2</v>
      </c>
      <c r="BP38">
        <f t="shared" si="36"/>
        <v>-1</v>
      </c>
      <c r="BQ38" t="s">
        <v>306</v>
      </c>
      <c r="BR38">
        <v>0</v>
      </c>
      <c r="BS38">
        <f t="shared" si="37"/>
        <v>1614.94</v>
      </c>
      <c r="BT38">
        <f t="shared" si="38"/>
        <v>0.40394610326080227</v>
      </c>
      <c r="BU38" t="e">
        <f t="shared" si="39"/>
        <v>#DIV/0!</v>
      </c>
      <c r="BV38">
        <f t="shared" si="40"/>
        <v>0.40394610326080227</v>
      </c>
      <c r="BW38" t="e">
        <f t="shared" si="41"/>
        <v>#DIV/0!</v>
      </c>
      <c r="BX38" t="s">
        <v>306</v>
      </c>
      <c r="BY38" t="s">
        <v>306</v>
      </c>
      <c r="BZ38" t="s">
        <v>306</v>
      </c>
      <c r="CA38" t="s">
        <v>306</v>
      </c>
      <c r="CB38" t="s">
        <v>306</v>
      </c>
      <c r="CC38" t="s">
        <v>306</v>
      </c>
      <c r="CD38" t="s">
        <v>306</v>
      </c>
      <c r="CE38" t="s">
        <v>306</v>
      </c>
      <c r="CF38">
        <f t="shared" si="42"/>
        <v>1399.9706451612899</v>
      </c>
      <c r="CG38">
        <f t="shared" si="43"/>
        <v>1177.1890453866968</v>
      </c>
      <c r="CH38">
        <f t="shared" si="44"/>
        <v>0.8408669492145483</v>
      </c>
      <c r="CI38">
        <f t="shared" si="45"/>
        <v>0.16127321198407821</v>
      </c>
      <c r="CJ38">
        <v>6</v>
      </c>
      <c r="CK38">
        <v>0.5</v>
      </c>
      <c r="CL38" t="s">
        <v>307</v>
      </c>
      <c r="CM38">
        <v>1626619740.5999999</v>
      </c>
      <c r="CN38">
        <v>367.11025806451602</v>
      </c>
      <c r="CO38">
        <v>399.72461290322599</v>
      </c>
      <c r="CP38">
        <v>35.513229032258103</v>
      </c>
      <c r="CQ38">
        <v>28.683374193548399</v>
      </c>
      <c r="CR38">
        <v>700.00474193548405</v>
      </c>
      <c r="CS38">
        <v>91.114580645161297</v>
      </c>
      <c r="CT38">
        <v>6.9341064516128995E-2</v>
      </c>
      <c r="CU38">
        <v>34.386558064516102</v>
      </c>
      <c r="CV38">
        <v>32.240548387096801</v>
      </c>
      <c r="CW38">
        <v>999.9</v>
      </c>
      <c r="CX38">
        <v>9996.8919354838708</v>
      </c>
      <c r="CY38">
        <v>0</v>
      </c>
      <c r="CZ38">
        <v>0.22429616129032301</v>
      </c>
      <c r="DA38">
        <v>1399.9706451612899</v>
      </c>
      <c r="DB38">
        <v>0.970998387096774</v>
      </c>
      <c r="DC38">
        <v>2.9001203225806502E-2</v>
      </c>
      <c r="DD38">
        <v>0</v>
      </c>
      <c r="DE38">
        <v>965.058516129032</v>
      </c>
      <c r="DF38">
        <v>4.9997400000000001</v>
      </c>
      <c r="DG38">
        <v>17744.870967741899</v>
      </c>
      <c r="DH38">
        <v>12683.254838709699</v>
      </c>
      <c r="DI38">
        <v>49.555999999999997</v>
      </c>
      <c r="DJ38">
        <v>50.561999999999998</v>
      </c>
      <c r="DK38">
        <v>50.515999999999998</v>
      </c>
      <c r="DL38">
        <v>50.76</v>
      </c>
      <c r="DM38">
        <v>51.75</v>
      </c>
      <c r="DN38">
        <v>1354.5138709677401</v>
      </c>
      <c r="DO38">
        <v>40.456774193548398</v>
      </c>
      <c r="DP38">
        <v>0</v>
      </c>
      <c r="DQ38">
        <v>59.900000095367403</v>
      </c>
      <c r="DR38">
        <v>962.59127999999998</v>
      </c>
      <c r="DS38">
        <v>-173.87146153877501</v>
      </c>
      <c r="DT38">
        <v>-2642.1461546389901</v>
      </c>
      <c r="DU38">
        <v>17708.216</v>
      </c>
      <c r="DV38">
        <v>15</v>
      </c>
      <c r="DW38">
        <v>1626619619.0999999</v>
      </c>
      <c r="DX38" t="s">
        <v>366</v>
      </c>
      <c r="DY38">
        <v>3</v>
      </c>
      <c r="DZ38">
        <v>-0.50600000000000001</v>
      </c>
      <c r="EA38">
        <v>2.8000000000000001E-2</v>
      </c>
      <c r="EB38">
        <v>399</v>
      </c>
      <c r="EC38">
        <v>31</v>
      </c>
      <c r="ED38">
        <v>7.0000000000000007E-2</v>
      </c>
      <c r="EE38">
        <v>0.02</v>
      </c>
      <c r="EF38">
        <v>-30.8566253968254</v>
      </c>
      <c r="EG38">
        <v>-13.913978686636</v>
      </c>
      <c r="EH38">
        <v>2.3514189741629199</v>
      </c>
      <c r="EI38">
        <v>0</v>
      </c>
      <c r="EJ38">
        <v>945.18799999999999</v>
      </c>
      <c r="EK38">
        <v>0</v>
      </c>
      <c r="EL38">
        <v>0</v>
      </c>
      <c r="EM38">
        <v>0</v>
      </c>
      <c r="EN38">
        <v>6.5449658730158697</v>
      </c>
      <c r="EO38">
        <v>3.1690554147465302</v>
      </c>
      <c r="EP38">
        <v>0.69845163525423704</v>
      </c>
      <c r="EQ38">
        <v>0</v>
      </c>
      <c r="ER38">
        <v>0</v>
      </c>
      <c r="ES38">
        <v>3</v>
      </c>
      <c r="ET38" t="s">
        <v>309</v>
      </c>
      <c r="EU38">
        <v>1.8841000000000001</v>
      </c>
      <c r="EV38">
        <v>1.8810899999999999</v>
      </c>
      <c r="EW38">
        <v>1.88293</v>
      </c>
      <c r="EX38">
        <v>1.8812599999999999</v>
      </c>
      <c r="EY38">
        <v>1.8826499999999999</v>
      </c>
      <c r="EZ38">
        <v>1.88202</v>
      </c>
      <c r="FA38">
        <v>1.88391</v>
      </c>
      <c r="FB38">
        <v>1.8811</v>
      </c>
      <c r="FC38" t="s">
        <v>310</v>
      </c>
      <c r="FD38" t="s">
        <v>19</v>
      </c>
      <c r="FE38" t="s">
        <v>19</v>
      </c>
      <c r="FF38" t="s">
        <v>19</v>
      </c>
      <c r="FG38" t="s">
        <v>311</v>
      </c>
      <c r="FH38" t="s">
        <v>312</v>
      </c>
      <c r="FI38" t="s">
        <v>313</v>
      </c>
      <c r="FJ38" t="s">
        <v>313</v>
      </c>
      <c r="FK38" t="s">
        <v>313</v>
      </c>
      <c r="FL38" t="s">
        <v>313</v>
      </c>
      <c r="FM38">
        <v>0</v>
      </c>
      <c r="FN38">
        <v>100</v>
      </c>
      <c r="FO38">
        <v>100</v>
      </c>
      <c r="FP38">
        <v>-0.50600000000000001</v>
      </c>
      <c r="FQ38">
        <v>2.8000000000000001E-2</v>
      </c>
      <c r="FR38">
        <v>2</v>
      </c>
      <c r="FS38">
        <v>741.61099999999999</v>
      </c>
      <c r="FT38">
        <v>527.50099999999998</v>
      </c>
      <c r="FU38">
        <v>33.535899999999998</v>
      </c>
      <c r="FV38">
        <v>32.950699999999998</v>
      </c>
      <c r="FW38">
        <v>30</v>
      </c>
      <c r="FX38">
        <v>32.611199999999997</v>
      </c>
      <c r="FY38">
        <v>32.5456</v>
      </c>
      <c r="FZ38">
        <v>25.47</v>
      </c>
      <c r="GA38">
        <v>30.577999999999999</v>
      </c>
      <c r="GB38">
        <v>0</v>
      </c>
      <c r="GC38">
        <v>-999.9</v>
      </c>
      <c r="GD38">
        <v>400</v>
      </c>
      <c r="GE38">
        <v>28.382000000000001</v>
      </c>
      <c r="GF38">
        <v>100.425</v>
      </c>
      <c r="GG38">
        <v>99.756299999999996</v>
      </c>
    </row>
    <row r="39" spans="1:189" x14ac:dyDescent="0.2">
      <c r="A39">
        <v>21</v>
      </c>
      <c r="B39">
        <v>1626619847.5999999</v>
      </c>
      <c r="C39">
        <v>1743.0999999046301</v>
      </c>
      <c r="D39" t="s">
        <v>373</v>
      </c>
      <c r="E39" t="s">
        <v>374</v>
      </c>
      <c r="F39">
        <f t="shared" si="0"/>
        <v>5914</v>
      </c>
      <c r="G39">
        <f t="shared" si="1"/>
        <v>35.648443627352989</v>
      </c>
      <c r="H39">
        <f t="shared" si="2"/>
        <v>0</v>
      </c>
      <c r="I39" t="s">
        <v>300</v>
      </c>
      <c r="J39" t="s">
        <v>301</v>
      </c>
      <c r="K39" t="s">
        <v>302</v>
      </c>
      <c r="L39" t="s">
        <v>303</v>
      </c>
      <c r="M39" t="s">
        <v>19</v>
      </c>
      <c r="O39" t="s">
        <v>304</v>
      </c>
      <c r="U39">
        <v>1626619839.5999999</v>
      </c>
      <c r="V39">
        <f t="shared" si="3"/>
        <v>1.0279263603024825E-2</v>
      </c>
      <c r="W39">
        <f t="shared" si="4"/>
        <v>32.825824060342285</v>
      </c>
      <c r="X39">
        <f t="shared" si="5"/>
        <v>368.68629032258099</v>
      </c>
      <c r="Y39">
        <f t="shared" si="6"/>
        <v>270.60382616972612</v>
      </c>
      <c r="Z39">
        <f t="shared" si="7"/>
        <v>24.672633058037629</v>
      </c>
      <c r="AA39">
        <f t="shared" si="8"/>
        <v>33.61542105081972</v>
      </c>
      <c r="AB39">
        <f t="shared" si="9"/>
        <v>0.67764523750019967</v>
      </c>
      <c r="AC39">
        <f t="shared" si="10"/>
        <v>2.1208509002864928</v>
      </c>
      <c r="AD39">
        <f t="shared" si="11"/>
        <v>0.57657143188311921</v>
      </c>
      <c r="AE39">
        <f t="shared" si="12"/>
        <v>0.36817529193782622</v>
      </c>
      <c r="AF39">
        <f t="shared" si="13"/>
        <v>189.8503140563538</v>
      </c>
      <c r="AG39">
        <f t="shared" si="14"/>
        <v>32.174424867825486</v>
      </c>
      <c r="AH39">
        <f t="shared" si="15"/>
        <v>32.217880645161301</v>
      </c>
      <c r="AI39">
        <f t="shared" si="16"/>
        <v>4.8342874140740335</v>
      </c>
      <c r="AJ39">
        <f t="shared" si="17"/>
        <v>60.55447523410691</v>
      </c>
      <c r="AK39">
        <f t="shared" si="18"/>
        <v>3.2811161526840675</v>
      </c>
      <c r="AL39">
        <f t="shared" si="19"/>
        <v>5.4184536155240277</v>
      </c>
      <c r="AM39">
        <f t="shared" si="20"/>
        <v>1.553171261389966</v>
      </c>
      <c r="AN39">
        <f t="shared" si="21"/>
        <v>-453.31552489339475</v>
      </c>
      <c r="AO39">
        <f t="shared" si="22"/>
        <v>232.53370652788666</v>
      </c>
      <c r="AP39">
        <f t="shared" si="23"/>
        <v>25.168372716041716</v>
      </c>
      <c r="AQ39">
        <f t="shared" si="24"/>
        <v>-5.7631315931125755</v>
      </c>
      <c r="AR39">
        <v>-3.7792693886427503E-2</v>
      </c>
      <c r="AS39">
        <v>4.2425609709338799E-2</v>
      </c>
      <c r="AT39">
        <v>3.22683422194185</v>
      </c>
      <c r="AU39">
        <v>17</v>
      </c>
      <c r="AV39">
        <v>2</v>
      </c>
      <c r="AW39">
        <f t="shared" si="25"/>
        <v>1</v>
      </c>
      <c r="AX39">
        <f t="shared" si="26"/>
        <v>0</v>
      </c>
      <c r="AY39">
        <f t="shared" si="27"/>
        <v>47053.634247166563</v>
      </c>
      <c r="AZ39">
        <v>0</v>
      </c>
      <c r="BA39">
        <v>0</v>
      </c>
      <c r="BB39">
        <v>0</v>
      </c>
      <c r="BC39">
        <f t="shared" si="28"/>
        <v>0</v>
      </c>
      <c r="BD39" t="e">
        <f t="shared" si="29"/>
        <v>#DIV/0!</v>
      </c>
      <c r="BE39">
        <v>-1</v>
      </c>
      <c r="BF39" t="s">
        <v>375</v>
      </c>
      <c r="BG39">
        <v>1050.3800000000001</v>
      </c>
      <c r="BH39">
        <v>1622.33</v>
      </c>
      <c r="BI39">
        <f t="shared" si="30"/>
        <v>0.35254849506573871</v>
      </c>
      <c r="BJ39">
        <v>0.5</v>
      </c>
      <c r="BK39">
        <f t="shared" si="31"/>
        <v>1177.2013453866114</v>
      </c>
      <c r="BL39">
        <f t="shared" si="32"/>
        <v>32.825824060342285</v>
      </c>
      <c r="BM39">
        <f t="shared" si="33"/>
        <v>207.51028135270636</v>
      </c>
      <c r="BN39">
        <f t="shared" si="34"/>
        <v>1</v>
      </c>
      <c r="BO39">
        <f t="shared" si="35"/>
        <v>2.8734102448067924E-2</v>
      </c>
      <c r="BP39">
        <f t="shared" si="36"/>
        <v>-1</v>
      </c>
      <c r="BQ39" t="s">
        <v>306</v>
      </c>
      <c r="BR39">
        <v>0</v>
      </c>
      <c r="BS39">
        <f t="shared" si="37"/>
        <v>1622.33</v>
      </c>
      <c r="BT39">
        <f t="shared" si="38"/>
        <v>0.35254849506573871</v>
      </c>
      <c r="BU39" t="e">
        <f t="shared" si="39"/>
        <v>#DIV/0!</v>
      </c>
      <c r="BV39">
        <f t="shared" si="40"/>
        <v>0.35254849506573871</v>
      </c>
      <c r="BW39" t="e">
        <f t="shared" si="41"/>
        <v>#DIV/0!</v>
      </c>
      <c r="BX39" t="s">
        <v>306</v>
      </c>
      <c r="BY39" t="s">
        <v>306</v>
      </c>
      <c r="BZ39" t="s">
        <v>306</v>
      </c>
      <c r="CA39" t="s">
        <v>306</v>
      </c>
      <c r="CB39" t="s">
        <v>306</v>
      </c>
      <c r="CC39" t="s">
        <v>306</v>
      </c>
      <c r="CD39" t="s">
        <v>306</v>
      </c>
      <c r="CE39" t="s">
        <v>306</v>
      </c>
      <c r="CF39">
        <f t="shared" si="42"/>
        <v>1399.98580645161</v>
      </c>
      <c r="CG39">
        <f t="shared" si="43"/>
        <v>1177.2013453866114</v>
      </c>
      <c r="CH39">
        <f t="shared" si="44"/>
        <v>0.84086662876271157</v>
      </c>
      <c r="CI39">
        <f t="shared" si="45"/>
        <v>0.16127259351203338</v>
      </c>
      <c r="CJ39">
        <v>6</v>
      </c>
      <c r="CK39">
        <v>0.5</v>
      </c>
      <c r="CL39" t="s">
        <v>307</v>
      </c>
      <c r="CM39">
        <v>1626619839.5999999</v>
      </c>
      <c r="CN39">
        <v>368.68629032258099</v>
      </c>
      <c r="CO39">
        <v>400.07170967741899</v>
      </c>
      <c r="CP39">
        <v>35.986535483871002</v>
      </c>
      <c r="CQ39">
        <v>27.492651612903199</v>
      </c>
      <c r="CR39">
        <v>699.98709677419401</v>
      </c>
      <c r="CS39">
        <v>91.108041935483897</v>
      </c>
      <c r="CT39">
        <v>6.8174629032258099E-2</v>
      </c>
      <c r="CU39">
        <v>34.251596774193601</v>
      </c>
      <c r="CV39">
        <v>32.217880645161301</v>
      </c>
      <c r="CW39">
        <v>999.9</v>
      </c>
      <c r="CX39">
        <v>10003.389032258099</v>
      </c>
      <c r="CY39">
        <v>0</v>
      </c>
      <c r="CZ39">
        <v>0.22973029032258099</v>
      </c>
      <c r="DA39">
        <v>1399.98580645161</v>
      </c>
      <c r="DB39">
        <v>0.971007741935484</v>
      </c>
      <c r="DC39">
        <v>2.89922129032258E-2</v>
      </c>
      <c r="DD39">
        <v>0</v>
      </c>
      <c r="DE39">
        <v>1053.6400000000001</v>
      </c>
      <c r="DF39">
        <v>4.9997400000000001</v>
      </c>
      <c r="DG39">
        <v>20785.141935483902</v>
      </c>
      <c r="DH39">
        <v>12683.438709677401</v>
      </c>
      <c r="DI39">
        <v>49.5</v>
      </c>
      <c r="DJ39">
        <v>50.433</v>
      </c>
      <c r="DK39">
        <v>50.5</v>
      </c>
      <c r="DL39">
        <v>50.625</v>
      </c>
      <c r="DM39">
        <v>51.664999999999999</v>
      </c>
      <c r="DN39">
        <v>1354.5435483870999</v>
      </c>
      <c r="DO39">
        <v>40.442258064516103</v>
      </c>
      <c r="DP39">
        <v>0</v>
      </c>
      <c r="DQ39">
        <v>98.100000143051105</v>
      </c>
      <c r="DR39">
        <v>1050.3800000000001</v>
      </c>
      <c r="DS39">
        <v>-341.47999947996198</v>
      </c>
      <c r="DT39">
        <v>-5170.1307617730599</v>
      </c>
      <c r="DU39">
        <v>20737.54</v>
      </c>
      <c r="DV39">
        <v>15</v>
      </c>
      <c r="DW39">
        <v>1626619619.0999999</v>
      </c>
      <c r="DX39" t="s">
        <v>366</v>
      </c>
      <c r="DY39">
        <v>3</v>
      </c>
      <c r="DZ39">
        <v>-0.50600000000000001</v>
      </c>
      <c r="EA39">
        <v>2.8000000000000001E-2</v>
      </c>
      <c r="EB39">
        <v>399</v>
      </c>
      <c r="EC39">
        <v>31</v>
      </c>
      <c r="ED39">
        <v>7.0000000000000007E-2</v>
      </c>
      <c r="EE39">
        <v>0.02</v>
      </c>
      <c r="EF39">
        <v>-24.8434503492064</v>
      </c>
      <c r="EG39">
        <v>-54.442986353688198</v>
      </c>
      <c r="EH39">
        <v>9.8464398710407295</v>
      </c>
      <c r="EI39">
        <v>0</v>
      </c>
      <c r="EJ39">
        <v>1013.85</v>
      </c>
      <c r="EK39">
        <v>0</v>
      </c>
      <c r="EL39">
        <v>0</v>
      </c>
      <c r="EM39">
        <v>0</v>
      </c>
      <c r="EN39">
        <v>6.7501273015873</v>
      </c>
      <c r="EO39">
        <v>13.8507320046087</v>
      </c>
      <c r="EP39">
        <v>2.3256738292378398</v>
      </c>
      <c r="EQ39">
        <v>0</v>
      </c>
      <c r="ER39">
        <v>0</v>
      </c>
      <c r="ES39">
        <v>3</v>
      </c>
      <c r="ET39" t="s">
        <v>309</v>
      </c>
      <c r="EU39">
        <v>1.8841399999999999</v>
      </c>
      <c r="EV39">
        <v>1.8810899999999999</v>
      </c>
      <c r="EW39">
        <v>1.8829499999999999</v>
      </c>
      <c r="EX39">
        <v>1.8812800000000001</v>
      </c>
      <c r="EY39">
        <v>1.8826799999999999</v>
      </c>
      <c r="EZ39">
        <v>1.88202</v>
      </c>
      <c r="FA39">
        <v>1.8839600000000001</v>
      </c>
      <c r="FB39">
        <v>1.8811199999999999</v>
      </c>
      <c r="FC39" t="s">
        <v>310</v>
      </c>
      <c r="FD39" t="s">
        <v>19</v>
      </c>
      <c r="FE39" t="s">
        <v>19</v>
      </c>
      <c r="FF39" t="s">
        <v>19</v>
      </c>
      <c r="FG39" t="s">
        <v>311</v>
      </c>
      <c r="FH39" t="s">
        <v>312</v>
      </c>
      <c r="FI39" t="s">
        <v>313</v>
      </c>
      <c r="FJ39" t="s">
        <v>313</v>
      </c>
      <c r="FK39" t="s">
        <v>313</v>
      </c>
      <c r="FL39" t="s">
        <v>313</v>
      </c>
      <c r="FM39">
        <v>0</v>
      </c>
      <c r="FN39">
        <v>100</v>
      </c>
      <c r="FO39">
        <v>100</v>
      </c>
      <c r="FP39">
        <v>-0.50600000000000001</v>
      </c>
      <c r="FQ39">
        <v>2.8000000000000001E-2</v>
      </c>
      <c r="FR39">
        <v>2</v>
      </c>
      <c r="FS39">
        <v>726.88</v>
      </c>
      <c r="FT39">
        <v>526.73699999999997</v>
      </c>
      <c r="FU39">
        <v>33.484000000000002</v>
      </c>
      <c r="FV39">
        <v>32.851399999999998</v>
      </c>
      <c r="FW39">
        <v>29.999600000000001</v>
      </c>
      <c r="FX39">
        <v>32.5809</v>
      </c>
      <c r="FY39">
        <v>32.519199999999998</v>
      </c>
      <c r="FZ39">
        <v>25.408200000000001</v>
      </c>
      <c r="GA39">
        <v>34.401499999999999</v>
      </c>
      <c r="GB39">
        <v>0</v>
      </c>
      <c r="GC39">
        <v>-999.9</v>
      </c>
      <c r="GD39">
        <v>400</v>
      </c>
      <c r="GE39">
        <v>26.667899999999999</v>
      </c>
      <c r="GF39">
        <v>100.455</v>
      </c>
      <c r="GG39">
        <v>99.785300000000007</v>
      </c>
    </row>
    <row r="40" spans="1:189" x14ac:dyDescent="0.2">
      <c r="A40">
        <v>22</v>
      </c>
      <c r="B40">
        <v>1626619897.5999999</v>
      </c>
      <c r="C40">
        <v>1793.0999999046301</v>
      </c>
      <c r="D40" t="s">
        <v>376</v>
      </c>
      <c r="E40" t="s">
        <v>377</v>
      </c>
      <c r="F40">
        <f t="shared" si="0"/>
        <v>5914</v>
      </c>
      <c r="G40">
        <f t="shared" si="1"/>
        <v>35.654262648659135</v>
      </c>
      <c r="H40">
        <f t="shared" si="2"/>
        <v>0</v>
      </c>
      <c r="I40" t="s">
        <v>300</v>
      </c>
      <c r="J40" t="s">
        <v>301</v>
      </c>
      <c r="K40" t="s">
        <v>302</v>
      </c>
      <c r="L40" t="s">
        <v>303</v>
      </c>
      <c r="M40" t="s">
        <v>19</v>
      </c>
      <c r="O40" t="s">
        <v>304</v>
      </c>
      <c r="U40">
        <v>1626619889.5999999</v>
      </c>
      <c r="V40">
        <f t="shared" si="3"/>
        <v>1.0024622799557115E-2</v>
      </c>
      <c r="W40">
        <f t="shared" si="4"/>
        <v>33.408518236186808</v>
      </c>
      <c r="X40">
        <f t="shared" si="5"/>
        <v>368.04032258064501</v>
      </c>
      <c r="Y40">
        <f t="shared" si="6"/>
        <v>271.42476685433172</v>
      </c>
      <c r="Z40">
        <f t="shared" si="7"/>
        <v>24.748601502664652</v>
      </c>
      <c r="AA40">
        <f t="shared" si="8"/>
        <v>33.558040358744698</v>
      </c>
      <c r="AB40">
        <f t="shared" si="9"/>
        <v>0.70060671038776645</v>
      </c>
      <c r="AC40">
        <f t="shared" si="10"/>
        <v>2.1197497527927629</v>
      </c>
      <c r="AD40">
        <f t="shared" si="11"/>
        <v>0.59309766461094127</v>
      </c>
      <c r="AE40">
        <f t="shared" si="12"/>
        <v>0.3789629539309306</v>
      </c>
      <c r="AF40">
        <f t="shared" si="13"/>
        <v>189.84944735127783</v>
      </c>
      <c r="AG40">
        <f t="shared" si="14"/>
        <v>32.2164768768532</v>
      </c>
      <c r="AH40">
        <f t="shared" si="15"/>
        <v>31.443793548387099</v>
      </c>
      <c r="AI40">
        <f t="shared" si="16"/>
        <v>4.626800175573095</v>
      </c>
      <c r="AJ40">
        <f t="shared" si="17"/>
        <v>58.307754528475897</v>
      </c>
      <c r="AK40">
        <f t="shared" si="18"/>
        <v>3.151390957904237</v>
      </c>
      <c r="AL40">
        <f t="shared" si="19"/>
        <v>5.4047544505682943</v>
      </c>
      <c r="AM40">
        <f t="shared" si="20"/>
        <v>1.475409217668858</v>
      </c>
      <c r="AN40">
        <f t="shared" si="21"/>
        <v>-442.08586546046877</v>
      </c>
      <c r="AO40">
        <f t="shared" si="22"/>
        <v>315.68066324815931</v>
      </c>
      <c r="AP40">
        <f t="shared" si="23"/>
        <v>34.048835377591608</v>
      </c>
      <c r="AQ40">
        <f t="shared" si="24"/>
        <v>97.493080516559985</v>
      </c>
      <c r="AR40">
        <v>-3.7764483348512498E-2</v>
      </c>
      <c r="AS40">
        <v>4.2393940909150399E-2</v>
      </c>
      <c r="AT40">
        <v>3.2249075078843101</v>
      </c>
      <c r="AU40">
        <v>0</v>
      </c>
      <c r="AV40">
        <v>0</v>
      </c>
      <c r="AW40">
        <f t="shared" si="25"/>
        <v>1</v>
      </c>
      <c r="AX40">
        <f t="shared" si="26"/>
        <v>0</v>
      </c>
      <c r="AY40">
        <f t="shared" si="27"/>
        <v>47026.932674310294</v>
      </c>
      <c r="AZ40">
        <v>0</v>
      </c>
      <c r="BA40">
        <v>0</v>
      </c>
      <c r="BB40">
        <v>0</v>
      </c>
      <c r="BC40">
        <f t="shared" si="28"/>
        <v>0</v>
      </c>
      <c r="BD40" t="e">
        <f t="shared" si="29"/>
        <v>#DIV/0!</v>
      </c>
      <c r="BE40">
        <v>-1</v>
      </c>
      <c r="BF40" t="s">
        <v>378</v>
      </c>
      <c r="BG40">
        <v>1097.8027999999999</v>
      </c>
      <c r="BH40">
        <v>1691.44</v>
      </c>
      <c r="BI40">
        <f t="shared" si="30"/>
        <v>0.35096556780021759</v>
      </c>
      <c r="BJ40">
        <v>0.5</v>
      </c>
      <c r="BK40">
        <f t="shared" si="31"/>
        <v>1177.1904969996212</v>
      </c>
      <c r="BL40">
        <f t="shared" si="32"/>
        <v>33.408518236186808</v>
      </c>
      <c r="BM40">
        <f t="shared" si="33"/>
        <v>206.57666559424621</v>
      </c>
      <c r="BN40">
        <f t="shared" si="34"/>
        <v>1</v>
      </c>
      <c r="BO40">
        <f t="shared" si="35"/>
        <v>2.9229354402610232E-2</v>
      </c>
      <c r="BP40">
        <f t="shared" si="36"/>
        <v>-1</v>
      </c>
      <c r="BQ40" t="s">
        <v>306</v>
      </c>
      <c r="BR40">
        <v>0</v>
      </c>
      <c r="BS40">
        <f t="shared" si="37"/>
        <v>1691.44</v>
      </c>
      <c r="BT40">
        <f t="shared" si="38"/>
        <v>0.35096556780021765</v>
      </c>
      <c r="BU40" t="e">
        <f t="shared" si="39"/>
        <v>#DIV/0!</v>
      </c>
      <c r="BV40">
        <f t="shared" si="40"/>
        <v>0.35096556780021765</v>
      </c>
      <c r="BW40" t="e">
        <f t="shared" si="41"/>
        <v>#DIV/0!</v>
      </c>
      <c r="BX40" t="s">
        <v>306</v>
      </c>
      <c r="BY40" t="s">
        <v>306</v>
      </c>
      <c r="BZ40" t="s">
        <v>306</v>
      </c>
      <c r="CA40" t="s">
        <v>306</v>
      </c>
      <c r="CB40" t="s">
        <v>306</v>
      </c>
      <c r="CC40" t="s">
        <v>306</v>
      </c>
      <c r="CD40" t="s">
        <v>306</v>
      </c>
      <c r="CE40" t="s">
        <v>306</v>
      </c>
      <c r="CF40">
        <f t="shared" si="42"/>
        <v>1399.97225806452</v>
      </c>
      <c r="CG40">
        <f t="shared" si="43"/>
        <v>1177.1904969996212</v>
      </c>
      <c r="CH40">
        <f t="shared" si="44"/>
        <v>0.84086701734154534</v>
      </c>
      <c r="CI40">
        <f t="shared" si="45"/>
        <v>0.16127334346918273</v>
      </c>
      <c r="CJ40">
        <v>6</v>
      </c>
      <c r="CK40">
        <v>0.5</v>
      </c>
      <c r="CL40" t="s">
        <v>307</v>
      </c>
      <c r="CM40">
        <v>1626619889.5999999</v>
      </c>
      <c r="CN40">
        <v>368.04032258064501</v>
      </c>
      <c r="CO40">
        <v>399.83706451612898</v>
      </c>
      <c r="CP40">
        <v>34.562177419354803</v>
      </c>
      <c r="CQ40">
        <v>26.267019354838698</v>
      </c>
      <c r="CR40">
        <v>700.03367741935494</v>
      </c>
      <c r="CS40">
        <v>91.109438709677406</v>
      </c>
      <c r="CT40">
        <v>7.0897519354838706E-2</v>
      </c>
      <c r="CU40">
        <v>34.206138709677397</v>
      </c>
      <c r="CV40">
        <v>31.443793548387099</v>
      </c>
      <c r="CW40">
        <v>999.9</v>
      </c>
      <c r="CX40">
        <v>9995.7687096774207</v>
      </c>
      <c r="CY40">
        <v>0</v>
      </c>
      <c r="CZ40">
        <v>0.23105570967741901</v>
      </c>
      <c r="DA40">
        <v>1399.97225806452</v>
      </c>
      <c r="DB40">
        <v>0.97099522580645103</v>
      </c>
      <c r="DC40">
        <v>2.9004448387096801E-2</v>
      </c>
      <c r="DD40">
        <v>0</v>
      </c>
      <c r="DE40">
        <v>1104.74</v>
      </c>
      <c r="DF40">
        <v>4.9997400000000001</v>
      </c>
      <c r="DG40">
        <v>21545.774193548401</v>
      </c>
      <c r="DH40">
        <v>12683.264516129</v>
      </c>
      <c r="DI40">
        <v>49.561999999999998</v>
      </c>
      <c r="DJ40">
        <v>50.387</v>
      </c>
      <c r="DK40">
        <v>50.503999999999998</v>
      </c>
      <c r="DL40">
        <v>50.582322580645098</v>
      </c>
      <c r="DM40">
        <v>51.691064516129003</v>
      </c>
      <c r="DN40">
        <v>1354.51225806452</v>
      </c>
      <c r="DO40">
        <v>40.46</v>
      </c>
      <c r="DP40">
        <v>0</v>
      </c>
      <c r="DQ40">
        <v>49.299999952316298</v>
      </c>
      <c r="DR40">
        <v>1097.8027999999999</v>
      </c>
      <c r="DS40">
        <v>-423.32307749477098</v>
      </c>
      <c r="DT40">
        <v>-3102.2538491028199</v>
      </c>
      <c r="DU40">
        <v>21464.432000000001</v>
      </c>
      <c r="DV40">
        <v>15</v>
      </c>
      <c r="DW40">
        <v>1626619619.0999999</v>
      </c>
      <c r="DX40" t="s">
        <v>366</v>
      </c>
      <c r="DY40">
        <v>3</v>
      </c>
      <c r="DZ40">
        <v>-0.50600000000000001</v>
      </c>
      <c r="EA40">
        <v>2.8000000000000001E-2</v>
      </c>
      <c r="EB40">
        <v>399</v>
      </c>
      <c r="EC40">
        <v>31</v>
      </c>
      <c r="ED40">
        <v>7.0000000000000007E-2</v>
      </c>
      <c r="EE40">
        <v>0.02</v>
      </c>
      <c r="EF40">
        <v>-19.348659904761899</v>
      </c>
      <c r="EG40">
        <v>-86.713540731567306</v>
      </c>
      <c r="EH40">
        <v>13.834989484417701</v>
      </c>
      <c r="EI40">
        <v>0</v>
      </c>
      <c r="EJ40">
        <v>1060.67</v>
      </c>
      <c r="EK40">
        <v>0</v>
      </c>
      <c r="EL40">
        <v>0</v>
      </c>
      <c r="EM40">
        <v>0</v>
      </c>
      <c r="EN40">
        <v>5.1562214761904803</v>
      </c>
      <c r="EO40">
        <v>21.627913216589999</v>
      </c>
      <c r="EP40">
        <v>3.4099806199728699</v>
      </c>
      <c r="EQ40">
        <v>0</v>
      </c>
      <c r="ER40">
        <v>0</v>
      </c>
      <c r="ES40">
        <v>3</v>
      </c>
      <c r="ET40" t="s">
        <v>309</v>
      </c>
      <c r="EU40">
        <v>1.8841000000000001</v>
      </c>
      <c r="EV40">
        <v>1.8810899999999999</v>
      </c>
      <c r="EW40">
        <v>1.88293</v>
      </c>
      <c r="EX40">
        <v>1.8812599999999999</v>
      </c>
      <c r="EY40">
        <v>1.8826499999999999</v>
      </c>
      <c r="EZ40">
        <v>1.88202</v>
      </c>
      <c r="FA40">
        <v>1.8839600000000001</v>
      </c>
      <c r="FB40">
        <v>1.8811</v>
      </c>
      <c r="FC40" t="s">
        <v>310</v>
      </c>
      <c r="FD40" t="s">
        <v>19</v>
      </c>
      <c r="FE40" t="s">
        <v>19</v>
      </c>
      <c r="FF40" t="s">
        <v>19</v>
      </c>
      <c r="FG40" t="s">
        <v>311</v>
      </c>
      <c r="FH40" t="s">
        <v>312</v>
      </c>
      <c r="FI40" t="s">
        <v>313</v>
      </c>
      <c r="FJ40" t="s">
        <v>313</v>
      </c>
      <c r="FK40" t="s">
        <v>313</v>
      </c>
      <c r="FL40" t="s">
        <v>313</v>
      </c>
      <c r="FM40">
        <v>0</v>
      </c>
      <c r="FN40">
        <v>100</v>
      </c>
      <c r="FO40">
        <v>100</v>
      </c>
      <c r="FP40">
        <v>-0.50600000000000001</v>
      </c>
      <c r="FQ40">
        <v>2.8000000000000001E-2</v>
      </c>
      <c r="FR40">
        <v>2</v>
      </c>
      <c r="FS40">
        <v>763.98599999999999</v>
      </c>
      <c r="FT40">
        <v>526.19600000000003</v>
      </c>
      <c r="FU40">
        <v>33.496000000000002</v>
      </c>
      <c r="FV40">
        <v>32.7943</v>
      </c>
      <c r="FW40">
        <v>29.999700000000001</v>
      </c>
      <c r="FX40">
        <v>32.549100000000003</v>
      </c>
      <c r="FY40">
        <v>32.493299999999998</v>
      </c>
      <c r="FZ40">
        <v>25.418600000000001</v>
      </c>
      <c r="GA40">
        <v>34.293300000000002</v>
      </c>
      <c r="GB40">
        <v>0</v>
      </c>
      <c r="GC40">
        <v>-999.9</v>
      </c>
      <c r="GD40">
        <v>400</v>
      </c>
      <c r="GE40">
        <v>26.876200000000001</v>
      </c>
      <c r="GF40">
        <v>100.46599999999999</v>
      </c>
      <c r="GG40">
        <v>99.799300000000002</v>
      </c>
    </row>
    <row r="41" spans="1:189" x14ac:dyDescent="0.2">
      <c r="A41">
        <v>23</v>
      </c>
      <c r="B41">
        <v>1626619952.5999999</v>
      </c>
      <c r="C41">
        <v>1848.0999999046301</v>
      </c>
      <c r="D41" t="s">
        <v>379</v>
      </c>
      <c r="E41" t="s">
        <v>380</v>
      </c>
      <c r="F41">
        <f t="shared" si="0"/>
        <v>5914</v>
      </c>
      <c r="G41">
        <f t="shared" si="1"/>
        <v>35.64507052884192</v>
      </c>
      <c r="H41">
        <f t="shared" si="2"/>
        <v>0</v>
      </c>
      <c r="I41" t="s">
        <v>300</v>
      </c>
      <c r="J41" t="s">
        <v>301</v>
      </c>
      <c r="K41" t="s">
        <v>302</v>
      </c>
      <c r="L41" t="s">
        <v>303</v>
      </c>
      <c r="M41" t="s">
        <v>19</v>
      </c>
      <c r="O41" t="s">
        <v>304</v>
      </c>
      <c r="U41">
        <v>1626619944.5999999</v>
      </c>
      <c r="V41">
        <f t="shared" si="3"/>
        <v>1.1644292680421523E-2</v>
      </c>
      <c r="W41">
        <f t="shared" si="4"/>
        <v>26.475979440208505</v>
      </c>
      <c r="X41">
        <f t="shared" si="5"/>
        <v>373.56203225806502</v>
      </c>
      <c r="Y41">
        <f t="shared" si="6"/>
        <v>291.56554386875041</v>
      </c>
      <c r="Z41">
        <f t="shared" si="7"/>
        <v>26.583943737127402</v>
      </c>
      <c r="AA41">
        <f t="shared" si="8"/>
        <v>34.060101602217266</v>
      </c>
      <c r="AB41">
        <f t="shared" si="9"/>
        <v>0.68180370910832488</v>
      </c>
      <c r="AC41">
        <f t="shared" si="10"/>
        <v>2.1198904643070744</v>
      </c>
      <c r="AD41">
        <f t="shared" si="11"/>
        <v>0.57954610115924343</v>
      </c>
      <c r="AE41">
        <f t="shared" si="12"/>
        <v>0.37011889313156698</v>
      </c>
      <c r="AF41">
        <f t="shared" si="13"/>
        <v>189.84718129419602</v>
      </c>
      <c r="AG41">
        <f t="shared" si="14"/>
        <v>31.736057047844156</v>
      </c>
      <c r="AH41">
        <f t="shared" si="15"/>
        <v>32.881048387096797</v>
      </c>
      <c r="AI41">
        <f t="shared" si="16"/>
        <v>5.0184383948862399</v>
      </c>
      <c r="AJ41">
        <f t="shared" si="17"/>
        <v>60.220283745342208</v>
      </c>
      <c r="AK41">
        <f t="shared" si="18"/>
        <v>3.2697744361704615</v>
      </c>
      <c r="AL41">
        <f t="shared" si="19"/>
        <v>5.4296895212211043</v>
      </c>
      <c r="AM41">
        <f t="shared" si="20"/>
        <v>1.7486639587157784</v>
      </c>
      <c r="AN41">
        <f t="shared" si="21"/>
        <v>-513.51330720658916</v>
      </c>
      <c r="AO41">
        <f t="shared" si="22"/>
        <v>160.88919866409199</v>
      </c>
      <c r="AP41">
        <f t="shared" si="23"/>
        <v>17.481526946727975</v>
      </c>
      <c r="AQ41">
        <f t="shared" si="24"/>
        <v>-145.29540030157315</v>
      </c>
      <c r="AR41">
        <v>-3.7768087637581903E-2</v>
      </c>
      <c r="AS41">
        <v>4.23979870393838E-2</v>
      </c>
      <c r="AT41">
        <v>3.2251536970237198</v>
      </c>
      <c r="AU41">
        <v>15</v>
      </c>
      <c r="AV41">
        <v>2</v>
      </c>
      <c r="AW41">
        <f t="shared" si="25"/>
        <v>1</v>
      </c>
      <c r="AX41">
        <f t="shared" si="26"/>
        <v>0</v>
      </c>
      <c r="AY41">
        <f t="shared" si="27"/>
        <v>47018.606703853766</v>
      </c>
      <c r="AZ41">
        <v>0</v>
      </c>
      <c r="BA41">
        <v>0</v>
      </c>
      <c r="BB41">
        <v>0</v>
      </c>
      <c r="BC41">
        <f t="shared" si="28"/>
        <v>0</v>
      </c>
      <c r="BD41" t="e">
        <f t="shared" si="29"/>
        <v>#DIV/0!</v>
      </c>
      <c r="BE41">
        <v>-1</v>
      </c>
      <c r="BF41" t="s">
        <v>381</v>
      </c>
      <c r="BG41">
        <v>1532.6523999999999</v>
      </c>
      <c r="BH41">
        <v>2020.7</v>
      </c>
      <c r="BI41">
        <f t="shared" si="30"/>
        <v>0.24152402632751035</v>
      </c>
      <c r="BJ41">
        <v>0.5</v>
      </c>
      <c r="BK41">
        <f t="shared" si="31"/>
        <v>1177.1763969996207</v>
      </c>
      <c r="BL41">
        <f t="shared" si="32"/>
        <v>26.475979440208505</v>
      </c>
      <c r="BM41">
        <f t="shared" si="33"/>
        <v>142.15819155053009</v>
      </c>
      <c r="BN41">
        <f t="shared" si="34"/>
        <v>1</v>
      </c>
      <c r="BO41">
        <f t="shared" si="35"/>
        <v>2.3340579636356197E-2</v>
      </c>
      <c r="BP41">
        <f t="shared" si="36"/>
        <v>-1</v>
      </c>
      <c r="BQ41" t="s">
        <v>306</v>
      </c>
      <c r="BR41">
        <v>0</v>
      </c>
      <c r="BS41">
        <f t="shared" si="37"/>
        <v>2020.7</v>
      </c>
      <c r="BT41">
        <f t="shared" si="38"/>
        <v>0.24152402632751033</v>
      </c>
      <c r="BU41" t="e">
        <f t="shared" si="39"/>
        <v>#DIV/0!</v>
      </c>
      <c r="BV41">
        <f t="shared" si="40"/>
        <v>0.24152402632751033</v>
      </c>
      <c r="BW41" t="e">
        <f t="shared" si="41"/>
        <v>#DIV/0!</v>
      </c>
      <c r="BX41" t="s">
        <v>306</v>
      </c>
      <c r="BY41" t="s">
        <v>306</v>
      </c>
      <c r="BZ41" t="s">
        <v>306</v>
      </c>
      <c r="CA41" t="s">
        <v>306</v>
      </c>
      <c r="CB41" t="s">
        <v>306</v>
      </c>
      <c r="CC41" t="s">
        <v>306</v>
      </c>
      <c r="CD41" t="s">
        <v>306</v>
      </c>
      <c r="CE41" t="s">
        <v>306</v>
      </c>
      <c r="CF41">
        <f t="shared" si="42"/>
        <v>1399.9554838709701</v>
      </c>
      <c r="CG41">
        <f t="shared" si="43"/>
        <v>1177.1763969996207</v>
      </c>
      <c r="CH41">
        <f t="shared" si="44"/>
        <v>0.84086702081744036</v>
      </c>
      <c r="CI41">
        <f t="shared" si="45"/>
        <v>0.16127335017766006</v>
      </c>
      <c r="CJ41">
        <v>6</v>
      </c>
      <c r="CK41">
        <v>0.5</v>
      </c>
      <c r="CL41" t="s">
        <v>307</v>
      </c>
      <c r="CM41">
        <v>1626619944.5999999</v>
      </c>
      <c r="CN41">
        <v>373.56203225806502</v>
      </c>
      <c r="CO41">
        <v>399.98354838709702</v>
      </c>
      <c r="CP41">
        <v>35.862006451612899</v>
      </c>
      <c r="CQ41">
        <v>26.239348387096801</v>
      </c>
      <c r="CR41">
        <v>700.01687096774197</v>
      </c>
      <c r="CS41">
        <v>91.110448387096795</v>
      </c>
      <c r="CT41">
        <v>6.6113096774193594E-2</v>
      </c>
      <c r="CU41">
        <v>34.288806451612899</v>
      </c>
      <c r="CV41">
        <v>32.881048387096797</v>
      </c>
      <c r="CW41">
        <v>999.9</v>
      </c>
      <c r="CX41">
        <v>9996.6119354838702</v>
      </c>
      <c r="CY41">
        <v>0</v>
      </c>
      <c r="CZ41">
        <v>0.22500300000000001</v>
      </c>
      <c r="DA41">
        <v>1399.9554838709701</v>
      </c>
      <c r="DB41">
        <v>0.970994322580645</v>
      </c>
      <c r="DC41">
        <v>2.90052451612903E-2</v>
      </c>
      <c r="DD41">
        <v>0</v>
      </c>
      <c r="DE41">
        <v>1548.14387096774</v>
      </c>
      <c r="DF41">
        <v>4.9997400000000001</v>
      </c>
      <c r="DG41">
        <v>28996.087096774201</v>
      </c>
      <c r="DH41">
        <v>12683.083870967699</v>
      </c>
      <c r="DI41">
        <v>49.561999999999998</v>
      </c>
      <c r="DJ41">
        <v>50.441064516129003</v>
      </c>
      <c r="DK41">
        <v>50.610774193548401</v>
      </c>
      <c r="DL41">
        <v>50.637</v>
      </c>
      <c r="DM41">
        <v>51.7195161290323</v>
      </c>
      <c r="DN41">
        <v>1354.49580645161</v>
      </c>
      <c r="DO41">
        <v>40.459677419354797</v>
      </c>
      <c r="DP41">
        <v>0</v>
      </c>
      <c r="DQ41">
        <v>54.299999952316298</v>
      </c>
      <c r="DR41">
        <v>1532.6523999999999</v>
      </c>
      <c r="DS41">
        <v>-1262.3869251016799</v>
      </c>
      <c r="DT41">
        <v>-20241.576956452798</v>
      </c>
      <c r="DU41">
        <v>28747.831999999999</v>
      </c>
      <c r="DV41">
        <v>15</v>
      </c>
      <c r="DW41">
        <v>1626619619.0999999</v>
      </c>
      <c r="DX41" t="s">
        <v>366</v>
      </c>
      <c r="DY41">
        <v>3</v>
      </c>
      <c r="DZ41">
        <v>-0.50600000000000001</v>
      </c>
      <c r="EA41">
        <v>2.8000000000000001E-2</v>
      </c>
      <c r="EB41">
        <v>399</v>
      </c>
      <c r="EC41">
        <v>31</v>
      </c>
      <c r="ED41">
        <v>7.0000000000000007E-2</v>
      </c>
      <c r="EE41">
        <v>0.02</v>
      </c>
      <c r="EF41">
        <v>-17.1466651269841</v>
      </c>
      <c r="EG41">
        <v>-69.953438721198395</v>
      </c>
      <c r="EH41">
        <v>11.7406109249988</v>
      </c>
      <c r="EI41">
        <v>0</v>
      </c>
      <c r="EJ41">
        <v>1402.83</v>
      </c>
      <c r="EK41">
        <v>0</v>
      </c>
      <c r="EL41">
        <v>0</v>
      </c>
      <c r="EM41">
        <v>0</v>
      </c>
      <c r="EN41">
        <v>6.3130355238095204</v>
      </c>
      <c r="EO41">
        <v>23.580812574884799</v>
      </c>
      <c r="EP41">
        <v>3.70688787154335</v>
      </c>
      <c r="EQ41">
        <v>0</v>
      </c>
      <c r="ER41">
        <v>0</v>
      </c>
      <c r="ES41">
        <v>3</v>
      </c>
      <c r="ET41" t="s">
        <v>309</v>
      </c>
      <c r="EU41">
        <v>1.88411</v>
      </c>
      <c r="EV41">
        <v>1.8811</v>
      </c>
      <c r="EW41">
        <v>1.8829800000000001</v>
      </c>
      <c r="EX41">
        <v>1.8813</v>
      </c>
      <c r="EY41">
        <v>1.8826799999999999</v>
      </c>
      <c r="EZ41">
        <v>1.88202</v>
      </c>
      <c r="FA41">
        <v>1.8839699999999999</v>
      </c>
      <c r="FB41">
        <v>1.8811199999999999</v>
      </c>
      <c r="FC41" t="s">
        <v>310</v>
      </c>
      <c r="FD41" t="s">
        <v>19</v>
      </c>
      <c r="FE41" t="s">
        <v>19</v>
      </c>
      <c r="FF41" t="s">
        <v>19</v>
      </c>
      <c r="FG41" t="s">
        <v>311</v>
      </c>
      <c r="FH41" t="s">
        <v>312</v>
      </c>
      <c r="FI41" t="s">
        <v>313</v>
      </c>
      <c r="FJ41" t="s">
        <v>313</v>
      </c>
      <c r="FK41" t="s">
        <v>313</v>
      </c>
      <c r="FL41" t="s">
        <v>313</v>
      </c>
      <c r="FM41">
        <v>0</v>
      </c>
      <c r="FN41">
        <v>100</v>
      </c>
      <c r="FO41">
        <v>100</v>
      </c>
      <c r="FP41">
        <v>-0.50600000000000001</v>
      </c>
      <c r="FQ41">
        <v>2.8000000000000001E-2</v>
      </c>
      <c r="FR41">
        <v>2</v>
      </c>
      <c r="FS41">
        <v>729.03099999999995</v>
      </c>
      <c r="FT41">
        <v>524.09100000000001</v>
      </c>
      <c r="FU41">
        <v>33.495800000000003</v>
      </c>
      <c r="FV41">
        <v>32.754899999999999</v>
      </c>
      <c r="FW41">
        <v>29.9999</v>
      </c>
      <c r="FX41">
        <v>32.524000000000001</v>
      </c>
      <c r="FY41">
        <v>32.470300000000002</v>
      </c>
      <c r="FZ41">
        <v>25.3963</v>
      </c>
      <c r="GA41">
        <v>38.538800000000002</v>
      </c>
      <c r="GB41">
        <v>0</v>
      </c>
      <c r="GC41">
        <v>-999.9</v>
      </c>
      <c r="GD41">
        <v>400</v>
      </c>
      <c r="GE41">
        <v>25.391400000000001</v>
      </c>
      <c r="GF41">
        <v>100.477</v>
      </c>
      <c r="GG41">
        <v>99.812200000000004</v>
      </c>
    </row>
    <row r="42" spans="1:189" x14ac:dyDescent="0.2">
      <c r="A42">
        <v>24</v>
      </c>
      <c r="B42">
        <v>1626620025.0999999</v>
      </c>
      <c r="C42">
        <v>1920.5999999046301</v>
      </c>
      <c r="D42" t="s">
        <v>382</v>
      </c>
      <c r="E42" t="s">
        <v>383</v>
      </c>
      <c r="F42">
        <f t="shared" si="0"/>
        <v>5914</v>
      </c>
      <c r="G42">
        <f t="shared" si="1"/>
        <v>35.65977904329467</v>
      </c>
      <c r="H42">
        <f t="shared" si="2"/>
        <v>0</v>
      </c>
      <c r="I42" t="s">
        <v>300</v>
      </c>
      <c r="J42" t="s">
        <v>301</v>
      </c>
      <c r="K42" t="s">
        <v>302</v>
      </c>
      <c r="L42" t="s">
        <v>303</v>
      </c>
      <c r="M42" t="s">
        <v>19</v>
      </c>
      <c r="O42" t="s">
        <v>304</v>
      </c>
      <c r="U42">
        <v>1626620017.0999999</v>
      </c>
      <c r="V42">
        <f t="shared" si="3"/>
        <v>9.5653180462150229E-3</v>
      </c>
      <c r="W42">
        <f t="shared" si="4"/>
        <v>31.066215733888455</v>
      </c>
      <c r="X42">
        <f t="shared" si="5"/>
        <v>370.23577419354802</v>
      </c>
      <c r="Y42">
        <f t="shared" si="6"/>
        <v>262.85710887685752</v>
      </c>
      <c r="Z42">
        <f t="shared" si="7"/>
        <v>23.968397849702999</v>
      </c>
      <c r="AA42">
        <f t="shared" si="8"/>
        <v>33.759628461184235</v>
      </c>
      <c r="AB42">
        <f t="shared" si="9"/>
        <v>0.57265894512850934</v>
      </c>
      <c r="AC42">
        <f t="shared" si="10"/>
        <v>2.1210304199971608</v>
      </c>
      <c r="AD42">
        <f t="shared" si="11"/>
        <v>0.49866333391338974</v>
      </c>
      <c r="AE42">
        <f t="shared" si="12"/>
        <v>0.31751263645359212</v>
      </c>
      <c r="AF42">
        <f t="shared" si="13"/>
        <v>189.8286299032421</v>
      </c>
      <c r="AG42">
        <f t="shared" si="14"/>
        <v>32.339929038374621</v>
      </c>
      <c r="AH42">
        <f t="shared" si="15"/>
        <v>31.579609677419398</v>
      </c>
      <c r="AI42">
        <f t="shared" si="16"/>
        <v>4.6626332791721081</v>
      </c>
      <c r="AJ42">
        <f t="shared" si="17"/>
        <v>55.378852253534106</v>
      </c>
      <c r="AK42">
        <f t="shared" si="18"/>
        <v>2.9869133842490609</v>
      </c>
      <c r="AL42">
        <f t="shared" si="19"/>
        <v>5.3935992941392996</v>
      </c>
      <c r="AM42">
        <f t="shared" si="20"/>
        <v>1.6757198949230472</v>
      </c>
      <c r="AN42">
        <f t="shared" si="21"/>
        <v>-421.83052583808251</v>
      </c>
      <c r="AO42">
        <f t="shared" si="22"/>
        <v>296.0997063048672</v>
      </c>
      <c r="AP42">
        <f t="shared" si="23"/>
        <v>31.9329585627558</v>
      </c>
      <c r="AQ42">
        <f t="shared" si="24"/>
        <v>96.030768932782593</v>
      </c>
      <c r="AR42">
        <v>-3.7797294113117899E-2</v>
      </c>
      <c r="AS42">
        <v>4.2430773866800803E-2</v>
      </c>
      <c r="AT42">
        <v>3.2271483648685999</v>
      </c>
      <c r="AU42">
        <v>0</v>
      </c>
      <c r="AV42">
        <v>0</v>
      </c>
      <c r="AW42">
        <f t="shared" si="25"/>
        <v>1</v>
      </c>
      <c r="AX42">
        <f t="shared" si="26"/>
        <v>0</v>
      </c>
      <c r="AY42">
        <f t="shared" si="27"/>
        <v>47071.868913658647</v>
      </c>
      <c r="AZ42">
        <v>0</v>
      </c>
      <c r="BA42">
        <v>0</v>
      </c>
      <c r="BB42">
        <v>0</v>
      </c>
      <c r="BC42">
        <f t="shared" si="28"/>
        <v>0</v>
      </c>
      <c r="BD42" t="e">
        <f t="shared" si="29"/>
        <v>#DIV/0!</v>
      </c>
      <c r="BE42">
        <v>-1</v>
      </c>
      <c r="BF42" t="s">
        <v>384</v>
      </c>
      <c r="BG42">
        <v>1135.1859999999999</v>
      </c>
      <c r="BH42">
        <v>1817.68</v>
      </c>
      <c r="BI42">
        <f t="shared" si="30"/>
        <v>0.37547533119140886</v>
      </c>
      <c r="BJ42">
        <v>0.5</v>
      </c>
      <c r="BK42">
        <f t="shared" si="31"/>
        <v>1177.0636066770005</v>
      </c>
      <c r="BL42">
        <f t="shared" si="32"/>
        <v>31.066215733888455</v>
      </c>
      <c r="BM42">
        <f t="shared" si="33"/>
        <v>220.97917377520048</v>
      </c>
      <c r="BN42">
        <f t="shared" si="34"/>
        <v>1</v>
      </c>
      <c r="BO42">
        <f t="shared" si="35"/>
        <v>2.7242551338763622E-2</v>
      </c>
      <c r="BP42">
        <f t="shared" si="36"/>
        <v>-1</v>
      </c>
      <c r="BQ42" t="s">
        <v>306</v>
      </c>
      <c r="BR42">
        <v>0</v>
      </c>
      <c r="BS42">
        <f t="shared" si="37"/>
        <v>1817.68</v>
      </c>
      <c r="BT42">
        <f t="shared" si="38"/>
        <v>0.37547533119140891</v>
      </c>
      <c r="BU42" t="e">
        <f t="shared" si="39"/>
        <v>#DIV/0!</v>
      </c>
      <c r="BV42">
        <f t="shared" si="40"/>
        <v>0.37547533119140891</v>
      </c>
      <c r="BW42" t="e">
        <f t="shared" si="41"/>
        <v>#DIV/0!</v>
      </c>
      <c r="BX42" t="s">
        <v>306</v>
      </c>
      <c r="BY42" t="s">
        <v>306</v>
      </c>
      <c r="BZ42" t="s">
        <v>306</v>
      </c>
      <c r="CA42" t="s">
        <v>306</v>
      </c>
      <c r="CB42" t="s">
        <v>306</v>
      </c>
      <c r="CC42" t="s">
        <v>306</v>
      </c>
      <c r="CD42" t="s">
        <v>306</v>
      </c>
      <c r="CE42" t="s">
        <v>306</v>
      </c>
      <c r="CF42">
        <f t="shared" si="42"/>
        <v>1399.8216129032301</v>
      </c>
      <c r="CG42">
        <f t="shared" si="43"/>
        <v>1177.0636066770005</v>
      </c>
      <c r="CH42">
        <f t="shared" si="44"/>
        <v>0.84086686176802949</v>
      </c>
      <c r="CI42">
        <f t="shared" si="45"/>
        <v>0.16127304321229705</v>
      </c>
      <c r="CJ42">
        <v>6</v>
      </c>
      <c r="CK42">
        <v>0.5</v>
      </c>
      <c r="CL42" t="s">
        <v>307</v>
      </c>
      <c r="CM42">
        <v>1626620017.0999999</v>
      </c>
      <c r="CN42">
        <v>370.23577419354802</v>
      </c>
      <c r="CO42">
        <v>399.89699999999999</v>
      </c>
      <c r="CP42">
        <v>32.756941935483901</v>
      </c>
      <c r="CQ42">
        <v>24.827325806451601</v>
      </c>
      <c r="CR42">
        <v>700.058161290322</v>
      </c>
      <c r="CS42">
        <v>91.112538709677395</v>
      </c>
      <c r="CT42">
        <v>7.1595332258064498E-2</v>
      </c>
      <c r="CU42">
        <v>34.169048387096801</v>
      </c>
      <c r="CV42">
        <v>31.579609677419398</v>
      </c>
      <c r="CW42">
        <v>999.9</v>
      </c>
      <c r="CX42">
        <v>10004.1129032258</v>
      </c>
      <c r="CY42">
        <v>0</v>
      </c>
      <c r="CZ42">
        <v>0.230172161290323</v>
      </c>
      <c r="DA42">
        <v>1399.8216129032301</v>
      </c>
      <c r="DB42">
        <v>0.97100022580645196</v>
      </c>
      <c r="DC42">
        <v>2.9000041935483899E-2</v>
      </c>
      <c r="DD42">
        <v>0</v>
      </c>
      <c r="DE42">
        <v>1148.6645161290301</v>
      </c>
      <c r="DF42">
        <v>4.9997400000000001</v>
      </c>
      <c r="DG42">
        <v>24076.3838709677</v>
      </c>
      <c r="DH42">
        <v>12681.9064516129</v>
      </c>
      <c r="DI42">
        <v>49.561999999999998</v>
      </c>
      <c r="DJ42">
        <v>50.561999999999998</v>
      </c>
      <c r="DK42">
        <v>50.686999999999998</v>
      </c>
      <c r="DL42">
        <v>50.691064516129003</v>
      </c>
      <c r="DM42">
        <v>51.75</v>
      </c>
      <c r="DN42">
        <v>1354.3732258064499</v>
      </c>
      <c r="DO42">
        <v>40.448387096774198</v>
      </c>
      <c r="DP42">
        <v>0</v>
      </c>
      <c r="DQ42">
        <v>71.700000047683702</v>
      </c>
      <c r="DR42">
        <v>1135.1859999999999</v>
      </c>
      <c r="DS42">
        <v>-772.33384526500004</v>
      </c>
      <c r="DT42">
        <v>-9604.1846053461195</v>
      </c>
      <c r="DU42">
        <v>23821.592000000001</v>
      </c>
      <c r="DV42">
        <v>15</v>
      </c>
      <c r="DW42">
        <v>1626619619.0999999</v>
      </c>
      <c r="DX42" t="s">
        <v>366</v>
      </c>
      <c r="DY42">
        <v>3</v>
      </c>
      <c r="DZ42">
        <v>-0.50600000000000001</v>
      </c>
      <c r="EA42">
        <v>2.8000000000000001E-2</v>
      </c>
      <c r="EB42">
        <v>399</v>
      </c>
      <c r="EC42">
        <v>31</v>
      </c>
      <c r="ED42">
        <v>7.0000000000000007E-2</v>
      </c>
      <c r="EE42">
        <v>0.02</v>
      </c>
      <c r="EF42">
        <v>-13.3209319809524</v>
      </c>
      <c r="EG42">
        <v>-101.89046183755799</v>
      </c>
      <c r="EH42">
        <v>17.0432259612979</v>
      </c>
      <c r="EI42">
        <v>0</v>
      </c>
      <c r="EJ42">
        <v>1078.1199999999999</v>
      </c>
      <c r="EK42">
        <v>0</v>
      </c>
      <c r="EL42">
        <v>0</v>
      </c>
      <c r="EM42">
        <v>0</v>
      </c>
      <c r="EN42">
        <v>5.0090482539682499</v>
      </c>
      <c r="EO42">
        <v>19.488261002304402</v>
      </c>
      <c r="EP42">
        <v>3.0686114356251299</v>
      </c>
      <c r="EQ42">
        <v>0</v>
      </c>
      <c r="ER42">
        <v>0</v>
      </c>
      <c r="ES42">
        <v>3</v>
      </c>
      <c r="ET42" t="s">
        <v>309</v>
      </c>
      <c r="EU42">
        <v>1.8841399999999999</v>
      </c>
      <c r="EV42">
        <v>1.8811</v>
      </c>
      <c r="EW42">
        <v>1.8829400000000001</v>
      </c>
      <c r="EX42">
        <v>1.8812599999999999</v>
      </c>
      <c r="EY42">
        <v>1.88266</v>
      </c>
      <c r="EZ42">
        <v>1.88202</v>
      </c>
      <c r="FA42">
        <v>1.8839399999999999</v>
      </c>
      <c r="FB42">
        <v>1.8811</v>
      </c>
      <c r="FC42" t="s">
        <v>310</v>
      </c>
      <c r="FD42" t="s">
        <v>19</v>
      </c>
      <c r="FE42" t="s">
        <v>19</v>
      </c>
      <c r="FF42" t="s">
        <v>19</v>
      </c>
      <c r="FG42" t="s">
        <v>311</v>
      </c>
      <c r="FH42" t="s">
        <v>312</v>
      </c>
      <c r="FI42" t="s">
        <v>313</v>
      </c>
      <c r="FJ42" t="s">
        <v>313</v>
      </c>
      <c r="FK42" t="s">
        <v>313</v>
      </c>
      <c r="FL42" t="s">
        <v>313</v>
      </c>
      <c r="FM42">
        <v>0</v>
      </c>
      <c r="FN42">
        <v>100</v>
      </c>
      <c r="FO42">
        <v>100</v>
      </c>
      <c r="FP42">
        <v>-0.50600000000000001</v>
      </c>
      <c r="FQ42">
        <v>2.8000000000000001E-2</v>
      </c>
      <c r="FR42">
        <v>2</v>
      </c>
      <c r="FS42">
        <v>761.67499999999995</v>
      </c>
      <c r="FT42">
        <v>522.47699999999998</v>
      </c>
      <c r="FU42">
        <v>33.504899999999999</v>
      </c>
      <c r="FV42">
        <v>32.737400000000001</v>
      </c>
      <c r="FW42">
        <v>30.0001</v>
      </c>
      <c r="FX42">
        <v>32.513399999999997</v>
      </c>
      <c r="FY42">
        <v>32.463200000000001</v>
      </c>
      <c r="FZ42">
        <v>25.401199999999999</v>
      </c>
      <c r="GA42">
        <v>35.449800000000003</v>
      </c>
      <c r="GB42">
        <v>0</v>
      </c>
      <c r="GC42">
        <v>-999.9</v>
      </c>
      <c r="GD42">
        <v>400</v>
      </c>
      <c r="GE42">
        <v>27.0214</v>
      </c>
      <c r="GF42">
        <v>100.485</v>
      </c>
      <c r="GG42">
        <v>99.817400000000006</v>
      </c>
    </row>
    <row r="43" spans="1:189" x14ac:dyDescent="0.2">
      <c r="A43">
        <v>25</v>
      </c>
      <c r="B43">
        <v>1626620109.0999999</v>
      </c>
      <c r="C43">
        <v>2004.5999999046301</v>
      </c>
      <c r="D43" t="s">
        <v>385</v>
      </c>
      <c r="E43" t="s">
        <v>386</v>
      </c>
      <c r="F43">
        <f t="shared" si="0"/>
        <v>5914</v>
      </c>
      <c r="G43">
        <f t="shared" si="1"/>
        <v>35.614121406800606</v>
      </c>
      <c r="H43">
        <f t="shared" si="2"/>
        <v>0</v>
      </c>
      <c r="I43" t="s">
        <v>300</v>
      </c>
      <c r="J43" t="s">
        <v>301</v>
      </c>
      <c r="K43" t="s">
        <v>302</v>
      </c>
      <c r="L43" t="s">
        <v>303</v>
      </c>
      <c r="M43" t="s">
        <v>19</v>
      </c>
      <c r="O43" t="s">
        <v>304</v>
      </c>
      <c r="U43">
        <v>1626620101.0999999</v>
      </c>
      <c r="V43">
        <f t="shared" si="3"/>
        <v>1.4758180148382856E-2</v>
      </c>
      <c r="W43">
        <f t="shared" si="4"/>
        <v>42.723547173247134</v>
      </c>
      <c r="X43">
        <f t="shared" si="5"/>
        <v>361.427387096774</v>
      </c>
      <c r="Y43">
        <f t="shared" si="6"/>
        <v>288.28811165132845</v>
      </c>
      <c r="Z43">
        <f t="shared" si="7"/>
        <v>26.283417189934354</v>
      </c>
      <c r="AA43">
        <f t="shared" si="8"/>
        <v>32.951573148537193</v>
      </c>
      <c r="AB43">
        <f t="shared" si="9"/>
        <v>1.347627880089642</v>
      </c>
      <c r="AC43">
        <f t="shared" si="10"/>
        <v>2.1205954651029364</v>
      </c>
      <c r="AD43">
        <f t="shared" si="11"/>
        <v>1.0017473288970851</v>
      </c>
      <c r="AE43">
        <f t="shared" si="12"/>
        <v>0.64969000679465461</v>
      </c>
      <c r="AF43">
        <f t="shared" si="13"/>
        <v>189.85485309921816</v>
      </c>
      <c r="AG43">
        <f t="shared" si="14"/>
        <v>30.929925431171103</v>
      </c>
      <c r="AH43">
        <f t="shared" si="15"/>
        <v>33.0261322580645</v>
      </c>
      <c r="AI43">
        <f t="shared" si="16"/>
        <v>5.0595298513286915</v>
      </c>
      <c r="AJ43">
        <f t="shared" si="17"/>
        <v>68.588446518396978</v>
      </c>
      <c r="AK43">
        <f t="shared" si="18"/>
        <v>3.7814886683318725</v>
      </c>
      <c r="AL43">
        <f t="shared" si="19"/>
        <v>5.5133026920468176</v>
      </c>
      <c r="AM43">
        <f t="shared" si="20"/>
        <v>1.278041182996819</v>
      </c>
      <c r="AN43">
        <f t="shared" si="21"/>
        <v>-650.83574454368397</v>
      </c>
      <c r="AO43">
        <f t="shared" si="22"/>
        <v>175.77441554752951</v>
      </c>
      <c r="AP43">
        <f t="shared" si="23"/>
        <v>19.131810938224515</v>
      </c>
      <c r="AQ43">
        <f t="shared" si="24"/>
        <v>-266.07466495871176</v>
      </c>
      <c r="AR43">
        <v>-3.7786148829555999E-2</v>
      </c>
      <c r="AS43">
        <v>4.2418262309622097E-2</v>
      </c>
      <c r="AT43">
        <v>3.2263872491092198</v>
      </c>
      <c r="AU43">
        <v>128</v>
      </c>
      <c r="AV43">
        <v>18</v>
      </c>
      <c r="AW43">
        <f t="shared" si="25"/>
        <v>1</v>
      </c>
      <c r="AX43">
        <f t="shared" si="26"/>
        <v>0</v>
      </c>
      <c r="AY43">
        <f t="shared" si="27"/>
        <v>46998.189081413992</v>
      </c>
      <c r="AZ43">
        <v>0</v>
      </c>
      <c r="BA43">
        <v>0</v>
      </c>
      <c r="BB43">
        <v>0</v>
      </c>
      <c r="BC43">
        <f t="shared" si="28"/>
        <v>0</v>
      </c>
      <c r="BD43" t="e">
        <f t="shared" si="29"/>
        <v>#DIV/0!</v>
      </c>
      <c r="BE43">
        <v>-1</v>
      </c>
      <c r="BF43" t="s">
        <v>387</v>
      </c>
      <c r="BG43">
        <v>1029.798</v>
      </c>
      <c r="BH43">
        <v>1816.03</v>
      </c>
      <c r="BI43">
        <f t="shared" si="30"/>
        <v>0.43293998447162219</v>
      </c>
      <c r="BJ43">
        <v>0.5</v>
      </c>
      <c r="BK43">
        <f t="shared" si="31"/>
        <v>1177.2243679673522</v>
      </c>
      <c r="BL43">
        <f t="shared" si="32"/>
        <v>42.723547173247134</v>
      </c>
      <c r="BM43">
        <f t="shared" si="33"/>
        <v>254.83374979370035</v>
      </c>
      <c r="BN43">
        <f t="shared" si="34"/>
        <v>1</v>
      </c>
      <c r="BO43">
        <f t="shared" si="35"/>
        <v>3.7141218244354006E-2</v>
      </c>
      <c r="BP43">
        <f t="shared" si="36"/>
        <v>-1</v>
      </c>
      <c r="BQ43" t="s">
        <v>306</v>
      </c>
      <c r="BR43">
        <v>0</v>
      </c>
      <c r="BS43">
        <f t="shared" si="37"/>
        <v>1816.03</v>
      </c>
      <c r="BT43">
        <f t="shared" si="38"/>
        <v>0.43293998447162213</v>
      </c>
      <c r="BU43" t="e">
        <f t="shared" si="39"/>
        <v>#DIV/0!</v>
      </c>
      <c r="BV43">
        <f t="shared" si="40"/>
        <v>0.43293998447162213</v>
      </c>
      <c r="BW43" t="e">
        <f t="shared" si="41"/>
        <v>#DIV/0!</v>
      </c>
      <c r="BX43" t="s">
        <v>306</v>
      </c>
      <c r="BY43" t="s">
        <v>306</v>
      </c>
      <c r="BZ43" t="s">
        <v>306</v>
      </c>
      <c r="CA43" t="s">
        <v>306</v>
      </c>
      <c r="CB43" t="s">
        <v>306</v>
      </c>
      <c r="CC43" t="s">
        <v>306</v>
      </c>
      <c r="CD43" t="s">
        <v>306</v>
      </c>
      <c r="CE43" t="s">
        <v>306</v>
      </c>
      <c r="CF43">
        <f t="shared" si="42"/>
        <v>1400.0125806451599</v>
      </c>
      <c r="CG43">
        <f t="shared" si="43"/>
        <v>1177.2243679673522</v>
      </c>
      <c r="CH43">
        <f t="shared" si="44"/>
        <v>0.84086699237006757</v>
      </c>
      <c r="CI43">
        <f t="shared" si="45"/>
        <v>0.16127329527423048</v>
      </c>
      <c r="CJ43">
        <v>6</v>
      </c>
      <c r="CK43">
        <v>0.5</v>
      </c>
      <c r="CL43" t="s">
        <v>307</v>
      </c>
      <c r="CM43">
        <v>1626620101.0999999</v>
      </c>
      <c r="CN43">
        <v>361.427387096774</v>
      </c>
      <c r="CO43">
        <v>402.63038709677397</v>
      </c>
      <c r="CP43">
        <v>41.477035483870999</v>
      </c>
      <c r="CQ43">
        <v>29.348664516128999</v>
      </c>
      <c r="CR43">
        <v>699.81638709677395</v>
      </c>
      <c r="CS43">
        <v>91.112712903225798</v>
      </c>
      <c r="CT43">
        <v>5.7946335483871E-2</v>
      </c>
      <c r="CU43">
        <v>34.563622580645202</v>
      </c>
      <c r="CV43">
        <v>33.0261322580645</v>
      </c>
      <c r="CW43">
        <v>999.9</v>
      </c>
      <c r="CX43">
        <v>10001.1438709677</v>
      </c>
      <c r="CY43">
        <v>0</v>
      </c>
      <c r="CZ43">
        <v>0.22619583870967699</v>
      </c>
      <c r="DA43">
        <v>1400.0125806451599</v>
      </c>
      <c r="DB43">
        <v>0.97099764516128995</v>
      </c>
      <c r="DC43">
        <v>2.90023677419355E-2</v>
      </c>
      <c r="DD43">
        <v>0</v>
      </c>
      <c r="DE43">
        <v>1033.76225806452</v>
      </c>
      <c r="DF43">
        <v>4.9997400000000001</v>
      </c>
      <c r="DG43">
        <v>22224.419354838701</v>
      </c>
      <c r="DH43">
        <v>12683.635483870999</v>
      </c>
      <c r="DI43">
        <v>49.628999999999998</v>
      </c>
      <c r="DJ43">
        <v>50.856709677419403</v>
      </c>
      <c r="DK43">
        <v>50.777999999999999</v>
      </c>
      <c r="DL43">
        <v>50.686999999999998</v>
      </c>
      <c r="DM43">
        <v>51.811999999999998</v>
      </c>
      <c r="DN43">
        <v>1354.5525806451601</v>
      </c>
      <c r="DO43">
        <v>40.46</v>
      </c>
      <c r="DP43">
        <v>0</v>
      </c>
      <c r="DQ43">
        <v>83.5</v>
      </c>
      <c r="DR43">
        <v>1029.798</v>
      </c>
      <c r="DS43">
        <v>-215.44384582427099</v>
      </c>
      <c r="DT43">
        <v>-5504.64614589948</v>
      </c>
      <c r="DU43">
        <v>22129.792000000001</v>
      </c>
      <c r="DV43">
        <v>15</v>
      </c>
      <c r="DW43">
        <v>1626619619.0999999</v>
      </c>
      <c r="DX43" t="s">
        <v>366</v>
      </c>
      <c r="DY43">
        <v>3</v>
      </c>
      <c r="DZ43">
        <v>-0.50600000000000001</v>
      </c>
      <c r="EA43">
        <v>2.8000000000000001E-2</v>
      </c>
      <c r="EB43">
        <v>399</v>
      </c>
      <c r="EC43">
        <v>31</v>
      </c>
      <c r="ED43">
        <v>7.0000000000000007E-2</v>
      </c>
      <c r="EE43">
        <v>0.02</v>
      </c>
      <c r="EF43">
        <v>-36.372041269841297</v>
      </c>
      <c r="EG43">
        <v>-41.825185483871003</v>
      </c>
      <c r="EH43">
        <v>7.3914027310935699</v>
      </c>
      <c r="EI43">
        <v>0</v>
      </c>
      <c r="EJ43">
        <v>1009.9</v>
      </c>
      <c r="EK43">
        <v>0</v>
      </c>
      <c r="EL43">
        <v>0</v>
      </c>
      <c r="EM43">
        <v>0</v>
      </c>
      <c r="EN43">
        <v>7.2396015682539696</v>
      </c>
      <c r="EO43">
        <v>34.037209724654502</v>
      </c>
      <c r="EP43">
        <v>5.2333672083105096</v>
      </c>
      <c r="EQ43">
        <v>0</v>
      </c>
      <c r="ER43">
        <v>0</v>
      </c>
      <c r="ES43">
        <v>3</v>
      </c>
      <c r="ET43" t="s">
        <v>309</v>
      </c>
      <c r="EU43">
        <v>1.8840699999999999</v>
      </c>
      <c r="EV43">
        <v>1.8810899999999999</v>
      </c>
      <c r="EW43">
        <v>1.88297</v>
      </c>
      <c r="EX43">
        <v>1.88127</v>
      </c>
      <c r="EY43">
        <v>1.8826400000000001</v>
      </c>
      <c r="EZ43">
        <v>1.88202</v>
      </c>
      <c r="FA43">
        <v>1.88395</v>
      </c>
      <c r="FB43">
        <v>1.8811</v>
      </c>
      <c r="FC43" t="s">
        <v>310</v>
      </c>
      <c r="FD43" t="s">
        <v>19</v>
      </c>
      <c r="FE43" t="s">
        <v>19</v>
      </c>
      <c r="FF43" t="s">
        <v>19</v>
      </c>
      <c r="FG43" t="s">
        <v>311</v>
      </c>
      <c r="FH43" t="s">
        <v>312</v>
      </c>
      <c r="FI43" t="s">
        <v>313</v>
      </c>
      <c r="FJ43" t="s">
        <v>313</v>
      </c>
      <c r="FK43" t="s">
        <v>313</v>
      </c>
      <c r="FL43" t="s">
        <v>313</v>
      </c>
      <c r="FM43">
        <v>0</v>
      </c>
      <c r="FN43">
        <v>100</v>
      </c>
      <c r="FO43">
        <v>100</v>
      </c>
      <c r="FP43">
        <v>-0.50600000000000001</v>
      </c>
      <c r="FQ43">
        <v>2.8000000000000001E-2</v>
      </c>
      <c r="FR43">
        <v>2</v>
      </c>
      <c r="FS43">
        <v>595.65</v>
      </c>
      <c r="FT43">
        <v>519.91999999999996</v>
      </c>
      <c r="FU43">
        <v>33.636600000000001</v>
      </c>
      <c r="FV43">
        <v>32.7699</v>
      </c>
      <c r="FW43">
        <v>30.000599999999999</v>
      </c>
      <c r="FX43">
        <v>32.533099999999997</v>
      </c>
      <c r="FY43">
        <v>32.484900000000003</v>
      </c>
      <c r="FZ43">
        <v>24.814599999999999</v>
      </c>
      <c r="GA43">
        <v>43.101100000000002</v>
      </c>
      <c r="GB43">
        <v>2.2532999999999999</v>
      </c>
      <c r="GC43">
        <v>-999.9</v>
      </c>
      <c r="GD43">
        <v>400</v>
      </c>
      <c r="GE43">
        <v>23.956700000000001</v>
      </c>
      <c r="GF43">
        <v>100.462</v>
      </c>
      <c r="GG43">
        <v>99.8095</v>
      </c>
    </row>
    <row r="44" spans="1:189" x14ac:dyDescent="0.2">
      <c r="A44">
        <v>26</v>
      </c>
      <c r="B44">
        <v>1626620142.0999999</v>
      </c>
      <c r="C44">
        <v>2037.5999999046301</v>
      </c>
      <c r="D44" t="s">
        <v>388</v>
      </c>
      <c r="E44" t="s">
        <v>389</v>
      </c>
      <c r="F44">
        <f t="shared" si="0"/>
        <v>5914</v>
      </c>
      <c r="G44">
        <f t="shared" si="1"/>
        <v>35.615208514581688</v>
      </c>
      <c r="H44">
        <f t="shared" si="2"/>
        <v>0</v>
      </c>
      <c r="I44" t="s">
        <v>300</v>
      </c>
      <c r="J44" t="s">
        <v>301</v>
      </c>
      <c r="K44" t="s">
        <v>302</v>
      </c>
      <c r="L44" t="s">
        <v>303</v>
      </c>
      <c r="M44" t="s">
        <v>19</v>
      </c>
      <c r="O44" t="s">
        <v>304</v>
      </c>
      <c r="U44">
        <v>1626620134.0999999</v>
      </c>
      <c r="V44">
        <f t="shared" si="3"/>
        <v>1.1781452988299213E-2</v>
      </c>
      <c r="W44">
        <f t="shared" si="4"/>
        <v>31.651921670089045</v>
      </c>
      <c r="X44">
        <f t="shared" si="5"/>
        <v>368.362129032258</v>
      </c>
      <c r="Y44">
        <f t="shared" si="6"/>
        <v>273.60852252955095</v>
      </c>
      <c r="Z44">
        <f t="shared" si="7"/>
        <v>24.947940750809938</v>
      </c>
      <c r="AA44">
        <f t="shared" si="8"/>
        <v>33.587683910490874</v>
      </c>
      <c r="AB44">
        <f t="shared" si="9"/>
        <v>0.68990440879621961</v>
      </c>
      <c r="AC44">
        <f t="shared" si="10"/>
        <v>2.1206188219018349</v>
      </c>
      <c r="AD44">
        <f t="shared" si="11"/>
        <v>0.58543048299305855</v>
      </c>
      <c r="AE44">
        <f t="shared" si="12"/>
        <v>0.37395510844960189</v>
      </c>
      <c r="AF44">
        <f t="shared" si="13"/>
        <v>189.78461400784812</v>
      </c>
      <c r="AG44">
        <f t="shared" si="14"/>
        <v>31.955089079054918</v>
      </c>
      <c r="AH44">
        <f t="shared" si="15"/>
        <v>32.017735483871</v>
      </c>
      <c r="AI44">
        <f t="shared" si="16"/>
        <v>4.779878735478384</v>
      </c>
      <c r="AJ44">
        <f t="shared" si="17"/>
        <v>54.866388637448914</v>
      </c>
      <c r="AK44">
        <f t="shared" si="18"/>
        <v>3.0234288148324913</v>
      </c>
      <c r="AL44">
        <f t="shared" si="19"/>
        <v>5.5105300164932993</v>
      </c>
      <c r="AM44">
        <f t="shared" si="20"/>
        <v>1.7564499206458928</v>
      </c>
      <c r="AN44">
        <f t="shared" si="21"/>
        <v>-519.56207678399528</v>
      </c>
      <c r="AO44">
        <f t="shared" si="22"/>
        <v>290.02791908817039</v>
      </c>
      <c r="AP44">
        <f t="shared" si="23"/>
        <v>31.410723088445348</v>
      </c>
      <c r="AQ44">
        <f t="shared" si="24"/>
        <v>-8.3388205995314593</v>
      </c>
      <c r="AR44">
        <v>-3.7786747279297803E-2</v>
      </c>
      <c r="AS44">
        <v>4.24189341218843E-2</v>
      </c>
      <c r="AT44">
        <v>3.22642811922525</v>
      </c>
      <c r="AU44">
        <v>14</v>
      </c>
      <c r="AV44">
        <v>2</v>
      </c>
      <c r="AW44">
        <f t="shared" si="25"/>
        <v>1</v>
      </c>
      <c r="AX44">
        <f t="shared" si="26"/>
        <v>0</v>
      </c>
      <c r="AY44">
        <f t="shared" si="27"/>
        <v>47000.288807762343</v>
      </c>
      <c r="AZ44">
        <v>0</v>
      </c>
      <c r="BA44">
        <v>0</v>
      </c>
      <c r="BB44">
        <v>0</v>
      </c>
      <c r="BC44">
        <f t="shared" si="28"/>
        <v>0</v>
      </c>
      <c r="BD44" t="e">
        <f t="shared" si="29"/>
        <v>#DIV/0!</v>
      </c>
      <c r="BE44">
        <v>-1</v>
      </c>
      <c r="BF44" t="s">
        <v>390</v>
      </c>
      <c r="BG44">
        <v>1339.9348</v>
      </c>
      <c r="BH44">
        <v>2025.68</v>
      </c>
      <c r="BI44">
        <f t="shared" si="30"/>
        <v>0.33852592709608631</v>
      </c>
      <c r="BJ44">
        <v>0.5</v>
      </c>
      <c r="BK44">
        <f t="shared" si="31"/>
        <v>1176.791960676873</v>
      </c>
      <c r="BL44">
        <f t="shared" si="32"/>
        <v>31.651921670089045</v>
      </c>
      <c r="BM44">
        <f t="shared" si="33"/>
        <v>199.18729474367979</v>
      </c>
      <c r="BN44">
        <f t="shared" si="34"/>
        <v>1</v>
      </c>
      <c r="BO44">
        <f t="shared" si="35"/>
        <v>2.7746553988445121E-2</v>
      </c>
      <c r="BP44">
        <f t="shared" si="36"/>
        <v>-1</v>
      </c>
      <c r="BQ44" t="s">
        <v>306</v>
      </c>
      <c r="BR44">
        <v>0</v>
      </c>
      <c r="BS44">
        <f t="shared" si="37"/>
        <v>2025.68</v>
      </c>
      <c r="BT44">
        <f t="shared" si="38"/>
        <v>0.33852592709608625</v>
      </c>
      <c r="BU44" t="e">
        <f t="shared" si="39"/>
        <v>#DIV/0!</v>
      </c>
      <c r="BV44">
        <f t="shared" si="40"/>
        <v>0.33852592709608625</v>
      </c>
      <c r="BW44" t="e">
        <f t="shared" si="41"/>
        <v>#DIV/0!</v>
      </c>
      <c r="BX44" t="s">
        <v>306</v>
      </c>
      <c r="BY44" t="s">
        <v>306</v>
      </c>
      <c r="BZ44" t="s">
        <v>306</v>
      </c>
      <c r="CA44" t="s">
        <v>306</v>
      </c>
      <c r="CB44" t="s">
        <v>306</v>
      </c>
      <c r="CC44" t="s">
        <v>306</v>
      </c>
      <c r="CD44" t="s">
        <v>306</v>
      </c>
      <c r="CE44" t="s">
        <v>306</v>
      </c>
      <c r="CF44">
        <f t="shared" si="42"/>
        <v>1399.49870967742</v>
      </c>
      <c r="CG44">
        <f t="shared" si="43"/>
        <v>1176.791960676873</v>
      </c>
      <c r="CH44">
        <f t="shared" si="44"/>
        <v>0.84086677075116401</v>
      </c>
      <c r="CI44">
        <f t="shared" si="45"/>
        <v>0.16127286754974673</v>
      </c>
      <c r="CJ44">
        <v>6</v>
      </c>
      <c r="CK44">
        <v>0.5</v>
      </c>
      <c r="CL44" t="s">
        <v>307</v>
      </c>
      <c r="CM44">
        <v>1626620134.0999999</v>
      </c>
      <c r="CN44">
        <v>368.362129032258</v>
      </c>
      <c r="CO44">
        <v>399.21161290322601</v>
      </c>
      <c r="CP44">
        <v>33.1584838709677</v>
      </c>
      <c r="CQ44">
        <v>23.3951322580645</v>
      </c>
      <c r="CR44">
        <v>700.01358064516103</v>
      </c>
      <c r="CS44">
        <v>91.112812903225802</v>
      </c>
      <c r="CT44">
        <v>6.83408129032258E-2</v>
      </c>
      <c r="CU44">
        <v>34.5545677419355</v>
      </c>
      <c r="CV44">
        <v>32.017735483871</v>
      </c>
      <c r="CW44">
        <v>999.9</v>
      </c>
      <c r="CX44">
        <v>10001.291290322601</v>
      </c>
      <c r="CY44">
        <v>0</v>
      </c>
      <c r="CZ44">
        <v>0.22809564516128999</v>
      </c>
      <c r="DA44">
        <v>1399.49870967742</v>
      </c>
      <c r="DB44">
        <v>0.97100274193548397</v>
      </c>
      <c r="DC44">
        <v>2.8997448387096801E-2</v>
      </c>
      <c r="DD44">
        <v>0</v>
      </c>
      <c r="DE44">
        <v>1355.35612903226</v>
      </c>
      <c r="DF44">
        <v>4.9997400000000001</v>
      </c>
      <c r="DG44">
        <v>29992.9258064516</v>
      </c>
      <c r="DH44">
        <v>12678.9935483871</v>
      </c>
      <c r="DI44">
        <v>49.776000000000003</v>
      </c>
      <c r="DJ44">
        <v>51.0059677419355</v>
      </c>
      <c r="DK44">
        <v>50.872903225806397</v>
      </c>
      <c r="DL44">
        <v>50.786000000000001</v>
      </c>
      <c r="DM44">
        <v>51.936999999999998</v>
      </c>
      <c r="DN44">
        <v>1354.0648387096801</v>
      </c>
      <c r="DO44">
        <v>40.4348387096774</v>
      </c>
      <c r="DP44">
        <v>0</v>
      </c>
      <c r="DQ44">
        <v>32.299999952316298</v>
      </c>
      <c r="DR44">
        <v>1339.9348</v>
      </c>
      <c r="DS44">
        <v>-784.17923078778904</v>
      </c>
      <c r="DT44">
        <v>-42099.961540382101</v>
      </c>
      <c r="DU44">
        <v>29270.896000000001</v>
      </c>
      <c r="DV44">
        <v>15</v>
      </c>
      <c r="DW44">
        <v>1626619619.0999999</v>
      </c>
      <c r="DX44" t="s">
        <v>366</v>
      </c>
      <c r="DY44">
        <v>3</v>
      </c>
      <c r="DZ44">
        <v>-0.50600000000000001</v>
      </c>
      <c r="EA44">
        <v>2.8000000000000001E-2</v>
      </c>
      <c r="EB44">
        <v>399</v>
      </c>
      <c r="EC44">
        <v>31</v>
      </c>
      <c r="ED44">
        <v>7.0000000000000007E-2</v>
      </c>
      <c r="EE44">
        <v>0.02</v>
      </c>
      <c r="EF44">
        <v>-26.6674249206349</v>
      </c>
      <c r="EG44">
        <v>-7.5451427671731297</v>
      </c>
      <c r="EH44">
        <v>10.5862189658222</v>
      </c>
      <c r="EI44">
        <v>0</v>
      </c>
      <c r="EJ44">
        <v>1277.03</v>
      </c>
      <c r="EK44">
        <v>0</v>
      </c>
      <c r="EL44">
        <v>0</v>
      </c>
      <c r="EM44">
        <v>0</v>
      </c>
      <c r="EN44">
        <v>9.9953960317460293</v>
      </c>
      <c r="EO44">
        <v>-6.2148061806029897</v>
      </c>
      <c r="EP44">
        <v>2.7903673392570001</v>
      </c>
      <c r="EQ44">
        <v>0</v>
      </c>
      <c r="ER44">
        <v>0</v>
      </c>
      <c r="ES44">
        <v>3</v>
      </c>
      <c r="ET44" t="s">
        <v>309</v>
      </c>
      <c r="EU44">
        <v>1.8840699999999999</v>
      </c>
      <c r="EV44">
        <v>1.8810800000000001</v>
      </c>
      <c r="EW44">
        <v>1.8829800000000001</v>
      </c>
      <c r="EX44">
        <v>1.88127</v>
      </c>
      <c r="EY44">
        <v>1.8826499999999999</v>
      </c>
      <c r="EZ44">
        <v>1.88202</v>
      </c>
      <c r="FA44">
        <v>1.8839399999999999</v>
      </c>
      <c r="FB44">
        <v>1.8811</v>
      </c>
      <c r="FC44" t="s">
        <v>310</v>
      </c>
      <c r="FD44" t="s">
        <v>19</v>
      </c>
      <c r="FE44" t="s">
        <v>19</v>
      </c>
      <c r="FF44" t="s">
        <v>19</v>
      </c>
      <c r="FG44" t="s">
        <v>311</v>
      </c>
      <c r="FH44" t="s">
        <v>312</v>
      </c>
      <c r="FI44" t="s">
        <v>313</v>
      </c>
      <c r="FJ44" t="s">
        <v>313</v>
      </c>
      <c r="FK44" t="s">
        <v>313</v>
      </c>
      <c r="FL44" t="s">
        <v>313</v>
      </c>
      <c r="FM44">
        <v>0</v>
      </c>
      <c r="FN44">
        <v>100</v>
      </c>
      <c r="FO44">
        <v>100</v>
      </c>
      <c r="FP44">
        <v>-0.50600000000000001</v>
      </c>
      <c r="FQ44">
        <v>2.8000000000000001E-2</v>
      </c>
      <c r="FR44">
        <v>2</v>
      </c>
      <c r="FS44">
        <v>730.61199999999997</v>
      </c>
      <c r="FT44">
        <v>519.10400000000004</v>
      </c>
      <c r="FU44">
        <v>33.723999999999997</v>
      </c>
      <c r="FV44">
        <v>32.825499999999998</v>
      </c>
      <c r="FW44">
        <v>30.000900000000001</v>
      </c>
      <c r="FX44">
        <v>32.578400000000002</v>
      </c>
      <c r="FY44">
        <v>32.5411</v>
      </c>
      <c r="FZ44">
        <v>25.471900000000002</v>
      </c>
      <c r="GA44">
        <v>37.534500000000001</v>
      </c>
      <c r="GB44">
        <v>0</v>
      </c>
      <c r="GC44">
        <v>-999.9</v>
      </c>
      <c r="GD44">
        <v>400</v>
      </c>
      <c r="GE44">
        <v>26.791799999999999</v>
      </c>
      <c r="GF44">
        <v>100.46599999999999</v>
      </c>
      <c r="GG44">
        <v>99.801900000000003</v>
      </c>
    </row>
    <row r="45" spans="1:189" x14ac:dyDescent="0.2">
      <c r="A45">
        <v>27</v>
      </c>
      <c r="B45">
        <v>1626620189.5999999</v>
      </c>
      <c r="C45">
        <v>2085.0999999046298</v>
      </c>
      <c r="D45" t="s">
        <v>391</v>
      </c>
      <c r="E45" t="s">
        <v>392</v>
      </c>
      <c r="F45">
        <f t="shared" si="0"/>
        <v>5914</v>
      </c>
      <c r="G45">
        <f t="shared" si="1"/>
        <v>35.617840922816249</v>
      </c>
      <c r="H45">
        <f t="shared" si="2"/>
        <v>0</v>
      </c>
      <c r="I45" t="s">
        <v>300</v>
      </c>
      <c r="J45" t="s">
        <v>301</v>
      </c>
      <c r="K45" t="s">
        <v>302</v>
      </c>
      <c r="L45" t="s">
        <v>303</v>
      </c>
      <c r="M45" t="s">
        <v>19</v>
      </c>
      <c r="O45" t="s">
        <v>304</v>
      </c>
      <c r="U45">
        <v>1626620181.5999999</v>
      </c>
      <c r="V45">
        <f t="shared" si="3"/>
        <v>1.0092660656211009E-2</v>
      </c>
      <c r="W45">
        <f t="shared" si="4"/>
        <v>27.167970176900713</v>
      </c>
      <c r="X45">
        <f t="shared" si="5"/>
        <v>373.49480645161299</v>
      </c>
      <c r="Y45">
        <f t="shared" si="6"/>
        <v>286.95816772822667</v>
      </c>
      <c r="Z45">
        <f t="shared" si="7"/>
        <v>26.163954547842973</v>
      </c>
      <c r="AA45">
        <f t="shared" si="8"/>
        <v>34.054096515943762</v>
      </c>
      <c r="AB45">
        <f t="shared" si="9"/>
        <v>0.64465913928137319</v>
      </c>
      <c r="AC45">
        <f t="shared" si="10"/>
        <v>2.1202020406691418</v>
      </c>
      <c r="AD45">
        <f t="shared" si="11"/>
        <v>0.55245033032478597</v>
      </c>
      <c r="AE45">
        <f t="shared" si="12"/>
        <v>0.3524615064872999</v>
      </c>
      <c r="AF45">
        <f t="shared" si="13"/>
        <v>189.56577845418073</v>
      </c>
      <c r="AG45">
        <f t="shared" si="14"/>
        <v>32.521502316375468</v>
      </c>
      <c r="AH45">
        <f t="shared" si="15"/>
        <v>31.948435483870998</v>
      </c>
      <c r="AI45">
        <f t="shared" si="16"/>
        <v>4.7611644525097905</v>
      </c>
      <c r="AJ45">
        <f t="shared" si="17"/>
        <v>57.54714425962716</v>
      </c>
      <c r="AK45">
        <f t="shared" si="18"/>
        <v>3.1678903123298379</v>
      </c>
      <c r="AL45">
        <f t="shared" si="19"/>
        <v>5.5048610197540366</v>
      </c>
      <c r="AM45">
        <f t="shared" si="20"/>
        <v>1.5932741401799526</v>
      </c>
      <c r="AN45">
        <f t="shared" si="21"/>
        <v>-445.08633493890551</v>
      </c>
      <c r="AO45">
        <f t="shared" si="22"/>
        <v>295.77462800838299</v>
      </c>
      <c r="AP45">
        <f t="shared" si="23"/>
        <v>32.02564614089529</v>
      </c>
      <c r="AQ45">
        <f t="shared" si="24"/>
        <v>72.279717664553516</v>
      </c>
      <c r="AR45">
        <v>-3.7776069242258299E-2</v>
      </c>
      <c r="AS45">
        <v>4.2406947089860099E-2</v>
      </c>
      <c r="AT45">
        <v>3.2256988508512801</v>
      </c>
      <c r="AU45">
        <v>0</v>
      </c>
      <c r="AV45">
        <v>0</v>
      </c>
      <c r="AW45">
        <f t="shared" si="25"/>
        <v>1</v>
      </c>
      <c r="AX45">
        <f t="shared" si="26"/>
        <v>0</v>
      </c>
      <c r="AY45">
        <f t="shared" si="27"/>
        <v>46990.40668568985</v>
      </c>
      <c r="AZ45">
        <v>0</v>
      </c>
      <c r="BA45">
        <v>0</v>
      </c>
      <c r="BB45">
        <v>0</v>
      </c>
      <c r="BC45">
        <f t="shared" si="28"/>
        <v>0</v>
      </c>
      <c r="BD45" t="e">
        <f t="shared" si="29"/>
        <v>#DIV/0!</v>
      </c>
      <c r="BE45">
        <v>-1</v>
      </c>
      <c r="BF45" t="s">
        <v>393</v>
      </c>
      <c r="BG45">
        <v>1147.252</v>
      </c>
      <c r="BH45">
        <v>1781.11</v>
      </c>
      <c r="BI45">
        <f t="shared" si="30"/>
        <v>0.35587807603123889</v>
      </c>
      <c r="BJ45">
        <v>0.5</v>
      </c>
      <c r="BK45">
        <f t="shared" si="31"/>
        <v>1175.4327007847166</v>
      </c>
      <c r="BL45">
        <f t="shared" si="32"/>
        <v>27.167970176900713</v>
      </c>
      <c r="BM45">
        <f t="shared" si="33"/>
        <v>209.15536402973393</v>
      </c>
      <c r="BN45">
        <f t="shared" si="34"/>
        <v>1</v>
      </c>
      <c r="BO45">
        <f t="shared" si="35"/>
        <v>2.3963915720649792E-2</v>
      </c>
      <c r="BP45">
        <f t="shared" si="36"/>
        <v>-1</v>
      </c>
      <c r="BQ45" t="s">
        <v>306</v>
      </c>
      <c r="BR45">
        <v>0</v>
      </c>
      <c r="BS45">
        <f t="shared" si="37"/>
        <v>1781.11</v>
      </c>
      <c r="BT45">
        <f t="shared" si="38"/>
        <v>0.35587807603123894</v>
      </c>
      <c r="BU45" t="e">
        <f t="shared" si="39"/>
        <v>#DIV/0!</v>
      </c>
      <c r="BV45">
        <f t="shared" si="40"/>
        <v>0.35587807603123894</v>
      </c>
      <c r="BW45" t="e">
        <f t="shared" si="41"/>
        <v>#DIV/0!</v>
      </c>
      <c r="BX45" t="s">
        <v>306</v>
      </c>
      <c r="BY45" t="s">
        <v>306</v>
      </c>
      <c r="BZ45" t="s">
        <v>306</v>
      </c>
      <c r="CA45" t="s">
        <v>306</v>
      </c>
      <c r="CB45" t="s">
        <v>306</v>
      </c>
      <c r="CC45" t="s">
        <v>306</v>
      </c>
      <c r="CD45" t="s">
        <v>306</v>
      </c>
      <c r="CE45" t="s">
        <v>306</v>
      </c>
      <c r="CF45">
        <f t="shared" si="42"/>
        <v>1397.8819354838699</v>
      </c>
      <c r="CG45">
        <f t="shared" si="43"/>
        <v>1175.4327007847166</v>
      </c>
      <c r="CH45">
        <f t="shared" si="44"/>
        <v>0.8408669365756174</v>
      </c>
      <c r="CI45">
        <f t="shared" si="45"/>
        <v>0.16127318759094159</v>
      </c>
      <c r="CJ45">
        <v>6</v>
      </c>
      <c r="CK45">
        <v>0.5</v>
      </c>
      <c r="CL45" t="s">
        <v>307</v>
      </c>
      <c r="CM45">
        <v>1626620181.5999999</v>
      </c>
      <c r="CN45">
        <v>373.49480645161299</v>
      </c>
      <c r="CO45">
        <v>400.07574193548402</v>
      </c>
      <c r="CP45">
        <v>34.744441935483898</v>
      </c>
      <c r="CQ45">
        <v>26.3743032258065</v>
      </c>
      <c r="CR45">
        <v>698.33945161290296</v>
      </c>
      <c r="CS45">
        <v>91.114061290322596</v>
      </c>
      <c r="CT45">
        <v>6.2833080645161299E-2</v>
      </c>
      <c r="CU45">
        <v>34.536041935483901</v>
      </c>
      <c r="CV45">
        <v>31.948435483870998</v>
      </c>
      <c r="CW45">
        <v>999.9</v>
      </c>
      <c r="CX45">
        <v>9998.3280645161303</v>
      </c>
      <c r="CY45">
        <v>0</v>
      </c>
      <c r="CZ45">
        <v>0.229995387096774</v>
      </c>
      <c r="DA45">
        <v>1397.8819354838699</v>
      </c>
      <c r="DB45">
        <v>0.97099861290322598</v>
      </c>
      <c r="DC45">
        <v>2.9001225806451598E-2</v>
      </c>
      <c r="DD45">
        <v>0</v>
      </c>
      <c r="DE45">
        <v>1160.0303225806499</v>
      </c>
      <c r="DF45">
        <v>4.9997400000000001</v>
      </c>
      <c r="DG45">
        <v>26699.545161290302</v>
      </c>
      <c r="DH45">
        <v>12664.274193548399</v>
      </c>
      <c r="DI45">
        <v>49.598548387096798</v>
      </c>
      <c r="DJ45">
        <v>50.933064516129001</v>
      </c>
      <c r="DK45">
        <v>50.874806451612898</v>
      </c>
      <c r="DL45">
        <v>50.592483870967698</v>
      </c>
      <c r="DM45">
        <v>51.776000000000003</v>
      </c>
      <c r="DN45">
        <v>1352.48548387097</v>
      </c>
      <c r="DO45">
        <v>40.395806451612899</v>
      </c>
      <c r="DP45">
        <v>0</v>
      </c>
      <c r="DQ45">
        <v>47.100000143051098</v>
      </c>
      <c r="DR45">
        <v>1147.252</v>
      </c>
      <c r="DS45">
        <v>-1024.0230755484099</v>
      </c>
      <c r="DT45">
        <v>-42388.915287016003</v>
      </c>
      <c r="DU45">
        <v>25989.132000000001</v>
      </c>
      <c r="DV45">
        <v>15</v>
      </c>
      <c r="DW45">
        <v>1626619619.0999999</v>
      </c>
      <c r="DX45" t="s">
        <v>366</v>
      </c>
      <c r="DY45">
        <v>3</v>
      </c>
      <c r="DZ45">
        <v>-0.50600000000000001</v>
      </c>
      <c r="EA45">
        <v>2.8000000000000001E-2</v>
      </c>
      <c r="EB45">
        <v>399</v>
      </c>
      <c r="EC45">
        <v>31</v>
      </c>
      <c r="ED45">
        <v>7.0000000000000007E-2</v>
      </c>
      <c r="EE45">
        <v>0.02</v>
      </c>
      <c r="EF45">
        <v>-12.346535968254001</v>
      </c>
      <c r="EG45">
        <v>-92.925838738475505</v>
      </c>
      <c r="EH45">
        <v>16.253009206873202</v>
      </c>
      <c r="EI45">
        <v>0</v>
      </c>
      <c r="EJ45">
        <v>1072.19</v>
      </c>
      <c r="EK45">
        <v>0</v>
      </c>
      <c r="EL45">
        <v>0</v>
      </c>
      <c r="EM45">
        <v>0</v>
      </c>
      <c r="EN45">
        <v>4.5354144079365097</v>
      </c>
      <c r="EO45">
        <v>27.1388573588697</v>
      </c>
      <c r="EP45">
        <v>4.20175220840874</v>
      </c>
      <c r="EQ45">
        <v>0</v>
      </c>
      <c r="ER45">
        <v>0</v>
      </c>
      <c r="ES45">
        <v>3</v>
      </c>
      <c r="ET45" t="s">
        <v>309</v>
      </c>
      <c r="EU45">
        <v>1.8840399999999999</v>
      </c>
      <c r="EV45">
        <v>1.8810800000000001</v>
      </c>
      <c r="EW45">
        <v>1.8829800000000001</v>
      </c>
      <c r="EX45">
        <v>1.8812599999999999</v>
      </c>
      <c r="EY45">
        <v>1.8826400000000001</v>
      </c>
      <c r="EZ45">
        <v>1.88201</v>
      </c>
      <c r="FA45">
        <v>1.88392</v>
      </c>
      <c r="FB45">
        <v>1.8811</v>
      </c>
      <c r="FC45" t="s">
        <v>310</v>
      </c>
      <c r="FD45" t="s">
        <v>19</v>
      </c>
      <c r="FE45" t="s">
        <v>19</v>
      </c>
      <c r="FF45" t="s">
        <v>19</v>
      </c>
      <c r="FG45" t="s">
        <v>311</v>
      </c>
      <c r="FH45" t="s">
        <v>312</v>
      </c>
      <c r="FI45" t="s">
        <v>313</v>
      </c>
      <c r="FJ45" t="s">
        <v>313</v>
      </c>
      <c r="FK45" t="s">
        <v>313</v>
      </c>
      <c r="FL45" t="s">
        <v>313</v>
      </c>
      <c r="FM45">
        <v>0</v>
      </c>
      <c r="FN45">
        <v>100</v>
      </c>
      <c r="FO45">
        <v>100</v>
      </c>
      <c r="FP45">
        <v>-0.50600000000000001</v>
      </c>
      <c r="FQ45">
        <v>2.8000000000000001E-2</v>
      </c>
      <c r="FR45">
        <v>2</v>
      </c>
      <c r="FS45">
        <v>749.08699999999999</v>
      </c>
      <c r="FT45">
        <v>519.48199999999997</v>
      </c>
      <c r="FU45">
        <v>33.833300000000001</v>
      </c>
      <c r="FV45">
        <v>32.936900000000001</v>
      </c>
      <c r="FW45">
        <v>30.001000000000001</v>
      </c>
      <c r="FX45">
        <v>32.680700000000002</v>
      </c>
      <c r="FY45">
        <v>32.630099999999999</v>
      </c>
      <c r="FZ45">
        <v>25.475999999999999</v>
      </c>
      <c r="GA45">
        <v>36.998100000000001</v>
      </c>
      <c r="GB45">
        <v>0</v>
      </c>
      <c r="GC45">
        <v>-999.9</v>
      </c>
      <c r="GD45">
        <v>400</v>
      </c>
      <c r="GE45">
        <v>25.898099999999999</v>
      </c>
      <c r="GF45">
        <v>100.44499999999999</v>
      </c>
      <c r="GG45">
        <v>99.783199999999994</v>
      </c>
    </row>
    <row r="46" spans="1:189" x14ac:dyDescent="0.2">
      <c r="A46">
        <v>28</v>
      </c>
      <c r="B46">
        <v>1626620217.2</v>
      </c>
      <c r="C46">
        <v>2112.7000000476801</v>
      </c>
      <c r="D46" t="s">
        <v>394</v>
      </c>
      <c r="E46" t="s">
        <v>395</v>
      </c>
      <c r="F46">
        <f t="shared" si="0"/>
        <v>5914</v>
      </c>
      <c r="G46">
        <f t="shared" si="1"/>
        <v>35.609310755045733</v>
      </c>
      <c r="H46">
        <f t="shared" si="2"/>
        <v>0</v>
      </c>
      <c r="I46" t="s">
        <v>300</v>
      </c>
      <c r="J46" t="s">
        <v>301</v>
      </c>
      <c r="K46" t="s">
        <v>302</v>
      </c>
      <c r="L46" t="s">
        <v>303</v>
      </c>
      <c r="M46" t="s">
        <v>19</v>
      </c>
      <c r="O46" t="s">
        <v>304</v>
      </c>
      <c r="U46">
        <v>1626620209.0999999</v>
      </c>
      <c r="V46">
        <f t="shared" si="3"/>
        <v>1.1775640677184626E-2</v>
      </c>
      <c r="W46">
        <f t="shared" si="4"/>
        <v>34.76939681924901</v>
      </c>
      <c r="X46">
        <f t="shared" si="5"/>
        <v>366.56554838709701</v>
      </c>
      <c r="Y46">
        <f t="shared" si="6"/>
        <v>275.09764470859966</v>
      </c>
      <c r="Z46">
        <f t="shared" si="7"/>
        <v>25.084123617884771</v>
      </c>
      <c r="AA46">
        <f t="shared" si="8"/>
        <v>33.424406594027893</v>
      </c>
      <c r="AB46">
        <f t="shared" si="9"/>
        <v>0.79272038761036767</v>
      </c>
      <c r="AC46">
        <f t="shared" si="10"/>
        <v>2.1202409324884242</v>
      </c>
      <c r="AD46">
        <f t="shared" si="11"/>
        <v>0.65799433099864224</v>
      </c>
      <c r="AE46">
        <f t="shared" si="12"/>
        <v>0.42143082838735518</v>
      </c>
      <c r="AF46">
        <f t="shared" si="13"/>
        <v>189.80672984503349</v>
      </c>
      <c r="AG46">
        <f t="shared" si="14"/>
        <v>32.020431980733491</v>
      </c>
      <c r="AH46">
        <f t="shared" si="15"/>
        <v>32.061429032258097</v>
      </c>
      <c r="AI46">
        <f t="shared" si="16"/>
        <v>4.7917109504304047</v>
      </c>
      <c r="AJ46">
        <f t="shared" si="17"/>
        <v>58.439310437169546</v>
      </c>
      <c r="AK46">
        <f t="shared" si="18"/>
        <v>3.231677014652905</v>
      </c>
      <c r="AL46">
        <f t="shared" si="19"/>
        <v>5.5299711623521137</v>
      </c>
      <c r="AM46">
        <f t="shared" si="20"/>
        <v>1.5600339357774997</v>
      </c>
      <c r="AN46">
        <f t="shared" si="21"/>
        <v>-519.30575386384203</v>
      </c>
      <c r="AO46">
        <f t="shared" si="22"/>
        <v>292.22954835372599</v>
      </c>
      <c r="AP46">
        <f t="shared" si="23"/>
        <v>31.671420092435994</v>
      </c>
      <c r="AQ46">
        <f t="shared" si="24"/>
        <v>-5.5980555726465582</v>
      </c>
      <c r="AR46">
        <v>-3.7777065591655799E-2</v>
      </c>
      <c r="AS46">
        <v>4.2408065579343797E-2</v>
      </c>
      <c r="AT46">
        <v>3.22576690031197</v>
      </c>
      <c r="AU46">
        <v>19</v>
      </c>
      <c r="AV46">
        <v>3</v>
      </c>
      <c r="AW46">
        <f t="shared" si="25"/>
        <v>1</v>
      </c>
      <c r="AX46">
        <f t="shared" si="26"/>
        <v>0</v>
      </c>
      <c r="AY46">
        <f t="shared" si="27"/>
        <v>46979.130793800468</v>
      </c>
      <c r="AZ46">
        <v>0</v>
      </c>
      <c r="BA46">
        <v>0</v>
      </c>
      <c r="BB46">
        <v>0</v>
      </c>
      <c r="BC46">
        <f t="shared" si="28"/>
        <v>0</v>
      </c>
      <c r="BD46" t="e">
        <f t="shared" si="29"/>
        <v>#DIV/0!</v>
      </c>
      <c r="BE46">
        <v>-1</v>
      </c>
      <c r="BF46" t="s">
        <v>396</v>
      </c>
      <c r="BG46">
        <v>1181.2736</v>
      </c>
      <c r="BH46">
        <v>1816.99</v>
      </c>
      <c r="BI46">
        <f t="shared" si="30"/>
        <v>0.3498733619887836</v>
      </c>
      <c r="BJ46">
        <v>0.5</v>
      </c>
      <c r="BK46">
        <f t="shared" si="31"/>
        <v>1176.9255002254238</v>
      </c>
      <c r="BL46">
        <f t="shared" si="32"/>
        <v>34.76939681924901</v>
      </c>
      <c r="BM46">
        <f t="shared" si="33"/>
        <v>205.88744078709996</v>
      </c>
      <c r="BN46">
        <f t="shared" si="34"/>
        <v>1</v>
      </c>
      <c r="BO46">
        <f t="shared" si="35"/>
        <v>3.0392235372925371E-2</v>
      </c>
      <c r="BP46">
        <f t="shared" si="36"/>
        <v>-1</v>
      </c>
      <c r="BQ46" t="s">
        <v>306</v>
      </c>
      <c r="BR46">
        <v>0</v>
      </c>
      <c r="BS46">
        <f t="shared" si="37"/>
        <v>1816.99</v>
      </c>
      <c r="BT46">
        <f t="shared" si="38"/>
        <v>0.34987336198878366</v>
      </c>
      <c r="BU46" t="e">
        <f t="shared" si="39"/>
        <v>#DIV/0!</v>
      </c>
      <c r="BV46">
        <f t="shared" si="40"/>
        <v>0.34987336198878366</v>
      </c>
      <c r="BW46" t="e">
        <f t="shared" si="41"/>
        <v>#DIV/0!</v>
      </c>
      <c r="BX46" t="s">
        <v>306</v>
      </c>
      <c r="BY46" t="s">
        <v>306</v>
      </c>
      <c r="BZ46" t="s">
        <v>306</v>
      </c>
      <c r="CA46" t="s">
        <v>306</v>
      </c>
      <c r="CB46" t="s">
        <v>306</v>
      </c>
      <c r="CC46" t="s">
        <v>306</v>
      </c>
      <c r="CD46" t="s">
        <v>306</v>
      </c>
      <c r="CE46" t="s">
        <v>306</v>
      </c>
      <c r="CF46">
        <f t="shared" si="42"/>
        <v>1399.65709677419</v>
      </c>
      <c r="CG46">
        <f t="shared" si="43"/>
        <v>1176.9255002254238</v>
      </c>
      <c r="CH46">
        <f t="shared" si="44"/>
        <v>0.84086702588648388</v>
      </c>
      <c r="CI46">
        <f t="shared" si="45"/>
        <v>0.16127335996091396</v>
      </c>
      <c r="CJ46">
        <v>6</v>
      </c>
      <c r="CK46">
        <v>0.5</v>
      </c>
      <c r="CL46" t="s">
        <v>307</v>
      </c>
      <c r="CM46">
        <v>1626620209.0999999</v>
      </c>
      <c r="CN46">
        <v>366.56554838709701</v>
      </c>
      <c r="CO46">
        <v>400.07506451612898</v>
      </c>
      <c r="CP46">
        <v>35.4418096774194</v>
      </c>
      <c r="CQ46">
        <v>25.704016129032301</v>
      </c>
      <c r="CR46">
        <v>699.84790322580704</v>
      </c>
      <c r="CS46">
        <v>91.116496774193493</v>
      </c>
      <c r="CT46">
        <v>6.6121835483871003E-2</v>
      </c>
      <c r="CU46">
        <v>34.617974193548399</v>
      </c>
      <c r="CV46">
        <v>32.061429032258097</v>
      </c>
      <c r="CW46">
        <v>999.9</v>
      </c>
      <c r="CX46">
        <v>9998.3245161290306</v>
      </c>
      <c r="CY46">
        <v>0</v>
      </c>
      <c r="CZ46">
        <v>0.230172161290323</v>
      </c>
      <c r="DA46">
        <v>1399.65709677419</v>
      </c>
      <c r="DB46">
        <v>0.97099712903225799</v>
      </c>
      <c r="DC46">
        <v>2.90027258064516E-2</v>
      </c>
      <c r="DD46">
        <v>0</v>
      </c>
      <c r="DE46">
        <v>1197.53451612903</v>
      </c>
      <c r="DF46">
        <v>4.9997400000000001</v>
      </c>
      <c r="DG46">
        <v>27152.4483870968</v>
      </c>
      <c r="DH46">
        <v>12680.3838709677</v>
      </c>
      <c r="DI46">
        <v>49.505774193548397</v>
      </c>
      <c r="DJ46">
        <v>50.811999999999998</v>
      </c>
      <c r="DK46">
        <v>50.618838709677398</v>
      </c>
      <c r="DL46">
        <v>50.364580645161297</v>
      </c>
      <c r="DM46">
        <v>51.703322580645199</v>
      </c>
      <c r="DN46">
        <v>1354.20580645161</v>
      </c>
      <c r="DO46">
        <v>40.451290322580697</v>
      </c>
      <c r="DP46">
        <v>0</v>
      </c>
      <c r="DQ46">
        <v>27.100000143051101</v>
      </c>
      <c r="DR46">
        <v>1181.2736</v>
      </c>
      <c r="DS46">
        <v>-672.166922086157</v>
      </c>
      <c r="DT46">
        <v>-28820.476879115598</v>
      </c>
      <c r="DU46">
        <v>26467.491999999998</v>
      </c>
      <c r="DV46">
        <v>15</v>
      </c>
      <c r="DW46">
        <v>1626619619.0999999</v>
      </c>
      <c r="DX46" t="s">
        <v>366</v>
      </c>
      <c r="DY46">
        <v>3</v>
      </c>
      <c r="DZ46">
        <v>-0.50600000000000001</v>
      </c>
      <c r="EA46">
        <v>2.8000000000000001E-2</v>
      </c>
      <c r="EB46">
        <v>399</v>
      </c>
      <c r="EC46">
        <v>31</v>
      </c>
      <c r="ED46">
        <v>7.0000000000000007E-2</v>
      </c>
      <c r="EE46">
        <v>0.02</v>
      </c>
      <c r="EF46">
        <v>-30.660072063492098</v>
      </c>
      <c r="EG46">
        <v>-10.0487591984748</v>
      </c>
      <c r="EH46">
        <v>8.0721843222568594</v>
      </c>
      <c r="EI46">
        <v>0</v>
      </c>
      <c r="EJ46">
        <v>1123.6500000000001</v>
      </c>
      <c r="EK46">
        <v>0</v>
      </c>
      <c r="EL46">
        <v>0</v>
      </c>
      <c r="EM46">
        <v>0</v>
      </c>
      <c r="EN46">
        <v>9.3509225396825393</v>
      </c>
      <c r="EO46">
        <v>2.0056252045630201</v>
      </c>
      <c r="EP46">
        <v>1.5964463438295999</v>
      </c>
      <c r="EQ46">
        <v>0</v>
      </c>
      <c r="ER46">
        <v>0</v>
      </c>
      <c r="ES46">
        <v>3</v>
      </c>
      <c r="ET46" t="s">
        <v>309</v>
      </c>
      <c r="EU46">
        <v>1.8840699999999999</v>
      </c>
      <c r="EV46">
        <v>1.8810899999999999</v>
      </c>
      <c r="EW46">
        <v>1.8829499999999999</v>
      </c>
      <c r="EX46">
        <v>1.8812599999999999</v>
      </c>
      <c r="EY46">
        <v>1.8826499999999999</v>
      </c>
      <c r="EZ46">
        <v>1.88202</v>
      </c>
      <c r="FA46">
        <v>1.88392</v>
      </c>
      <c r="FB46">
        <v>1.8811</v>
      </c>
      <c r="FC46" t="s">
        <v>310</v>
      </c>
      <c r="FD46" t="s">
        <v>19</v>
      </c>
      <c r="FE46" t="s">
        <v>19</v>
      </c>
      <c r="FF46" t="s">
        <v>19</v>
      </c>
      <c r="FG46" t="s">
        <v>311</v>
      </c>
      <c r="FH46" t="s">
        <v>312</v>
      </c>
      <c r="FI46" t="s">
        <v>313</v>
      </c>
      <c r="FJ46" t="s">
        <v>313</v>
      </c>
      <c r="FK46" t="s">
        <v>313</v>
      </c>
      <c r="FL46" t="s">
        <v>313</v>
      </c>
      <c r="FM46">
        <v>0</v>
      </c>
      <c r="FN46">
        <v>100</v>
      </c>
      <c r="FO46">
        <v>100</v>
      </c>
      <c r="FP46">
        <v>-0.50600000000000001</v>
      </c>
      <c r="FQ46">
        <v>2.8000000000000001E-2</v>
      </c>
      <c r="FR46">
        <v>2</v>
      </c>
      <c r="FS46">
        <v>725.13900000000001</v>
      </c>
      <c r="FT46">
        <v>518.04300000000001</v>
      </c>
      <c r="FU46">
        <v>33.9163</v>
      </c>
      <c r="FV46">
        <v>33.017699999999998</v>
      </c>
      <c r="FW46">
        <v>30.001300000000001</v>
      </c>
      <c r="FX46">
        <v>32.738599999999998</v>
      </c>
      <c r="FY46">
        <v>32.694200000000002</v>
      </c>
      <c r="FZ46">
        <v>25.448799999999999</v>
      </c>
      <c r="GA46">
        <v>39.417999999999999</v>
      </c>
      <c r="GB46">
        <v>0</v>
      </c>
      <c r="GC46">
        <v>-999.9</v>
      </c>
      <c r="GD46">
        <v>400</v>
      </c>
      <c r="GE46">
        <v>25.302499999999998</v>
      </c>
      <c r="GF46">
        <v>100.42700000000001</v>
      </c>
      <c r="GG46">
        <v>99.768000000000001</v>
      </c>
    </row>
    <row r="47" spans="1:189" x14ac:dyDescent="0.2">
      <c r="A47">
        <v>29</v>
      </c>
      <c r="B47">
        <v>1626620328.5999999</v>
      </c>
      <c r="C47">
        <v>2224.0999999046298</v>
      </c>
      <c r="D47" t="s">
        <v>397</v>
      </c>
      <c r="E47" t="s">
        <v>398</v>
      </c>
      <c r="F47">
        <f t="shared" si="0"/>
        <v>5914</v>
      </c>
      <c r="G47">
        <f t="shared" si="1"/>
        <v>35.552099326317567</v>
      </c>
      <c r="H47">
        <f t="shared" si="2"/>
        <v>0</v>
      </c>
      <c r="I47" t="s">
        <v>300</v>
      </c>
      <c r="J47" t="s">
        <v>301</v>
      </c>
      <c r="K47" t="s">
        <v>302</v>
      </c>
      <c r="L47" t="s">
        <v>303</v>
      </c>
      <c r="M47" t="s">
        <v>19</v>
      </c>
      <c r="O47" t="s">
        <v>304</v>
      </c>
      <c r="U47">
        <v>1626620320.5999999</v>
      </c>
      <c r="V47">
        <f t="shared" si="3"/>
        <v>1.2834691647786237E-2</v>
      </c>
      <c r="W47">
        <f t="shared" si="4"/>
        <v>38.894621637916295</v>
      </c>
      <c r="X47">
        <f t="shared" si="5"/>
        <v>367.75996774193499</v>
      </c>
      <c r="Y47">
        <f t="shared" si="6"/>
        <v>287.75968943754106</v>
      </c>
      <c r="Z47">
        <f t="shared" si="7"/>
        <v>26.240593016037515</v>
      </c>
      <c r="AA47">
        <f t="shared" si="8"/>
        <v>33.53575916060268</v>
      </c>
      <c r="AB47">
        <f t="shared" si="9"/>
        <v>1.0645869582940835</v>
      </c>
      <c r="AC47">
        <f t="shared" si="10"/>
        <v>2.1205278441904953</v>
      </c>
      <c r="AD47">
        <f t="shared" si="11"/>
        <v>0.83574208443373521</v>
      </c>
      <c r="AE47">
        <f t="shared" si="12"/>
        <v>0.53876460039801544</v>
      </c>
      <c r="AF47">
        <f t="shared" si="13"/>
        <v>189.85277907743915</v>
      </c>
      <c r="AG47">
        <f t="shared" si="14"/>
        <v>32.159761780904496</v>
      </c>
      <c r="AH47">
        <f t="shared" si="15"/>
        <v>33.210987096774197</v>
      </c>
      <c r="AI47">
        <f t="shared" si="16"/>
        <v>5.1123093554161381</v>
      </c>
      <c r="AJ47">
        <f t="shared" si="17"/>
        <v>66.469801440787265</v>
      </c>
      <c r="AK47">
        <f t="shared" si="18"/>
        <v>3.7801760394208479</v>
      </c>
      <c r="AL47">
        <f t="shared" si="19"/>
        <v>5.6870578179601008</v>
      </c>
      <c r="AM47">
        <f t="shared" si="20"/>
        <v>1.3321333159952902</v>
      </c>
      <c r="AN47">
        <f t="shared" si="21"/>
        <v>-566.00990166737301</v>
      </c>
      <c r="AO47">
        <f t="shared" si="22"/>
        <v>218.6210829159931</v>
      </c>
      <c r="AP47">
        <f t="shared" si="23"/>
        <v>23.88294009055825</v>
      </c>
      <c r="AQ47">
        <f t="shared" si="24"/>
        <v>-133.65309958338253</v>
      </c>
      <c r="AR47">
        <v>-3.77844162698973E-2</v>
      </c>
      <c r="AS47">
        <v>4.24163173596247E-2</v>
      </c>
      <c r="AT47">
        <v>3.22626892574905</v>
      </c>
      <c r="AU47">
        <v>0</v>
      </c>
      <c r="AV47">
        <v>0</v>
      </c>
      <c r="AW47">
        <f t="shared" si="25"/>
        <v>1</v>
      </c>
      <c r="AX47">
        <f t="shared" si="26"/>
        <v>0</v>
      </c>
      <c r="AY47">
        <f t="shared" si="27"/>
        <v>46910.898007098971</v>
      </c>
      <c r="AZ47">
        <v>0</v>
      </c>
      <c r="BA47">
        <v>0</v>
      </c>
      <c r="BB47">
        <v>0</v>
      </c>
      <c r="BC47">
        <f t="shared" si="28"/>
        <v>0</v>
      </c>
      <c r="BD47" t="e">
        <f t="shared" si="29"/>
        <v>#DIV/0!</v>
      </c>
      <c r="BE47">
        <v>-1</v>
      </c>
      <c r="BF47" t="s">
        <v>399</v>
      </c>
      <c r="BG47">
        <v>1125.9100000000001</v>
      </c>
      <c r="BH47">
        <v>1872.67</v>
      </c>
      <c r="BI47">
        <f t="shared" si="30"/>
        <v>0.39876753512364693</v>
      </c>
      <c r="BJ47">
        <v>0.5</v>
      </c>
      <c r="BK47">
        <f t="shared" si="31"/>
        <v>1177.2167905479037</v>
      </c>
      <c r="BL47">
        <f t="shared" si="32"/>
        <v>38.894621637916295</v>
      </c>
      <c r="BM47">
        <f t="shared" si="33"/>
        <v>234.71791893647904</v>
      </c>
      <c r="BN47">
        <f t="shared" si="34"/>
        <v>1</v>
      </c>
      <c r="BO47">
        <f t="shared" si="35"/>
        <v>3.388893359170355E-2</v>
      </c>
      <c r="BP47">
        <f t="shared" si="36"/>
        <v>-1</v>
      </c>
      <c r="BQ47" t="s">
        <v>306</v>
      </c>
      <c r="BR47">
        <v>0</v>
      </c>
      <c r="BS47">
        <f t="shared" si="37"/>
        <v>1872.67</v>
      </c>
      <c r="BT47">
        <f t="shared" si="38"/>
        <v>0.39876753512364699</v>
      </c>
      <c r="BU47" t="e">
        <f t="shared" si="39"/>
        <v>#DIV/0!</v>
      </c>
      <c r="BV47">
        <f t="shared" si="40"/>
        <v>0.39876753512364699</v>
      </c>
      <c r="BW47" t="e">
        <f t="shared" si="41"/>
        <v>#DIV/0!</v>
      </c>
      <c r="BX47" t="s">
        <v>306</v>
      </c>
      <c r="BY47" t="s">
        <v>306</v>
      </c>
      <c r="BZ47" t="s">
        <v>306</v>
      </c>
      <c r="CA47" t="s">
        <v>306</v>
      </c>
      <c r="CB47" t="s">
        <v>306</v>
      </c>
      <c r="CC47" t="s">
        <v>306</v>
      </c>
      <c r="CD47" t="s">
        <v>306</v>
      </c>
      <c r="CE47" t="s">
        <v>306</v>
      </c>
      <c r="CF47">
        <f t="shared" si="42"/>
        <v>1400.00419354839</v>
      </c>
      <c r="CG47">
        <f t="shared" si="43"/>
        <v>1177.2167905479037</v>
      </c>
      <c r="CH47">
        <f t="shared" si="44"/>
        <v>0.84086661738075286</v>
      </c>
      <c r="CI47">
        <f t="shared" si="45"/>
        <v>0.16127257154485311</v>
      </c>
      <c r="CJ47">
        <v>6</v>
      </c>
      <c r="CK47">
        <v>0.5</v>
      </c>
      <c r="CL47" t="s">
        <v>307</v>
      </c>
      <c r="CM47">
        <v>1626620320.5999999</v>
      </c>
      <c r="CN47">
        <v>367.75996774193499</v>
      </c>
      <c r="CO47">
        <v>405.147774193548</v>
      </c>
      <c r="CP47">
        <v>41.454180645161301</v>
      </c>
      <c r="CQ47">
        <v>30.907996774193499</v>
      </c>
      <c r="CR47">
        <v>699.92938709677401</v>
      </c>
      <c r="CS47">
        <v>91.119474193548399</v>
      </c>
      <c r="CT47">
        <v>6.9785383870967693E-2</v>
      </c>
      <c r="CU47">
        <v>35.123316129032297</v>
      </c>
      <c r="CV47">
        <v>33.210987096774197</v>
      </c>
      <c r="CW47">
        <v>999.9</v>
      </c>
      <c r="CX47">
        <v>9999.9432258064498</v>
      </c>
      <c r="CY47">
        <v>0</v>
      </c>
      <c r="CZ47">
        <v>0.226460935483871</v>
      </c>
      <c r="DA47">
        <v>1400.00419354839</v>
      </c>
      <c r="DB47">
        <v>0.97100796774193499</v>
      </c>
      <c r="DC47">
        <v>2.8992151612903201E-2</v>
      </c>
      <c r="DD47">
        <v>0</v>
      </c>
      <c r="DE47">
        <v>1129.8941935483899</v>
      </c>
      <c r="DF47">
        <v>4.9997400000000001</v>
      </c>
      <c r="DG47">
        <v>21397.5032258065</v>
      </c>
      <c r="DH47">
        <v>12683.587096774199</v>
      </c>
      <c r="DI47">
        <v>48.792000000000002</v>
      </c>
      <c r="DJ47">
        <v>50.197290322580599</v>
      </c>
      <c r="DK47">
        <v>49.872806451612902</v>
      </c>
      <c r="DL47">
        <v>49.768000000000001</v>
      </c>
      <c r="DM47">
        <v>51.060096774193497</v>
      </c>
      <c r="DN47">
        <v>1354.56193548387</v>
      </c>
      <c r="DO47">
        <v>40.442258064516103</v>
      </c>
      <c r="DP47">
        <v>0</v>
      </c>
      <c r="DQ47">
        <v>110.90000009536701</v>
      </c>
      <c r="DR47">
        <v>1125.9100000000001</v>
      </c>
      <c r="DS47">
        <v>-267.82076919813898</v>
      </c>
      <c r="DT47">
        <v>-5913.8230762454295</v>
      </c>
      <c r="DU47">
        <v>21316.508000000002</v>
      </c>
      <c r="DV47">
        <v>15</v>
      </c>
      <c r="DW47">
        <v>1626620358.0999999</v>
      </c>
      <c r="DX47" t="s">
        <v>400</v>
      </c>
      <c r="DY47">
        <v>4</v>
      </c>
      <c r="DZ47">
        <v>-0.44600000000000001</v>
      </c>
      <c r="EA47">
        <v>-4.7E-2</v>
      </c>
      <c r="EB47">
        <v>386</v>
      </c>
      <c r="EC47">
        <v>27</v>
      </c>
      <c r="ED47">
        <v>0.05</v>
      </c>
      <c r="EE47">
        <v>0.01</v>
      </c>
      <c r="EF47">
        <v>-33.2869920634921</v>
      </c>
      <c r="EG47">
        <v>-28.5041664746546</v>
      </c>
      <c r="EH47">
        <v>5.1311657363976702</v>
      </c>
      <c r="EI47">
        <v>0</v>
      </c>
      <c r="EJ47">
        <v>1100.1400000000001</v>
      </c>
      <c r="EK47">
        <v>0</v>
      </c>
      <c r="EL47">
        <v>0</v>
      </c>
      <c r="EM47">
        <v>0</v>
      </c>
      <c r="EN47">
        <v>7.2773333620634899</v>
      </c>
      <c r="EO47">
        <v>23.5983845154954</v>
      </c>
      <c r="EP47">
        <v>3.6463244452486001</v>
      </c>
      <c r="EQ47">
        <v>0</v>
      </c>
      <c r="ER47">
        <v>0</v>
      </c>
      <c r="ES47">
        <v>3</v>
      </c>
      <c r="ET47" t="s">
        <v>309</v>
      </c>
      <c r="EU47">
        <v>1.8841000000000001</v>
      </c>
      <c r="EV47">
        <v>1.8811</v>
      </c>
      <c r="EW47">
        <v>1.8829499999999999</v>
      </c>
      <c r="EX47">
        <v>1.88127</v>
      </c>
      <c r="EY47">
        <v>1.8826400000000001</v>
      </c>
      <c r="EZ47">
        <v>1.88201</v>
      </c>
      <c r="FA47">
        <v>1.88391</v>
      </c>
      <c r="FB47">
        <v>1.8811</v>
      </c>
      <c r="FC47" t="s">
        <v>310</v>
      </c>
      <c r="FD47" t="s">
        <v>19</v>
      </c>
      <c r="FE47" t="s">
        <v>19</v>
      </c>
      <c r="FF47" t="s">
        <v>19</v>
      </c>
      <c r="FG47" t="s">
        <v>311</v>
      </c>
      <c r="FH47" t="s">
        <v>312</v>
      </c>
      <c r="FI47" t="s">
        <v>313</v>
      </c>
      <c r="FJ47" t="s">
        <v>313</v>
      </c>
      <c r="FK47" t="s">
        <v>313</v>
      </c>
      <c r="FL47" t="s">
        <v>313</v>
      </c>
      <c r="FM47">
        <v>0</v>
      </c>
      <c r="FN47">
        <v>100</v>
      </c>
      <c r="FO47">
        <v>100</v>
      </c>
      <c r="FP47">
        <v>-0.44600000000000001</v>
      </c>
      <c r="FQ47">
        <v>-4.7E-2</v>
      </c>
      <c r="FR47">
        <v>2</v>
      </c>
      <c r="FS47">
        <v>752.99900000000002</v>
      </c>
      <c r="FT47">
        <v>519.80700000000002</v>
      </c>
      <c r="FU47">
        <v>34.145699999999998</v>
      </c>
      <c r="FV47">
        <v>33.257599999999996</v>
      </c>
      <c r="FW47">
        <v>30.000399999999999</v>
      </c>
      <c r="FX47">
        <v>32.932400000000001</v>
      </c>
      <c r="FY47">
        <v>32.880800000000001</v>
      </c>
      <c r="FZ47">
        <v>24.534300000000002</v>
      </c>
      <c r="GA47">
        <v>35.743400000000001</v>
      </c>
      <c r="GB47">
        <v>9.1461500000000004</v>
      </c>
      <c r="GC47">
        <v>-999.9</v>
      </c>
      <c r="GD47">
        <v>400</v>
      </c>
      <c r="GE47">
        <v>27.346399999999999</v>
      </c>
      <c r="GF47">
        <v>100.367</v>
      </c>
      <c r="GG47">
        <v>99.724199999999996</v>
      </c>
    </row>
    <row r="48" spans="1:189" x14ac:dyDescent="0.2">
      <c r="A48">
        <v>30</v>
      </c>
      <c r="B48">
        <v>1626620412.5999999</v>
      </c>
      <c r="C48">
        <v>2308.0999999046298</v>
      </c>
      <c r="D48" t="s">
        <v>401</v>
      </c>
      <c r="E48" t="s">
        <v>402</v>
      </c>
      <c r="F48">
        <f t="shared" si="0"/>
        <v>5914</v>
      </c>
      <c r="G48">
        <f t="shared" si="1"/>
        <v>35.565655916713681</v>
      </c>
      <c r="H48">
        <f t="shared" si="2"/>
        <v>0</v>
      </c>
      <c r="I48" t="s">
        <v>300</v>
      </c>
      <c r="J48" t="s">
        <v>301</v>
      </c>
      <c r="K48" t="s">
        <v>302</v>
      </c>
      <c r="L48" t="s">
        <v>303</v>
      </c>
      <c r="M48" t="s">
        <v>19</v>
      </c>
      <c r="O48" t="s">
        <v>304</v>
      </c>
      <c r="U48">
        <v>1626620404.6161301</v>
      </c>
      <c r="V48">
        <f t="shared" si="3"/>
        <v>1.1316344327092718E-2</v>
      </c>
      <c r="W48">
        <f t="shared" si="4"/>
        <v>29.415927486552675</v>
      </c>
      <c r="X48">
        <f t="shared" si="5"/>
        <v>370.69867741935502</v>
      </c>
      <c r="Y48">
        <f t="shared" si="6"/>
        <v>295.5500214131082</v>
      </c>
      <c r="Z48">
        <f t="shared" si="7"/>
        <v>26.950438682349567</v>
      </c>
      <c r="AA48">
        <f t="shared" si="8"/>
        <v>33.803049404804781</v>
      </c>
      <c r="AB48">
        <f t="shared" si="9"/>
        <v>0.83756849890368867</v>
      </c>
      <c r="AC48">
        <f t="shared" si="10"/>
        <v>2.1207463104880615</v>
      </c>
      <c r="AD48">
        <f t="shared" si="11"/>
        <v>0.68871335131899836</v>
      </c>
      <c r="AE48">
        <f t="shared" si="12"/>
        <v>0.44160041033238029</v>
      </c>
      <c r="AF48">
        <f t="shared" si="13"/>
        <v>189.82959841851755</v>
      </c>
      <c r="AG48">
        <f t="shared" si="14"/>
        <v>32.560211778537678</v>
      </c>
      <c r="AH48">
        <f t="shared" si="15"/>
        <v>32.378216129032303</v>
      </c>
      <c r="AI48">
        <f t="shared" si="16"/>
        <v>4.8782621170027323</v>
      </c>
      <c r="AJ48">
        <f t="shared" si="17"/>
        <v>61.062357808120481</v>
      </c>
      <c r="AK48">
        <f t="shared" si="18"/>
        <v>3.4483572163076772</v>
      </c>
      <c r="AL48">
        <f t="shared" si="19"/>
        <v>5.6472716417922069</v>
      </c>
      <c r="AM48">
        <f t="shared" si="20"/>
        <v>1.429904900695055</v>
      </c>
      <c r="AN48">
        <f t="shared" si="21"/>
        <v>-499.05078482478888</v>
      </c>
      <c r="AO48">
        <f t="shared" si="22"/>
        <v>299.35617330777285</v>
      </c>
      <c r="AP48">
        <f t="shared" si="23"/>
        <v>32.54664360398511</v>
      </c>
      <c r="AQ48">
        <f t="shared" si="24"/>
        <v>22.681630505486623</v>
      </c>
      <c r="AR48">
        <v>-3.7790013891584803E-2</v>
      </c>
      <c r="AS48">
        <v>4.2422601180347401E-2</v>
      </c>
      <c r="AT48">
        <v>3.2266512035030299</v>
      </c>
      <c r="AU48">
        <v>0</v>
      </c>
      <c r="AV48">
        <v>0</v>
      </c>
      <c r="AW48">
        <f t="shared" si="25"/>
        <v>1</v>
      </c>
      <c r="AX48">
        <f t="shared" si="26"/>
        <v>0</v>
      </c>
      <c r="AY48">
        <f t="shared" si="27"/>
        <v>46936.825920180556</v>
      </c>
      <c r="AZ48">
        <v>0</v>
      </c>
      <c r="BA48">
        <v>0</v>
      </c>
      <c r="BB48">
        <v>0</v>
      </c>
      <c r="BC48">
        <f t="shared" si="28"/>
        <v>0</v>
      </c>
      <c r="BD48" t="e">
        <f t="shared" si="29"/>
        <v>#DIV/0!</v>
      </c>
      <c r="BE48">
        <v>-1</v>
      </c>
      <c r="BF48" t="s">
        <v>403</v>
      </c>
      <c r="BG48">
        <v>1371.2772</v>
      </c>
      <c r="BH48">
        <v>1901.29</v>
      </c>
      <c r="BI48">
        <f t="shared" si="30"/>
        <v>0.27876483860957557</v>
      </c>
      <c r="BJ48">
        <v>0.5</v>
      </c>
      <c r="BK48">
        <f t="shared" si="31"/>
        <v>1177.0690840963623</v>
      </c>
      <c r="BL48">
        <f t="shared" si="32"/>
        <v>29.415927486552675</v>
      </c>
      <c r="BM48">
        <f t="shared" si="33"/>
        <v>164.06273663022168</v>
      </c>
      <c r="BN48">
        <f t="shared" si="34"/>
        <v>1</v>
      </c>
      <c r="BO48">
        <f t="shared" si="35"/>
        <v>2.5840392800651143E-2</v>
      </c>
      <c r="BP48">
        <f t="shared" si="36"/>
        <v>-1</v>
      </c>
      <c r="BQ48" t="s">
        <v>306</v>
      </c>
      <c r="BR48">
        <v>0</v>
      </c>
      <c r="BS48">
        <f t="shared" si="37"/>
        <v>1901.29</v>
      </c>
      <c r="BT48">
        <f t="shared" si="38"/>
        <v>0.27876483860957557</v>
      </c>
      <c r="BU48" t="e">
        <f t="shared" si="39"/>
        <v>#DIV/0!</v>
      </c>
      <c r="BV48">
        <f t="shared" si="40"/>
        <v>0.27876483860957557</v>
      </c>
      <c r="BW48" t="e">
        <f t="shared" si="41"/>
        <v>#DIV/0!</v>
      </c>
      <c r="BX48" t="s">
        <v>306</v>
      </c>
      <c r="BY48" t="s">
        <v>306</v>
      </c>
      <c r="BZ48" t="s">
        <v>306</v>
      </c>
      <c r="CA48" t="s">
        <v>306</v>
      </c>
      <c r="CB48" t="s">
        <v>306</v>
      </c>
      <c r="CC48" t="s">
        <v>306</v>
      </c>
      <c r="CD48" t="s">
        <v>306</v>
      </c>
      <c r="CE48" t="s">
        <v>306</v>
      </c>
      <c r="CF48">
        <f t="shared" si="42"/>
        <v>1399.8280645161301</v>
      </c>
      <c r="CG48">
        <f t="shared" si="43"/>
        <v>1177.0690840963623</v>
      </c>
      <c r="CH48">
        <f t="shared" si="44"/>
        <v>0.84086689925253966</v>
      </c>
      <c r="CI48">
        <f t="shared" si="45"/>
        <v>0.16127311555740165</v>
      </c>
      <c r="CJ48">
        <v>6</v>
      </c>
      <c r="CK48">
        <v>0.5</v>
      </c>
      <c r="CL48" t="s">
        <v>307</v>
      </c>
      <c r="CM48">
        <v>1626620404.6161301</v>
      </c>
      <c r="CN48">
        <v>370.69867741935502</v>
      </c>
      <c r="CO48">
        <v>399.50867741935502</v>
      </c>
      <c r="CP48">
        <v>37.816158064516102</v>
      </c>
      <c r="CQ48">
        <v>28.483022580645201</v>
      </c>
      <c r="CR48">
        <v>699.98364516129004</v>
      </c>
      <c r="CS48">
        <v>91.116716129032199</v>
      </c>
      <c r="CT48">
        <v>7.0686103225806499E-2</v>
      </c>
      <c r="CU48">
        <v>34.996483870967701</v>
      </c>
      <c r="CV48">
        <v>32.378216129032303</v>
      </c>
      <c r="CW48">
        <v>999.9</v>
      </c>
      <c r="CX48">
        <v>10001.7274193548</v>
      </c>
      <c r="CY48">
        <v>0</v>
      </c>
      <c r="CZ48">
        <v>0.23176254838709701</v>
      </c>
      <c r="DA48">
        <v>1399.8280645161301</v>
      </c>
      <c r="DB48">
        <v>0.97099977419354799</v>
      </c>
      <c r="DC48">
        <v>2.90004258064516E-2</v>
      </c>
      <c r="DD48">
        <v>0</v>
      </c>
      <c r="DE48">
        <v>1391.32870967742</v>
      </c>
      <c r="DF48">
        <v>4.9997400000000001</v>
      </c>
      <c r="DG48">
        <v>27199.606451612901</v>
      </c>
      <c r="DH48">
        <v>12681.961290322601</v>
      </c>
      <c r="DI48">
        <v>48.366806451612902</v>
      </c>
      <c r="DJ48">
        <v>49.787999999999997</v>
      </c>
      <c r="DK48">
        <v>49.405000000000001</v>
      </c>
      <c r="DL48">
        <v>49.5</v>
      </c>
      <c r="DM48">
        <v>50.697161290322597</v>
      </c>
      <c r="DN48">
        <v>1354.3777419354799</v>
      </c>
      <c r="DO48">
        <v>40.450322580645199</v>
      </c>
      <c r="DP48">
        <v>0</v>
      </c>
      <c r="DQ48">
        <v>83.299999952316298</v>
      </c>
      <c r="DR48">
        <v>1371.2772</v>
      </c>
      <c r="DS48">
        <v>-1580.9153823183899</v>
      </c>
      <c r="DT48">
        <v>-24170.453811295301</v>
      </c>
      <c r="DU48">
        <v>26883.063999999998</v>
      </c>
      <c r="DV48">
        <v>15</v>
      </c>
      <c r="DW48">
        <v>1626620358.0999999</v>
      </c>
      <c r="DX48" t="s">
        <v>400</v>
      </c>
      <c r="DY48">
        <v>4</v>
      </c>
      <c r="DZ48">
        <v>-0.44600000000000001</v>
      </c>
      <c r="EA48">
        <v>-4.7E-2</v>
      </c>
      <c r="EB48">
        <v>386</v>
      </c>
      <c r="EC48">
        <v>27</v>
      </c>
      <c r="ED48">
        <v>0.05</v>
      </c>
      <c r="EE48">
        <v>0.01</v>
      </c>
      <c r="EF48">
        <v>-14.6621371587302</v>
      </c>
      <c r="EG48">
        <v>-89.648484896057099</v>
      </c>
      <c r="EH48">
        <v>15.253369888962901</v>
      </c>
      <c r="EI48">
        <v>0</v>
      </c>
      <c r="EJ48">
        <v>1220.27</v>
      </c>
      <c r="EK48">
        <v>0</v>
      </c>
      <c r="EL48">
        <v>0</v>
      </c>
      <c r="EM48">
        <v>0</v>
      </c>
      <c r="EN48">
        <v>5.2023191111111098</v>
      </c>
      <c r="EO48">
        <v>26.0592944671127</v>
      </c>
      <c r="EP48">
        <v>4.5091570067534299</v>
      </c>
      <c r="EQ48">
        <v>0</v>
      </c>
      <c r="ER48">
        <v>0</v>
      </c>
      <c r="ES48">
        <v>3</v>
      </c>
      <c r="ET48" t="s">
        <v>309</v>
      </c>
      <c r="EU48">
        <v>1.88408</v>
      </c>
      <c r="EV48">
        <v>1.8811</v>
      </c>
      <c r="EW48">
        <v>1.8829499999999999</v>
      </c>
      <c r="EX48">
        <v>1.8812800000000001</v>
      </c>
      <c r="EY48">
        <v>1.8826499999999999</v>
      </c>
      <c r="EZ48">
        <v>1.88202</v>
      </c>
      <c r="FA48">
        <v>1.88395</v>
      </c>
      <c r="FB48">
        <v>1.8811</v>
      </c>
      <c r="FC48" t="s">
        <v>310</v>
      </c>
      <c r="FD48" t="s">
        <v>19</v>
      </c>
      <c r="FE48" t="s">
        <v>19</v>
      </c>
      <c r="FF48" t="s">
        <v>19</v>
      </c>
      <c r="FG48" t="s">
        <v>311</v>
      </c>
      <c r="FH48" t="s">
        <v>312</v>
      </c>
      <c r="FI48" t="s">
        <v>313</v>
      </c>
      <c r="FJ48" t="s">
        <v>313</v>
      </c>
      <c r="FK48" t="s">
        <v>313</v>
      </c>
      <c r="FL48" t="s">
        <v>313</v>
      </c>
      <c r="FM48">
        <v>0</v>
      </c>
      <c r="FN48">
        <v>100</v>
      </c>
      <c r="FO48">
        <v>100</v>
      </c>
      <c r="FP48">
        <v>-0.44600000000000001</v>
      </c>
      <c r="FQ48">
        <v>-4.7E-2</v>
      </c>
      <c r="FR48">
        <v>2</v>
      </c>
      <c r="FS48">
        <v>762.73500000000001</v>
      </c>
      <c r="FT48">
        <v>518.63400000000001</v>
      </c>
      <c r="FU48">
        <v>34.273600000000002</v>
      </c>
      <c r="FV48">
        <v>33.336599999999997</v>
      </c>
      <c r="FW48">
        <v>30.000299999999999</v>
      </c>
      <c r="FX48">
        <v>33.037100000000002</v>
      </c>
      <c r="FY48">
        <v>32.969499999999996</v>
      </c>
      <c r="FZ48">
        <v>25.3809</v>
      </c>
      <c r="GA48">
        <v>35.982500000000002</v>
      </c>
      <c r="GB48">
        <v>6.4717599999999997</v>
      </c>
      <c r="GC48">
        <v>-999.9</v>
      </c>
      <c r="GD48">
        <v>400</v>
      </c>
      <c r="GE48">
        <v>26.1937</v>
      </c>
      <c r="GF48">
        <v>100.37</v>
      </c>
      <c r="GG48">
        <v>99.718400000000003</v>
      </c>
    </row>
    <row r="49" spans="1:189" x14ac:dyDescent="0.2">
      <c r="A49">
        <v>31</v>
      </c>
      <c r="B49">
        <v>1626620464.2</v>
      </c>
      <c r="C49">
        <v>2359.7000000476801</v>
      </c>
      <c r="D49" t="s">
        <v>404</v>
      </c>
      <c r="E49" t="s">
        <v>405</v>
      </c>
      <c r="F49">
        <f t="shared" si="0"/>
        <v>5914</v>
      </c>
      <c r="G49">
        <f t="shared" si="1"/>
        <v>35.559517277811274</v>
      </c>
      <c r="H49">
        <f t="shared" si="2"/>
        <v>0</v>
      </c>
      <c r="I49" t="s">
        <v>300</v>
      </c>
      <c r="J49" t="s">
        <v>301</v>
      </c>
      <c r="K49" t="s">
        <v>302</v>
      </c>
      <c r="L49" t="s">
        <v>303</v>
      </c>
      <c r="M49" t="s">
        <v>19</v>
      </c>
      <c r="O49" t="s">
        <v>304</v>
      </c>
      <c r="U49">
        <v>1626620456.23226</v>
      </c>
      <c r="V49">
        <f t="shared" si="3"/>
        <v>1.1712111465182907E-2</v>
      </c>
      <c r="W49">
        <f t="shared" si="4"/>
        <v>34.039563887944645</v>
      </c>
      <c r="X49">
        <f t="shared" si="5"/>
        <v>366.570774193548</v>
      </c>
      <c r="Y49">
        <f t="shared" si="6"/>
        <v>272.11627751500561</v>
      </c>
      <c r="Z49">
        <f t="shared" si="7"/>
        <v>24.813240583851012</v>
      </c>
      <c r="AA49">
        <f t="shared" si="8"/>
        <v>33.426184181765649</v>
      </c>
      <c r="AB49">
        <f t="shared" si="9"/>
        <v>0.74575357379156748</v>
      </c>
      <c r="AC49">
        <f t="shared" si="10"/>
        <v>2.1207331346266103</v>
      </c>
      <c r="AD49">
        <f t="shared" si="11"/>
        <v>0.62525454447947348</v>
      </c>
      <c r="AE49">
        <f t="shared" si="12"/>
        <v>0.39997831958186725</v>
      </c>
      <c r="AF49">
        <f t="shared" si="13"/>
        <v>189.83527219419437</v>
      </c>
      <c r="AG49">
        <f t="shared" si="14"/>
        <v>32.474156243243385</v>
      </c>
      <c r="AH49">
        <f t="shared" si="15"/>
        <v>32.199661290322602</v>
      </c>
      <c r="AI49">
        <f t="shared" si="16"/>
        <v>4.8293123502251269</v>
      </c>
      <c r="AJ49">
        <f t="shared" si="17"/>
        <v>56.440320936219216</v>
      </c>
      <c r="AK49">
        <f t="shared" si="18"/>
        <v>3.1964037510575922</v>
      </c>
      <c r="AL49">
        <f t="shared" si="19"/>
        <v>5.663333762169267</v>
      </c>
      <c r="AM49">
        <f t="shared" si="20"/>
        <v>1.6329085991675347</v>
      </c>
      <c r="AN49">
        <f t="shared" si="21"/>
        <v>-516.50411561456622</v>
      </c>
      <c r="AO49">
        <f t="shared" si="22"/>
        <v>325.63392981192948</v>
      </c>
      <c r="AP49">
        <f t="shared" si="23"/>
        <v>35.381924602745251</v>
      </c>
      <c r="AQ49">
        <f t="shared" si="24"/>
        <v>34.347010994302877</v>
      </c>
      <c r="AR49">
        <v>-3.7789676282330903E-2</v>
      </c>
      <c r="AS49">
        <v>4.2422222184383802E-2</v>
      </c>
      <c r="AT49">
        <v>3.2266281476842198</v>
      </c>
      <c r="AU49">
        <v>0</v>
      </c>
      <c r="AV49">
        <v>0</v>
      </c>
      <c r="AW49">
        <f t="shared" si="25"/>
        <v>1</v>
      </c>
      <c r="AX49">
        <f t="shared" si="26"/>
        <v>0</v>
      </c>
      <c r="AY49">
        <f t="shared" si="27"/>
        <v>46928.595969926748</v>
      </c>
      <c r="AZ49">
        <v>0</v>
      </c>
      <c r="BA49">
        <v>0</v>
      </c>
      <c r="BB49">
        <v>0</v>
      </c>
      <c r="BC49">
        <f t="shared" si="28"/>
        <v>0</v>
      </c>
      <c r="BD49" t="e">
        <f t="shared" si="29"/>
        <v>#DIV/0!</v>
      </c>
      <c r="BE49">
        <v>-1</v>
      </c>
      <c r="BF49" t="s">
        <v>406</v>
      </c>
      <c r="BG49">
        <v>1126.7095999999999</v>
      </c>
      <c r="BH49">
        <v>1855.19</v>
      </c>
      <c r="BI49">
        <f t="shared" si="30"/>
        <v>0.39267158619871823</v>
      </c>
      <c r="BJ49">
        <v>0.5</v>
      </c>
      <c r="BK49">
        <f t="shared" si="31"/>
        <v>1177.1043389350698</v>
      </c>
      <c r="BL49">
        <f t="shared" si="32"/>
        <v>34.039563887944645</v>
      </c>
      <c r="BM49">
        <f t="shared" si="33"/>
        <v>231.10771394551375</v>
      </c>
      <c r="BN49">
        <f t="shared" si="34"/>
        <v>1</v>
      </c>
      <c r="BO49">
        <f t="shared" si="35"/>
        <v>2.9767593856331424E-2</v>
      </c>
      <c r="BP49">
        <f t="shared" si="36"/>
        <v>-1</v>
      </c>
      <c r="BQ49" t="s">
        <v>306</v>
      </c>
      <c r="BR49">
        <v>0</v>
      </c>
      <c r="BS49">
        <f t="shared" si="37"/>
        <v>1855.19</v>
      </c>
      <c r="BT49">
        <f t="shared" si="38"/>
        <v>0.39267158619871828</v>
      </c>
      <c r="BU49" t="e">
        <f t="shared" si="39"/>
        <v>#DIV/0!</v>
      </c>
      <c r="BV49">
        <f t="shared" si="40"/>
        <v>0.39267158619871828</v>
      </c>
      <c r="BW49" t="e">
        <f t="shared" si="41"/>
        <v>#DIV/0!</v>
      </c>
      <c r="BX49" t="s">
        <v>306</v>
      </c>
      <c r="BY49" t="s">
        <v>306</v>
      </c>
      <c r="BZ49" t="s">
        <v>306</v>
      </c>
      <c r="CA49" t="s">
        <v>306</v>
      </c>
      <c r="CB49" t="s">
        <v>306</v>
      </c>
      <c r="CC49" t="s">
        <v>306</v>
      </c>
      <c r="CD49" t="s">
        <v>306</v>
      </c>
      <c r="CE49" t="s">
        <v>306</v>
      </c>
      <c r="CF49">
        <f t="shared" si="42"/>
        <v>1399.87</v>
      </c>
      <c r="CG49">
        <f t="shared" si="43"/>
        <v>1177.1043389350698</v>
      </c>
      <c r="CH49">
        <f t="shared" si="44"/>
        <v>0.84086689402235193</v>
      </c>
      <c r="CI49">
        <f t="shared" si="45"/>
        <v>0.1612731054631393</v>
      </c>
      <c r="CJ49">
        <v>6</v>
      </c>
      <c r="CK49">
        <v>0.5</v>
      </c>
      <c r="CL49" t="s">
        <v>307</v>
      </c>
      <c r="CM49">
        <v>1626620456.23226</v>
      </c>
      <c r="CN49">
        <v>366.570774193548</v>
      </c>
      <c r="CO49">
        <v>399.42416129032301</v>
      </c>
      <c r="CP49">
        <v>35.053603225806498</v>
      </c>
      <c r="CQ49">
        <v>25.367545161290298</v>
      </c>
      <c r="CR49">
        <v>700.07177419354798</v>
      </c>
      <c r="CS49">
        <v>91.116154838709704</v>
      </c>
      <c r="CT49">
        <v>7.0013112903225802E-2</v>
      </c>
      <c r="CU49">
        <v>35.047780645161303</v>
      </c>
      <c r="CV49">
        <v>32.199661290322602</v>
      </c>
      <c r="CW49">
        <v>999.9</v>
      </c>
      <c r="CX49">
        <v>10001.699677419399</v>
      </c>
      <c r="CY49">
        <v>0</v>
      </c>
      <c r="CZ49">
        <v>0.227521322580645</v>
      </c>
      <c r="DA49">
        <v>1399.87</v>
      </c>
      <c r="DB49">
        <v>0.97100119354838699</v>
      </c>
      <c r="DC49">
        <v>2.8999148387096801E-2</v>
      </c>
      <c r="DD49">
        <v>0</v>
      </c>
      <c r="DE49">
        <v>1133.85838709677</v>
      </c>
      <c r="DF49">
        <v>4.9997400000000001</v>
      </c>
      <c r="DG49">
        <v>24493.064516129001</v>
      </c>
      <c r="DH49">
        <v>12682.3516129032</v>
      </c>
      <c r="DI49">
        <v>48.185064516129003</v>
      </c>
      <c r="DJ49">
        <v>49.625</v>
      </c>
      <c r="DK49">
        <v>49.231709677419403</v>
      </c>
      <c r="DL49">
        <v>49.445129032258002</v>
      </c>
      <c r="DM49">
        <v>50.536000000000001</v>
      </c>
      <c r="DN49">
        <v>1354.4187096774201</v>
      </c>
      <c r="DO49">
        <v>40.451290322580697</v>
      </c>
      <c r="DP49">
        <v>0</v>
      </c>
      <c r="DQ49">
        <v>50.700000047683702</v>
      </c>
      <c r="DR49">
        <v>1126.7095999999999</v>
      </c>
      <c r="DS49">
        <v>-544.68538392781795</v>
      </c>
      <c r="DT49">
        <v>-10864.5538315661</v>
      </c>
      <c r="DU49">
        <v>24362.975999999999</v>
      </c>
      <c r="DV49">
        <v>15</v>
      </c>
      <c r="DW49">
        <v>1626620358.0999999</v>
      </c>
      <c r="DX49" t="s">
        <v>400</v>
      </c>
      <c r="DY49">
        <v>4</v>
      </c>
      <c r="DZ49">
        <v>-0.44600000000000001</v>
      </c>
      <c r="EA49">
        <v>-4.7E-2</v>
      </c>
      <c r="EB49">
        <v>386</v>
      </c>
      <c r="EC49">
        <v>27</v>
      </c>
      <c r="ED49">
        <v>0.05</v>
      </c>
      <c r="EE49">
        <v>0.01</v>
      </c>
      <c r="EF49">
        <v>-15.106056012698399</v>
      </c>
      <c r="EG49">
        <v>-107.818851682955</v>
      </c>
      <c r="EH49">
        <v>18.147463913357001</v>
      </c>
      <c r="EI49">
        <v>0</v>
      </c>
      <c r="EJ49">
        <v>1082.58</v>
      </c>
      <c r="EK49">
        <v>0</v>
      </c>
      <c r="EL49">
        <v>0</v>
      </c>
      <c r="EM49">
        <v>0</v>
      </c>
      <c r="EN49">
        <v>6.5071311111111099</v>
      </c>
      <c r="EO49">
        <v>21.021098220099798</v>
      </c>
      <c r="EP49">
        <v>3.3475046908198198</v>
      </c>
      <c r="EQ49">
        <v>0</v>
      </c>
      <c r="ER49">
        <v>0</v>
      </c>
      <c r="ES49">
        <v>3</v>
      </c>
      <c r="ET49" t="s">
        <v>309</v>
      </c>
      <c r="EU49">
        <v>1.88408</v>
      </c>
      <c r="EV49">
        <v>1.8811</v>
      </c>
      <c r="EW49">
        <v>1.88296</v>
      </c>
      <c r="EX49">
        <v>1.88127</v>
      </c>
      <c r="EY49">
        <v>1.8826400000000001</v>
      </c>
      <c r="EZ49">
        <v>1.88202</v>
      </c>
      <c r="FA49">
        <v>1.8839399999999999</v>
      </c>
      <c r="FB49">
        <v>1.8811</v>
      </c>
      <c r="FC49" t="s">
        <v>310</v>
      </c>
      <c r="FD49" t="s">
        <v>19</v>
      </c>
      <c r="FE49" t="s">
        <v>19</v>
      </c>
      <c r="FF49" t="s">
        <v>19</v>
      </c>
      <c r="FG49" t="s">
        <v>311</v>
      </c>
      <c r="FH49" t="s">
        <v>312</v>
      </c>
      <c r="FI49" t="s">
        <v>313</v>
      </c>
      <c r="FJ49" t="s">
        <v>313</v>
      </c>
      <c r="FK49" t="s">
        <v>313</v>
      </c>
      <c r="FL49" t="s">
        <v>313</v>
      </c>
      <c r="FM49">
        <v>0</v>
      </c>
      <c r="FN49">
        <v>100</v>
      </c>
      <c r="FO49">
        <v>100</v>
      </c>
      <c r="FP49">
        <v>-0.44600000000000001</v>
      </c>
      <c r="FQ49">
        <v>-4.7E-2</v>
      </c>
      <c r="FR49">
        <v>2</v>
      </c>
      <c r="FS49">
        <v>760.64700000000005</v>
      </c>
      <c r="FT49">
        <v>517.89300000000003</v>
      </c>
      <c r="FU49">
        <v>34.345399999999998</v>
      </c>
      <c r="FV49">
        <v>33.371400000000001</v>
      </c>
      <c r="FW49">
        <v>30.000299999999999</v>
      </c>
      <c r="FX49">
        <v>33.066400000000002</v>
      </c>
      <c r="FY49">
        <v>33.007899999999999</v>
      </c>
      <c r="FZ49">
        <v>25.639600000000002</v>
      </c>
      <c r="GA49">
        <v>33.096899999999998</v>
      </c>
      <c r="GB49">
        <v>3.0352899999999998</v>
      </c>
      <c r="GC49">
        <v>-999.9</v>
      </c>
      <c r="GD49">
        <v>400</v>
      </c>
      <c r="GE49">
        <v>27.780100000000001</v>
      </c>
      <c r="GF49">
        <v>100.371</v>
      </c>
      <c r="GG49">
        <v>99.720500000000001</v>
      </c>
    </row>
    <row r="50" spans="1:189" x14ac:dyDescent="0.2">
      <c r="A50">
        <v>32</v>
      </c>
      <c r="B50">
        <v>1626620512.2</v>
      </c>
      <c r="C50">
        <v>2407.7000000476801</v>
      </c>
      <c r="D50" t="s">
        <v>407</v>
      </c>
      <c r="E50" t="s">
        <v>408</v>
      </c>
      <c r="F50">
        <f t="shared" si="0"/>
        <v>5914</v>
      </c>
      <c r="G50">
        <f t="shared" si="1"/>
        <v>35.55300489166283</v>
      </c>
      <c r="H50">
        <f t="shared" si="2"/>
        <v>0</v>
      </c>
      <c r="I50" t="s">
        <v>300</v>
      </c>
      <c r="J50" t="s">
        <v>301</v>
      </c>
      <c r="K50" t="s">
        <v>302</v>
      </c>
      <c r="L50" t="s">
        <v>303</v>
      </c>
      <c r="M50" t="s">
        <v>19</v>
      </c>
      <c r="O50" t="s">
        <v>304</v>
      </c>
      <c r="U50">
        <v>1626620504.2258101</v>
      </c>
      <c r="V50">
        <f t="shared" si="3"/>
        <v>1.0282906538429204E-2</v>
      </c>
      <c r="W50">
        <f t="shared" si="4"/>
        <v>31.006971460647474</v>
      </c>
      <c r="X50">
        <f t="shared" si="5"/>
        <v>370.06225806451602</v>
      </c>
      <c r="Y50">
        <f t="shared" si="6"/>
        <v>263.60849454117061</v>
      </c>
      <c r="Z50">
        <f t="shared" si="7"/>
        <v>24.035317500055559</v>
      </c>
      <c r="AA50">
        <f t="shared" si="8"/>
        <v>33.741567709529853</v>
      </c>
      <c r="AB50">
        <f t="shared" si="9"/>
        <v>0.58154464360583369</v>
      </c>
      <c r="AC50">
        <f t="shared" si="10"/>
        <v>2.1207973968701994</v>
      </c>
      <c r="AD50">
        <f t="shared" si="11"/>
        <v>0.50539030764362713</v>
      </c>
      <c r="AE50">
        <f t="shared" si="12"/>
        <v>0.32187645498999506</v>
      </c>
      <c r="AF50">
        <f t="shared" si="13"/>
        <v>189.88220971737414</v>
      </c>
      <c r="AG50">
        <f t="shared" si="14"/>
        <v>33.031513911561447</v>
      </c>
      <c r="AH50">
        <f t="shared" si="15"/>
        <v>32.995761290322598</v>
      </c>
      <c r="AI50">
        <f t="shared" si="16"/>
        <v>5.0509038752282907</v>
      </c>
      <c r="AJ50">
        <f t="shared" si="17"/>
        <v>57.732574605188681</v>
      </c>
      <c r="AK50">
        <f t="shared" si="18"/>
        <v>3.2805095254513486</v>
      </c>
      <c r="AL50">
        <f t="shared" si="19"/>
        <v>5.6822505282078906</v>
      </c>
      <c r="AM50">
        <f t="shared" si="20"/>
        <v>1.7703943497769421</v>
      </c>
      <c r="AN50">
        <f t="shared" si="21"/>
        <v>-453.47617834472788</v>
      </c>
      <c r="AO50">
        <f t="shared" si="22"/>
        <v>241.50952008131327</v>
      </c>
      <c r="AP50">
        <f t="shared" si="23"/>
        <v>26.350373332170886</v>
      </c>
      <c r="AQ50">
        <f t="shared" si="24"/>
        <v>4.2659247861303982</v>
      </c>
      <c r="AR50">
        <v>-3.7791322909379102E-2</v>
      </c>
      <c r="AS50">
        <v>4.2424070667497801E-2</v>
      </c>
      <c r="AT50">
        <v>3.22674059760286</v>
      </c>
      <c r="AU50">
        <v>140</v>
      </c>
      <c r="AV50">
        <v>20</v>
      </c>
      <c r="AW50">
        <f t="shared" si="25"/>
        <v>1</v>
      </c>
      <c r="AX50">
        <f t="shared" si="26"/>
        <v>0</v>
      </c>
      <c r="AY50">
        <f t="shared" si="27"/>
        <v>46921.403357619987</v>
      </c>
      <c r="AZ50">
        <v>0</v>
      </c>
      <c r="BA50">
        <v>0</v>
      </c>
      <c r="BB50">
        <v>0</v>
      </c>
      <c r="BC50">
        <f t="shared" si="28"/>
        <v>0</v>
      </c>
      <c r="BD50" t="e">
        <f t="shared" si="29"/>
        <v>#DIV/0!</v>
      </c>
      <c r="BE50">
        <v>-1</v>
      </c>
      <c r="BF50" t="s">
        <v>409</v>
      </c>
      <c r="BG50">
        <v>1302.0419999999999</v>
      </c>
      <c r="BH50">
        <v>1970.7</v>
      </c>
      <c r="BI50">
        <f t="shared" si="30"/>
        <v>0.33929974120870765</v>
      </c>
      <c r="BJ50">
        <v>0.5</v>
      </c>
      <c r="BK50">
        <f t="shared" si="31"/>
        <v>1177.3948934941359</v>
      </c>
      <c r="BL50">
        <f t="shared" si="32"/>
        <v>31.006971460647474</v>
      </c>
      <c r="BM50">
        <f t="shared" si="33"/>
        <v>199.74489133150712</v>
      </c>
      <c r="BN50">
        <f t="shared" si="34"/>
        <v>1</v>
      </c>
      <c r="BO50">
        <f t="shared" si="35"/>
        <v>2.7184567928319192E-2</v>
      </c>
      <c r="BP50">
        <f t="shared" si="36"/>
        <v>-1</v>
      </c>
      <c r="BQ50" t="s">
        <v>306</v>
      </c>
      <c r="BR50">
        <v>0</v>
      </c>
      <c r="BS50">
        <f t="shared" si="37"/>
        <v>1970.7</v>
      </c>
      <c r="BT50">
        <f t="shared" si="38"/>
        <v>0.33929974120870765</v>
      </c>
      <c r="BU50" t="e">
        <f t="shared" si="39"/>
        <v>#DIV/0!</v>
      </c>
      <c r="BV50">
        <f t="shared" si="40"/>
        <v>0.33929974120870765</v>
      </c>
      <c r="BW50" t="e">
        <f t="shared" si="41"/>
        <v>#DIV/0!</v>
      </c>
      <c r="BX50" t="s">
        <v>306</v>
      </c>
      <c r="BY50" t="s">
        <v>306</v>
      </c>
      <c r="BZ50" t="s">
        <v>306</v>
      </c>
      <c r="CA50" t="s">
        <v>306</v>
      </c>
      <c r="CB50" t="s">
        <v>306</v>
      </c>
      <c r="CC50" t="s">
        <v>306</v>
      </c>
      <c r="CD50" t="s">
        <v>306</v>
      </c>
      <c r="CE50" t="s">
        <v>306</v>
      </c>
      <c r="CF50">
        <f t="shared" si="42"/>
        <v>1400.21548387097</v>
      </c>
      <c r="CG50">
        <f t="shared" si="43"/>
        <v>1177.3948934941359</v>
      </c>
      <c r="CH50">
        <f t="shared" si="44"/>
        <v>0.84086692873811486</v>
      </c>
      <c r="CI50">
        <f t="shared" si="45"/>
        <v>0.1612731724645618</v>
      </c>
      <c r="CJ50">
        <v>6</v>
      </c>
      <c r="CK50">
        <v>0.5</v>
      </c>
      <c r="CL50" t="s">
        <v>307</v>
      </c>
      <c r="CM50">
        <v>1626620504.2258101</v>
      </c>
      <c r="CN50">
        <v>370.06225806451602</v>
      </c>
      <c r="CO50">
        <v>399.89590322580602</v>
      </c>
      <c r="CP50">
        <v>35.979145161290297</v>
      </c>
      <c r="CQ50">
        <v>27.4838967741935</v>
      </c>
      <c r="CR50">
        <v>700.12806451612903</v>
      </c>
      <c r="CS50">
        <v>91.117277419354906</v>
      </c>
      <c r="CT50">
        <v>6.0806738709677399E-2</v>
      </c>
      <c r="CU50">
        <v>35.108032258064497</v>
      </c>
      <c r="CV50">
        <v>32.995761290322598</v>
      </c>
      <c r="CW50">
        <v>999.9</v>
      </c>
      <c r="CX50">
        <v>10002.0122580645</v>
      </c>
      <c r="CY50">
        <v>0</v>
      </c>
      <c r="CZ50">
        <v>0.230658064516129</v>
      </c>
      <c r="DA50">
        <v>1400.21548387097</v>
      </c>
      <c r="DB50">
        <v>0.97099877419354796</v>
      </c>
      <c r="DC50">
        <v>2.90010419354839E-2</v>
      </c>
      <c r="DD50">
        <v>0</v>
      </c>
      <c r="DE50">
        <v>1312.2570967741899</v>
      </c>
      <c r="DF50">
        <v>4.9997400000000001</v>
      </c>
      <c r="DG50">
        <v>27754.467741935499</v>
      </c>
      <c r="DH50">
        <v>12685.490322580599</v>
      </c>
      <c r="DI50">
        <v>48.070129032258002</v>
      </c>
      <c r="DJ50">
        <v>49.503999999999998</v>
      </c>
      <c r="DK50">
        <v>49.090451612903202</v>
      </c>
      <c r="DL50">
        <v>49.441064516129003</v>
      </c>
      <c r="DM50">
        <v>50.4491935483871</v>
      </c>
      <c r="DN50">
        <v>1354.7529032258101</v>
      </c>
      <c r="DO50">
        <v>40.4629032258065</v>
      </c>
      <c r="DP50">
        <v>0</v>
      </c>
      <c r="DQ50">
        <v>47.5</v>
      </c>
      <c r="DR50">
        <v>1302.0419999999999</v>
      </c>
      <c r="DS50">
        <v>-529.46153773140804</v>
      </c>
      <c r="DT50">
        <v>-10194.6461378039</v>
      </c>
      <c r="DU50">
        <v>27561.62</v>
      </c>
      <c r="DV50">
        <v>15</v>
      </c>
      <c r="DW50">
        <v>1626620358.0999999</v>
      </c>
      <c r="DX50" t="s">
        <v>400</v>
      </c>
      <c r="DY50">
        <v>4</v>
      </c>
      <c r="DZ50">
        <v>-0.44600000000000001</v>
      </c>
      <c r="EA50">
        <v>-4.7E-2</v>
      </c>
      <c r="EB50">
        <v>386</v>
      </c>
      <c r="EC50">
        <v>27</v>
      </c>
      <c r="ED50">
        <v>0.05</v>
      </c>
      <c r="EE50">
        <v>0.01</v>
      </c>
      <c r="EF50">
        <v>-5.26642236507936</v>
      </c>
      <c r="EG50">
        <v>-188.114309215015</v>
      </c>
      <c r="EH50">
        <v>31.625699217782699</v>
      </c>
      <c r="EI50">
        <v>0</v>
      </c>
      <c r="EJ50">
        <v>1258.28</v>
      </c>
      <c r="EK50">
        <v>0</v>
      </c>
      <c r="EL50">
        <v>0</v>
      </c>
      <c r="EM50">
        <v>0</v>
      </c>
      <c r="EN50">
        <v>5.1900621222222201</v>
      </c>
      <c r="EO50">
        <v>22.3192922507052</v>
      </c>
      <c r="EP50">
        <v>3.5762775026654698</v>
      </c>
      <c r="EQ50">
        <v>0</v>
      </c>
      <c r="ER50">
        <v>0</v>
      </c>
      <c r="ES50">
        <v>3</v>
      </c>
      <c r="ET50" t="s">
        <v>309</v>
      </c>
      <c r="EU50">
        <v>1.88411</v>
      </c>
      <c r="EV50">
        <v>1.8810899999999999</v>
      </c>
      <c r="EW50">
        <v>1.8829400000000001</v>
      </c>
      <c r="EX50">
        <v>1.8812899999999999</v>
      </c>
      <c r="EY50">
        <v>1.8826499999999999</v>
      </c>
      <c r="EZ50">
        <v>1.88201</v>
      </c>
      <c r="FA50">
        <v>1.8839300000000001</v>
      </c>
      <c r="FB50">
        <v>1.8811</v>
      </c>
      <c r="FC50" t="s">
        <v>310</v>
      </c>
      <c r="FD50" t="s">
        <v>19</v>
      </c>
      <c r="FE50" t="s">
        <v>19</v>
      </c>
      <c r="FF50" t="s">
        <v>19</v>
      </c>
      <c r="FG50" t="s">
        <v>311</v>
      </c>
      <c r="FH50" t="s">
        <v>312</v>
      </c>
      <c r="FI50" t="s">
        <v>313</v>
      </c>
      <c r="FJ50" t="s">
        <v>313</v>
      </c>
      <c r="FK50" t="s">
        <v>313</v>
      </c>
      <c r="FL50" t="s">
        <v>313</v>
      </c>
      <c r="FM50">
        <v>0</v>
      </c>
      <c r="FN50">
        <v>100</v>
      </c>
      <c r="FO50">
        <v>100</v>
      </c>
      <c r="FP50">
        <v>-0.44600000000000001</v>
      </c>
      <c r="FQ50">
        <v>-4.7E-2</v>
      </c>
      <c r="FR50">
        <v>2</v>
      </c>
      <c r="FS50">
        <v>582.08199999999999</v>
      </c>
      <c r="FT50">
        <v>519.05499999999995</v>
      </c>
      <c r="FU50">
        <v>34.412599999999998</v>
      </c>
      <c r="FV50">
        <v>33.402799999999999</v>
      </c>
      <c r="FW50">
        <v>30.0002</v>
      </c>
      <c r="FX50">
        <v>33.104399999999998</v>
      </c>
      <c r="FY50">
        <v>33.039400000000001</v>
      </c>
      <c r="FZ50">
        <v>25.680099999999999</v>
      </c>
      <c r="GA50">
        <v>30.5503</v>
      </c>
      <c r="GB50">
        <v>0.33668100000000001</v>
      </c>
      <c r="GC50">
        <v>-999.9</v>
      </c>
      <c r="GD50">
        <v>400</v>
      </c>
      <c r="GE50">
        <v>28.266999999999999</v>
      </c>
      <c r="GF50">
        <v>100.36799999999999</v>
      </c>
      <c r="GG50">
        <v>99.717799999999997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2021-07-18T10:04:11Z</dcterms:created>
  <dcterms:modified xsi:type="dcterms:W3CDTF">2021-09-30T17:42:32Z</dcterms:modified>
</cp:coreProperties>
</file>