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NTI/photosynthesis data/7-18/"/>
    </mc:Choice>
  </mc:AlternateContent>
  <xr:revisionPtr revIDLastSave="0" documentId="13_ncr:1_{70171BE8-ED67-324B-A22C-12C49A551E17}" xr6:coauthVersionLast="47" xr6:coauthVersionMax="47" xr10:uidLastSave="{00000000-0000-0000-0000-000000000000}"/>
  <bookViews>
    <workbookView xWindow="400" yWindow="500" windowWidth="21600" windowHeight="113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1" l="1"/>
  <c r="CI50" i="1"/>
  <c r="CH50" i="1"/>
  <c r="CF50" i="1"/>
  <c r="BW50" i="1"/>
  <c r="BV50" i="1"/>
  <c r="BU50" i="1"/>
  <c r="BT50" i="1"/>
  <c r="BS50" i="1"/>
  <c r="BN50" i="1" s="1"/>
  <c r="BP50" i="1"/>
  <c r="BI50" i="1"/>
  <c r="BC50" i="1"/>
  <c r="BD50" i="1" s="1"/>
  <c r="AY50" i="1"/>
  <c r="AW50" i="1" s="1"/>
  <c r="AL50" i="1"/>
  <c r="AK50" i="1"/>
  <c r="AJ50" i="1" s="1"/>
  <c r="AC50" i="1"/>
  <c r="G50" i="1"/>
  <c r="H50" i="1" s="1"/>
  <c r="F50" i="1"/>
  <c r="CI49" i="1"/>
  <c r="CH49" i="1"/>
  <c r="CF49" i="1"/>
  <c r="BW49" i="1"/>
  <c r="BV49" i="1"/>
  <c r="BU49" i="1"/>
  <c r="BT49" i="1"/>
  <c r="BS49" i="1"/>
  <c r="BP49" i="1"/>
  <c r="BN49" i="1"/>
  <c r="BI49" i="1"/>
  <c r="BC49" i="1"/>
  <c r="BD49" i="1" s="1"/>
  <c r="AY49" i="1"/>
  <c r="AW49" i="1" s="1"/>
  <c r="X49" i="1" s="1"/>
  <c r="AL49" i="1"/>
  <c r="AK49" i="1"/>
  <c r="AC49" i="1"/>
  <c r="G49" i="1"/>
  <c r="F49" i="1"/>
  <c r="CI48" i="1"/>
  <c r="CH48" i="1"/>
  <c r="CF48" i="1"/>
  <c r="BW48" i="1"/>
  <c r="BV48" i="1"/>
  <c r="BU48" i="1"/>
  <c r="BT48" i="1"/>
  <c r="BS48" i="1"/>
  <c r="BN48" i="1" s="1"/>
  <c r="BP48" i="1"/>
  <c r="BI48" i="1"/>
  <c r="BC48" i="1"/>
  <c r="BD48" i="1" s="1"/>
  <c r="AY48" i="1"/>
  <c r="AW48" i="1" s="1"/>
  <c r="AL48" i="1"/>
  <c r="AK48" i="1"/>
  <c r="AC48" i="1"/>
  <c r="G48" i="1"/>
  <c r="H48" i="1" s="1"/>
  <c r="F48" i="1"/>
  <c r="CI47" i="1"/>
  <c r="CH47" i="1"/>
  <c r="CF47" i="1"/>
  <c r="BW47" i="1"/>
  <c r="BV47" i="1"/>
  <c r="BU47" i="1"/>
  <c r="BT47" i="1"/>
  <c r="BS47" i="1"/>
  <c r="BN47" i="1" s="1"/>
  <c r="BP47" i="1"/>
  <c r="BI47" i="1"/>
  <c r="BC47" i="1"/>
  <c r="BD47" i="1" s="1"/>
  <c r="AY47" i="1"/>
  <c r="AW47" i="1" s="1"/>
  <c r="X47" i="1" s="1"/>
  <c r="AL47" i="1"/>
  <c r="AK47" i="1"/>
  <c r="AJ47" i="1" s="1"/>
  <c r="AC47" i="1"/>
  <c r="G47" i="1"/>
  <c r="F47" i="1"/>
  <c r="CI46" i="1"/>
  <c r="CH46" i="1"/>
  <c r="CF46" i="1"/>
  <c r="BW46" i="1"/>
  <c r="BV46" i="1"/>
  <c r="BU46" i="1"/>
  <c r="BT46" i="1"/>
  <c r="BS46" i="1"/>
  <c r="BN46" i="1" s="1"/>
  <c r="BP46" i="1"/>
  <c r="BI46" i="1"/>
  <c r="BD46" i="1"/>
  <c r="BC46" i="1"/>
  <c r="AY46" i="1"/>
  <c r="AW46" i="1" s="1"/>
  <c r="AL46" i="1"/>
  <c r="AK46" i="1"/>
  <c r="AC46" i="1"/>
  <c r="G46" i="1"/>
  <c r="F46" i="1"/>
  <c r="CI45" i="1"/>
  <c r="CH45" i="1"/>
  <c r="CF45" i="1"/>
  <c r="CG45" i="1" s="1"/>
  <c r="BK45" i="1" s="1"/>
  <c r="BW45" i="1"/>
  <c r="BV45" i="1"/>
  <c r="BU45" i="1"/>
  <c r="BT45" i="1"/>
  <c r="BS45" i="1"/>
  <c r="BN45" i="1" s="1"/>
  <c r="BP45" i="1"/>
  <c r="BI45" i="1"/>
  <c r="BC45" i="1"/>
  <c r="BD45" i="1" s="1"/>
  <c r="AY45" i="1"/>
  <c r="AW45" i="1" s="1"/>
  <c r="X45" i="1" s="1"/>
  <c r="AL45" i="1"/>
  <c r="AK45" i="1"/>
  <c r="AJ45" i="1" s="1"/>
  <c r="AC45" i="1"/>
  <c r="AA45" i="1"/>
  <c r="V45" i="1"/>
  <c r="AN45" i="1" s="1"/>
  <c r="G45" i="1"/>
  <c r="F45" i="1"/>
  <c r="CI44" i="1"/>
  <c r="CH44" i="1"/>
  <c r="CF44" i="1"/>
  <c r="BW44" i="1"/>
  <c r="BV44" i="1"/>
  <c r="BU44" i="1"/>
  <c r="BT44" i="1"/>
  <c r="BS44" i="1"/>
  <c r="BN44" i="1" s="1"/>
  <c r="BP44" i="1"/>
  <c r="BI44" i="1"/>
  <c r="BC44" i="1"/>
  <c r="BD44" i="1" s="1"/>
  <c r="AY44" i="1"/>
  <c r="AW44" i="1" s="1"/>
  <c r="AL44" i="1"/>
  <c r="AK44" i="1"/>
  <c r="AJ44" i="1" s="1"/>
  <c r="AC44" i="1"/>
  <c r="G44" i="1"/>
  <c r="F44" i="1"/>
  <c r="CI43" i="1"/>
  <c r="CH43" i="1"/>
  <c r="CF43" i="1"/>
  <c r="BW43" i="1"/>
  <c r="BV43" i="1"/>
  <c r="BU43" i="1"/>
  <c r="BT43" i="1"/>
  <c r="BS43" i="1"/>
  <c r="BN43" i="1" s="1"/>
  <c r="BP43" i="1"/>
  <c r="BI43" i="1"/>
  <c r="BC43" i="1"/>
  <c r="BD43" i="1" s="1"/>
  <c r="AY43" i="1"/>
  <c r="AW43" i="1" s="1"/>
  <c r="X43" i="1" s="1"/>
  <c r="AL43" i="1"/>
  <c r="AK43" i="1"/>
  <c r="AC43" i="1"/>
  <c r="AA43" i="1"/>
  <c r="G43" i="1"/>
  <c r="F43" i="1"/>
  <c r="H43" i="1" s="1"/>
  <c r="CI42" i="1"/>
  <c r="CH42" i="1"/>
  <c r="CF42" i="1"/>
  <c r="BW42" i="1"/>
  <c r="BV42" i="1"/>
  <c r="BU42" i="1"/>
  <c r="BT42" i="1"/>
  <c r="BS42" i="1"/>
  <c r="BN42" i="1" s="1"/>
  <c r="BP42" i="1"/>
  <c r="BI42" i="1"/>
  <c r="BC42" i="1"/>
  <c r="BD42" i="1" s="1"/>
  <c r="AY42" i="1"/>
  <c r="AW42" i="1"/>
  <c r="X42" i="1" s="1"/>
  <c r="AL42" i="1"/>
  <c r="AK42" i="1"/>
  <c r="AC42" i="1"/>
  <c r="G42" i="1"/>
  <c r="F42" i="1"/>
  <c r="CI41" i="1"/>
  <c r="CH41" i="1"/>
  <c r="CF41" i="1"/>
  <c r="BW41" i="1"/>
  <c r="BV41" i="1"/>
  <c r="BU41" i="1"/>
  <c r="BT41" i="1"/>
  <c r="BS41" i="1"/>
  <c r="BN41" i="1" s="1"/>
  <c r="BP41" i="1"/>
  <c r="BI41" i="1"/>
  <c r="BC41" i="1"/>
  <c r="BD41" i="1" s="1"/>
  <c r="AY41" i="1"/>
  <c r="AW41" i="1" s="1"/>
  <c r="X41" i="1" s="1"/>
  <c r="AL41" i="1"/>
  <c r="AK41" i="1"/>
  <c r="AJ41" i="1" s="1"/>
  <c r="AC41" i="1"/>
  <c r="G41" i="1"/>
  <c r="F41" i="1"/>
  <c r="CI40" i="1"/>
  <c r="CH40" i="1"/>
  <c r="CF40" i="1"/>
  <c r="BW40" i="1"/>
  <c r="BV40" i="1"/>
  <c r="BU40" i="1"/>
  <c r="BT40" i="1"/>
  <c r="BS40" i="1"/>
  <c r="BN40" i="1" s="1"/>
  <c r="BP40" i="1"/>
  <c r="BI40" i="1"/>
  <c r="BC40" i="1"/>
  <c r="BD40" i="1" s="1"/>
  <c r="AY40" i="1"/>
  <c r="AW40" i="1"/>
  <c r="AL40" i="1"/>
  <c r="AK40" i="1"/>
  <c r="AC40" i="1"/>
  <c r="V40" i="1"/>
  <c r="G40" i="1"/>
  <c r="F40" i="1"/>
  <c r="CI39" i="1"/>
  <c r="CH39" i="1"/>
  <c r="CF39" i="1"/>
  <c r="CG39" i="1" s="1"/>
  <c r="BW39" i="1"/>
  <c r="BV39" i="1"/>
  <c r="BU39" i="1"/>
  <c r="BT39" i="1"/>
  <c r="BS39" i="1"/>
  <c r="BN39" i="1" s="1"/>
  <c r="BP39" i="1"/>
  <c r="BI39" i="1"/>
  <c r="BC39" i="1"/>
  <c r="BD39" i="1" s="1"/>
  <c r="AY39" i="1"/>
  <c r="AW39" i="1" s="1"/>
  <c r="AL39" i="1"/>
  <c r="AK39" i="1"/>
  <c r="AC39" i="1"/>
  <c r="G39" i="1"/>
  <c r="F39" i="1"/>
  <c r="CI38" i="1"/>
  <c r="CH38" i="1"/>
  <c r="CF38" i="1"/>
  <c r="BW38" i="1"/>
  <c r="BV38" i="1"/>
  <c r="BU38" i="1"/>
  <c r="BT38" i="1"/>
  <c r="BS38" i="1"/>
  <c r="BN38" i="1" s="1"/>
  <c r="BP38" i="1"/>
  <c r="BI38" i="1"/>
  <c r="BC38" i="1"/>
  <c r="BD38" i="1" s="1"/>
  <c r="AY38" i="1"/>
  <c r="AW38" i="1" s="1"/>
  <c r="AL38" i="1"/>
  <c r="AK38" i="1"/>
  <c r="AC38" i="1"/>
  <c r="G38" i="1"/>
  <c r="F38" i="1"/>
  <c r="CI37" i="1"/>
  <c r="CH37" i="1"/>
  <c r="CF37" i="1"/>
  <c r="CG37" i="1" s="1"/>
  <c r="BK37" i="1" s="1"/>
  <c r="BW37" i="1"/>
  <c r="BV37" i="1"/>
  <c r="BU37" i="1"/>
  <c r="BT37" i="1"/>
  <c r="BS37" i="1"/>
  <c r="BN37" i="1" s="1"/>
  <c r="BP37" i="1"/>
  <c r="BI37" i="1"/>
  <c r="BC37" i="1"/>
  <c r="BD37" i="1" s="1"/>
  <c r="AY37" i="1"/>
  <c r="AW37" i="1" s="1"/>
  <c r="AL37" i="1"/>
  <c r="AK37" i="1"/>
  <c r="AJ37" i="1" s="1"/>
  <c r="AC37" i="1"/>
  <c r="G37" i="1"/>
  <c r="F37" i="1"/>
  <c r="CI36" i="1"/>
  <c r="CH36" i="1"/>
  <c r="CF36" i="1"/>
  <c r="BW36" i="1"/>
  <c r="BV36" i="1"/>
  <c r="BU36" i="1"/>
  <c r="BT36" i="1"/>
  <c r="BS36" i="1"/>
  <c r="BN36" i="1" s="1"/>
  <c r="BP36" i="1"/>
  <c r="BI36" i="1"/>
  <c r="BC36" i="1"/>
  <c r="BD36" i="1" s="1"/>
  <c r="AY36" i="1"/>
  <c r="AW36" i="1" s="1"/>
  <c r="AL36" i="1"/>
  <c r="AJ36" i="1" s="1"/>
  <c r="AK36" i="1"/>
  <c r="AC36" i="1"/>
  <c r="G36" i="1"/>
  <c r="F36" i="1"/>
  <c r="CI35" i="1"/>
  <c r="CH35" i="1"/>
  <c r="CF35" i="1"/>
  <c r="CG35" i="1" s="1"/>
  <c r="BK35" i="1" s="1"/>
  <c r="BM35" i="1" s="1"/>
  <c r="BW35" i="1"/>
  <c r="BV35" i="1"/>
  <c r="BU35" i="1"/>
  <c r="BT35" i="1"/>
  <c r="BS35" i="1"/>
  <c r="BN35" i="1" s="1"/>
  <c r="BP35" i="1"/>
  <c r="BI35" i="1"/>
  <c r="BD35" i="1"/>
  <c r="BC35" i="1"/>
  <c r="AY35" i="1"/>
  <c r="AW35" i="1" s="1"/>
  <c r="AL35" i="1"/>
  <c r="AK35" i="1"/>
  <c r="AC35" i="1"/>
  <c r="G35" i="1"/>
  <c r="H35" i="1" s="1"/>
  <c r="F35" i="1"/>
  <c r="CI34" i="1"/>
  <c r="CH34" i="1"/>
  <c r="CF34" i="1"/>
  <c r="BW34" i="1"/>
  <c r="BV34" i="1"/>
  <c r="BU34" i="1"/>
  <c r="BT34" i="1"/>
  <c r="BS34" i="1"/>
  <c r="BN34" i="1" s="1"/>
  <c r="BP34" i="1"/>
  <c r="BI34" i="1"/>
  <c r="BC34" i="1"/>
  <c r="BD34" i="1" s="1"/>
  <c r="AY34" i="1"/>
  <c r="AW34" i="1" s="1"/>
  <c r="AL34" i="1"/>
  <c r="AK34" i="1"/>
  <c r="AJ34" i="1" s="1"/>
  <c r="AC34" i="1"/>
  <c r="G34" i="1"/>
  <c r="F34" i="1"/>
  <c r="CI33" i="1"/>
  <c r="CH33" i="1"/>
  <c r="CF33" i="1"/>
  <c r="BW33" i="1"/>
  <c r="BV33" i="1"/>
  <c r="BU33" i="1"/>
  <c r="BT33" i="1"/>
  <c r="BS33" i="1"/>
  <c r="BP33" i="1"/>
  <c r="BN33" i="1"/>
  <c r="BI33" i="1"/>
  <c r="BC33" i="1"/>
  <c r="BD33" i="1" s="1"/>
  <c r="AY33" i="1"/>
  <c r="AW33" i="1" s="1"/>
  <c r="W33" i="1" s="1"/>
  <c r="BL33" i="1" s="1"/>
  <c r="AL33" i="1"/>
  <c r="AK33" i="1"/>
  <c r="AC33" i="1"/>
  <c r="V33" i="1"/>
  <c r="AN33" i="1" s="1"/>
  <c r="G33" i="1"/>
  <c r="F33" i="1"/>
  <c r="H33" i="1" s="1"/>
  <c r="CI32" i="1"/>
  <c r="CH32" i="1"/>
  <c r="CF32" i="1"/>
  <c r="BW32" i="1"/>
  <c r="BV32" i="1"/>
  <c r="BU32" i="1"/>
  <c r="BT32" i="1"/>
  <c r="BS32" i="1"/>
  <c r="BP32" i="1"/>
  <c r="BN32" i="1"/>
  <c r="BI32" i="1"/>
  <c r="BC32" i="1"/>
  <c r="BD32" i="1" s="1"/>
  <c r="AY32" i="1"/>
  <c r="AW32" i="1" s="1"/>
  <c r="AL32" i="1"/>
  <c r="AK32" i="1"/>
  <c r="AJ32" i="1"/>
  <c r="AC32" i="1"/>
  <c r="G32" i="1"/>
  <c r="F32" i="1"/>
  <c r="CI31" i="1"/>
  <c r="CH31" i="1"/>
  <c r="CF31" i="1"/>
  <c r="BW31" i="1"/>
  <c r="BV31" i="1"/>
  <c r="BU31" i="1"/>
  <c r="BT31" i="1"/>
  <c r="BS31" i="1"/>
  <c r="BN31" i="1" s="1"/>
  <c r="BP31" i="1"/>
  <c r="BI31" i="1"/>
  <c r="BC31" i="1"/>
  <c r="BD31" i="1" s="1"/>
  <c r="AY31" i="1"/>
  <c r="AW31" i="1" s="1"/>
  <c r="V31" i="1" s="1"/>
  <c r="AN31" i="1" s="1"/>
  <c r="AL31" i="1"/>
  <c r="AK31" i="1"/>
  <c r="AC31" i="1"/>
  <c r="W31" i="1"/>
  <c r="BL31" i="1" s="1"/>
  <c r="G31" i="1"/>
  <c r="F31" i="1"/>
  <c r="CI30" i="1"/>
  <c r="CH30" i="1"/>
  <c r="CF30" i="1"/>
  <c r="BW30" i="1"/>
  <c r="BV30" i="1"/>
  <c r="BU30" i="1"/>
  <c r="BT30" i="1"/>
  <c r="BS30" i="1"/>
  <c r="BN30" i="1" s="1"/>
  <c r="BP30" i="1"/>
  <c r="BI30" i="1"/>
  <c r="BC30" i="1"/>
  <c r="BD30" i="1" s="1"/>
  <c r="AY30" i="1"/>
  <c r="AW30" i="1" s="1"/>
  <c r="AL30" i="1"/>
  <c r="AK30" i="1"/>
  <c r="AJ30" i="1" s="1"/>
  <c r="AC30" i="1"/>
  <c r="G30" i="1"/>
  <c r="H30" i="1" s="1"/>
  <c r="F30" i="1"/>
  <c r="CI29" i="1"/>
  <c r="CH29" i="1"/>
  <c r="CG29" i="1" s="1"/>
  <c r="CF29" i="1"/>
  <c r="BW29" i="1"/>
  <c r="BV29" i="1"/>
  <c r="BU29" i="1"/>
  <c r="BT29" i="1"/>
  <c r="BS29" i="1"/>
  <c r="BN29" i="1" s="1"/>
  <c r="BP29" i="1"/>
  <c r="BI29" i="1"/>
  <c r="BC29" i="1"/>
  <c r="BD29" i="1" s="1"/>
  <c r="AY29" i="1"/>
  <c r="AW29" i="1" s="1"/>
  <c r="X29" i="1" s="1"/>
  <c r="AL29" i="1"/>
  <c r="AK29" i="1"/>
  <c r="AJ29" i="1" s="1"/>
  <c r="AC29" i="1"/>
  <c r="G29" i="1"/>
  <c r="F29" i="1"/>
  <c r="CI28" i="1"/>
  <c r="CH28" i="1"/>
  <c r="CF28" i="1"/>
  <c r="BW28" i="1"/>
  <c r="BV28" i="1"/>
  <c r="BU28" i="1"/>
  <c r="BT28" i="1"/>
  <c r="BS28" i="1"/>
  <c r="BN28" i="1" s="1"/>
  <c r="BP28" i="1"/>
  <c r="BI28" i="1"/>
  <c r="BC28" i="1"/>
  <c r="BD28" i="1" s="1"/>
  <c r="AY28" i="1"/>
  <c r="AW28" i="1" s="1"/>
  <c r="V28" i="1" s="1"/>
  <c r="AL28" i="1"/>
  <c r="AK28" i="1"/>
  <c r="AJ28" i="1" s="1"/>
  <c r="AC28" i="1"/>
  <c r="G28" i="1"/>
  <c r="F28" i="1"/>
  <c r="H28" i="1" s="1"/>
  <c r="CI27" i="1"/>
  <c r="CH27" i="1"/>
  <c r="CF27" i="1"/>
  <c r="BW27" i="1"/>
  <c r="BV27" i="1"/>
  <c r="BU27" i="1"/>
  <c r="BT27" i="1"/>
  <c r="BS27" i="1"/>
  <c r="BN27" i="1" s="1"/>
  <c r="BP27" i="1"/>
  <c r="BI27" i="1"/>
  <c r="BC27" i="1"/>
  <c r="BD27" i="1" s="1"/>
  <c r="AY27" i="1"/>
  <c r="AW27" i="1" s="1"/>
  <c r="AL27" i="1"/>
  <c r="AK27" i="1"/>
  <c r="AC27" i="1"/>
  <c r="G27" i="1"/>
  <c r="F27" i="1"/>
  <c r="CI26" i="1"/>
  <c r="CH26" i="1"/>
  <c r="CF26" i="1"/>
  <c r="BW26" i="1"/>
  <c r="BV26" i="1"/>
  <c r="BU26" i="1"/>
  <c r="BT26" i="1"/>
  <c r="BS26" i="1"/>
  <c r="BN26" i="1" s="1"/>
  <c r="BP26" i="1"/>
  <c r="BI26" i="1"/>
  <c r="BC26" i="1"/>
  <c r="BD26" i="1" s="1"/>
  <c r="AY26" i="1"/>
  <c r="AW26" i="1" s="1"/>
  <c r="AL26" i="1"/>
  <c r="AK26" i="1"/>
  <c r="AJ26" i="1" s="1"/>
  <c r="AC26" i="1"/>
  <c r="G26" i="1"/>
  <c r="F26" i="1"/>
  <c r="CI25" i="1"/>
  <c r="CH25" i="1"/>
  <c r="CF25" i="1"/>
  <c r="BW25" i="1"/>
  <c r="BV25" i="1"/>
  <c r="BU25" i="1"/>
  <c r="BT25" i="1"/>
  <c r="BS25" i="1"/>
  <c r="BP25" i="1"/>
  <c r="BN25" i="1"/>
  <c r="BI25" i="1"/>
  <c r="BC25" i="1"/>
  <c r="BD25" i="1" s="1"/>
  <c r="AY25" i="1"/>
  <c r="AW25" i="1" s="1"/>
  <c r="AL25" i="1"/>
  <c r="AK25" i="1"/>
  <c r="AC25" i="1"/>
  <c r="G25" i="1"/>
  <c r="F25" i="1"/>
  <c r="CI24" i="1"/>
  <c r="CH24" i="1"/>
  <c r="CF24" i="1"/>
  <c r="CG24" i="1" s="1"/>
  <c r="BW24" i="1"/>
  <c r="BV24" i="1"/>
  <c r="BU24" i="1"/>
  <c r="BT24" i="1"/>
  <c r="BS24" i="1"/>
  <c r="BN24" i="1" s="1"/>
  <c r="BP24" i="1"/>
  <c r="BI24" i="1"/>
  <c r="BC24" i="1"/>
  <c r="BD24" i="1" s="1"/>
  <c r="AY24" i="1"/>
  <c r="AW24" i="1" s="1"/>
  <c r="V24" i="1" s="1"/>
  <c r="AL24" i="1"/>
  <c r="AK24" i="1"/>
  <c r="AJ24" i="1" s="1"/>
  <c r="AC24" i="1"/>
  <c r="G24" i="1"/>
  <c r="F24" i="1"/>
  <c r="H24" i="1" s="1"/>
  <c r="CI23" i="1"/>
  <c r="CH23" i="1"/>
  <c r="CF23" i="1"/>
  <c r="BW23" i="1"/>
  <c r="BV23" i="1"/>
  <c r="BU23" i="1"/>
  <c r="BT23" i="1"/>
  <c r="BS23" i="1"/>
  <c r="BN23" i="1" s="1"/>
  <c r="BP23" i="1"/>
  <c r="BI23" i="1"/>
  <c r="BC23" i="1"/>
  <c r="BD23" i="1" s="1"/>
  <c r="AY23" i="1"/>
  <c r="AW23" i="1" s="1"/>
  <c r="AL23" i="1"/>
  <c r="AK23" i="1"/>
  <c r="AC23" i="1"/>
  <c r="G23" i="1"/>
  <c r="F23" i="1"/>
  <c r="CI22" i="1"/>
  <c r="CH22" i="1"/>
  <c r="CF22" i="1"/>
  <c r="CG22" i="1" s="1"/>
  <c r="BW22" i="1"/>
  <c r="BV22" i="1"/>
  <c r="BU22" i="1"/>
  <c r="BT22" i="1"/>
  <c r="BS22" i="1"/>
  <c r="BN22" i="1" s="1"/>
  <c r="BP22" i="1"/>
  <c r="BI22" i="1"/>
  <c r="BC22" i="1"/>
  <c r="BD22" i="1" s="1"/>
  <c r="AY22" i="1"/>
  <c r="AW22" i="1" s="1"/>
  <c r="AL22" i="1"/>
  <c r="AK22" i="1"/>
  <c r="AC22" i="1"/>
  <c r="G22" i="1"/>
  <c r="F22" i="1"/>
  <c r="H22" i="1" s="1"/>
  <c r="CI21" i="1"/>
  <c r="CH21" i="1"/>
  <c r="CF21" i="1"/>
  <c r="BW21" i="1"/>
  <c r="BV21" i="1"/>
  <c r="BU21" i="1"/>
  <c r="BT21" i="1"/>
  <c r="BS21" i="1"/>
  <c r="BN21" i="1" s="1"/>
  <c r="BP21" i="1"/>
  <c r="BI21" i="1"/>
  <c r="BC21" i="1"/>
  <c r="BD21" i="1" s="1"/>
  <c r="AY21" i="1"/>
  <c r="AW21" i="1" s="1"/>
  <c r="AL21" i="1"/>
  <c r="AK21" i="1"/>
  <c r="AC21" i="1"/>
  <c r="G21" i="1"/>
  <c r="F21" i="1"/>
  <c r="CI20" i="1"/>
  <c r="CH20" i="1"/>
  <c r="CF20" i="1"/>
  <c r="BW20" i="1"/>
  <c r="BV20" i="1"/>
  <c r="BU20" i="1"/>
  <c r="BT20" i="1"/>
  <c r="BS20" i="1"/>
  <c r="BP20" i="1"/>
  <c r="BN20" i="1"/>
  <c r="BI20" i="1"/>
  <c r="BC20" i="1"/>
  <c r="BD20" i="1" s="1"/>
  <c r="AY20" i="1"/>
  <c r="AW20" i="1"/>
  <c r="V20" i="1" s="1"/>
  <c r="AL20" i="1"/>
  <c r="AK20" i="1"/>
  <c r="AJ20" i="1" s="1"/>
  <c r="AC20" i="1"/>
  <c r="G20" i="1"/>
  <c r="F20" i="1"/>
  <c r="CI19" i="1"/>
  <c r="CH19" i="1"/>
  <c r="CF19" i="1"/>
  <c r="BW19" i="1"/>
  <c r="BV19" i="1"/>
  <c r="BU19" i="1"/>
  <c r="BT19" i="1"/>
  <c r="BS19" i="1"/>
  <c r="BN19" i="1" s="1"/>
  <c r="BP19" i="1"/>
  <c r="BI19" i="1"/>
  <c r="BC19" i="1"/>
  <c r="BD19" i="1" s="1"/>
  <c r="AY19" i="1"/>
  <c r="AW19" i="1" s="1"/>
  <c r="AL19" i="1"/>
  <c r="AK19" i="1"/>
  <c r="AC19" i="1"/>
  <c r="G19" i="1"/>
  <c r="H19" i="1" s="1"/>
  <c r="F19" i="1"/>
  <c r="CG28" i="1" l="1"/>
  <c r="CG31" i="1"/>
  <c r="CG26" i="1"/>
  <c r="V50" i="1"/>
  <c r="AA50" i="1"/>
  <c r="X50" i="1"/>
  <c r="BK39" i="1"/>
  <c r="BM39" i="1" s="1"/>
  <c r="AF39" i="1"/>
  <c r="AG39" i="1" s="1"/>
  <c r="AH39" i="1" s="1"/>
  <c r="AO39" i="1" s="1"/>
  <c r="V44" i="1"/>
  <c r="AA44" i="1"/>
  <c r="H27" i="1"/>
  <c r="AA31" i="1"/>
  <c r="CG34" i="1"/>
  <c r="AF34" i="1" s="1"/>
  <c r="H36" i="1"/>
  <c r="H44" i="1"/>
  <c r="H23" i="1"/>
  <c r="H25" i="1"/>
  <c r="V29" i="1"/>
  <c r="AN29" i="1" s="1"/>
  <c r="CG30" i="1"/>
  <c r="BK30" i="1" s="1"/>
  <c r="BM30" i="1" s="1"/>
  <c r="AJ42" i="1"/>
  <c r="AJ43" i="1"/>
  <c r="W45" i="1"/>
  <c r="BL45" i="1" s="1"/>
  <c r="H29" i="1"/>
  <c r="AA33" i="1"/>
  <c r="H46" i="1"/>
  <c r="H20" i="1"/>
  <c r="CG20" i="1"/>
  <c r="BK20" i="1" s="1"/>
  <c r="BM20" i="1" s="1"/>
  <c r="H21" i="1"/>
  <c r="AJ22" i="1"/>
  <c r="H26" i="1"/>
  <c r="AA29" i="1"/>
  <c r="AX29" i="1"/>
  <c r="H32" i="1"/>
  <c r="AJ33" i="1"/>
  <c r="CG33" i="1"/>
  <c r="AF33" i="1" s="1"/>
  <c r="AG33" i="1" s="1"/>
  <c r="AH33" i="1" s="1"/>
  <c r="AO33" i="1" s="1"/>
  <c r="AF35" i="1"/>
  <c r="CG36" i="1"/>
  <c r="CG38" i="1"/>
  <c r="BK38" i="1" s="1"/>
  <c r="BM38" i="1" s="1"/>
  <c r="H40" i="1"/>
  <c r="H42" i="1"/>
  <c r="V43" i="1"/>
  <c r="AN43" i="1" s="1"/>
  <c r="H45" i="1"/>
  <c r="V26" i="1"/>
  <c r="AX26" i="1"/>
  <c r="AA26" i="1"/>
  <c r="X26" i="1"/>
  <c r="W26" i="1"/>
  <c r="BL26" i="1" s="1"/>
  <c r="V22" i="1"/>
  <c r="AX22" i="1"/>
  <c r="W22" i="1"/>
  <c r="BL22" i="1" s="1"/>
  <c r="AA22" i="1"/>
  <c r="X22" i="1"/>
  <c r="V46" i="1"/>
  <c r="AN46" i="1" s="1"/>
  <c r="X46" i="1"/>
  <c r="AA46" i="1"/>
  <c r="BM37" i="1"/>
  <c r="V48" i="1"/>
  <c r="AA48" i="1"/>
  <c r="X48" i="1"/>
  <c r="V36" i="1"/>
  <c r="X36" i="1"/>
  <c r="AA42" i="1"/>
  <c r="AJ19" i="1"/>
  <c r="CG19" i="1"/>
  <c r="AF19" i="1" s="1"/>
  <c r="AX20" i="1"/>
  <c r="AJ23" i="1"/>
  <c r="CG23" i="1"/>
  <c r="AF23" i="1" s="1"/>
  <c r="AX24" i="1"/>
  <c r="AJ27" i="1"/>
  <c r="CG27" i="1"/>
  <c r="AF27" i="1" s="1"/>
  <c r="AX28" i="1"/>
  <c r="AJ31" i="1"/>
  <c r="H34" i="1"/>
  <c r="H37" i="1"/>
  <c r="AJ38" i="1"/>
  <c r="V41" i="1"/>
  <c r="AN41" i="1" s="1"/>
  <c r="W43" i="1"/>
  <c r="BL43" i="1" s="1"/>
  <c r="V47" i="1"/>
  <c r="AN47" i="1" s="1"/>
  <c r="V49" i="1"/>
  <c r="AN49" i="1" s="1"/>
  <c r="AJ49" i="1"/>
  <c r="AA20" i="1"/>
  <c r="AA24" i="1"/>
  <c r="W20" i="1"/>
  <c r="BL20" i="1" s="1"/>
  <c r="BO20" i="1" s="1"/>
  <c r="W24" i="1"/>
  <c r="BL24" i="1" s="1"/>
  <c r="W28" i="1"/>
  <c r="BL28" i="1" s="1"/>
  <c r="AF31" i="1"/>
  <c r="AG31" i="1" s="1"/>
  <c r="AH31" i="1" s="1"/>
  <c r="H38" i="1"/>
  <c r="H39" i="1"/>
  <c r="AJ39" i="1"/>
  <c r="W41" i="1"/>
  <c r="BL41" i="1" s="1"/>
  <c r="AX43" i="1"/>
  <c r="AX45" i="1"/>
  <c r="AF45" i="1"/>
  <c r="AG45" i="1" s="1"/>
  <c r="AH45" i="1" s="1"/>
  <c r="AD45" i="1" s="1"/>
  <c r="AB45" i="1" s="1"/>
  <c r="AE45" i="1" s="1"/>
  <c r="W47" i="1"/>
  <c r="BL47" i="1" s="1"/>
  <c r="W49" i="1"/>
  <c r="BL49" i="1" s="1"/>
  <c r="AA28" i="1"/>
  <c r="X20" i="1"/>
  <c r="AJ21" i="1"/>
  <c r="CG21" i="1"/>
  <c r="X24" i="1"/>
  <c r="AJ25" i="1"/>
  <c r="CG25" i="1"/>
  <c r="BK25" i="1" s="1"/>
  <c r="BM25" i="1" s="1"/>
  <c r="X28" i="1"/>
  <c r="W29" i="1"/>
  <c r="BL29" i="1" s="1"/>
  <c r="H31" i="1"/>
  <c r="CG32" i="1"/>
  <c r="BK32" i="1" s="1"/>
  <c r="BM32" i="1" s="1"/>
  <c r="AJ35" i="1"/>
  <c r="AJ40" i="1"/>
  <c r="H41" i="1"/>
  <c r="AA41" i="1"/>
  <c r="AX41" i="1"/>
  <c r="X44" i="1"/>
  <c r="AJ46" i="1"/>
  <c r="H47" i="1"/>
  <c r="AA47" i="1"/>
  <c r="AX47" i="1"/>
  <c r="AJ48" i="1"/>
  <c r="H49" i="1"/>
  <c r="AA49" i="1"/>
  <c r="AX49" i="1"/>
  <c r="CG49" i="1"/>
  <c r="AN20" i="1"/>
  <c r="AN24" i="1"/>
  <c r="BK24" i="1"/>
  <c r="BM24" i="1" s="1"/>
  <c r="AF24" i="1"/>
  <c r="AN28" i="1"/>
  <c r="BK28" i="1"/>
  <c r="BM28" i="1" s="1"/>
  <c r="AF28" i="1"/>
  <c r="AF29" i="1"/>
  <c r="BK29" i="1"/>
  <c r="BM29" i="1" s="1"/>
  <c r="BK19" i="1"/>
  <c r="BM19" i="1" s="1"/>
  <c r="X21" i="1"/>
  <c r="AX21" i="1"/>
  <c r="AA21" i="1"/>
  <c r="W21" i="1"/>
  <c r="BL21" i="1" s="1"/>
  <c r="V21" i="1"/>
  <c r="BK23" i="1"/>
  <c r="BM23" i="1" s="1"/>
  <c r="X25" i="1"/>
  <c r="AA25" i="1"/>
  <c r="W25" i="1"/>
  <c r="BL25" i="1" s="1"/>
  <c r="V25" i="1"/>
  <c r="AX25" i="1"/>
  <c r="AN22" i="1"/>
  <c r="BM22" i="1"/>
  <c r="BK22" i="1"/>
  <c r="AF22" i="1"/>
  <c r="AN26" i="1"/>
  <c r="BK26" i="1"/>
  <c r="AF26" i="1"/>
  <c r="X19" i="1"/>
  <c r="AA19" i="1"/>
  <c r="W19" i="1"/>
  <c r="BL19" i="1" s="1"/>
  <c r="V19" i="1"/>
  <c r="AX19" i="1"/>
  <c r="AF21" i="1"/>
  <c r="BK21" i="1"/>
  <c r="BM21" i="1" s="1"/>
  <c r="X23" i="1"/>
  <c r="AA23" i="1"/>
  <c r="W23" i="1"/>
  <c r="BL23" i="1" s="1"/>
  <c r="AX23" i="1"/>
  <c r="V23" i="1"/>
  <c r="AF25" i="1"/>
  <c r="X27" i="1"/>
  <c r="AX27" i="1"/>
  <c r="AA27" i="1"/>
  <c r="W27" i="1"/>
  <c r="BL27" i="1" s="1"/>
  <c r="V27" i="1"/>
  <c r="BK34" i="1"/>
  <c r="BM34" i="1" s="1"/>
  <c r="AX37" i="1"/>
  <c r="AA37" i="1"/>
  <c r="W37" i="1"/>
  <c r="BL37" i="1" s="1"/>
  <c r="BO37" i="1" s="1"/>
  <c r="X37" i="1"/>
  <c r="V37" i="1"/>
  <c r="AX34" i="1"/>
  <c r="AA34" i="1"/>
  <c r="W34" i="1"/>
  <c r="BL34" i="1" s="1"/>
  <c r="V34" i="1"/>
  <c r="AG34" i="1" s="1"/>
  <c r="AH34" i="1" s="1"/>
  <c r="AX39" i="1"/>
  <c r="AA39" i="1"/>
  <c r="W39" i="1"/>
  <c r="BL39" i="1" s="1"/>
  <c r="V39" i="1"/>
  <c r="AA30" i="1"/>
  <c r="W30" i="1"/>
  <c r="BL30" i="1" s="1"/>
  <c r="BO30" i="1" s="1"/>
  <c r="V30" i="1"/>
  <c r="BK31" i="1"/>
  <c r="BM31" i="1" s="1"/>
  <c r="AA32" i="1"/>
  <c r="W32" i="1"/>
  <c r="BL32" i="1" s="1"/>
  <c r="BO32" i="1" s="1"/>
  <c r="V32" i="1"/>
  <c r="AX35" i="1"/>
  <c r="AA35" i="1"/>
  <c r="W35" i="1"/>
  <c r="BL35" i="1" s="1"/>
  <c r="BO35" i="1" s="1"/>
  <c r="X35" i="1"/>
  <c r="V35" i="1"/>
  <c r="AA38" i="1"/>
  <c r="W38" i="1"/>
  <c r="BL38" i="1" s="1"/>
  <c r="AX38" i="1"/>
  <c r="X38" i="1"/>
  <c r="V38" i="1"/>
  <c r="AN36" i="1"/>
  <c r="BK36" i="1"/>
  <c r="BM36" i="1" s="1"/>
  <c r="AF36" i="1"/>
  <c r="X30" i="1"/>
  <c r="AX30" i="1"/>
  <c r="AX31" i="1"/>
  <c r="X31" i="1"/>
  <c r="X32" i="1"/>
  <c r="AX32" i="1"/>
  <c r="AX33" i="1"/>
  <c r="X33" i="1"/>
  <c r="X34" i="1"/>
  <c r="X39" i="1"/>
  <c r="AN40" i="1"/>
  <c r="AX40" i="1"/>
  <c r="AA40" i="1"/>
  <c r="W40" i="1"/>
  <c r="BL40" i="1" s="1"/>
  <c r="X40" i="1"/>
  <c r="AA36" i="1"/>
  <c r="W36" i="1"/>
  <c r="BL36" i="1" s="1"/>
  <c r="AX36" i="1"/>
  <c r="V42" i="1"/>
  <c r="AX42" i="1"/>
  <c r="W42" i="1"/>
  <c r="BL42" i="1" s="1"/>
  <c r="BO45" i="1"/>
  <c r="CG41" i="1"/>
  <c r="CG43" i="1"/>
  <c r="CG47" i="1"/>
  <c r="AF37" i="1"/>
  <c r="CG40" i="1"/>
  <c r="CG42" i="1"/>
  <c r="W44" i="1"/>
  <c r="BL44" i="1" s="1"/>
  <c r="CG44" i="1"/>
  <c r="W46" i="1"/>
  <c r="BL46" i="1" s="1"/>
  <c r="CG46" i="1"/>
  <c r="W48" i="1"/>
  <c r="BL48" i="1" s="1"/>
  <c r="CG48" i="1"/>
  <c r="W50" i="1"/>
  <c r="BL50" i="1" s="1"/>
  <c r="CG50" i="1"/>
  <c r="AN44" i="1"/>
  <c r="AX44" i="1"/>
  <c r="BM45" i="1"/>
  <c r="AX46" i="1"/>
  <c r="AN48" i="1"/>
  <c r="AX48" i="1"/>
  <c r="AN50" i="1"/>
  <c r="AX50" i="1"/>
  <c r="BO36" i="1" l="1"/>
  <c r="AG35" i="1"/>
  <c r="AH35" i="1" s="1"/>
  <c r="AO35" i="1" s="1"/>
  <c r="BO24" i="1"/>
  <c r="AF32" i="1"/>
  <c r="AG32" i="1" s="1"/>
  <c r="AH32" i="1" s="1"/>
  <c r="BK33" i="1"/>
  <c r="BO33" i="1" s="1"/>
  <c r="AF20" i="1"/>
  <c r="AG20" i="1" s="1"/>
  <c r="AH20" i="1" s="1"/>
  <c r="BO29" i="1"/>
  <c r="AF38" i="1"/>
  <c r="Y45" i="1"/>
  <c r="Z45" i="1" s="1"/>
  <c r="BO28" i="1"/>
  <c r="AF30" i="1"/>
  <c r="BO38" i="1"/>
  <c r="BO39" i="1"/>
  <c r="BO34" i="1"/>
  <c r="BO26" i="1"/>
  <c r="AO31" i="1"/>
  <c r="AD31" i="1"/>
  <c r="AB31" i="1" s="1"/>
  <c r="AE31" i="1" s="1"/>
  <c r="Y31" i="1" s="1"/>
  <c r="Z31" i="1" s="1"/>
  <c r="BO19" i="1"/>
  <c r="BO23" i="1"/>
  <c r="BO22" i="1"/>
  <c r="BK27" i="1"/>
  <c r="BM27" i="1" s="1"/>
  <c r="AF49" i="1"/>
  <c r="AG49" i="1" s="1"/>
  <c r="AH49" i="1" s="1"/>
  <c r="AP49" i="1" s="1"/>
  <c r="BK49" i="1"/>
  <c r="AG38" i="1"/>
  <c r="AH38" i="1" s="1"/>
  <c r="AO38" i="1" s="1"/>
  <c r="AD33" i="1"/>
  <c r="AB33" i="1" s="1"/>
  <c r="AE33" i="1" s="1"/>
  <c r="Y33" i="1" s="1"/>
  <c r="Z33" i="1" s="1"/>
  <c r="AI34" i="1"/>
  <c r="AM34" i="1" s="1"/>
  <c r="AP34" i="1"/>
  <c r="AO34" i="1"/>
  <c r="BK48" i="1"/>
  <c r="BM48" i="1" s="1"/>
  <c r="AF48" i="1"/>
  <c r="BK50" i="1"/>
  <c r="BM50" i="1" s="1"/>
  <c r="AF50" i="1"/>
  <c r="BO48" i="1"/>
  <c r="BK42" i="1"/>
  <c r="BM42" i="1" s="1"/>
  <c r="AF42" i="1"/>
  <c r="AF47" i="1"/>
  <c r="BK47" i="1"/>
  <c r="AI39" i="1"/>
  <c r="AM39" i="1" s="1"/>
  <c r="AP39" i="1"/>
  <c r="AG30" i="1"/>
  <c r="AH30" i="1" s="1"/>
  <c r="AN30" i="1"/>
  <c r="AG19" i="1"/>
  <c r="AH19" i="1" s="1"/>
  <c r="AD19" i="1" s="1"/>
  <c r="AE19" i="1" s="1"/>
  <c r="Y19" i="1" s="1"/>
  <c r="Z19" i="1" s="1"/>
  <c r="AG28" i="1"/>
  <c r="AH28" i="1" s="1"/>
  <c r="AF43" i="1"/>
  <c r="BK43" i="1"/>
  <c r="AI35" i="1"/>
  <c r="AM35" i="1" s="1"/>
  <c r="AP35" i="1"/>
  <c r="AP45" i="1"/>
  <c r="AI45" i="1"/>
  <c r="AM45" i="1" s="1"/>
  <c r="AD35" i="1"/>
  <c r="AB35" i="1" s="1"/>
  <c r="AE35" i="1" s="1"/>
  <c r="Y35" i="1" s="1"/>
  <c r="Z35" i="1" s="1"/>
  <c r="AN35" i="1"/>
  <c r="AG25" i="1"/>
  <c r="AH25" i="1" s="1"/>
  <c r="AN19" i="1"/>
  <c r="BO31" i="1"/>
  <c r="BM26" i="1"/>
  <c r="AN25" i="1"/>
  <c r="AN21" i="1"/>
  <c r="BO50" i="1"/>
  <c r="BK44" i="1"/>
  <c r="BM44" i="1" s="1"/>
  <c r="AF44" i="1"/>
  <c r="BK46" i="1"/>
  <c r="BM46" i="1" s="1"/>
  <c r="AF46" i="1"/>
  <c r="BO44" i="1"/>
  <c r="BK40" i="1"/>
  <c r="BM40" i="1" s="1"/>
  <c r="AF40" i="1"/>
  <c r="AO45" i="1"/>
  <c r="AF41" i="1"/>
  <c r="BK41" i="1"/>
  <c r="AN42" i="1"/>
  <c r="AN32" i="1"/>
  <c r="AP31" i="1"/>
  <c r="AI31" i="1"/>
  <c r="AM31" i="1" s="1"/>
  <c r="AN27" i="1"/>
  <c r="AD27" i="1"/>
  <c r="AB27" i="1" s="1"/>
  <c r="AE27" i="1" s="1"/>
  <c r="Y27" i="1" s="1"/>
  <c r="Z27" i="1" s="1"/>
  <c r="AG21" i="1"/>
  <c r="AH21" i="1" s="1"/>
  <c r="AG22" i="1"/>
  <c r="AH22" i="1" s="1"/>
  <c r="AG27" i="1"/>
  <c r="AH27" i="1" s="1"/>
  <c r="BO25" i="1"/>
  <c r="BO21" i="1"/>
  <c r="AG37" i="1"/>
  <c r="AH37" i="1" s="1"/>
  <c r="AG36" i="1"/>
  <c r="AH36" i="1" s="1"/>
  <c r="AN38" i="1"/>
  <c r="AN39" i="1"/>
  <c r="AD39" i="1"/>
  <c r="AB39" i="1" s="1"/>
  <c r="AE39" i="1" s="1"/>
  <c r="Y39" i="1" s="1"/>
  <c r="Z39" i="1" s="1"/>
  <c r="AD34" i="1"/>
  <c r="AB34" i="1" s="1"/>
  <c r="AE34" i="1" s="1"/>
  <c r="Y34" i="1" s="1"/>
  <c r="Z34" i="1" s="1"/>
  <c r="AN34" i="1"/>
  <c r="AP33" i="1"/>
  <c r="AQ33" i="1" s="1"/>
  <c r="AI33" i="1"/>
  <c r="AM33" i="1" s="1"/>
  <c r="AN37" i="1"/>
  <c r="AN23" i="1"/>
  <c r="AG26" i="1"/>
  <c r="AH26" i="1" s="1"/>
  <c r="AG23" i="1"/>
  <c r="AH23" i="1" s="1"/>
  <c r="AG29" i="1"/>
  <c r="AH29" i="1" s="1"/>
  <c r="AG24" i="1"/>
  <c r="AH24" i="1" s="1"/>
  <c r="AP38" i="1" l="1"/>
  <c r="AQ31" i="1"/>
  <c r="AI38" i="1"/>
  <c r="AM38" i="1" s="1"/>
  <c r="AI49" i="1"/>
  <c r="AM49" i="1" s="1"/>
  <c r="BO46" i="1"/>
  <c r="BM33" i="1"/>
  <c r="BO49" i="1"/>
  <c r="BM49" i="1"/>
  <c r="AD49" i="1"/>
  <c r="AB49" i="1" s="1"/>
  <c r="AE49" i="1" s="1"/>
  <c r="Y49" i="1" s="1"/>
  <c r="Z49" i="1" s="1"/>
  <c r="AO49" i="1"/>
  <c r="AQ49" i="1" s="1"/>
  <c r="AQ45" i="1"/>
  <c r="AD38" i="1"/>
  <c r="AB38" i="1" s="1"/>
  <c r="AE38" i="1" s="1"/>
  <c r="Y38" i="1" s="1"/>
  <c r="Z38" i="1" s="1"/>
  <c r="BO27" i="1"/>
  <c r="AQ35" i="1"/>
  <c r="AG43" i="1"/>
  <c r="AH43" i="1" s="1"/>
  <c r="AG48" i="1"/>
  <c r="AH48" i="1" s="1"/>
  <c r="AP24" i="1"/>
  <c r="AI24" i="1"/>
  <c r="AM24" i="1" s="1"/>
  <c r="AD24" i="1"/>
  <c r="AB24" i="1" s="1"/>
  <c r="AE24" i="1" s="1"/>
  <c r="Y24" i="1" s="1"/>
  <c r="Z24" i="1" s="1"/>
  <c r="AO24" i="1"/>
  <c r="AI37" i="1"/>
  <c r="AM37" i="1" s="1"/>
  <c r="AP37" i="1"/>
  <c r="AO37" i="1"/>
  <c r="BO41" i="1"/>
  <c r="BM41" i="1"/>
  <c r="AG44" i="1"/>
  <c r="AH44" i="1" s="1"/>
  <c r="AI19" i="1"/>
  <c r="AM19" i="1" s="1"/>
  <c r="AP19" i="1"/>
  <c r="AO19" i="1"/>
  <c r="AI29" i="1"/>
  <c r="AM29" i="1" s="1"/>
  <c r="AP29" i="1"/>
  <c r="AO29" i="1"/>
  <c r="AD29" i="1"/>
  <c r="AB29" i="1" s="1"/>
  <c r="AE29" i="1" s="1"/>
  <c r="Y29" i="1" s="1"/>
  <c r="Z29" i="1" s="1"/>
  <c r="AG41" i="1"/>
  <c r="AH41" i="1" s="1"/>
  <c r="AQ39" i="1"/>
  <c r="AG50" i="1"/>
  <c r="AH50" i="1" s="1"/>
  <c r="AQ34" i="1"/>
  <c r="AI32" i="1"/>
  <c r="AM32" i="1" s="1"/>
  <c r="AP32" i="1"/>
  <c r="AO32" i="1"/>
  <c r="AI25" i="1"/>
  <c r="AM25" i="1" s="1"/>
  <c r="AP25" i="1"/>
  <c r="AO25" i="1"/>
  <c r="AI30" i="1"/>
  <c r="AM30" i="1" s="1"/>
  <c r="AP30" i="1"/>
  <c r="AO30" i="1"/>
  <c r="BO42" i="1"/>
  <c r="AP22" i="1"/>
  <c r="AI22" i="1"/>
  <c r="AM22" i="1" s="1"/>
  <c r="AD22" i="1"/>
  <c r="AB22" i="1" s="1"/>
  <c r="AE22" i="1" s="1"/>
  <c r="Y22" i="1" s="1"/>
  <c r="Z22" i="1" s="1"/>
  <c r="AO22" i="1"/>
  <c r="AD32" i="1"/>
  <c r="AB32" i="1" s="1"/>
  <c r="AE32" i="1" s="1"/>
  <c r="Y32" i="1" s="1"/>
  <c r="Z32" i="1" s="1"/>
  <c r="AD25" i="1"/>
  <c r="AB25" i="1" s="1"/>
  <c r="AE25" i="1" s="1"/>
  <c r="Y25" i="1" s="1"/>
  <c r="Z25" i="1" s="1"/>
  <c r="BO47" i="1"/>
  <c r="BM47" i="1"/>
  <c r="AP26" i="1"/>
  <c r="AQ26" i="1" s="1"/>
  <c r="AI26" i="1"/>
  <c r="AM26" i="1" s="1"/>
  <c r="AD26" i="1"/>
  <c r="AB26" i="1" s="1"/>
  <c r="AE26" i="1" s="1"/>
  <c r="Y26" i="1" s="1"/>
  <c r="Z26" i="1" s="1"/>
  <c r="AO26" i="1"/>
  <c r="AD37" i="1"/>
  <c r="AB37" i="1" s="1"/>
  <c r="AE37" i="1" s="1"/>
  <c r="Y37" i="1" s="1"/>
  <c r="Z37" i="1" s="1"/>
  <c r="AI36" i="1"/>
  <c r="AM36" i="1" s="1"/>
  <c r="AP36" i="1"/>
  <c r="AD36" i="1"/>
  <c r="AB36" i="1" s="1"/>
  <c r="AE36" i="1" s="1"/>
  <c r="Y36" i="1" s="1"/>
  <c r="Z36" i="1" s="1"/>
  <c r="AO36" i="1"/>
  <c r="BO40" i="1"/>
  <c r="AI21" i="1"/>
  <c r="AM21" i="1" s="1"/>
  <c r="AP21" i="1"/>
  <c r="AO21" i="1"/>
  <c r="AG46" i="1"/>
  <c r="AH46" i="1" s="1"/>
  <c r="AP28" i="1"/>
  <c r="AI28" i="1"/>
  <c r="AM28" i="1" s="1"/>
  <c r="AD28" i="1"/>
  <c r="AB28" i="1" s="1"/>
  <c r="AE28" i="1" s="1"/>
  <c r="Y28" i="1" s="1"/>
  <c r="Z28" i="1" s="1"/>
  <c r="AO28" i="1"/>
  <c r="AG47" i="1"/>
  <c r="AH47" i="1" s="1"/>
  <c r="AI23" i="1"/>
  <c r="AM23" i="1" s="1"/>
  <c r="AP23" i="1"/>
  <c r="AO23" i="1"/>
  <c r="AD23" i="1"/>
  <c r="AB23" i="1" s="1"/>
  <c r="AE23" i="1" s="1"/>
  <c r="Y23" i="1" s="1"/>
  <c r="Z23" i="1" s="1"/>
  <c r="AP20" i="1"/>
  <c r="AI20" i="1"/>
  <c r="AM20" i="1" s="1"/>
  <c r="AD20" i="1"/>
  <c r="AB20" i="1" s="1"/>
  <c r="AE20" i="1" s="1"/>
  <c r="Y20" i="1" s="1"/>
  <c r="Z20" i="1" s="1"/>
  <c r="AO20" i="1"/>
  <c r="AI27" i="1"/>
  <c r="AM27" i="1" s="1"/>
  <c r="AP27" i="1"/>
  <c r="AO27" i="1"/>
  <c r="AG40" i="1"/>
  <c r="AH40" i="1" s="1"/>
  <c r="AD21" i="1"/>
  <c r="AB21" i="1" s="1"/>
  <c r="AE21" i="1" s="1"/>
  <c r="Y21" i="1" s="1"/>
  <c r="Z21" i="1" s="1"/>
  <c r="BM43" i="1"/>
  <c r="BO43" i="1"/>
  <c r="AD30" i="1"/>
  <c r="AB30" i="1" s="1"/>
  <c r="AE30" i="1" s="1"/>
  <c r="Y30" i="1" s="1"/>
  <c r="Z30" i="1" s="1"/>
  <c r="AG42" i="1"/>
  <c r="AH42" i="1" s="1"/>
  <c r="AQ38" i="1"/>
  <c r="AQ30" i="1" l="1"/>
  <c r="AQ32" i="1"/>
  <c r="AQ29" i="1"/>
  <c r="AQ20" i="1"/>
  <c r="AQ28" i="1"/>
  <c r="AP48" i="1"/>
  <c r="AI48" i="1"/>
  <c r="AM48" i="1" s="1"/>
  <c r="AO48" i="1"/>
  <c r="AD48" i="1"/>
  <c r="AB48" i="1" s="1"/>
  <c r="AE48" i="1" s="1"/>
  <c r="Y48" i="1" s="1"/>
  <c r="Z48" i="1" s="1"/>
  <c r="AP47" i="1"/>
  <c r="AI47" i="1"/>
  <c r="AM47" i="1" s="1"/>
  <c r="AO47" i="1"/>
  <c r="AD47" i="1"/>
  <c r="AB47" i="1" s="1"/>
  <c r="AE47" i="1" s="1"/>
  <c r="Y47" i="1" s="1"/>
  <c r="Z47" i="1" s="1"/>
  <c r="AQ22" i="1"/>
  <c r="AP50" i="1"/>
  <c r="AI50" i="1"/>
  <c r="AM50" i="1" s="1"/>
  <c r="AO50" i="1"/>
  <c r="AD50" i="1"/>
  <c r="AB50" i="1" s="1"/>
  <c r="AE50" i="1" s="1"/>
  <c r="Y50" i="1" s="1"/>
  <c r="Z50" i="1" s="1"/>
  <c r="AP44" i="1"/>
  <c r="AI44" i="1"/>
  <c r="AM44" i="1" s="1"/>
  <c r="AO44" i="1"/>
  <c r="AD44" i="1"/>
  <c r="AB44" i="1" s="1"/>
  <c r="AE44" i="1" s="1"/>
  <c r="Y44" i="1" s="1"/>
  <c r="Z44" i="1" s="1"/>
  <c r="AP40" i="1"/>
  <c r="AO40" i="1"/>
  <c r="AI40" i="1"/>
  <c r="AM40" i="1" s="1"/>
  <c r="AD40" i="1"/>
  <c r="AB40" i="1" s="1"/>
  <c r="AE40" i="1" s="1"/>
  <c r="Y40" i="1" s="1"/>
  <c r="Z40" i="1" s="1"/>
  <c r="AP42" i="1"/>
  <c r="AI42" i="1"/>
  <c r="AM42" i="1" s="1"/>
  <c r="AO42" i="1"/>
  <c r="AD42" i="1"/>
  <c r="AB42" i="1" s="1"/>
  <c r="AE42" i="1" s="1"/>
  <c r="Y42" i="1" s="1"/>
  <c r="Z42" i="1" s="1"/>
  <c r="AQ21" i="1"/>
  <c r="AQ37" i="1"/>
  <c r="AP43" i="1"/>
  <c r="AI43" i="1"/>
  <c r="AM43" i="1" s="1"/>
  <c r="AO43" i="1"/>
  <c r="AD43" i="1"/>
  <c r="AB43" i="1" s="1"/>
  <c r="AE43" i="1" s="1"/>
  <c r="Y43" i="1" s="1"/>
  <c r="Z43" i="1" s="1"/>
  <c r="AI41" i="1"/>
  <c r="AM41" i="1" s="1"/>
  <c r="AP41" i="1"/>
  <c r="AO41" i="1"/>
  <c r="AD41" i="1"/>
  <c r="AB41" i="1" s="1"/>
  <c r="AE41" i="1" s="1"/>
  <c r="Y41" i="1" s="1"/>
  <c r="Z41" i="1" s="1"/>
  <c r="AQ27" i="1"/>
  <c r="AQ23" i="1"/>
  <c r="AP46" i="1"/>
  <c r="AI46" i="1"/>
  <c r="AM46" i="1" s="1"/>
  <c r="AO46" i="1"/>
  <c r="AD46" i="1"/>
  <c r="AB46" i="1" s="1"/>
  <c r="AE46" i="1" s="1"/>
  <c r="Y46" i="1" s="1"/>
  <c r="Z46" i="1" s="1"/>
  <c r="AQ36" i="1"/>
  <c r="AQ25" i="1"/>
  <c r="AQ19" i="1"/>
  <c r="AQ24" i="1"/>
  <c r="AQ46" i="1" l="1"/>
  <c r="AQ42" i="1"/>
  <c r="AQ40" i="1"/>
  <c r="AQ44" i="1"/>
  <c r="AQ50" i="1"/>
  <c r="AQ47" i="1"/>
  <c r="AQ41" i="1"/>
  <c r="AQ43" i="1"/>
  <c r="AQ48" i="1"/>
</calcChain>
</file>

<file path=xl/sharedStrings.xml><?xml version="1.0" encoding="utf-8"?>
<sst xmlns="http://schemas.openxmlformats.org/spreadsheetml/2006/main" count="1581" uniqueCount="426">
  <si>
    <t>File opened</t>
  </si>
  <si>
    <t>2021-07-18 10:08:09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</si>
  <si>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</si>
  <si>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</si>
  <si>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</si>
  <si>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</si>
  <si>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</si>
  <si>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</si>
  <si>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</si>
  <si>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</si>
  <si>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</si>
  <si>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</si>
  <si>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</si>
  <si>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{"h2oaspan2": "0", "h2obzero": "1.12406", "flowmeterzero": "1.02723", "ssb_ref": "33242.2", "h2oaspan1": "0.996014", "co2aspanconc1": "2500", "h2obspanconc2": "0", "h2obspan2": "0", "co2bzero": "0.960409", "chamberpressurezero": "2.62908", "ssa_ref": "28824.6", "h2oaspan2b": "0.0647305", "co2aspanconc2": "301.5", "tazero": "-0.018898", "oxygen": "21", "h2obspan1": "0.995932", "co2aspan2b": "0.285185", "co2bspan2b": "0.285229", "flowazero": "0.29922", "co2bspan2": "-0.0293673", "co2bspanconc1": "2500", "h2obspanconc1": "12.26", "h2oaspanconc1": "12.26", "co2bspan2a": "0.287951", "tbzero": "0.0334682", "h2oaspanconc2": "0", "co2aspan2a": "0.287879", "co2azero": "0.969968", "co2bspan1": "0.999003", "flowbzero": "0.30222", "co2bspanconc2": "301.5", "h2oazero": "1.13507", "h2obspan2a": "0.0646487", "co2aspan1": "0.998238", "h2oaspan2a": "0.0649895", "co2aspan2": "-0.0263931", "h2obspan2b": "0.0643857"}</t>
  </si>
  <si>
    <t>Chamber type</t>
  </si>
  <si>
    <t>6800-01A</t>
  </si>
  <si>
    <t>Chamber s/n</t>
  </si>
  <si>
    <t>MPF-651424</t>
  </si>
  <si>
    <t>Chamber rev</t>
  </si>
  <si>
    <t>0</t>
  </si>
  <si>
    <t>Chamber cal</t>
  </si>
  <si>
    <t>Fluorometer</t>
  </si>
  <si>
    <t>Flr. Version</t>
  </si>
  <si>
    <t>1.3.1</t>
  </si>
  <si>
    <t>10:08:09</t>
  </si>
  <si>
    <t>Stability Definition:	F (FlrLS): Slp&lt;1	ΔCO2 (Meas2): Slp&lt;0.5	ΔH2O (Meas2): Slp&lt;0.1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</si>
  <si>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</si>
  <si>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</si>
  <si>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</si>
  <si>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</si>
  <si>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</si>
  <si>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</si>
  <si>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</si>
  <si>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</si>
  <si>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</si>
  <si>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</si>
  <si>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</si>
  <si>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</si>
  <si>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</si>
  <si>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</si>
  <si>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</si>
  <si>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</si>
  <si>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</si>
  <si>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</si>
  <si>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</si>
  <si>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</si>
  <si>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</si>
  <si>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</si>
  <si>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</si>
  <si>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</si>
  <si>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</si>
  <si>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</si>
  <si>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</si>
  <si>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</si>
  <si>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</si>
  <si>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</si>
  <si>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</si>
  <si>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</si>
  <si>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</si>
  <si>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</si>
  <si>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</si>
  <si>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</si>
  <si>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</si>
  <si>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</si>
  <si>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</si>
  <si>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</si>
  <si>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</si>
  <si>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</si>
  <si>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</si>
  <si>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</si>
  <si>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</si>
  <si>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</si>
  <si>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</si>
  <si>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</si>
  <si>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</si>
  <si>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</si>
  <si>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</si>
  <si>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</si>
  <si>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</si>
  <si>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</si>
  <si>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</si>
  <si>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</si>
  <si>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</si>
  <si>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</si>
  <si>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</si>
  <si>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</si>
  <si>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</si>
  <si>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</si>
  <si>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</si>
  <si>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</si>
  <si>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</si>
  <si>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</si>
  <si>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</si>
  <si>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</si>
  <si>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</si>
  <si>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</si>
  <si>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</si>
  <si>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</si>
  <si>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</si>
  <si>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</si>
  <si>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</si>
  <si>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</si>
  <si>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newDef_12</t>
  </si>
  <si>
    <t>newDef_13</t>
  </si>
  <si>
    <t>newDef_14</t>
  </si>
  <si>
    <t>newDef_15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</si>
  <si>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</si>
  <si>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</si>
  <si>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</si>
  <si>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</si>
  <si>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</si>
  <si>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</si>
  <si>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</si>
  <si>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</si>
  <si>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</si>
  <si>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</si>
  <si>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</si>
  <si>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</si>
  <si>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</si>
  <si>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</si>
  <si>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</si>
  <si>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</si>
  <si>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</si>
  <si>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</si>
  <si>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</si>
  <si>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</si>
  <si>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</si>
  <si>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</si>
  <si>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</si>
  <si>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</si>
  <si>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</si>
  <si>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</si>
  <si>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</si>
  <si>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</si>
  <si>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</si>
  <si>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</si>
  <si>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</si>
  <si>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</si>
  <si>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</si>
  <si>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</si>
  <si>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</si>
  <si>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</si>
  <si>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</si>
  <si>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</si>
  <si>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</si>
  <si>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</si>
  <si>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</si>
  <si>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</si>
  <si>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</si>
  <si>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</si>
  <si>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</si>
  <si>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</si>
  <si>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</si>
  <si>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</si>
  <si>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</si>
  <si>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</si>
  <si>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</si>
  <si>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</si>
  <si>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</si>
  <si>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</si>
  <si>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</si>
  <si>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</si>
  <si>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</si>
  <si>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</si>
  <si>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</si>
  <si>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</si>
  <si>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</si>
  <si>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</si>
  <si>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</si>
  <si>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</si>
  <si>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</si>
  <si>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</si>
  <si>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</si>
  <si>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</si>
  <si>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</si>
  <si>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</si>
  <si>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</si>
  <si>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</si>
  <si>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</si>
  <si>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</si>
  <si>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</si>
  <si>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</si>
  <si>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</si>
  <si>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</si>
  <si>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</si>
  <si>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</si>
  <si>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</si>
  <si>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</si>
  <si>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</si>
  <si>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</si>
  <si>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</si>
  <si>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</si>
  <si>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</si>
  <si>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</si>
  <si>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</si>
  <si>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</si>
  <si>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</si>
  <si>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</si>
  <si>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</si>
  <si>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</si>
  <si>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</si>
  <si>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</si>
  <si>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</si>
  <si>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</si>
  <si>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</si>
  <si>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</si>
  <si>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</si>
  <si>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</si>
  <si>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</si>
  <si>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</si>
  <si>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</si>
  <si>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</si>
  <si>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</si>
  <si>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</si>
  <si>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</si>
  <si>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</si>
  <si>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</si>
  <si>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</si>
  <si>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</si>
  <si>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</si>
  <si>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</si>
  <si>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</si>
  <si>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</si>
  <si>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</si>
  <si>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</si>
  <si>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</si>
  <si>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</si>
  <si>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</si>
  <si>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</si>
  <si>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</si>
  <si>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</si>
  <si>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</si>
  <si>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</si>
  <si>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</si>
  <si>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</si>
  <si>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</si>
  <si>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</si>
  <si>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</si>
  <si>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</si>
  <si>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</si>
  <si>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</si>
  <si>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</si>
  <si>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</si>
  <si>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</si>
  <si>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</si>
  <si>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</si>
  <si>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</si>
  <si>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</si>
  <si>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</si>
  <si>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</si>
  <si>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</si>
  <si>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</si>
  <si>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</si>
  <si>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</si>
  <si>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</si>
  <si>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</si>
  <si>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</si>
  <si>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</si>
  <si>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</si>
  <si>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</si>
  <si>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</si>
  <si>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</si>
  <si>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</si>
  <si>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</si>
  <si>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</si>
  <si>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</si>
  <si>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</si>
  <si>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</si>
  <si>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</si>
  <si>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</si>
  <si>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</si>
  <si>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</si>
  <si>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</si>
  <si>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</si>
  <si>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</si>
  <si>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</si>
  <si>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</si>
  <si>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</si>
  <si>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</si>
  <si>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</si>
  <si>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</si>
  <si>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</si>
  <si>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</si>
  <si>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</si>
  <si>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</si>
  <si>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</si>
  <si>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</si>
  <si>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</si>
  <si>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</si>
  <si>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</si>
  <si>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</si>
  <si>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</si>
  <si>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</si>
  <si>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</si>
  <si>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</si>
  <si>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</si>
  <si>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</si>
  <si>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</si>
  <si>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</si>
  <si>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20210718 10:09:06</t>
  </si>
  <si>
    <t>10:09:06</t>
  </si>
  <si>
    <t>300</t>
  </si>
  <si>
    <t>5614</t>
  </si>
  <si>
    <t>660</t>
  </si>
  <si>
    <t>8.314</t>
  </si>
  <si>
    <t>NEE or ER</t>
  </si>
  <si>
    <t>RECT-139-20210718-10_09_07</t>
  </si>
  <si>
    <t>-</t>
  </si>
  <si>
    <t>0: Broadleaf</t>
  </si>
  <si>
    <t>09:59:18</t>
  </si>
  <si>
    <t>0/3</t>
  </si>
  <si>
    <t>5</t>
  </si>
  <si>
    <t>11111111</t>
  </si>
  <si>
    <t>oooooooo</t>
  </si>
  <si>
    <t>off</t>
  </si>
  <si>
    <t>20210718 10:09:45</t>
  </si>
  <si>
    <t>10:09:45</t>
  </si>
  <si>
    <t>RECT-140-20210718-10_09_47</t>
  </si>
  <si>
    <t>10:10:20</t>
  </si>
  <si>
    <t>20210718 10:10:54</t>
  </si>
  <si>
    <t>10:10:54</t>
  </si>
  <si>
    <t>RECT-141-20210718-10_10_56</t>
  </si>
  <si>
    <t>20210718 10:11:35</t>
  </si>
  <si>
    <t>10:11:35</t>
  </si>
  <si>
    <t>RECT-142-20210718-10_11_37</t>
  </si>
  <si>
    <t>20210718 10:12:50</t>
  </si>
  <si>
    <t>10:12:50</t>
  </si>
  <si>
    <t>RECT-143-20210718-10_12_51</t>
  </si>
  <si>
    <t>20210718 10:13:37</t>
  </si>
  <si>
    <t>10:13:37</t>
  </si>
  <si>
    <t>RECT-144-20210718-10_13_39</t>
  </si>
  <si>
    <t>20210718 10:14:29</t>
  </si>
  <si>
    <t>10:14:29</t>
  </si>
  <si>
    <t>RECT-145-20210718-10_14_30</t>
  </si>
  <si>
    <t>20210718 10:15:18</t>
  </si>
  <si>
    <t>10:15:18</t>
  </si>
  <si>
    <t>RECT-146-20210718-10_15_20</t>
  </si>
  <si>
    <t>20210718 10:17:10</t>
  </si>
  <si>
    <t>10:17:10</t>
  </si>
  <si>
    <t>RECT-147-20210718-10_17_11</t>
  </si>
  <si>
    <t>20210718 10:17:44</t>
  </si>
  <si>
    <t>10:17:44</t>
  </si>
  <si>
    <t>RECT-148-20210718-10_17_46</t>
  </si>
  <si>
    <t>20210718 10:18:15</t>
  </si>
  <si>
    <t>10:18:15</t>
  </si>
  <si>
    <t>RECT-149-20210718-10_18_17</t>
  </si>
  <si>
    <t>20210718 10:18:57</t>
  </si>
  <si>
    <t>10:18:57</t>
  </si>
  <si>
    <t>RECT-150-20210718-10_18_59</t>
  </si>
  <si>
    <t>20210718 10:21:30</t>
  </si>
  <si>
    <t>10:21:30</t>
  </si>
  <si>
    <t>RECT-151-20210718-10_21_31</t>
  </si>
  <si>
    <t>10:22:06</t>
  </si>
  <si>
    <t>20210718 10:22:48</t>
  </si>
  <si>
    <t>10:22:48</t>
  </si>
  <si>
    <t>RECT-152-20210718-10_22_49</t>
  </si>
  <si>
    <t>20210718 10:23:49</t>
  </si>
  <si>
    <t>10:23:49</t>
  </si>
  <si>
    <t>RECT-153-20210718-10_23_51</t>
  </si>
  <si>
    <t>20210718 10:24:19</t>
  </si>
  <si>
    <t>10:24:19</t>
  </si>
  <si>
    <t>RECT-154-20210718-10_24_21</t>
  </si>
  <si>
    <t>1/3</t>
  </si>
  <si>
    <t>20210718 10:26:19</t>
  </si>
  <si>
    <t>10:26:19</t>
  </si>
  <si>
    <t>RECT-155-20210718-10_26_21</t>
  </si>
  <si>
    <t>20210718 10:26:53</t>
  </si>
  <si>
    <t>10:26:53</t>
  </si>
  <si>
    <t>RECT-156-20210718-10_26_55</t>
  </si>
  <si>
    <t>20210718 10:27:43</t>
  </si>
  <si>
    <t>10:27:43</t>
  </si>
  <si>
    <t>RECT-157-20210718-10_27_45</t>
  </si>
  <si>
    <t>20210718 10:28:44</t>
  </si>
  <si>
    <t>10:28:44</t>
  </si>
  <si>
    <t>RECT-158-20210718-10_28_46</t>
  </si>
  <si>
    <t>20210718 10:31:11</t>
  </si>
  <si>
    <t>10:31:11</t>
  </si>
  <si>
    <t>RECT-159-20210718-10_31_13</t>
  </si>
  <si>
    <t>20210718 10:32:09</t>
  </si>
  <si>
    <t>10:32:09</t>
  </si>
  <si>
    <t>RECT-160-20210718-10_32_11</t>
  </si>
  <si>
    <t>10:32:40</t>
  </si>
  <si>
    <t>20210718 10:33:52</t>
  </si>
  <si>
    <t>10:33:52</t>
  </si>
  <si>
    <t>RECT-161-20210718-10_33_54</t>
  </si>
  <si>
    <t>20210718 10:34:30</t>
  </si>
  <si>
    <t>10:34:30</t>
  </si>
  <si>
    <t>RECT-162-20210718-10_34_32</t>
  </si>
  <si>
    <t>20210718 10:36:43</t>
  </si>
  <si>
    <t>10:36:43</t>
  </si>
  <si>
    <t>RECT-163-20210718-10_36_45</t>
  </si>
  <si>
    <t>20210718 10:37:21</t>
  </si>
  <si>
    <t>10:37:21</t>
  </si>
  <si>
    <t>RECT-164-20210718-10_37_23</t>
  </si>
  <si>
    <t>20210718 10:38:11</t>
  </si>
  <si>
    <t>10:38:11</t>
  </si>
  <si>
    <t>RECT-165-20210718-10_38_13</t>
  </si>
  <si>
    <t>20210718 10:39:06</t>
  </si>
  <si>
    <t>10:39:06</t>
  </si>
  <si>
    <t>RECT-166-20210718-10_39_08</t>
  </si>
  <si>
    <t>20210718 10:44:30</t>
  </si>
  <si>
    <t>10:44:30</t>
  </si>
  <si>
    <t>RECT-167-20210718-10_44_32</t>
  </si>
  <si>
    <t>10:45:05</t>
  </si>
  <si>
    <t>20210718 10:45:43</t>
  </si>
  <si>
    <t>10:45:43</t>
  </si>
  <si>
    <t>RECT-168-20210718-10_45_44</t>
  </si>
  <si>
    <t>20210718 10:46:20</t>
  </si>
  <si>
    <t>10:46:20</t>
  </si>
  <si>
    <t>RECT-169-20210718-10_46_22</t>
  </si>
  <si>
    <t>20210718 10:46:56</t>
  </si>
  <si>
    <t>10:46:56</t>
  </si>
  <si>
    <t>RECT-170-20210718-10_46_58</t>
  </si>
  <si>
    <t>ChambConst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</si>
  <si>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</si>
  <si>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</si>
  <si>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</si>
  <si>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</si>
  <si>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</si>
  <si>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</si>
  <si>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</si>
  <si>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</si>
  <si>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</si>
  <si>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 cm²</t>
  </si>
  <si>
    <t>3.93696 93.3371 385.92 632.293 861.306 1071.22 1228.93 1385.97</t>
  </si>
  <si>
    <t>-0.113085 101.953 400.48 602.273 800.969 1000.5 1200.22 1400.76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</si>
</sst>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G50"/>
  <sheetViews>
    <sheetView tabSelected="1" topLeftCell="S10" workbookViewId="0">
      <selection activeCell="AB19" sqref="AB19:AB50"/>
    </sheetView>
  </sheetViews>
  <sheetFormatPr baseColWidth="10" defaultColWidth="8.83203125" defaultRowHeight="15" x14ac:dyDescent="0.2"/>
  <sheetData>
    <row r="2" spans="1:189" x14ac:dyDescent="0.2">
      <c r="A2" t="s">
        <v>26</v>
      </c>
      <c r="B2" t="s">
        <v>27</v>
      </c>
      <c r="C2" t="s">
        <v>29</v>
      </c>
    </row>
    <row r="3" spans="1:189" x14ac:dyDescent="0.2">
      <c r="B3" t="s">
        <v>28</v>
      </c>
      <c r="C3" t="s">
        <v>30</v>
      </c>
    </row>
    <row r="4" spans="1:189" x14ac:dyDescent="0.2">
      <c r="B4" t="s">
        <v>413</v>
      </c>
      <c r="C4" t="s">
        <v>31</v>
      </c>
      <c r="D4" t="s">
        <v>414</v>
      </c>
      <c r="E4" t="s">
        <v>415</v>
      </c>
      <c r="F4" t="s">
        <v>416</v>
      </c>
      <c r="G4" t="s">
        <v>417</v>
      </c>
      <c r="H4" t="s">
        <v>418</v>
      </c>
      <c r="I4" t="s">
        <v>419</v>
      </c>
      <c r="J4" t="s">
        <v>420</v>
      </c>
      <c r="K4" t="s">
        <v>421</v>
      </c>
      <c r="L4" t="s">
        <v>422</v>
      </c>
    </row>
    <row r="5" spans="1:189" x14ac:dyDescent="0.2">
      <c r="C5" t="s">
        <v>15</v>
      </c>
      <c r="D5" t="s">
        <v>423</v>
      </c>
      <c r="E5">
        <v>0.57799999999999996</v>
      </c>
      <c r="F5">
        <v>0.52297389999999999</v>
      </c>
      <c r="G5">
        <v>3.7402519999999999E-3</v>
      </c>
      <c r="H5">
        <v>-6.1979609999999997E-2</v>
      </c>
      <c r="I5">
        <v>-5.6085859999999996E-3</v>
      </c>
      <c r="J5">
        <v>1</v>
      </c>
      <c r="K5">
        <v>6</v>
      </c>
      <c r="L5">
        <v>96.9</v>
      </c>
    </row>
    <row r="6" spans="1:189" x14ac:dyDescent="0.2">
      <c r="A6" t="s">
        <v>32</v>
      </c>
      <c r="B6" t="s">
        <v>33</v>
      </c>
    </row>
    <row r="7" spans="1:189" x14ac:dyDescent="0.2">
      <c r="B7">
        <v>2</v>
      </c>
    </row>
    <row r="8" spans="1:189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189" x14ac:dyDescent="0.2">
      <c r="B9">
        <v>0</v>
      </c>
      <c r="C9">
        <v>1</v>
      </c>
      <c r="D9">
        <v>0</v>
      </c>
      <c r="E9">
        <v>0</v>
      </c>
    </row>
    <row r="10" spans="1:189" x14ac:dyDescent="0.2">
      <c r="A10" t="s">
        <v>39</v>
      </c>
      <c r="B10" t="s">
        <v>40</v>
      </c>
      <c r="C10" t="s">
        <v>42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57</v>
      </c>
    </row>
    <row r="11" spans="1:189" x14ac:dyDescent="0.2">
      <c r="B11" t="s">
        <v>41</v>
      </c>
      <c r="C11" t="s">
        <v>43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9" x14ac:dyDescent="0.2">
      <c r="A12" t="s">
        <v>58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</row>
    <row r="13" spans="1:189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9" x14ac:dyDescent="0.2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H14" t="s">
        <v>71</v>
      </c>
    </row>
    <row r="15" spans="1:189" x14ac:dyDescent="0.2">
      <c r="B15">
        <v>-6276</v>
      </c>
      <c r="C15">
        <v>6.6</v>
      </c>
      <c r="D15">
        <v>1.7090000000000001E-5</v>
      </c>
      <c r="E15">
        <v>3.11</v>
      </c>
      <c r="F15" t="s">
        <v>424</v>
      </c>
      <c r="G15" t="s">
        <v>425</v>
      </c>
      <c r="H15">
        <v>0</v>
      </c>
    </row>
    <row r="16" spans="1:189" x14ac:dyDescent="0.2">
      <c r="A16" t="s">
        <v>72</v>
      </c>
      <c r="B16" t="s">
        <v>72</v>
      </c>
      <c r="C16" t="s">
        <v>72</v>
      </c>
      <c r="D16" t="s">
        <v>72</v>
      </c>
      <c r="E16" t="s">
        <v>72</v>
      </c>
      <c r="F16" t="s">
        <v>73</v>
      </c>
      <c r="G16" t="s">
        <v>73</v>
      </c>
      <c r="H16" t="s">
        <v>73</v>
      </c>
      <c r="I16" t="s">
        <v>73</v>
      </c>
      <c r="J16" t="s">
        <v>73</v>
      </c>
      <c r="K16" t="s">
        <v>73</v>
      </c>
      <c r="L16" t="s">
        <v>73</v>
      </c>
      <c r="M16" t="s">
        <v>73</v>
      </c>
      <c r="N16" t="s">
        <v>73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  <c r="T16" t="s">
        <v>73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74</v>
      </c>
      <c r="AB16" t="s">
        <v>74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74</v>
      </c>
      <c r="AQ16" t="s">
        <v>74</v>
      </c>
      <c r="AR16" t="s">
        <v>74</v>
      </c>
      <c r="AS16" t="s">
        <v>74</v>
      </c>
      <c r="AT16" t="s">
        <v>74</v>
      </c>
      <c r="AU16" t="s">
        <v>75</v>
      </c>
      <c r="AV16" t="s">
        <v>75</v>
      </c>
      <c r="AW16" t="s">
        <v>75</v>
      </c>
      <c r="AX16" t="s">
        <v>75</v>
      </c>
      <c r="AY16" t="s">
        <v>75</v>
      </c>
      <c r="AZ16" t="s">
        <v>76</v>
      </c>
      <c r="BA16" t="s">
        <v>76</v>
      </c>
      <c r="BB16" t="s">
        <v>76</v>
      </c>
      <c r="BC16" t="s">
        <v>76</v>
      </c>
      <c r="BD16" t="s">
        <v>76</v>
      </c>
      <c r="BE16" t="s">
        <v>76</v>
      </c>
      <c r="BF16" t="s">
        <v>76</v>
      </c>
      <c r="BG16" t="s">
        <v>76</v>
      </c>
      <c r="BH16" t="s">
        <v>76</v>
      </c>
      <c r="BI16" t="s">
        <v>76</v>
      </c>
      <c r="BJ16" t="s">
        <v>76</v>
      </c>
      <c r="BK16" t="s">
        <v>76</v>
      </c>
      <c r="BL16" t="s">
        <v>76</v>
      </c>
      <c r="BM16" t="s">
        <v>76</v>
      </c>
      <c r="BN16" t="s">
        <v>76</v>
      </c>
      <c r="BO16" t="s">
        <v>76</v>
      </c>
      <c r="BP16" t="s">
        <v>76</v>
      </c>
      <c r="BQ16" t="s">
        <v>76</v>
      </c>
      <c r="BR16" t="s">
        <v>76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77</v>
      </c>
      <c r="BY16" t="s">
        <v>77</v>
      </c>
      <c r="BZ16" t="s">
        <v>77</v>
      </c>
      <c r="CA16" t="s">
        <v>77</v>
      </c>
      <c r="CB16" t="s">
        <v>77</v>
      </c>
      <c r="CC16" t="s">
        <v>77</v>
      </c>
      <c r="CD16" t="s">
        <v>77</v>
      </c>
      <c r="CE16" t="s">
        <v>77</v>
      </c>
      <c r="CF16" t="s">
        <v>78</v>
      </c>
      <c r="CG16" t="s">
        <v>78</v>
      </c>
      <c r="CH16" t="s">
        <v>78</v>
      </c>
      <c r="CI16" t="s">
        <v>78</v>
      </c>
      <c r="CJ16" t="s">
        <v>32</v>
      </c>
      <c r="CK16" t="s">
        <v>32</v>
      </c>
      <c r="CL16" t="s">
        <v>32</v>
      </c>
      <c r="CM16" t="s">
        <v>79</v>
      </c>
      <c r="CN16" t="s">
        <v>79</v>
      </c>
      <c r="CO16" t="s">
        <v>79</v>
      </c>
      <c r="CP16" t="s">
        <v>79</v>
      </c>
      <c r="CQ16" t="s">
        <v>79</v>
      </c>
      <c r="CR16" t="s">
        <v>79</v>
      </c>
      <c r="CS16" t="s">
        <v>79</v>
      </c>
      <c r="CT16" t="s">
        <v>79</v>
      </c>
      <c r="CU16" t="s">
        <v>79</v>
      </c>
      <c r="CV16" t="s">
        <v>79</v>
      </c>
      <c r="CW16" t="s">
        <v>79</v>
      </c>
      <c r="CX16" t="s">
        <v>79</v>
      </c>
      <c r="CY16" t="s">
        <v>79</v>
      </c>
      <c r="CZ16" t="s">
        <v>79</v>
      </c>
      <c r="DA16" t="s">
        <v>80</v>
      </c>
      <c r="DB16" t="s">
        <v>80</v>
      </c>
      <c r="DC16" t="s">
        <v>80</v>
      </c>
      <c r="DD16" t="s">
        <v>80</v>
      </c>
      <c r="DE16" t="s">
        <v>80</v>
      </c>
      <c r="DF16" t="s">
        <v>80</v>
      </c>
      <c r="DG16" t="s">
        <v>80</v>
      </c>
      <c r="DH16" t="s">
        <v>80</v>
      </c>
      <c r="DI16" t="s">
        <v>80</v>
      </c>
      <c r="DJ16" t="s">
        <v>80</v>
      </c>
      <c r="DK16" t="s">
        <v>80</v>
      </c>
      <c r="DL16" t="s">
        <v>80</v>
      </c>
      <c r="DM16" t="s">
        <v>80</v>
      </c>
      <c r="DN16" t="s">
        <v>80</v>
      </c>
      <c r="DO16" t="s">
        <v>80</v>
      </c>
      <c r="DP16" t="s">
        <v>80</v>
      </c>
      <c r="DQ16" t="s">
        <v>80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82</v>
      </c>
      <c r="DX16" t="s">
        <v>82</v>
      </c>
      <c r="DY16" t="s">
        <v>82</v>
      </c>
      <c r="DZ16" t="s">
        <v>82</v>
      </c>
      <c r="EA16" t="s">
        <v>82</v>
      </c>
      <c r="EB16" t="s">
        <v>82</v>
      </c>
      <c r="EC16" t="s">
        <v>82</v>
      </c>
      <c r="ED16" t="s">
        <v>82</v>
      </c>
      <c r="EE16" t="s">
        <v>82</v>
      </c>
      <c r="EF16" t="s">
        <v>83</v>
      </c>
      <c r="EG16" t="s">
        <v>83</v>
      </c>
      <c r="EH16" t="s">
        <v>83</v>
      </c>
      <c r="EI16" t="s">
        <v>83</v>
      </c>
      <c r="EJ16" t="s">
        <v>83</v>
      </c>
      <c r="EK16" t="s">
        <v>83</v>
      </c>
      <c r="EL16" t="s">
        <v>83</v>
      </c>
      <c r="EM16" t="s">
        <v>83</v>
      </c>
      <c r="EN16" t="s">
        <v>83</v>
      </c>
      <c r="EO16" t="s">
        <v>83</v>
      </c>
      <c r="EP16" t="s">
        <v>83</v>
      </c>
      <c r="EQ16" t="s">
        <v>83</v>
      </c>
      <c r="ER16" t="s">
        <v>83</v>
      </c>
      <c r="ES16" t="s">
        <v>83</v>
      </c>
      <c r="ET16" t="s">
        <v>83</v>
      </c>
      <c r="EU16" t="s">
        <v>84</v>
      </c>
      <c r="EV16" t="s">
        <v>84</v>
      </c>
      <c r="EW16" t="s">
        <v>84</v>
      </c>
      <c r="EX16" t="s">
        <v>84</v>
      </c>
      <c r="EY16" t="s">
        <v>84</v>
      </c>
      <c r="EZ16" t="s">
        <v>84</v>
      </c>
      <c r="FA16" t="s">
        <v>84</v>
      </c>
      <c r="FB16" t="s">
        <v>84</v>
      </c>
      <c r="FC16" t="s">
        <v>84</v>
      </c>
      <c r="FD16" t="s">
        <v>84</v>
      </c>
      <c r="FE16" t="s">
        <v>84</v>
      </c>
      <c r="FF16" t="s">
        <v>84</v>
      </c>
      <c r="FG16" t="s">
        <v>84</v>
      </c>
      <c r="FH16" t="s">
        <v>84</v>
      </c>
      <c r="FI16" t="s">
        <v>84</v>
      </c>
      <c r="FJ16" t="s">
        <v>84</v>
      </c>
      <c r="FK16" t="s">
        <v>84</v>
      </c>
      <c r="FL16" t="s">
        <v>84</v>
      </c>
      <c r="FM16" t="s">
        <v>84</v>
      </c>
      <c r="FN16" t="s">
        <v>85</v>
      </c>
      <c r="FO16" t="s">
        <v>85</v>
      </c>
      <c r="FP16" t="s">
        <v>85</v>
      </c>
      <c r="FQ16" t="s">
        <v>85</v>
      </c>
      <c r="FR16" t="s">
        <v>85</v>
      </c>
      <c r="FS16" t="s">
        <v>85</v>
      </c>
      <c r="FT16" t="s">
        <v>85</v>
      </c>
      <c r="FU16" t="s">
        <v>85</v>
      </c>
      <c r="FV16" t="s">
        <v>85</v>
      </c>
      <c r="FW16" t="s">
        <v>85</v>
      </c>
      <c r="FX16" t="s">
        <v>85</v>
      </c>
      <c r="FY16" t="s">
        <v>85</v>
      </c>
      <c r="FZ16" t="s">
        <v>85</v>
      </c>
      <c r="GA16" t="s">
        <v>85</v>
      </c>
      <c r="GB16" t="s">
        <v>85</v>
      </c>
      <c r="GC16" t="s">
        <v>85</v>
      </c>
      <c r="GD16" t="s">
        <v>85</v>
      </c>
      <c r="GE16" t="s">
        <v>85</v>
      </c>
      <c r="GF16" t="s">
        <v>85</v>
      </c>
      <c r="GG16" t="s">
        <v>85</v>
      </c>
    </row>
    <row r="17" spans="1:189" x14ac:dyDescent="0.2">
      <c r="A17" t="s">
        <v>86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 t="s">
        <v>94</v>
      </c>
      <c r="J17" t="s">
        <v>95</v>
      </c>
      <c r="K17" t="s">
        <v>96</v>
      </c>
      <c r="L17" t="s">
        <v>97</v>
      </c>
      <c r="M17" t="s">
        <v>98</v>
      </c>
      <c r="N17" t="s">
        <v>99</v>
      </c>
      <c r="O17" t="s">
        <v>100</v>
      </c>
      <c r="P17" t="s">
        <v>101</v>
      </c>
      <c r="Q17" t="s">
        <v>102</v>
      </c>
      <c r="R17" t="s">
        <v>103</v>
      </c>
      <c r="S17" t="s">
        <v>104</v>
      </c>
      <c r="T17" t="s">
        <v>105</v>
      </c>
      <c r="U17" t="s">
        <v>106</v>
      </c>
      <c r="V17" t="s">
        <v>107</v>
      </c>
      <c r="W17" t="s">
        <v>108</v>
      </c>
      <c r="X17" t="s">
        <v>109</v>
      </c>
      <c r="Y17" t="s">
        <v>110</v>
      </c>
      <c r="Z17" t="s">
        <v>111</v>
      </c>
      <c r="AA17" t="s">
        <v>112</v>
      </c>
      <c r="AB17" t="s">
        <v>113</v>
      </c>
      <c r="AC17" t="s">
        <v>114</v>
      </c>
      <c r="AD17" t="s">
        <v>115</v>
      </c>
      <c r="AE17" t="s">
        <v>116</v>
      </c>
      <c r="AF17" t="s">
        <v>117</v>
      </c>
      <c r="AG17" t="s">
        <v>118</v>
      </c>
      <c r="AH17" t="s">
        <v>119</v>
      </c>
      <c r="AI17" t="s">
        <v>120</v>
      </c>
      <c r="AJ17" t="s">
        <v>121</v>
      </c>
      <c r="AK17" t="s">
        <v>122</v>
      </c>
      <c r="AL17" t="s">
        <v>123</v>
      </c>
      <c r="AM17" t="s">
        <v>124</v>
      </c>
      <c r="AN17" t="s">
        <v>125</v>
      </c>
      <c r="AO17" t="s">
        <v>126</v>
      </c>
      <c r="AP17" t="s">
        <v>127</v>
      </c>
      <c r="AQ17" t="s">
        <v>128</v>
      </c>
      <c r="AR17" t="s">
        <v>129</v>
      </c>
      <c r="AS17" t="s">
        <v>130</v>
      </c>
      <c r="AT17" t="s">
        <v>131</v>
      </c>
      <c r="AU17" t="s">
        <v>75</v>
      </c>
      <c r="AV17" t="s">
        <v>132</v>
      </c>
      <c r="AW17" t="s">
        <v>133</v>
      </c>
      <c r="AX17" t="s">
        <v>134</v>
      </c>
      <c r="AY17" t="s">
        <v>135</v>
      </c>
      <c r="AZ17" t="s">
        <v>136</v>
      </c>
      <c r="BA17" t="s">
        <v>137</v>
      </c>
      <c r="BB17" t="s">
        <v>138</v>
      </c>
      <c r="BC17" t="s">
        <v>139</v>
      </c>
      <c r="BD17" t="s">
        <v>140</v>
      </c>
      <c r="BE17" t="s">
        <v>141</v>
      </c>
      <c r="BF17" t="s">
        <v>142</v>
      </c>
      <c r="BG17" t="s">
        <v>143</v>
      </c>
      <c r="BH17" t="s">
        <v>144</v>
      </c>
      <c r="BI17" t="s">
        <v>145</v>
      </c>
      <c r="BJ17" t="s">
        <v>146</v>
      </c>
      <c r="BK17" t="s">
        <v>147</v>
      </c>
      <c r="BL17" t="s">
        <v>148</v>
      </c>
      <c r="BM17" t="s">
        <v>149</v>
      </c>
      <c r="BN17" t="s">
        <v>150</v>
      </c>
      <c r="BO17" t="s">
        <v>151</v>
      </c>
      <c r="BP17" t="s">
        <v>152</v>
      </c>
      <c r="BQ17" t="s">
        <v>153</v>
      </c>
      <c r="BR17" t="s">
        <v>154</v>
      </c>
      <c r="BS17" t="s">
        <v>155</v>
      </c>
      <c r="BT17" t="s">
        <v>156</v>
      </c>
      <c r="BU17" t="s">
        <v>157</v>
      </c>
      <c r="BV17" t="s">
        <v>158</v>
      </c>
      <c r="BW17" t="s">
        <v>159</v>
      </c>
      <c r="BX17" t="s">
        <v>160</v>
      </c>
      <c r="BY17" t="s">
        <v>161</v>
      </c>
      <c r="BZ17" t="s">
        <v>162</v>
      </c>
      <c r="CA17" t="s">
        <v>163</v>
      </c>
      <c r="CB17" t="s">
        <v>164</v>
      </c>
      <c r="CC17" t="s">
        <v>165</v>
      </c>
      <c r="CD17" t="s">
        <v>166</v>
      </c>
      <c r="CE17" t="s">
        <v>167</v>
      </c>
      <c r="CF17" t="s">
        <v>168</v>
      </c>
      <c r="CG17" t="s">
        <v>169</v>
      </c>
      <c r="CH17" t="s">
        <v>170</v>
      </c>
      <c r="CI17" t="s">
        <v>171</v>
      </c>
      <c r="CJ17" t="s">
        <v>172</v>
      </c>
      <c r="CK17" t="s">
        <v>173</v>
      </c>
      <c r="CL17" t="s">
        <v>174</v>
      </c>
      <c r="CM17" t="s">
        <v>106</v>
      </c>
      <c r="CN17" t="s">
        <v>175</v>
      </c>
      <c r="CO17" t="s">
        <v>176</v>
      </c>
      <c r="CP17" t="s">
        <v>177</v>
      </c>
      <c r="CQ17" t="s">
        <v>178</v>
      </c>
      <c r="CR17" t="s">
        <v>179</v>
      </c>
      <c r="CS17" t="s">
        <v>180</v>
      </c>
      <c r="CT17" t="s">
        <v>181</v>
      </c>
      <c r="CU17" t="s">
        <v>182</v>
      </c>
      <c r="CV17" t="s">
        <v>183</v>
      </c>
      <c r="CW17" t="s">
        <v>184</v>
      </c>
      <c r="CX17" t="s">
        <v>185</v>
      </c>
      <c r="CY17" t="s">
        <v>186</v>
      </c>
      <c r="CZ17" t="s">
        <v>187</v>
      </c>
      <c r="DA17" t="s">
        <v>188</v>
      </c>
      <c r="DB17" t="s">
        <v>189</v>
      </c>
      <c r="DC17" t="s">
        <v>190</v>
      </c>
      <c r="DD17" t="s">
        <v>191</v>
      </c>
      <c r="DE17" t="s">
        <v>192</v>
      </c>
      <c r="DF17" t="s">
        <v>193</v>
      </c>
      <c r="DG17" t="s">
        <v>194</v>
      </c>
      <c r="DH17" t="s">
        <v>195</v>
      </c>
      <c r="DI17" t="s">
        <v>196</v>
      </c>
      <c r="DJ17" t="s">
        <v>197</v>
      </c>
      <c r="DK17" t="s">
        <v>198</v>
      </c>
      <c r="DL17" t="s">
        <v>199</v>
      </c>
      <c r="DM17" t="s">
        <v>200</v>
      </c>
      <c r="DN17" t="s">
        <v>201</v>
      </c>
      <c r="DO17" t="s">
        <v>202</v>
      </c>
      <c r="DP17" t="s">
        <v>203</v>
      </c>
      <c r="DQ17" t="s">
        <v>204</v>
      </c>
      <c r="DR17" t="s">
        <v>205</v>
      </c>
      <c r="DS17" t="s">
        <v>206</v>
      </c>
      <c r="DT17" t="s">
        <v>207</v>
      </c>
      <c r="DU17" t="s">
        <v>208</v>
      </c>
      <c r="DV17" t="s">
        <v>209</v>
      </c>
      <c r="DW17" t="s">
        <v>87</v>
      </c>
      <c r="DX17" t="s">
        <v>90</v>
      </c>
      <c r="DY17" t="s">
        <v>210</v>
      </c>
      <c r="DZ17" t="s">
        <v>211</v>
      </c>
      <c r="EA17" t="s">
        <v>212</v>
      </c>
      <c r="EB17" t="s">
        <v>213</v>
      </c>
      <c r="EC17" t="s">
        <v>214</v>
      </c>
      <c r="ED17" t="s">
        <v>215</v>
      </c>
      <c r="EE17" t="s">
        <v>216</v>
      </c>
      <c r="EF17" t="s">
        <v>217</v>
      </c>
      <c r="EG17" t="s">
        <v>218</v>
      </c>
      <c r="EH17" t="s">
        <v>219</v>
      </c>
      <c r="EI17" t="s">
        <v>220</v>
      </c>
      <c r="EJ17" t="s">
        <v>221</v>
      </c>
      <c r="EK17" t="s">
        <v>222</v>
      </c>
      <c r="EL17" t="s">
        <v>223</v>
      </c>
      <c r="EM17" t="s">
        <v>224</v>
      </c>
      <c r="EN17" t="s">
        <v>225</v>
      </c>
      <c r="EO17" t="s">
        <v>226</v>
      </c>
      <c r="EP17" t="s">
        <v>227</v>
      </c>
      <c r="EQ17" t="s">
        <v>228</v>
      </c>
      <c r="ER17" t="s">
        <v>229</v>
      </c>
      <c r="ES17" t="s">
        <v>230</v>
      </c>
      <c r="ET17" t="s">
        <v>231</v>
      </c>
      <c r="EU17" t="s">
        <v>232</v>
      </c>
      <c r="EV17" t="s">
        <v>233</v>
      </c>
      <c r="EW17" t="s">
        <v>234</v>
      </c>
      <c r="EX17" t="s">
        <v>235</v>
      </c>
      <c r="EY17" t="s">
        <v>236</v>
      </c>
      <c r="EZ17" t="s">
        <v>237</v>
      </c>
      <c r="FA17" t="s">
        <v>238</v>
      </c>
      <c r="FB17" t="s">
        <v>239</v>
      </c>
      <c r="FC17" t="s">
        <v>240</v>
      </c>
      <c r="FD17" t="s">
        <v>241</v>
      </c>
      <c r="FE17" t="s">
        <v>242</v>
      </c>
      <c r="FF17" t="s">
        <v>243</v>
      </c>
      <c r="FG17" t="s">
        <v>244</v>
      </c>
      <c r="FH17" t="s">
        <v>245</v>
      </c>
      <c r="FI17" t="s">
        <v>246</v>
      </c>
      <c r="FJ17" t="s">
        <v>247</v>
      </c>
      <c r="FK17" t="s">
        <v>248</v>
      </c>
      <c r="FL17" t="s">
        <v>249</v>
      </c>
      <c r="FM17" t="s">
        <v>250</v>
      </c>
      <c r="FN17" t="s">
        <v>251</v>
      </c>
      <c r="FO17" t="s">
        <v>252</v>
      </c>
      <c r="FP17" t="s">
        <v>253</v>
      </c>
      <c r="FQ17" t="s">
        <v>254</v>
      </c>
      <c r="FR17" t="s">
        <v>255</v>
      </c>
      <c r="FS17" t="s">
        <v>256</v>
      </c>
      <c r="FT17" t="s">
        <v>257</v>
      </c>
      <c r="FU17" t="s">
        <v>258</v>
      </c>
      <c r="FV17" t="s">
        <v>259</v>
      </c>
      <c r="FW17" t="s">
        <v>260</v>
      </c>
      <c r="FX17" t="s">
        <v>261</v>
      </c>
      <c r="FY17" t="s">
        <v>262</v>
      </c>
      <c r="FZ17" t="s">
        <v>263</v>
      </c>
      <c r="GA17" t="s">
        <v>264</v>
      </c>
      <c r="GB17" t="s">
        <v>265</v>
      </c>
      <c r="GC17" t="s">
        <v>266</v>
      </c>
      <c r="GD17" t="s">
        <v>267</v>
      </c>
      <c r="GE17" t="s">
        <v>268</v>
      </c>
      <c r="GF17" t="s">
        <v>269</v>
      </c>
      <c r="GG17" t="s">
        <v>270</v>
      </c>
    </row>
    <row r="18" spans="1:189" x14ac:dyDescent="0.2">
      <c r="B18" t="s">
        <v>271</v>
      </c>
      <c r="C18" t="s">
        <v>271</v>
      </c>
      <c r="F18" t="s">
        <v>272</v>
      </c>
      <c r="H18" t="s">
        <v>273</v>
      </c>
      <c r="I18" t="s">
        <v>272</v>
      </c>
      <c r="J18" t="s">
        <v>272</v>
      </c>
      <c r="K18" t="s">
        <v>274</v>
      </c>
      <c r="M18" t="s">
        <v>275</v>
      </c>
      <c r="U18" t="s">
        <v>271</v>
      </c>
      <c r="V18" t="s">
        <v>276</v>
      </c>
      <c r="W18" t="s">
        <v>277</v>
      </c>
      <c r="X18" t="s">
        <v>278</v>
      </c>
      <c r="Y18" t="s">
        <v>278</v>
      </c>
      <c r="Z18" t="s">
        <v>180</v>
      </c>
      <c r="AA18" t="s">
        <v>180</v>
      </c>
      <c r="AB18" t="s">
        <v>276</v>
      </c>
      <c r="AC18" t="s">
        <v>276</v>
      </c>
      <c r="AD18" t="s">
        <v>276</v>
      </c>
      <c r="AE18" t="s">
        <v>276</v>
      </c>
      <c r="AF18" t="s">
        <v>279</v>
      </c>
      <c r="AG18" t="s">
        <v>280</v>
      </c>
      <c r="AH18" t="s">
        <v>280</v>
      </c>
      <c r="AI18" t="s">
        <v>281</v>
      </c>
      <c r="AJ18" t="s">
        <v>282</v>
      </c>
      <c r="AK18" t="s">
        <v>281</v>
      </c>
      <c r="AL18" t="s">
        <v>281</v>
      </c>
      <c r="AM18" t="s">
        <v>281</v>
      </c>
      <c r="AN18" t="s">
        <v>279</v>
      </c>
      <c r="AO18" t="s">
        <v>279</v>
      </c>
      <c r="AP18" t="s">
        <v>279</v>
      </c>
      <c r="AQ18" t="s">
        <v>279</v>
      </c>
      <c r="AU18" t="s">
        <v>283</v>
      </c>
      <c r="AV18" t="s">
        <v>282</v>
      </c>
      <c r="AX18" t="s">
        <v>282</v>
      </c>
      <c r="AY18" t="s">
        <v>283</v>
      </c>
      <c r="BE18" t="s">
        <v>277</v>
      </c>
      <c r="BK18" t="s">
        <v>277</v>
      </c>
      <c r="BL18" t="s">
        <v>277</v>
      </c>
      <c r="BM18" t="s">
        <v>277</v>
      </c>
      <c r="BO18" t="s">
        <v>284</v>
      </c>
      <c r="BY18" t="s">
        <v>285</v>
      </c>
      <c r="BZ18" t="s">
        <v>285</v>
      </c>
      <c r="CA18" t="s">
        <v>285</v>
      </c>
      <c r="CB18" t="s">
        <v>277</v>
      </c>
      <c r="CD18" t="s">
        <v>286</v>
      </c>
      <c r="CF18" t="s">
        <v>277</v>
      </c>
      <c r="CG18" t="s">
        <v>277</v>
      </c>
      <c r="CI18" t="s">
        <v>287</v>
      </c>
      <c r="CJ18" t="s">
        <v>288</v>
      </c>
      <c r="CM18" t="s">
        <v>271</v>
      </c>
      <c r="CN18" t="s">
        <v>278</v>
      </c>
      <c r="CO18" t="s">
        <v>278</v>
      </c>
      <c r="CP18" t="s">
        <v>289</v>
      </c>
      <c r="CQ18" t="s">
        <v>289</v>
      </c>
      <c r="CR18" t="s">
        <v>283</v>
      </c>
      <c r="CS18" t="s">
        <v>281</v>
      </c>
      <c r="CT18" t="s">
        <v>281</v>
      </c>
      <c r="CU18" t="s">
        <v>280</v>
      </c>
      <c r="CV18" t="s">
        <v>280</v>
      </c>
      <c r="CW18" t="s">
        <v>280</v>
      </c>
      <c r="CX18" t="s">
        <v>290</v>
      </c>
      <c r="CY18" t="s">
        <v>277</v>
      </c>
      <c r="CZ18" t="s">
        <v>277</v>
      </c>
      <c r="DA18" t="s">
        <v>277</v>
      </c>
      <c r="DF18" t="s">
        <v>277</v>
      </c>
      <c r="DI18" t="s">
        <v>280</v>
      </c>
      <c r="DJ18" t="s">
        <v>280</v>
      </c>
      <c r="DK18" t="s">
        <v>280</v>
      </c>
      <c r="DL18" t="s">
        <v>280</v>
      </c>
      <c r="DM18" t="s">
        <v>280</v>
      </c>
      <c r="DN18" t="s">
        <v>277</v>
      </c>
      <c r="DO18" t="s">
        <v>277</v>
      </c>
      <c r="DP18" t="s">
        <v>277</v>
      </c>
      <c r="DQ18" t="s">
        <v>271</v>
      </c>
      <c r="DS18" t="s">
        <v>291</v>
      </c>
      <c r="DT18" t="s">
        <v>291</v>
      </c>
      <c r="DV18" t="s">
        <v>271</v>
      </c>
      <c r="DW18" t="s">
        <v>292</v>
      </c>
      <c r="DZ18" t="s">
        <v>293</v>
      </c>
      <c r="EA18" t="s">
        <v>294</v>
      </c>
      <c r="EB18" t="s">
        <v>293</v>
      </c>
      <c r="EC18" t="s">
        <v>294</v>
      </c>
      <c r="ED18" t="s">
        <v>282</v>
      </c>
      <c r="EE18" t="s">
        <v>282</v>
      </c>
      <c r="EF18" t="s">
        <v>278</v>
      </c>
      <c r="EG18" t="s">
        <v>295</v>
      </c>
      <c r="EH18" t="s">
        <v>278</v>
      </c>
      <c r="EK18" t="s">
        <v>296</v>
      </c>
      <c r="EN18" t="s">
        <v>289</v>
      </c>
      <c r="EO18" t="s">
        <v>297</v>
      </c>
      <c r="EP18" t="s">
        <v>289</v>
      </c>
      <c r="EU18" t="s">
        <v>298</v>
      </c>
      <c r="EV18" t="s">
        <v>298</v>
      </c>
      <c r="EW18" t="s">
        <v>298</v>
      </c>
      <c r="EX18" t="s">
        <v>298</v>
      </c>
      <c r="EY18" t="s">
        <v>298</v>
      </c>
      <c r="EZ18" t="s">
        <v>298</v>
      </c>
      <c r="FA18" t="s">
        <v>298</v>
      </c>
      <c r="FB18" t="s">
        <v>298</v>
      </c>
      <c r="FC18" t="s">
        <v>298</v>
      </c>
      <c r="FD18" t="s">
        <v>298</v>
      </c>
      <c r="FE18" t="s">
        <v>298</v>
      </c>
      <c r="FF18" t="s">
        <v>298</v>
      </c>
      <c r="FM18" t="s">
        <v>298</v>
      </c>
      <c r="FN18" t="s">
        <v>282</v>
      </c>
      <c r="FO18" t="s">
        <v>282</v>
      </c>
      <c r="FP18" t="s">
        <v>293</v>
      </c>
      <c r="FQ18" t="s">
        <v>294</v>
      </c>
      <c r="FS18" t="s">
        <v>283</v>
      </c>
      <c r="FT18" t="s">
        <v>283</v>
      </c>
      <c r="FU18" t="s">
        <v>280</v>
      </c>
      <c r="FV18" t="s">
        <v>280</v>
      </c>
      <c r="FW18" t="s">
        <v>280</v>
      </c>
      <c r="FX18" t="s">
        <v>280</v>
      </c>
      <c r="FY18" t="s">
        <v>280</v>
      </c>
      <c r="FZ18" t="s">
        <v>282</v>
      </c>
      <c r="GA18" t="s">
        <v>282</v>
      </c>
      <c r="GB18" t="s">
        <v>282</v>
      </c>
      <c r="GC18" t="s">
        <v>280</v>
      </c>
      <c r="GD18" t="s">
        <v>278</v>
      </c>
      <c r="GE18" t="s">
        <v>289</v>
      </c>
      <c r="GF18" t="s">
        <v>282</v>
      </c>
      <c r="GG18" t="s">
        <v>282</v>
      </c>
    </row>
    <row r="19" spans="1:189" x14ac:dyDescent="0.2">
      <c r="A19">
        <v>1</v>
      </c>
      <c r="B19">
        <v>1626620946.3</v>
      </c>
      <c r="C19">
        <v>0</v>
      </c>
      <c r="D19" t="s">
        <v>299</v>
      </c>
      <c r="E19" t="s">
        <v>300</v>
      </c>
      <c r="F19">
        <f t="shared" ref="F19:F50" si="0">J19+I19+M19*K19</f>
        <v>5914</v>
      </c>
      <c r="G19">
        <f t="shared" ref="G19:G50" si="1">(1000*CS19)/(L19*(CU19+273.15))</f>
        <v>35.521495649478368</v>
      </c>
      <c r="H19">
        <f t="shared" ref="H19:H50" si="2">((G19*F19*(1-(CP19/1000)))/(100*K19))*(0/60)</f>
        <v>0</v>
      </c>
      <c r="I19" t="s">
        <v>301</v>
      </c>
      <c r="J19" t="s">
        <v>302</v>
      </c>
      <c r="K19" t="s">
        <v>303</v>
      </c>
      <c r="L19" t="s">
        <v>304</v>
      </c>
      <c r="M19" t="s">
        <v>19</v>
      </c>
      <c r="O19" t="s">
        <v>305</v>
      </c>
      <c r="U19">
        <v>1626620938.3</v>
      </c>
      <c r="V19">
        <f t="shared" ref="V19:V50" si="3">CR19*AW19*(CP19-CQ19)/(100*CJ19*(1000-AW19*CP19))</f>
        <v>9.1285648822658338E-3</v>
      </c>
      <c r="W19">
        <f t="shared" ref="W19:W50" si="4">CR19*AW19*(CO19-CN19*(1000-AW19*CQ19)/(1000-AW19*CP19))/(100*CJ19)</f>
        <v>35.666703730564279</v>
      </c>
      <c r="X19">
        <f t="shared" ref="X19:X50" si="5">CN19 - IF(AW19&gt;1, W19*CJ19*100/(AY19*CX19), 0)</f>
        <v>368.45974193548398</v>
      </c>
      <c r="Y19">
        <f t="shared" ref="Y19:Y50" si="6">((AE19-V19/2)*X19-W19)/(AE19+V19/2)</f>
        <v>280.50111045499284</v>
      </c>
      <c r="Z19">
        <f t="shared" ref="Z19:Z50" si="7">Y19*(CS19+CT19)/1000</f>
        <v>25.576761691467823</v>
      </c>
      <c r="AA19">
        <f t="shared" ref="AA19:AA50" si="8">(CN19 - IF(AW19&gt;1, W19*CJ19*100/(AY19*CX19), 0))*(CS19+CT19)/1000</f>
        <v>33.59703994432391</v>
      </c>
      <c r="AB19">
        <f>2/((1/AD19-1/AC19)+SIGN(AD19)*SQRT((1/AD19-1/AC19)*(1/AD19-1/AC19) + 4*CK19/((CK19+1)*(CK19+1))*(2*1/AD19*1/AC19-1/AC19*1/AC19)))</f>
        <v>0.83211916342297765</v>
      </c>
      <c r="AC19">
        <f t="shared" ref="AC19:AC50" si="9">AT19+AS19*CJ19+AR19*CJ19*CJ19</f>
        <v>2.1207573324153186</v>
      </c>
      <c r="AD19">
        <f t="shared" ref="AD19:AD50" si="10">V19*(1000-(1000*0.61365*EXP(17.502*AH19/(240.97+AH19))/(CS19+CT19)+CP19)/2)/(1000*0.61365*EXP(17.502*AH19/(240.97+AH19))/(CS19+CT19)-CP19)</f>
        <v>0.68501502726850128</v>
      </c>
      <c r="AE19">
        <f t="shared" ref="AE19:AE50" si="11">1/((CK19+1)/(AB19/1.6)+1/(AC19/1.37)) + CK19/((CK19+1)/(AB19/1.6) + CK19/(AC19/1.37))</f>
        <v>0.43916945618555331</v>
      </c>
      <c r="AF19">
        <f t="shared" ref="AF19:AF50" si="12">(CG19*CI19)</f>
        <v>136.19108118136936</v>
      </c>
      <c r="AG19">
        <f t="shared" ref="AG19:AG50" si="13">(CU19+(AF19+2*0.95*0.0000000567*(((CU19+$B$9)+273)^4-(CU19+273)^4)-44100*V19)/(1.84*29.3*AC19+8*0.95*0.0000000567*(CU19+273)^3))</f>
        <v>33.276782842130693</v>
      </c>
      <c r="AH19">
        <f t="shared" ref="AH19:AH50" si="14">($C$9*CV19+$D$9*CW19+$E$9*AG19)</f>
        <v>33.343200000000003</v>
      </c>
      <c r="AI19">
        <f t="shared" ref="AI19:AI50" si="15">0.61365*EXP(17.502*AH19/(240.97+AH19))</f>
        <v>5.150351803990536</v>
      </c>
      <c r="AJ19">
        <f t="shared" ref="AJ19:AJ50" si="16">(AK19/AL19*100)</f>
        <v>69.298378265204121</v>
      </c>
      <c r="AK19">
        <f t="shared" ref="AK19:AK50" si="17">CP19*(CS19+CT19)/1000</f>
        <v>3.9961917858262561</v>
      </c>
      <c r="AL19">
        <f t="shared" ref="AL19:AL50" si="18">0.61365*EXP(17.502*CU19/(240.97+CU19))</f>
        <v>5.7666454625141075</v>
      </c>
      <c r="AM19">
        <f t="shared" ref="AM19:AM50" si="19">(AI19-CP19*(CS19+CT19)/1000)</f>
        <v>1.1541600181642799</v>
      </c>
      <c r="AN19">
        <f t="shared" ref="AN19:AN50" si="20">(-V19*44100)</f>
        <v>-402.56971130792328</v>
      </c>
      <c r="AO19">
        <f t="shared" ref="AO19:AO50" si="21">2*29.3*AC19*0.92*(CU19-AH19)</f>
        <v>232.27375629569551</v>
      </c>
      <c r="AP19">
        <f t="shared" ref="AP19:AP50" si="22">2*0.95*0.0000000567*(((CU19+$B$9)+273)^4-(AH19+273)^4)</f>
        <v>25.419252618688144</v>
      </c>
      <c r="AQ19">
        <f t="shared" ref="AQ19:AQ50" si="23">AF19+AP19+AN19+AO19</f>
        <v>-8.6856212121702754</v>
      </c>
      <c r="AR19">
        <v>-3.7790296311147102E-2</v>
      </c>
      <c r="AS19">
        <v>4.24229182210474E-2</v>
      </c>
      <c r="AT19">
        <v>3.22667049029033</v>
      </c>
      <c r="AU19">
        <v>13</v>
      </c>
      <c r="AV19">
        <v>2</v>
      </c>
      <c r="AW19">
        <f t="shared" ref="AW19:AW50" si="24">IF(AU19*$H$15&gt;=AY19,1,(AY19/(AY19-AU19*$H$15)))</f>
        <v>1</v>
      </c>
      <c r="AX19">
        <f t="shared" ref="AX19:AX50" si="25">(AW19-1)*100</f>
        <v>0</v>
      </c>
      <c r="AY19">
        <f t="shared" ref="AY19:AY50" si="26">MAX(0,($B$15+$C$15*CX19)/(1+$D$15*CX19)*CS19/(CU19+273)*$E$15)</f>
        <v>46879.559755149436</v>
      </c>
      <c r="AZ19">
        <v>0</v>
      </c>
      <c r="BA19">
        <v>0</v>
      </c>
      <c r="BB19">
        <v>0</v>
      </c>
      <c r="BC19">
        <f t="shared" ref="BC19:BC50" si="27">BB19-BA19</f>
        <v>0</v>
      </c>
      <c r="BD19" t="e">
        <f t="shared" ref="BD19:BD50" si="28">BC19/BB19</f>
        <v>#DIV/0!</v>
      </c>
      <c r="BE19">
        <v>-1</v>
      </c>
      <c r="BF19" t="s">
        <v>306</v>
      </c>
      <c r="BG19">
        <v>1026.7272</v>
      </c>
      <c r="BH19">
        <v>2137.69</v>
      </c>
      <c r="BI19">
        <f t="shared" ref="BI19:BI50" si="29">1-BG19/BH19</f>
        <v>0.51970248258634322</v>
      </c>
      <c r="BJ19">
        <v>0.5</v>
      </c>
      <c r="BK19">
        <f t="shared" ref="BK19:BK50" si="30">CG19</f>
        <v>841.1818067620577</v>
      </c>
      <c r="BL19">
        <f t="shared" ref="BL19:BL50" si="31">W19</f>
        <v>35.666703730564279</v>
      </c>
      <c r="BM19">
        <f t="shared" ref="BM19:BM50" si="32">BI19*BJ19*BK19</f>
        <v>218.5821366403535</v>
      </c>
      <c r="BN19">
        <f t="shared" ref="BN19:BN50" si="33">BS19/BH19</f>
        <v>1</v>
      </c>
      <c r="BO19">
        <f t="shared" ref="BO19:BO50" si="34">(BL19-BE19)/BK19</f>
        <v>4.3589511132800886E-2</v>
      </c>
      <c r="BP19">
        <f t="shared" ref="BP19:BP50" si="35">(BB19-BH19)/BH19</f>
        <v>-1</v>
      </c>
      <c r="BQ19" t="s">
        <v>307</v>
      </c>
      <c r="BR19">
        <v>0</v>
      </c>
      <c r="BS19">
        <f t="shared" ref="BS19:BS50" si="36">BH19-BR19</f>
        <v>2137.69</v>
      </c>
      <c r="BT19">
        <f t="shared" ref="BT19:BT50" si="37">(BH19-BG19)/(BH19-BR19)</f>
        <v>0.51970248258634322</v>
      </c>
      <c r="BU19" t="e">
        <f t="shared" ref="BU19:BU50" si="38">(BB19-BH19)/(BB19-BR19)</f>
        <v>#DIV/0!</v>
      </c>
      <c r="BV19">
        <f t="shared" ref="BV19:BV50" si="39">(BH19-BG19)/(BH19-BA19)</f>
        <v>0.51970248258634322</v>
      </c>
      <c r="BW19" t="e">
        <f t="shared" ref="BW19:BW50" si="40">(BB19-BH19)/(BB19-BA19)</f>
        <v>#DIV/0!</v>
      </c>
      <c r="BX19" t="s">
        <v>307</v>
      </c>
      <c r="BY19" t="s">
        <v>307</v>
      </c>
      <c r="BZ19" t="s">
        <v>307</v>
      </c>
      <c r="CA19" t="s">
        <v>307</v>
      </c>
      <c r="CB19" t="s">
        <v>307</v>
      </c>
      <c r="CC19" t="s">
        <v>307</v>
      </c>
      <c r="CD19" t="s">
        <v>307</v>
      </c>
      <c r="CE19" t="s">
        <v>307</v>
      </c>
      <c r="CF19">
        <f t="shared" ref="CF19:CF50" si="41">$B$13*CY19+$C$13*CZ19+$F$13*DA19</f>
        <v>999.98548387096798</v>
      </c>
      <c r="CG19">
        <f t="shared" ref="CG19:CG50" si="42">CF19*CH19</f>
        <v>841.1818067620577</v>
      </c>
      <c r="CH19">
        <f t="shared" ref="CH19:CH50" si="43">($B$13*$D$11+$C$13*$D$11+$F$13*((DN19+DF19)/MAX(DN19+DF19+DO19, 0.1)*$I$11+DO19/MAX(DN19+DF19+DO19, 0.1)*$J$11))/($B$13+$C$13+$F$13)</f>
        <v>0.84119401764295876</v>
      </c>
      <c r="CI19">
        <f t="shared" ref="CI19:CI50" si="44">($B$13*$K$11+$C$13*$K$11+$F$13*((DN19+DF19)/MAX(DN19+DF19+DO19, 0.1)*$P$11+DO19/MAX(DN19+DF19+DO19, 0.1)*$Q$11))/($B$13+$C$13+$F$13)</f>
        <v>0.16190445405091039</v>
      </c>
      <c r="CJ19">
        <v>6</v>
      </c>
      <c r="CK19">
        <v>0.5</v>
      </c>
      <c r="CL19" t="s">
        <v>308</v>
      </c>
      <c r="CM19">
        <v>1626620938.3</v>
      </c>
      <c r="CN19">
        <v>368.45974193548398</v>
      </c>
      <c r="CO19">
        <v>401.92235483871002</v>
      </c>
      <c r="CP19">
        <v>43.826354838709698</v>
      </c>
      <c r="CQ19">
        <v>36.342967741935503</v>
      </c>
      <c r="CR19">
        <v>699.82961290322601</v>
      </c>
      <c r="CS19">
        <v>91.115287096774196</v>
      </c>
      <c r="CT19">
        <v>6.7103054838709694E-2</v>
      </c>
      <c r="CU19">
        <v>35.374732258064498</v>
      </c>
      <c r="CV19">
        <v>33.343200000000003</v>
      </c>
      <c r="CW19">
        <v>999.9</v>
      </c>
      <c r="CX19">
        <v>10001.959032258101</v>
      </c>
      <c r="CY19">
        <v>0</v>
      </c>
      <c r="CZ19">
        <v>0.23017209677419401</v>
      </c>
      <c r="DA19">
        <v>999.98548387096798</v>
      </c>
      <c r="DB19">
        <v>0.95999670967741901</v>
      </c>
      <c r="DC19">
        <v>4.0003525806451598E-2</v>
      </c>
      <c r="DD19">
        <v>0</v>
      </c>
      <c r="DE19">
        <v>1027.75451612903</v>
      </c>
      <c r="DF19">
        <v>4.9997400000000001</v>
      </c>
      <c r="DG19">
        <v>14087.341935483901</v>
      </c>
      <c r="DH19">
        <v>9011.4851612903203</v>
      </c>
      <c r="DI19">
        <v>45.681064516128998</v>
      </c>
      <c r="DJ19">
        <v>47.816064516129003</v>
      </c>
      <c r="DK19">
        <v>46.947258064516099</v>
      </c>
      <c r="DL19">
        <v>47.866870967741903</v>
      </c>
      <c r="DM19">
        <v>48.513967741935502</v>
      </c>
      <c r="DN19">
        <v>955.18548387096803</v>
      </c>
      <c r="DO19">
        <v>39.799999999999997</v>
      </c>
      <c r="DP19">
        <v>0</v>
      </c>
      <c r="DQ19">
        <v>433.09999990463302</v>
      </c>
      <c r="DR19">
        <v>1026.7272</v>
      </c>
      <c r="DS19">
        <v>-97.706922930485405</v>
      </c>
      <c r="DT19">
        <v>-1440.83845945489</v>
      </c>
      <c r="DU19">
        <v>14070.716</v>
      </c>
      <c r="DV19">
        <v>15</v>
      </c>
      <c r="DW19">
        <v>1626620358.0999999</v>
      </c>
      <c r="DX19" t="s">
        <v>309</v>
      </c>
      <c r="DY19">
        <v>4</v>
      </c>
      <c r="DZ19">
        <v>-0.44600000000000001</v>
      </c>
      <c r="EA19">
        <v>-4.7E-2</v>
      </c>
      <c r="EB19">
        <v>386</v>
      </c>
      <c r="EC19">
        <v>27</v>
      </c>
      <c r="ED19">
        <v>0.05</v>
      </c>
      <c r="EE19">
        <v>0.01</v>
      </c>
      <c r="EF19">
        <v>-22.802668476190501</v>
      </c>
      <c r="EG19">
        <v>-82.024316774186204</v>
      </c>
      <c r="EH19">
        <v>13.6051071908695</v>
      </c>
      <c r="EI19">
        <v>0</v>
      </c>
      <c r="EJ19">
        <v>1017.22</v>
      </c>
      <c r="EK19">
        <v>0</v>
      </c>
      <c r="EL19">
        <v>0</v>
      </c>
      <c r="EM19">
        <v>0</v>
      </c>
      <c r="EN19">
        <v>2.79860833333333</v>
      </c>
      <c r="EO19">
        <v>31.4658728052976</v>
      </c>
      <c r="EP19">
        <v>5.2149321321629101</v>
      </c>
      <c r="EQ19">
        <v>0</v>
      </c>
      <c r="ER19">
        <v>0</v>
      </c>
      <c r="ES19">
        <v>3</v>
      </c>
      <c r="ET19" t="s">
        <v>310</v>
      </c>
      <c r="EU19">
        <v>1.88412</v>
      </c>
      <c r="EV19">
        <v>1.8811</v>
      </c>
      <c r="EW19">
        <v>1.88297</v>
      </c>
      <c r="EX19">
        <v>1.8812899999999999</v>
      </c>
      <c r="EY19">
        <v>1.88266</v>
      </c>
      <c r="EZ19">
        <v>1.88202</v>
      </c>
      <c r="FA19">
        <v>1.8839399999999999</v>
      </c>
      <c r="FB19">
        <v>1.8811</v>
      </c>
      <c r="FC19" t="s">
        <v>311</v>
      </c>
      <c r="FD19" t="s">
        <v>19</v>
      </c>
      <c r="FE19" t="s">
        <v>19</v>
      </c>
      <c r="FF19" t="s">
        <v>19</v>
      </c>
      <c r="FG19" t="s">
        <v>312</v>
      </c>
      <c r="FH19" t="s">
        <v>313</v>
      </c>
      <c r="FI19" t="s">
        <v>314</v>
      </c>
      <c r="FJ19" t="s">
        <v>314</v>
      </c>
      <c r="FK19" t="s">
        <v>314</v>
      </c>
      <c r="FL19" t="s">
        <v>314</v>
      </c>
      <c r="FM19">
        <v>0</v>
      </c>
      <c r="FN19">
        <v>100</v>
      </c>
      <c r="FO19">
        <v>100</v>
      </c>
      <c r="FP19">
        <v>-0.44600000000000001</v>
      </c>
      <c r="FQ19">
        <v>-4.7E-2</v>
      </c>
      <c r="FR19">
        <v>2</v>
      </c>
      <c r="FS19">
        <v>731.471</v>
      </c>
      <c r="FT19">
        <v>518.25400000000002</v>
      </c>
      <c r="FU19">
        <v>34.7395</v>
      </c>
      <c r="FV19">
        <v>33.227200000000003</v>
      </c>
      <c r="FW19">
        <v>29.999600000000001</v>
      </c>
      <c r="FX19">
        <v>32.993699999999997</v>
      </c>
      <c r="FY19">
        <v>32.927700000000002</v>
      </c>
      <c r="FZ19">
        <v>24.8825</v>
      </c>
      <c r="GA19">
        <v>39.988399999999999</v>
      </c>
      <c r="GB19">
        <v>54.741799999999998</v>
      </c>
      <c r="GC19">
        <v>-999.9</v>
      </c>
      <c r="GD19">
        <v>400</v>
      </c>
      <c r="GE19">
        <v>28.488099999999999</v>
      </c>
      <c r="GF19">
        <v>100.389</v>
      </c>
      <c r="GG19">
        <v>99.761700000000005</v>
      </c>
    </row>
    <row r="20" spans="1:189" x14ac:dyDescent="0.2">
      <c r="A20">
        <v>2</v>
      </c>
      <c r="B20">
        <v>1626620985.8</v>
      </c>
      <c r="C20">
        <v>39.5</v>
      </c>
      <c r="D20" t="s">
        <v>315</v>
      </c>
      <c r="E20" t="s">
        <v>316</v>
      </c>
      <c r="F20">
        <f t="shared" si="0"/>
        <v>5914</v>
      </c>
      <c r="G20">
        <f t="shared" si="1"/>
        <v>35.549915345870993</v>
      </c>
      <c r="H20">
        <f t="shared" si="2"/>
        <v>0</v>
      </c>
      <c r="I20" t="s">
        <v>301</v>
      </c>
      <c r="J20" t="s">
        <v>302</v>
      </c>
      <c r="K20" t="s">
        <v>303</v>
      </c>
      <c r="L20" t="s">
        <v>304</v>
      </c>
      <c r="M20" t="s">
        <v>19</v>
      </c>
      <c r="O20" t="s">
        <v>305</v>
      </c>
      <c r="U20">
        <v>1626620977.8</v>
      </c>
      <c r="V20">
        <f t="shared" si="3"/>
        <v>1.0483213711766581E-2</v>
      </c>
      <c r="W20">
        <f t="shared" si="4"/>
        <v>33.746952804257191</v>
      </c>
      <c r="X20">
        <f t="shared" si="5"/>
        <v>367.29183870967699</v>
      </c>
      <c r="Y20">
        <f t="shared" si="6"/>
        <v>270.74354676614837</v>
      </c>
      <c r="Z20">
        <f t="shared" si="7"/>
        <v>24.686977548653132</v>
      </c>
      <c r="AA20">
        <f t="shared" si="8"/>
        <v>33.490457978897354</v>
      </c>
      <c r="AB20">
        <f t="shared" ref="AB19:AB50" si="45">2/((1/AD20-1/AC20)+SIGN(AD20)*SQRT((1/AD20-1/AC20)*(1/AD20-1/AC20) + 4*CK20/((CK20+1)*(CK20+1))*(2*1/AD20*1/AC20-1/AC20*1/AC20)))</f>
        <v>0.71169498285349242</v>
      </c>
      <c r="AC20">
        <f t="shared" si="9"/>
        <v>2.1206662744311346</v>
      </c>
      <c r="AD20">
        <f t="shared" si="10"/>
        <v>0.60108139110101477</v>
      </c>
      <c r="AE20">
        <f t="shared" si="11"/>
        <v>0.38417337798951634</v>
      </c>
      <c r="AF20">
        <f t="shared" si="12"/>
        <v>136.19155950497458</v>
      </c>
      <c r="AG20">
        <f t="shared" si="13"/>
        <v>32.55004434551271</v>
      </c>
      <c r="AH20">
        <f t="shared" si="14"/>
        <v>32.260748387096797</v>
      </c>
      <c r="AI20">
        <f t="shared" si="15"/>
        <v>4.8460106846164841</v>
      </c>
      <c r="AJ20">
        <f t="shared" si="16"/>
        <v>58.514694442436557</v>
      </c>
      <c r="AK20">
        <f t="shared" si="17"/>
        <v>3.3270114852954271</v>
      </c>
      <c r="AL20">
        <f t="shared" si="18"/>
        <v>5.6857709281355859</v>
      </c>
      <c r="AM20">
        <f t="shared" si="19"/>
        <v>1.518999199321057</v>
      </c>
      <c r="AN20">
        <f t="shared" si="20"/>
        <v>-462.30972468890621</v>
      </c>
      <c r="AO20">
        <f t="shared" si="21"/>
        <v>326.80789446419726</v>
      </c>
      <c r="AP20">
        <f t="shared" si="22"/>
        <v>35.533635283256764</v>
      </c>
      <c r="AQ20">
        <f t="shared" si="23"/>
        <v>36.223364563522409</v>
      </c>
      <c r="AR20">
        <v>-3.7787963127411797E-2</v>
      </c>
      <c r="AS20">
        <v>4.2420299017906497E-2</v>
      </c>
      <c r="AT20">
        <v>3.2265111529105202</v>
      </c>
      <c r="AU20">
        <v>0</v>
      </c>
      <c r="AV20">
        <v>0</v>
      </c>
      <c r="AW20">
        <f t="shared" si="24"/>
        <v>1</v>
      </c>
      <c r="AX20">
        <f t="shared" si="25"/>
        <v>0</v>
      </c>
      <c r="AY20">
        <f t="shared" si="26"/>
        <v>46915.600992190302</v>
      </c>
      <c r="AZ20">
        <v>0</v>
      </c>
      <c r="BA20">
        <v>0</v>
      </c>
      <c r="BB20">
        <v>0</v>
      </c>
      <c r="BC20">
        <f t="shared" si="27"/>
        <v>0</v>
      </c>
      <c r="BD20" t="e">
        <f t="shared" si="28"/>
        <v>#DIV/0!</v>
      </c>
      <c r="BE20">
        <v>-1</v>
      </c>
      <c r="BF20" t="s">
        <v>317</v>
      </c>
      <c r="BG20">
        <v>1067.2911999999999</v>
      </c>
      <c r="BH20">
        <v>2193.5100000000002</v>
      </c>
      <c r="BI20">
        <f t="shared" si="29"/>
        <v>0.51343226153516519</v>
      </c>
      <c r="BJ20">
        <v>0.5</v>
      </c>
      <c r="BK20">
        <f t="shared" si="30"/>
        <v>841.18422136001857</v>
      </c>
      <c r="BL20">
        <f t="shared" si="31"/>
        <v>33.746952804257191</v>
      </c>
      <c r="BM20">
        <f t="shared" si="32"/>
        <v>215.94555857028567</v>
      </c>
      <c r="BN20">
        <f t="shared" si="33"/>
        <v>1</v>
      </c>
      <c r="BO20">
        <f t="shared" si="34"/>
        <v>4.1307185657950947E-2</v>
      </c>
      <c r="BP20">
        <f t="shared" si="35"/>
        <v>-1</v>
      </c>
      <c r="BQ20" t="s">
        <v>307</v>
      </c>
      <c r="BR20">
        <v>0</v>
      </c>
      <c r="BS20">
        <f t="shared" si="36"/>
        <v>2193.5100000000002</v>
      </c>
      <c r="BT20">
        <f t="shared" si="37"/>
        <v>0.51343226153516519</v>
      </c>
      <c r="BU20" t="e">
        <f t="shared" si="38"/>
        <v>#DIV/0!</v>
      </c>
      <c r="BV20">
        <f t="shared" si="39"/>
        <v>0.51343226153516519</v>
      </c>
      <c r="BW20" t="e">
        <f t="shared" si="40"/>
        <v>#DIV/0!</v>
      </c>
      <c r="BX20" t="s">
        <v>307</v>
      </c>
      <c r="BY20" t="s">
        <v>307</v>
      </c>
      <c r="BZ20" t="s">
        <v>307</v>
      </c>
      <c r="CA20" t="s">
        <v>307</v>
      </c>
      <c r="CB20" t="s">
        <v>307</v>
      </c>
      <c r="CC20" t="s">
        <v>307</v>
      </c>
      <c r="CD20" t="s">
        <v>307</v>
      </c>
      <c r="CE20" t="s">
        <v>307</v>
      </c>
      <c r="CF20">
        <f t="shared" si="41"/>
        <v>999.98829032258095</v>
      </c>
      <c r="CG20">
        <f t="shared" si="42"/>
        <v>841.18422136001857</v>
      </c>
      <c r="CH20">
        <f t="shared" si="43"/>
        <v>0.84119407147124237</v>
      </c>
      <c r="CI20">
        <f t="shared" si="44"/>
        <v>0.16190455793949793</v>
      </c>
      <c r="CJ20">
        <v>6</v>
      </c>
      <c r="CK20">
        <v>0.5</v>
      </c>
      <c r="CL20" t="s">
        <v>308</v>
      </c>
      <c r="CM20">
        <v>1626620977.8</v>
      </c>
      <c r="CN20">
        <v>367.29183870967699</v>
      </c>
      <c r="CO20">
        <v>399.51609677419401</v>
      </c>
      <c r="CP20">
        <v>36.487532258064498</v>
      </c>
      <c r="CQ20">
        <v>27.830332258064502</v>
      </c>
      <c r="CR20">
        <v>700.04438709677402</v>
      </c>
      <c r="CS20">
        <v>91.112667741935496</v>
      </c>
      <c r="CT20">
        <v>6.9478032258064495E-2</v>
      </c>
      <c r="CU20">
        <v>35.119225806451603</v>
      </c>
      <c r="CV20">
        <v>32.260748387096797</v>
      </c>
      <c r="CW20">
        <v>999.9</v>
      </c>
      <c r="CX20">
        <v>10001.629032258101</v>
      </c>
      <c r="CY20">
        <v>0</v>
      </c>
      <c r="CZ20">
        <v>0.22624009677419399</v>
      </c>
      <c r="DA20">
        <v>999.98829032258095</v>
      </c>
      <c r="DB20">
        <v>0.95999706451612898</v>
      </c>
      <c r="DC20">
        <v>4.0002709677419299E-2</v>
      </c>
      <c r="DD20">
        <v>0</v>
      </c>
      <c r="DE20">
        <v>1074.6677419354801</v>
      </c>
      <c r="DF20">
        <v>4.9997400000000001</v>
      </c>
      <c r="DG20">
        <v>14778.5419354839</v>
      </c>
      <c r="DH20">
        <v>9011.51129032258</v>
      </c>
      <c r="DI20">
        <v>45.537999999999997</v>
      </c>
      <c r="DJ20">
        <v>47.634999999999998</v>
      </c>
      <c r="DK20">
        <v>46.763935483871002</v>
      </c>
      <c r="DL20">
        <v>47.717483870967698</v>
      </c>
      <c r="DM20">
        <v>48.372806451612902</v>
      </c>
      <c r="DN20">
        <v>955.18709677419304</v>
      </c>
      <c r="DO20">
        <v>39.801935483870999</v>
      </c>
      <c r="DP20">
        <v>0</v>
      </c>
      <c r="DQ20">
        <v>39.099999904632597</v>
      </c>
      <c r="DR20">
        <v>1067.2911999999999</v>
      </c>
      <c r="DS20">
        <v>-258.06999979719598</v>
      </c>
      <c r="DT20">
        <v>-1714.96922976003</v>
      </c>
      <c r="DU20">
        <v>14714.544</v>
      </c>
      <c r="DV20">
        <v>15</v>
      </c>
      <c r="DW20">
        <v>1626621020.8</v>
      </c>
      <c r="DX20" t="s">
        <v>318</v>
      </c>
      <c r="DY20">
        <v>5</v>
      </c>
      <c r="DZ20">
        <v>-0.46800000000000003</v>
      </c>
      <c r="EA20">
        <v>-5.0000000000000001E-3</v>
      </c>
      <c r="EB20">
        <v>400</v>
      </c>
      <c r="EC20">
        <v>29</v>
      </c>
      <c r="ED20">
        <v>7.0000000000000007E-2</v>
      </c>
      <c r="EE20">
        <v>0.02</v>
      </c>
      <c r="EF20">
        <v>-23.759534920634898</v>
      </c>
      <c r="EG20">
        <v>-58.187995161290601</v>
      </c>
      <c r="EH20">
        <v>9.8714449645115607</v>
      </c>
      <c r="EI20">
        <v>0</v>
      </c>
      <c r="EJ20">
        <v>1044.78</v>
      </c>
      <c r="EK20">
        <v>0</v>
      </c>
      <c r="EL20">
        <v>0</v>
      </c>
      <c r="EM20">
        <v>0</v>
      </c>
      <c r="EN20">
        <v>5.8027215999999999</v>
      </c>
      <c r="EO20">
        <v>18.229413218318001</v>
      </c>
      <c r="EP20">
        <v>3.3631716173617798</v>
      </c>
      <c r="EQ20">
        <v>0</v>
      </c>
      <c r="ER20">
        <v>0</v>
      </c>
      <c r="ES20">
        <v>3</v>
      </c>
      <c r="ET20" t="s">
        <v>310</v>
      </c>
      <c r="EU20">
        <v>1.88411</v>
      </c>
      <c r="EV20">
        <v>1.8810899999999999</v>
      </c>
      <c r="EW20">
        <v>1.88296</v>
      </c>
      <c r="EX20">
        <v>1.8812800000000001</v>
      </c>
      <c r="EY20">
        <v>1.8826499999999999</v>
      </c>
      <c r="EZ20">
        <v>1.88202</v>
      </c>
      <c r="FA20">
        <v>1.88392</v>
      </c>
      <c r="FB20">
        <v>1.8811</v>
      </c>
      <c r="FC20" t="s">
        <v>311</v>
      </c>
      <c r="FD20" t="s">
        <v>19</v>
      </c>
      <c r="FE20" t="s">
        <v>19</v>
      </c>
      <c r="FF20" t="s">
        <v>19</v>
      </c>
      <c r="FG20" t="s">
        <v>312</v>
      </c>
      <c r="FH20" t="s">
        <v>313</v>
      </c>
      <c r="FI20" t="s">
        <v>314</v>
      </c>
      <c r="FJ20" t="s">
        <v>314</v>
      </c>
      <c r="FK20" t="s">
        <v>314</v>
      </c>
      <c r="FL20" t="s">
        <v>314</v>
      </c>
      <c r="FM20">
        <v>0</v>
      </c>
      <c r="FN20">
        <v>100</v>
      </c>
      <c r="FO20">
        <v>100</v>
      </c>
      <c r="FP20">
        <v>-0.46800000000000003</v>
      </c>
      <c r="FQ20">
        <v>-5.0000000000000001E-3</v>
      </c>
      <c r="FR20">
        <v>2</v>
      </c>
      <c r="FS20">
        <v>758.47799999999995</v>
      </c>
      <c r="FT20">
        <v>515.62699999999995</v>
      </c>
      <c r="FU20">
        <v>34.683</v>
      </c>
      <c r="FV20">
        <v>33.1721</v>
      </c>
      <c r="FW20">
        <v>29.999199999999998</v>
      </c>
      <c r="FX20">
        <v>32.948099999999997</v>
      </c>
      <c r="FY20">
        <v>32.8979</v>
      </c>
      <c r="FZ20">
        <v>25.0517</v>
      </c>
      <c r="GA20">
        <v>37.324800000000003</v>
      </c>
      <c r="GB20">
        <v>51.3703</v>
      </c>
      <c r="GC20">
        <v>-999.9</v>
      </c>
      <c r="GD20">
        <v>400</v>
      </c>
      <c r="GE20">
        <v>29.191800000000001</v>
      </c>
      <c r="GF20">
        <v>100.42</v>
      </c>
      <c r="GG20">
        <v>99.776499999999999</v>
      </c>
    </row>
    <row r="21" spans="1:189" x14ac:dyDescent="0.2">
      <c r="A21">
        <v>3</v>
      </c>
      <c r="B21">
        <v>1626621054.8</v>
      </c>
      <c r="C21">
        <v>108.5</v>
      </c>
      <c r="D21" t="s">
        <v>319</v>
      </c>
      <c r="E21" t="s">
        <v>320</v>
      </c>
      <c r="F21">
        <f t="shared" si="0"/>
        <v>5914</v>
      </c>
      <c r="G21">
        <f t="shared" si="1"/>
        <v>35.577896613002132</v>
      </c>
      <c r="H21">
        <f t="shared" si="2"/>
        <v>0</v>
      </c>
      <c r="I21" t="s">
        <v>301</v>
      </c>
      <c r="J21" t="s">
        <v>302</v>
      </c>
      <c r="K21" t="s">
        <v>303</v>
      </c>
      <c r="L21" t="s">
        <v>304</v>
      </c>
      <c r="M21" t="s">
        <v>19</v>
      </c>
      <c r="O21" t="s">
        <v>305</v>
      </c>
      <c r="U21">
        <v>1626621046.8</v>
      </c>
      <c r="V21">
        <f t="shared" si="3"/>
        <v>9.8811977249883311E-3</v>
      </c>
      <c r="W21">
        <f t="shared" si="4"/>
        <v>32.952097143922174</v>
      </c>
      <c r="X21">
        <f t="shared" si="5"/>
        <v>368.58341935483901</v>
      </c>
      <c r="Y21">
        <f t="shared" si="6"/>
        <v>274.29015807689819</v>
      </c>
      <c r="Z21">
        <f t="shared" si="7"/>
        <v>25.007585069596026</v>
      </c>
      <c r="AA21">
        <f t="shared" si="8"/>
        <v>33.604491241623762</v>
      </c>
      <c r="AB21">
        <f t="shared" si="45"/>
        <v>0.70949596767244538</v>
      </c>
      <c r="AC21">
        <f t="shared" si="9"/>
        <v>2.1207459674896549</v>
      </c>
      <c r="AD21">
        <f t="shared" si="10"/>
        <v>0.59951222155449635</v>
      </c>
      <c r="AE21">
        <f t="shared" si="11"/>
        <v>0.38314803327054814</v>
      </c>
      <c r="AF21">
        <f t="shared" si="12"/>
        <v>136.18432139827644</v>
      </c>
      <c r="AG21">
        <f t="shared" si="13"/>
        <v>32.491922832389406</v>
      </c>
      <c r="AH21">
        <f t="shared" si="14"/>
        <v>31.9998258064516</v>
      </c>
      <c r="AI21">
        <f t="shared" si="15"/>
        <v>4.7750361484758121</v>
      </c>
      <c r="AJ21">
        <f t="shared" si="16"/>
        <v>59.602980841297978</v>
      </c>
      <c r="AK21">
        <f t="shared" si="17"/>
        <v>3.3392031047704802</v>
      </c>
      <c r="AL21">
        <f t="shared" si="18"/>
        <v>5.6024095735440103</v>
      </c>
      <c r="AM21">
        <f t="shared" si="19"/>
        <v>1.4358330437053319</v>
      </c>
      <c r="AN21">
        <f t="shared" si="20"/>
        <v>-435.76081967198542</v>
      </c>
      <c r="AO21">
        <f t="shared" si="21"/>
        <v>326.16072863557622</v>
      </c>
      <c r="AP21">
        <f t="shared" si="22"/>
        <v>35.370503389932857</v>
      </c>
      <c r="AQ21">
        <f t="shared" si="23"/>
        <v>61.954733751800063</v>
      </c>
      <c r="AR21">
        <v>-3.7790005102808E-2</v>
      </c>
      <c r="AS21">
        <v>4.2422591314175501E-2</v>
      </c>
      <c r="AT21">
        <v>3.2266506033056901</v>
      </c>
      <c r="AU21">
        <v>19</v>
      </c>
      <c r="AV21">
        <v>3</v>
      </c>
      <c r="AW21">
        <f t="shared" si="24"/>
        <v>1</v>
      </c>
      <c r="AX21">
        <f t="shared" si="25"/>
        <v>0</v>
      </c>
      <c r="AY21">
        <f t="shared" si="26"/>
        <v>46958.52590791486</v>
      </c>
      <c r="AZ21">
        <v>0</v>
      </c>
      <c r="BA21">
        <v>0</v>
      </c>
      <c r="BB21">
        <v>0</v>
      </c>
      <c r="BC21">
        <f t="shared" si="27"/>
        <v>0</v>
      </c>
      <c r="BD21" t="e">
        <f t="shared" si="28"/>
        <v>#DIV/0!</v>
      </c>
      <c r="BE21">
        <v>-1</v>
      </c>
      <c r="BF21" t="s">
        <v>321</v>
      </c>
      <c r="BG21">
        <v>1085.7208000000001</v>
      </c>
      <c r="BH21">
        <v>2168.87</v>
      </c>
      <c r="BI21">
        <f t="shared" si="29"/>
        <v>0.49940715672216407</v>
      </c>
      <c r="BJ21">
        <v>0.5</v>
      </c>
      <c r="BK21">
        <f t="shared" si="30"/>
        <v>841.13935552470105</v>
      </c>
      <c r="BL21">
        <f t="shared" si="31"/>
        <v>32.952097143922174</v>
      </c>
      <c r="BM21">
        <f t="shared" si="32"/>
        <v>210.03550697485224</v>
      </c>
      <c r="BN21">
        <f t="shared" si="33"/>
        <v>1</v>
      </c>
      <c r="BO21">
        <f t="shared" si="34"/>
        <v>4.0364413959376476E-2</v>
      </c>
      <c r="BP21">
        <f t="shared" si="35"/>
        <v>-1</v>
      </c>
      <c r="BQ21" t="s">
        <v>307</v>
      </c>
      <c r="BR21">
        <v>0</v>
      </c>
      <c r="BS21">
        <f t="shared" si="36"/>
        <v>2168.87</v>
      </c>
      <c r="BT21">
        <f t="shared" si="37"/>
        <v>0.49940715672216401</v>
      </c>
      <c r="BU21" t="e">
        <f t="shared" si="38"/>
        <v>#DIV/0!</v>
      </c>
      <c r="BV21">
        <f t="shared" si="39"/>
        <v>0.49940715672216401</v>
      </c>
      <c r="BW21" t="e">
        <f t="shared" si="40"/>
        <v>#DIV/0!</v>
      </c>
      <c r="BX21" t="s">
        <v>307</v>
      </c>
      <c r="BY21" t="s">
        <v>307</v>
      </c>
      <c r="BZ21" t="s">
        <v>307</v>
      </c>
      <c r="CA21" t="s">
        <v>307</v>
      </c>
      <c r="CB21" t="s">
        <v>307</v>
      </c>
      <c r="CC21" t="s">
        <v>307</v>
      </c>
      <c r="CD21" t="s">
        <v>307</v>
      </c>
      <c r="CE21" t="s">
        <v>307</v>
      </c>
      <c r="CF21">
        <f t="shared" si="41"/>
        <v>999.93493548387096</v>
      </c>
      <c r="CG21">
        <f t="shared" si="42"/>
        <v>841.13935552470105</v>
      </c>
      <c r="CH21">
        <f t="shared" si="43"/>
        <v>0.84119408741096902</v>
      </c>
      <c r="CI21">
        <f t="shared" si="44"/>
        <v>0.16190458870317026</v>
      </c>
      <c r="CJ21">
        <v>6</v>
      </c>
      <c r="CK21">
        <v>0.5</v>
      </c>
      <c r="CL21" t="s">
        <v>308</v>
      </c>
      <c r="CM21">
        <v>1626621046.8</v>
      </c>
      <c r="CN21">
        <v>368.58341935483901</v>
      </c>
      <c r="CO21">
        <v>399.95006451612898</v>
      </c>
      <c r="CP21">
        <v>36.625309677419402</v>
      </c>
      <c r="CQ21">
        <v>28.465851612903201</v>
      </c>
      <c r="CR21">
        <v>699.994709677419</v>
      </c>
      <c r="CS21">
        <v>91.105496774193597</v>
      </c>
      <c r="CT21">
        <v>6.6513351612903199E-2</v>
      </c>
      <c r="CU21">
        <v>34.852535483871002</v>
      </c>
      <c r="CV21">
        <v>31.9998258064516</v>
      </c>
      <c r="CW21">
        <v>999.9</v>
      </c>
      <c r="CX21">
        <v>10002.956774193501</v>
      </c>
      <c r="CY21">
        <v>0</v>
      </c>
      <c r="CZ21">
        <v>0.23193932258064501</v>
      </c>
      <c r="DA21">
        <v>999.93493548387096</v>
      </c>
      <c r="DB21">
        <v>0.95999567741935499</v>
      </c>
      <c r="DC21">
        <v>4.0004264516128998E-2</v>
      </c>
      <c r="DD21">
        <v>0</v>
      </c>
      <c r="DE21">
        <v>1091.0845161290299</v>
      </c>
      <c r="DF21">
        <v>4.9997400000000001</v>
      </c>
      <c r="DG21">
        <v>16121.419354838699</v>
      </c>
      <c r="DH21">
        <v>9011.01967741935</v>
      </c>
      <c r="DI21">
        <v>45.211387096774203</v>
      </c>
      <c r="DJ21">
        <v>47.375</v>
      </c>
      <c r="DK21">
        <v>46.455322580645102</v>
      </c>
      <c r="DL21">
        <v>47.439129032258002</v>
      </c>
      <c r="DM21">
        <v>48.072258064516099</v>
      </c>
      <c r="DN21">
        <v>955.13483870967798</v>
      </c>
      <c r="DO21">
        <v>39.800322580645201</v>
      </c>
      <c r="DP21">
        <v>0</v>
      </c>
      <c r="DQ21">
        <v>68.399999856948895</v>
      </c>
      <c r="DR21">
        <v>1085.7208000000001</v>
      </c>
      <c r="DS21">
        <v>-215.70230790188199</v>
      </c>
      <c r="DT21">
        <v>-1908.5846168201799</v>
      </c>
      <c r="DU21">
        <v>16078.944</v>
      </c>
      <c r="DV21">
        <v>15</v>
      </c>
      <c r="DW21">
        <v>1626621020.8</v>
      </c>
      <c r="DX21" t="s">
        <v>318</v>
      </c>
      <c r="DY21">
        <v>5</v>
      </c>
      <c r="DZ21">
        <v>-0.46800000000000003</v>
      </c>
      <c r="EA21">
        <v>-5.0000000000000001E-3</v>
      </c>
      <c r="EB21">
        <v>400</v>
      </c>
      <c r="EC21">
        <v>29</v>
      </c>
      <c r="ED21">
        <v>7.0000000000000007E-2</v>
      </c>
      <c r="EE21">
        <v>0.02</v>
      </c>
      <c r="EF21">
        <v>-22.0201904761905</v>
      </c>
      <c r="EG21">
        <v>-55.294199193548998</v>
      </c>
      <c r="EH21">
        <v>10.6806237008559</v>
      </c>
      <c r="EI21">
        <v>0</v>
      </c>
      <c r="EJ21">
        <v>1065.28</v>
      </c>
      <c r="EK21">
        <v>0</v>
      </c>
      <c r="EL21">
        <v>0</v>
      </c>
      <c r="EM21">
        <v>0</v>
      </c>
      <c r="EN21">
        <v>4.6925870634920601</v>
      </c>
      <c r="EO21">
        <v>20.411672033410401</v>
      </c>
      <c r="EP21">
        <v>4.0404929534063401</v>
      </c>
      <c r="EQ21">
        <v>0</v>
      </c>
      <c r="ER21">
        <v>0</v>
      </c>
      <c r="ES21">
        <v>3</v>
      </c>
      <c r="ET21" t="s">
        <v>310</v>
      </c>
      <c r="EU21">
        <v>1.88408</v>
      </c>
      <c r="EV21">
        <v>1.8811</v>
      </c>
      <c r="EW21">
        <v>1.8829899999999999</v>
      </c>
      <c r="EX21">
        <v>1.88131</v>
      </c>
      <c r="EY21">
        <v>1.88266</v>
      </c>
      <c r="EZ21">
        <v>1.88202</v>
      </c>
      <c r="FA21">
        <v>1.88391</v>
      </c>
      <c r="FB21">
        <v>1.8811</v>
      </c>
      <c r="FC21" t="s">
        <v>311</v>
      </c>
      <c r="FD21" t="s">
        <v>19</v>
      </c>
      <c r="FE21" t="s">
        <v>19</v>
      </c>
      <c r="FF21" t="s">
        <v>19</v>
      </c>
      <c r="FG21" t="s">
        <v>312</v>
      </c>
      <c r="FH21" t="s">
        <v>313</v>
      </c>
      <c r="FI21" t="s">
        <v>314</v>
      </c>
      <c r="FJ21" t="s">
        <v>314</v>
      </c>
      <c r="FK21" t="s">
        <v>314</v>
      </c>
      <c r="FL21" t="s">
        <v>314</v>
      </c>
      <c r="FM21">
        <v>0</v>
      </c>
      <c r="FN21">
        <v>100</v>
      </c>
      <c r="FO21">
        <v>100</v>
      </c>
      <c r="FP21">
        <v>-0.46800000000000003</v>
      </c>
      <c r="FQ21">
        <v>-5.0000000000000001E-3</v>
      </c>
      <c r="FR21">
        <v>2</v>
      </c>
      <c r="FS21">
        <v>724.59</v>
      </c>
      <c r="FT21">
        <v>515.01900000000001</v>
      </c>
      <c r="FU21">
        <v>34.548699999999997</v>
      </c>
      <c r="FV21">
        <v>33.0379</v>
      </c>
      <c r="FW21">
        <v>29.999199999999998</v>
      </c>
      <c r="FX21">
        <v>32.8401</v>
      </c>
      <c r="FY21">
        <v>32.785299999999999</v>
      </c>
      <c r="FZ21">
        <v>25.026299999999999</v>
      </c>
      <c r="GA21">
        <v>40.260599999999997</v>
      </c>
      <c r="GB21">
        <v>48.416899999999998</v>
      </c>
      <c r="GC21">
        <v>-999.9</v>
      </c>
      <c r="GD21">
        <v>400</v>
      </c>
      <c r="GE21">
        <v>28.008800000000001</v>
      </c>
      <c r="GF21">
        <v>100.453</v>
      </c>
      <c r="GG21">
        <v>99.806700000000006</v>
      </c>
    </row>
    <row r="22" spans="1:189" x14ac:dyDescent="0.2">
      <c r="A22">
        <v>4</v>
      </c>
      <c r="B22">
        <v>1626621095.8</v>
      </c>
      <c r="C22">
        <v>149.5</v>
      </c>
      <c r="D22" t="s">
        <v>322</v>
      </c>
      <c r="E22" t="s">
        <v>323</v>
      </c>
      <c r="F22">
        <f t="shared" si="0"/>
        <v>5914</v>
      </c>
      <c r="G22">
        <f t="shared" si="1"/>
        <v>35.59491017275927</v>
      </c>
      <c r="H22">
        <f t="shared" si="2"/>
        <v>0</v>
      </c>
      <c r="I22" t="s">
        <v>301</v>
      </c>
      <c r="J22" t="s">
        <v>302</v>
      </c>
      <c r="K22" t="s">
        <v>303</v>
      </c>
      <c r="L22" t="s">
        <v>304</v>
      </c>
      <c r="M22" t="s">
        <v>19</v>
      </c>
      <c r="O22" t="s">
        <v>305</v>
      </c>
      <c r="U22">
        <v>1626621087.8</v>
      </c>
      <c r="V22">
        <f t="shared" si="3"/>
        <v>1.108881738464337E-2</v>
      </c>
      <c r="W22">
        <f t="shared" si="4"/>
        <v>32.147916529468581</v>
      </c>
      <c r="X22">
        <f t="shared" si="5"/>
        <v>369.230064516129</v>
      </c>
      <c r="Y22">
        <f t="shared" si="6"/>
        <v>274.6942137901064</v>
      </c>
      <c r="Z22">
        <f t="shared" si="7"/>
        <v>25.04389456948293</v>
      </c>
      <c r="AA22">
        <f t="shared" si="8"/>
        <v>33.662736029419634</v>
      </c>
      <c r="AB22">
        <f t="shared" si="45"/>
        <v>0.69815296682700856</v>
      </c>
      <c r="AC22">
        <f t="shared" si="9"/>
        <v>2.1203400288068401</v>
      </c>
      <c r="AD22">
        <f t="shared" si="10"/>
        <v>0.59135957487224389</v>
      </c>
      <c r="AE22">
        <f t="shared" si="11"/>
        <v>0.37782593186602209</v>
      </c>
      <c r="AF22">
        <f t="shared" si="12"/>
        <v>136.1899963280394</v>
      </c>
      <c r="AG22">
        <f t="shared" si="13"/>
        <v>31.913318327407797</v>
      </c>
      <c r="AH22">
        <f t="shared" si="14"/>
        <v>32.321603225806399</v>
      </c>
      <c r="AI22">
        <f t="shared" si="15"/>
        <v>4.8626954785346452</v>
      </c>
      <c r="AJ22">
        <f t="shared" si="16"/>
        <v>58.143460914882873</v>
      </c>
      <c r="AK22">
        <f t="shared" si="17"/>
        <v>3.2289943958763381</v>
      </c>
      <c r="AL22">
        <f t="shared" si="18"/>
        <v>5.5534953459397851</v>
      </c>
      <c r="AM22">
        <f t="shared" si="19"/>
        <v>1.6337010826583072</v>
      </c>
      <c r="AN22">
        <f t="shared" si="20"/>
        <v>-489.01684666277259</v>
      </c>
      <c r="AO22">
        <f t="shared" si="21"/>
        <v>271.2430279550224</v>
      </c>
      <c r="AP22">
        <f t="shared" si="22"/>
        <v>29.44396672829853</v>
      </c>
      <c r="AQ22">
        <f t="shared" si="23"/>
        <v>-52.13985565141229</v>
      </c>
      <c r="AR22">
        <v>-3.7779604352712999E-2</v>
      </c>
      <c r="AS22">
        <v>4.2410915561038098E-2</v>
      </c>
      <c r="AT22">
        <v>3.2259402921382798</v>
      </c>
      <c r="AU22">
        <v>15</v>
      </c>
      <c r="AV22">
        <v>2</v>
      </c>
      <c r="AW22">
        <f t="shared" si="24"/>
        <v>1</v>
      </c>
      <c r="AX22">
        <f t="shared" si="25"/>
        <v>0</v>
      </c>
      <c r="AY22">
        <f t="shared" si="26"/>
        <v>46970.184000586371</v>
      </c>
      <c r="AZ22">
        <v>0</v>
      </c>
      <c r="BA22">
        <v>0</v>
      </c>
      <c r="BB22">
        <v>0</v>
      </c>
      <c r="BC22">
        <f t="shared" si="27"/>
        <v>0</v>
      </c>
      <c r="BD22" t="e">
        <f t="shared" si="28"/>
        <v>#DIV/0!</v>
      </c>
      <c r="BE22">
        <v>-1</v>
      </c>
      <c r="BF22" t="s">
        <v>324</v>
      </c>
      <c r="BG22">
        <v>1073.5704000000001</v>
      </c>
      <c r="BH22">
        <v>2172.4499999999998</v>
      </c>
      <c r="BI22">
        <f t="shared" si="29"/>
        <v>0.50582503624939579</v>
      </c>
      <c r="BJ22">
        <v>0.5</v>
      </c>
      <c r="BK22">
        <f t="shared" si="30"/>
        <v>841.17293314642086</v>
      </c>
      <c r="BL22">
        <f t="shared" si="31"/>
        <v>32.147916529468581</v>
      </c>
      <c r="BM22">
        <f t="shared" si="32"/>
        <v>212.74316470039946</v>
      </c>
      <c r="BN22">
        <f t="shared" si="33"/>
        <v>1</v>
      </c>
      <c r="BO22">
        <f t="shared" si="34"/>
        <v>3.940677977532904E-2</v>
      </c>
      <c r="BP22">
        <f t="shared" si="35"/>
        <v>-1</v>
      </c>
      <c r="BQ22" t="s">
        <v>307</v>
      </c>
      <c r="BR22">
        <v>0</v>
      </c>
      <c r="BS22">
        <f t="shared" si="36"/>
        <v>2172.4499999999998</v>
      </c>
      <c r="BT22">
        <f t="shared" si="37"/>
        <v>0.50582503624939579</v>
      </c>
      <c r="BU22" t="e">
        <f t="shared" si="38"/>
        <v>#DIV/0!</v>
      </c>
      <c r="BV22">
        <f t="shared" si="39"/>
        <v>0.50582503624939579</v>
      </c>
      <c r="BW22" t="e">
        <f t="shared" si="40"/>
        <v>#DIV/0!</v>
      </c>
      <c r="BX22" t="s">
        <v>307</v>
      </c>
      <c r="BY22" t="s">
        <v>307</v>
      </c>
      <c r="BZ22" t="s">
        <v>307</v>
      </c>
      <c r="CA22" t="s">
        <v>307</v>
      </c>
      <c r="CB22" t="s">
        <v>307</v>
      </c>
      <c r="CC22" t="s">
        <v>307</v>
      </c>
      <c r="CD22" t="s">
        <v>307</v>
      </c>
      <c r="CE22" t="s">
        <v>307</v>
      </c>
      <c r="CF22">
        <f t="shared" si="41"/>
        <v>999.97467741935498</v>
      </c>
      <c r="CG22">
        <f t="shared" si="42"/>
        <v>841.17293314642086</v>
      </c>
      <c r="CH22">
        <f t="shared" si="43"/>
        <v>0.84119423435525842</v>
      </c>
      <c r="CI22">
        <f t="shared" si="44"/>
        <v>0.16190487230564887</v>
      </c>
      <c r="CJ22">
        <v>6</v>
      </c>
      <c r="CK22">
        <v>0.5</v>
      </c>
      <c r="CL22" t="s">
        <v>308</v>
      </c>
      <c r="CM22">
        <v>1626621087.8</v>
      </c>
      <c r="CN22">
        <v>369.230064516129</v>
      </c>
      <c r="CO22">
        <v>400.297741935484</v>
      </c>
      <c r="CP22">
        <v>35.417258064516098</v>
      </c>
      <c r="CQ22">
        <v>26.248332258064501</v>
      </c>
      <c r="CR22">
        <v>699.93467741935501</v>
      </c>
      <c r="CS22">
        <v>91.102277419354806</v>
      </c>
      <c r="CT22">
        <v>6.78066677419355E-2</v>
      </c>
      <c r="CU22">
        <v>34.694438709677399</v>
      </c>
      <c r="CV22">
        <v>32.321603225806399</v>
      </c>
      <c r="CW22">
        <v>999.9</v>
      </c>
      <c r="CX22">
        <v>10000.557096774201</v>
      </c>
      <c r="CY22">
        <v>0</v>
      </c>
      <c r="CZ22">
        <v>0.22146854838709701</v>
      </c>
      <c r="DA22">
        <v>999.97467741935498</v>
      </c>
      <c r="DB22">
        <v>0.95999177419354897</v>
      </c>
      <c r="DC22">
        <v>4.0008077419354797E-2</v>
      </c>
      <c r="DD22">
        <v>0</v>
      </c>
      <c r="DE22">
        <v>1076.88064516129</v>
      </c>
      <c r="DF22">
        <v>4.9997400000000001</v>
      </c>
      <c r="DG22">
        <v>21096.487096774199</v>
      </c>
      <c r="DH22">
        <v>9011.3622580645206</v>
      </c>
      <c r="DI22">
        <v>45.088419354838699</v>
      </c>
      <c r="DJ22">
        <v>47.372806451612902</v>
      </c>
      <c r="DK22">
        <v>46.431032258064498</v>
      </c>
      <c r="DL22">
        <v>47.318290322580602</v>
      </c>
      <c r="DM22">
        <v>47.983741935483899</v>
      </c>
      <c r="DN22">
        <v>955.16741935483901</v>
      </c>
      <c r="DO22">
        <v>39.806774193548399</v>
      </c>
      <c r="DP22">
        <v>0</v>
      </c>
      <c r="DQ22">
        <v>40.700000047683702</v>
      </c>
      <c r="DR22">
        <v>1073.5704000000001</v>
      </c>
      <c r="DS22">
        <v>-133.52461523244301</v>
      </c>
      <c r="DT22">
        <v>-3344.46157400831</v>
      </c>
      <c r="DU22">
        <v>20889.196</v>
      </c>
      <c r="DV22">
        <v>15</v>
      </c>
      <c r="DW22">
        <v>1626621020.8</v>
      </c>
      <c r="DX22" t="s">
        <v>318</v>
      </c>
      <c r="DY22">
        <v>5</v>
      </c>
      <c r="DZ22">
        <v>-0.46800000000000003</v>
      </c>
      <c r="EA22">
        <v>-5.0000000000000001E-3</v>
      </c>
      <c r="EB22">
        <v>400</v>
      </c>
      <c r="EC22">
        <v>29</v>
      </c>
      <c r="ED22">
        <v>7.0000000000000007E-2</v>
      </c>
      <c r="EE22">
        <v>0.02</v>
      </c>
      <c r="EF22">
        <v>-21.3743090476191</v>
      </c>
      <c r="EG22">
        <v>-71.962690264976303</v>
      </c>
      <c r="EH22">
        <v>11.7770097818315</v>
      </c>
      <c r="EI22">
        <v>0</v>
      </c>
      <c r="EJ22">
        <v>1061.02</v>
      </c>
      <c r="EK22">
        <v>0</v>
      </c>
      <c r="EL22">
        <v>0</v>
      </c>
      <c r="EM22">
        <v>0</v>
      </c>
      <c r="EN22">
        <v>5.5669991904761904</v>
      </c>
      <c r="EO22">
        <v>26.7462431566817</v>
      </c>
      <c r="EP22">
        <v>4.1985188611330901</v>
      </c>
      <c r="EQ22">
        <v>0</v>
      </c>
      <c r="ER22">
        <v>0</v>
      </c>
      <c r="ES22">
        <v>3</v>
      </c>
      <c r="ET22" t="s">
        <v>310</v>
      </c>
      <c r="EU22">
        <v>1.8841300000000001</v>
      </c>
      <c r="EV22">
        <v>1.8811</v>
      </c>
      <c r="EW22">
        <v>1.8830100000000001</v>
      </c>
      <c r="EX22">
        <v>1.88131</v>
      </c>
      <c r="EY22">
        <v>1.88266</v>
      </c>
      <c r="EZ22">
        <v>1.88202</v>
      </c>
      <c r="FA22">
        <v>1.8839399999999999</v>
      </c>
      <c r="FB22">
        <v>1.8811</v>
      </c>
      <c r="FC22" t="s">
        <v>311</v>
      </c>
      <c r="FD22" t="s">
        <v>19</v>
      </c>
      <c r="FE22" t="s">
        <v>19</v>
      </c>
      <c r="FF22" t="s">
        <v>19</v>
      </c>
      <c r="FG22" t="s">
        <v>312</v>
      </c>
      <c r="FH22" t="s">
        <v>313</v>
      </c>
      <c r="FI22" t="s">
        <v>314</v>
      </c>
      <c r="FJ22" t="s">
        <v>314</v>
      </c>
      <c r="FK22" t="s">
        <v>314</v>
      </c>
      <c r="FL22" t="s">
        <v>314</v>
      </c>
      <c r="FM22">
        <v>0</v>
      </c>
      <c r="FN22">
        <v>100</v>
      </c>
      <c r="FO22">
        <v>100</v>
      </c>
      <c r="FP22">
        <v>-0.46800000000000003</v>
      </c>
      <c r="FQ22">
        <v>-5.0000000000000001E-3</v>
      </c>
      <c r="FR22">
        <v>2</v>
      </c>
      <c r="FS22">
        <v>729.702</v>
      </c>
      <c r="FT22">
        <v>507.38299999999998</v>
      </c>
      <c r="FU22">
        <v>34.444800000000001</v>
      </c>
      <c r="FV22">
        <v>32.959800000000001</v>
      </c>
      <c r="FW22">
        <v>29.999600000000001</v>
      </c>
      <c r="FX22">
        <v>32.759700000000002</v>
      </c>
      <c r="FY22">
        <v>32.714399999999998</v>
      </c>
      <c r="FZ22">
        <v>24.933700000000002</v>
      </c>
      <c r="GA22">
        <v>49.921199999999999</v>
      </c>
      <c r="GB22">
        <v>42.872300000000003</v>
      </c>
      <c r="GC22">
        <v>-999.9</v>
      </c>
      <c r="GD22">
        <v>400</v>
      </c>
      <c r="GE22">
        <v>22.810199999999998</v>
      </c>
      <c r="GF22">
        <v>100.474</v>
      </c>
      <c r="GG22">
        <v>99.823800000000006</v>
      </c>
    </row>
    <row r="23" spans="1:189" x14ac:dyDescent="0.2">
      <c r="A23">
        <v>5</v>
      </c>
      <c r="B23">
        <v>1626621170.3</v>
      </c>
      <c r="C23">
        <v>224</v>
      </c>
      <c r="D23" t="s">
        <v>325</v>
      </c>
      <c r="E23" t="s">
        <v>326</v>
      </c>
      <c r="F23">
        <f t="shared" si="0"/>
        <v>5914</v>
      </c>
      <c r="G23">
        <f t="shared" si="1"/>
        <v>35.563474831662234</v>
      </c>
      <c r="H23">
        <f t="shared" si="2"/>
        <v>0</v>
      </c>
      <c r="I23" t="s">
        <v>301</v>
      </c>
      <c r="J23" t="s">
        <v>302</v>
      </c>
      <c r="K23" t="s">
        <v>303</v>
      </c>
      <c r="L23" t="s">
        <v>304</v>
      </c>
      <c r="M23" t="s">
        <v>19</v>
      </c>
      <c r="O23" t="s">
        <v>305</v>
      </c>
      <c r="U23">
        <v>1626621162.3</v>
      </c>
      <c r="V23">
        <f t="shared" si="3"/>
        <v>1.5651559481069614E-2</v>
      </c>
      <c r="W23">
        <f t="shared" si="4"/>
        <v>22.248593279781652</v>
      </c>
      <c r="X23">
        <f t="shared" si="5"/>
        <v>376.01574193548402</v>
      </c>
      <c r="Y23">
        <f t="shared" si="6"/>
        <v>316.34540308823642</v>
      </c>
      <c r="Z23">
        <f t="shared" si="7"/>
        <v>28.841645404077379</v>
      </c>
      <c r="AA23">
        <f t="shared" si="8"/>
        <v>34.281872249078923</v>
      </c>
      <c r="AB23">
        <f t="shared" si="45"/>
        <v>0.88758920091088112</v>
      </c>
      <c r="AC23">
        <f t="shared" si="9"/>
        <v>2.1198312696194606</v>
      </c>
      <c r="AD23">
        <f t="shared" si="10"/>
        <v>0.7222245851144512</v>
      </c>
      <c r="AE23">
        <f t="shared" si="11"/>
        <v>0.4636618399715684</v>
      </c>
      <c r="AF23">
        <f t="shared" si="12"/>
        <v>136.19522737636538</v>
      </c>
      <c r="AG23">
        <f t="shared" si="13"/>
        <v>30.596698829951521</v>
      </c>
      <c r="AH23">
        <f t="shared" si="14"/>
        <v>32.793754838709702</v>
      </c>
      <c r="AI23">
        <f t="shared" si="15"/>
        <v>4.9938548142474453</v>
      </c>
      <c r="AJ23">
        <f t="shared" si="16"/>
        <v>55.09683217801058</v>
      </c>
      <c r="AK23">
        <f t="shared" si="17"/>
        <v>3.1058161243218732</v>
      </c>
      <c r="AL23">
        <f t="shared" si="18"/>
        <v>5.6370139653172657</v>
      </c>
      <c r="AM23">
        <f t="shared" si="19"/>
        <v>1.8880386899255721</v>
      </c>
      <c r="AN23">
        <f t="shared" si="20"/>
        <v>-690.23377311516992</v>
      </c>
      <c r="AO23">
        <f t="shared" si="21"/>
        <v>247.98596541958759</v>
      </c>
      <c r="AP23">
        <f t="shared" si="22"/>
        <v>27.023569241234142</v>
      </c>
      <c r="AQ23">
        <f t="shared" si="23"/>
        <v>-279.02901107798277</v>
      </c>
      <c r="AR23">
        <v>-3.7766571358475602E-2</v>
      </c>
      <c r="AS23">
        <v>4.2396284883253699E-2</v>
      </c>
      <c r="AT23">
        <v>3.22505012922506</v>
      </c>
      <c r="AU23">
        <v>0</v>
      </c>
      <c r="AV23">
        <v>0</v>
      </c>
      <c r="AW23">
        <f t="shared" si="24"/>
        <v>1</v>
      </c>
      <c r="AX23">
        <f t="shared" si="25"/>
        <v>0</v>
      </c>
      <c r="AY23">
        <f t="shared" si="26"/>
        <v>46913.576875274252</v>
      </c>
      <c r="AZ23">
        <v>0</v>
      </c>
      <c r="BA23">
        <v>0</v>
      </c>
      <c r="BB23">
        <v>0</v>
      </c>
      <c r="BC23">
        <f t="shared" si="27"/>
        <v>0</v>
      </c>
      <c r="BD23" t="e">
        <f t="shared" si="28"/>
        <v>#DIV/0!</v>
      </c>
      <c r="BE23">
        <v>-1</v>
      </c>
      <c r="BF23" t="s">
        <v>327</v>
      </c>
      <c r="BG23">
        <v>1143.1400000000001</v>
      </c>
      <c r="BH23">
        <v>1833.44</v>
      </c>
      <c r="BI23">
        <f t="shared" si="29"/>
        <v>0.37650536696046777</v>
      </c>
      <c r="BJ23">
        <v>0.5</v>
      </c>
      <c r="BK23">
        <f t="shared" si="30"/>
        <v>841.2070023903625</v>
      </c>
      <c r="BL23">
        <f t="shared" si="31"/>
        <v>22.248593279781652</v>
      </c>
      <c r="BM23">
        <f t="shared" si="32"/>
        <v>158.35947556234927</v>
      </c>
      <c r="BN23">
        <f t="shared" si="33"/>
        <v>1</v>
      </c>
      <c r="BO23">
        <f t="shared" si="34"/>
        <v>2.7637184680725152E-2</v>
      </c>
      <c r="BP23">
        <f t="shared" si="35"/>
        <v>-1</v>
      </c>
      <c r="BQ23" t="s">
        <v>307</v>
      </c>
      <c r="BR23">
        <v>0</v>
      </c>
      <c r="BS23">
        <f t="shared" si="36"/>
        <v>1833.44</v>
      </c>
      <c r="BT23">
        <f t="shared" si="37"/>
        <v>0.37650536696046771</v>
      </c>
      <c r="BU23" t="e">
        <f t="shared" si="38"/>
        <v>#DIV/0!</v>
      </c>
      <c r="BV23">
        <f t="shared" si="39"/>
        <v>0.37650536696046771</v>
      </c>
      <c r="BW23" t="e">
        <f t="shared" si="40"/>
        <v>#DIV/0!</v>
      </c>
      <c r="BX23" t="s">
        <v>307</v>
      </c>
      <c r="BY23" t="s">
        <v>307</v>
      </c>
      <c r="BZ23" t="s">
        <v>307</v>
      </c>
      <c r="CA23" t="s">
        <v>307</v>
      </c>
      <c r="CB23" t="s">
        <v>307</v>
      </c>
      <c r="CC23" t="s">
        <v>307</v>
      </c>
      <c r="CD23" t="s">
        <v>307</v>
      </c>
      <c r="CE23" t="s">
        <v>307</v>
      </c>
      <c r="CF23">
        <f t="shared" si="41"/>
        <v>1000.01538709677</v>
      </c>
      <c r="CG23">
        <f t="shared" si="42"/>
        <v>841.2070023903625</v>
      </c>
      <c r="CH23">
        <f t="shared" si="43"/>
        <v>0.84119405885597653</v>
      </c>
      <c r="CI23">
        <f t="shared" si="44"/>
        <v>0.16190453359203483</v>
      </c>
      <c r="CJ23">
        <v>6</v>
      </c>
      <c r="CK23">
        <v>0.5</v>
      </c>
      <c r="CL23" t="s">
        <v>308</v>
      </c>
      <c r="CM23">
        <v>1626621162.3</v>
      </c>
      <c r="CN23">
        <v>376.01574193548402</v>
      </c>
      <c r="CO23">
        <v>400.12990322580703</v>
      </c>
      <c r="CP23">
        <v>34.065693548387102</v>
      </c>
      <c r="CQ23">
        <v>21.107377419354801</v>
      </c>
      <c r="CR23">
        <v>700.01587096774199</v>
      </c>
      <c r="CS23">
        <v>91.101422580645206</v>
      </c>
      <c r="CT23">
        <v>6.9952512903225794E-2</v>
      </c>
      <c r="CU23">
        <v>34.963658064516103</v>
      </c>
      <c r="CV23">
        <v>32.793754838709702</v>
      </c>
      <c r="CW23">
        <v>999.9</v>
      </c>
      <c r="CX23">
        <v>9997.2009677419392</v>
      </c>
      <c r="CY23">
        <v>0</v>
      </c>
      <c r="CZ23">
        <v>0.21912699999999999</v>
      </c>
      <c r="DA23">
        <v>1000.01538709677</v>
      </c>
      <c r="DB23">
        <v>0.95999764516129005</v>
      </c>
      <c r="DC23">
        <v>4.0002096774193502E-2</v>
      </c>
      <c r="DD23">
        <v>0</v>
      </c>
      <c r="DE23">
        <v>1145.5693548387101</v>
      </c>
      <c r="DF23">
        <v>4.9997400000000001</v>
      </c>
      <c r="DG23">
        <v>19984.296774193499</v>
      </c>
      <c r="DH23">
        <v>9011.7570967741904</v>
      </c>
      <c r="DI23">
        <v>45.473580645161299</v>
      </c>
      <c r="DJ23">
        <v>47.927193548387102</v>
      </c>
      <c r="DK23">
        <v>46.883000000000003</v>
      </c>
      <c r="DL23">
        <v>47.884838709677403</v>
      </c>
      <c r="DM23">
        <v>48.265999999999998</v>
      </c>
      <c r="DN23">
        <v>955.21322580645199</v>
      </c>
      <c r="DO23">
        <v>39.802580645161299</v>
      </c>
      <c r="DP23">
        <v>0</v>
      </c>
      <c r="DQ23">
        <v>73.899999856948895</v>
      </c>
      <c r="DR23">
        <v>1143.1400000000001</v>
      </c>
      <c r="DS23">
        <v>-175.921538724398</v>
      </c>
      <c r="DT23">
        <v>-719.69999865129705</v>
      </c>
      <c r="DU23">
        <v>19961.464</v>
      </c>
      <c r="DV23">
        <v>15</v>
      </c>
      <c r="DW23">
        <v>1626621020.8</v>
      </c>
      <c r="DX23" t="s">
        <v>318</v>
      </c>
      <c r="DY23">
        <v>5</v>
      </c>
      <c r="DZ23">
        <v>-0.46800000000000003</v>
      </c>
      <c r="EA23">
        <v>-5.0000000000000001E-3</v>
      </c>
      <c r="EB23">
        <v>400</v>
      </c>
      <c r="EC23">
        <v>29</v>
      </c>
      <c r="ED23">
        <v>7.0000000000000007E-2</v>
      </c>
      <c r="EE23">
        <v>0.02</v>
      </c>
      <c r="EF23">
        <v>-24.5834714285714</v>
      </c>
      <c r="EG23">
        <v>-2.2363623271889099</v>
      </c>
      <c r="EH23">
        <v>2.0232127978083301</v>
      </c>
      <c r="EI23">
        <v>0</v>
      </c>
      <c r="EJ23">
        <v>1124.27</v>
      </c>
      <c r="EK23">
        <v>0</v>
      </c>
      <c r="EL23">
        <v>0</v>
      </c>
      <c r="EM23">
        <v>0</v>
      </c>
      <c r="EN23">
        <v>10.1914153968254</v>
      </c>
      <c r="EO23">
        <v>20.3595098502303</v>
      </c>
      <c r="EP23">
        <v>3.8343275034393201</v>
      </c>
      <c r="EQ23">
        <v>0</v>
      </c>
      <c r="ER23">
        <v>0</v>
      </c>
      <c r="ES23">
        <v>3</v>
      </c>
      <c r="ET23" t="s">
        <v>310</v>
      </c>
      <c r="EU23">
        <v>1.8841000000000001</v>
      </c>
      <c r="EV23">
        <v>1.8811</v>
      </c>
      <c r="EW23">
        <v>1.8829899999999999</v>
      </c>
      <c r="EX23">
        <v>1.88131</v>
      </c>
      <c r="EY23">
        <v>1.8826499999999999</v>
      </c>
      <c r="EZ23">
        <v>1.88201</v>
      </c>
      <c r="FA23">
        <v>1.8839699999999999</v>
      </c>
      <c r="FB23">
        <v>1.8811</v>
      </c>
      <c r="FC23" t="s">
        <v>311</v>
      </c>
      <c r="FD23" t="s">
        <v>19</v>
      </c>
      <c r="FE23" t="s">
        <v>19</v>
      </c>
      <c r="FF23" t="s">
        <v>19</v>
      </c>
      <c r="FG23" t="s">
        <v>312</v>
      </c>
      <c r="FH23" t="s">
        <v>313</v>
      </c>
      <c r="FI23" t="s">
        <v>314</v>
      </c>
      <c r="FJ23" t="s">
        <v>314</v>
      </c>
      <c r="FK23" t="s">
        <v>314</v>
      </c>
      <c r="FL23" t="s">
        <v>314</v>
      </c>
      <c r="FM23">
        <v>0</v>
      </c>
      <c r="FN23">
        <v>100</v>
      </c>
      <c r="FO23">
        <v>100</v>
      </c>
      <c r="FP23">
        <v>-0.46800000000000003</v>
      </c>
      <c r="FQ23">
        <v>-5.0000000000000001E-3</v>
      </c>
      <c r="FR23">
        <v>2</v>
      </c>
      <c r="FS23">
        <v>764.12</v>
      </c>
      <c r="FT23">
        <v>503.13299999999998</v>
      </c>
      <c r="FU23">
        <v>34.3782</v>
      </c>
      <c r="FV23">
        <v>32.886200000000002</v>
      </c>
      <c r="FW23">
        <v>29.9999</v>
      </c>
      <c r="FX23">
        <v>32.674999999999997</v>
      </c>
      <c r="FY23">
        <v>32.646900000000002</v>
      </c>
      <c r="FZ23">
        <v>24.9238</v>
      </c>
      <c r="GA23">
        <v>53.846699999999998</v>
      </c>
      <c r="GB23">
        <v>34.8414</v>
      </c>
      <c r="GC23">
        <v>-999.9</v>
      </c>
      <c r="GD23">
        <v>400</v>
      </c>
      <c r="GE23">
        <v>20.860700000000001</v>
      </c>
      <c r="GF23">
        <v>100.49</v>
      </c>
      <c r="GG23">
        <v>99.836399999999998</v>
      </c>
    </row>
    <row r="24" spans="1:189" x14ac:dyDescent="0.2">
      <c r="A24">
        <v>6</v>
      </c>
      <c r="B24">
        <v>1626621217.3</v>
      </c>
      <c r="C24">
        <v>271</v>
      </c>
      <c r="D24" t="s">
        <v>328</v>
      </c>
      <c r="E24" t="s">
        <v>329</v>
      </c>
      <c r="F24">
        <f t="shared" si="0"/>
        <v>5914</v>
      </c>
      <c r="G24">
        <f t="shared" si="1"/>
        <v>35.629654026009803</v>
      </c>
      <c r="H24">
        <f t="shared" si="2"/>
        <v>0</v>
      </c>
      <c r="I24" t="s">
        <v>301</v>
      </c>
      <c r="J24" t="s">
        <v>302</v>
      </c>
      <c r="K24" t="s">
        <v>303</v>
      </c>
      <c r="L24" t="s">
        <v>304</v>
      </c>
      <c r="M24" t="s">
        <v>19</v>
      </c>
      <c r="O24" t="s">
        <v>305</v>
      </c>
      <c r="U24">
        <v>1626621209.3</v>
      </c>
      <c r="V24">
        <f t="shared" si="3"/>
        <v>1.1595954014237088E-2</v>
      </c>
      <c r="W24">
        <f t="shared" si="4"/>
        <v>19.510080500883831</v>
      </c>
      <c r="X24">
        <f t="shared" si="5"/>
        <v>379.35535483871001</v>
      </c>
      <c r="Y24">
        <f t="shared" si="6"/>
        <v>307.5063241615083</v>
      </c>
      <c r="Z24">
        <f t="shared" si="7"/>
        <v>28.03006167721778</v>
      </c>
      <c r="AA24">
        <f t="shared" si="8"/>
        <v>34.579301816658038</v>
      </c>
      <c r="AB24">
        <f t="shared" si="45"/>
        <v>0.59198486215844526</v>
      </c>
      <c r="AC24">
        <f t="shared" si="9"/>
        <v>2.1197279096989026</v>
      </c>
      <c r="AD24">
        <f t="shared" si="10"/>
        <v>0.51323461705235662</v>
      </c>
      <c r="AE24">
        <f t="shared" si="11"/>
        <v>0.32697015535732604</v>
      </c>
      <c r="AF24">
        <f t="shared" si="12"/>
        <v>134.57445669398447</v>
      </c>
      <c r="AG24">
        <f t="shared" si="13"/>
        <v>31.425355679314396</v>
      </c>
      <c r="AH24">
        <f t="shared" si="14"/>
        <v>31.736119354838699</v>
      </c>
      <c r="AI24">
        <f t="shared" si="15"/>
        <v>4.7042255402159627</v>
      </c>
      <c r="AJ24">
        <f t="shared" si="16"/>
        <v>49.95321958337454</v>
      </c>
      <c r="AK24">
        <f t="shared" si="17"/>
        <v>2.7287007451705123</v>
      </c>
      <c r="AL24">
        <f t="shared" si="18"/>
        <v>5.4625122623300939</v>
      </c>
      <c r="AM24">
        <f t="shared" si="19"/>
        <v>1.9755247950454504</v>
      </c>
      <c r="AN24">
        <f t="shared" si="20"/>
        <v>-511.38157202785555</v>
      </c>
      <c r="AO24">
        <f t="shared" si="21"/>
        <v>304.09617845231867</v>
      </c>
      <c r="AP24">
        <f t="shared" si="22"/>
        <v>32.877453007787366</v>
      </c>
      <c r="AQ24">
        <f t="shared" si="23"/>
        <v>-39.833483873765033</v>
      </c>
      <c r="AR24">
        <v>-3.7763923859852201E-2</v>
      </c>
      <c r="AS24">
        <v>4.23933128341153E-2</v>
      </c>
      <c r="AT24">
        <v>3.2248692916488899</v>
      </c>
      <c r="AU24">
        <v>14</v>
      </c>
      <c r="AV24">
        <v>2</v>
      </c>
      <c r="AW24">
        <f t="shared" si="24"/>
        <v>1</v>
      </c>
      <c r="AX24">
        <f t="shared" si="25"/>
        <v>0</v>
      </c>
      <c r="AY24">
        <f t="shared" si="26"/>
        <v>46996.914528940011</v>
      </c>
      <c r="AZ24">
        <v>0</v>
      </c>
      <c r="BA24">
        <v>0</v>
      </c>
      <c r="BB24">
        <v>0</v>
      </c>
      <c r="BC24">
        <f t="shared" si="27"/>
        <v>0</v>
      </c>
      <c r="BD24" t="e">
        <f t="shared" si="28"/>
        <v>#DIV/0!</v>
      </c>
      <c r="BE24">
        <v>-1</v>
      </c>
      <c r="BF24" t="s">
        <v>330</v>
      </c>
      <c r="BG24">
        <v>1162.55636</v>
      </c>
      <c r="BH24">
        <v>2228.5700000000002</v>
      </c>
      <c r="BI24">
        <f t="shared" si="29"/>
        <v>0.47833976047420546</v>
      </c>
      <c r="BJ24">
        <v>0.5</v>
      </c>
      <c r="BK24">
        <f t="shared" si="30"/>
        <v>831.19798626136014</v>
      </c>
      <c r="BL24">
        <f t="shared" si="31"/>
        <v>19.510080500883831</v>
      </c>
      <c r="BM24">
        <f t="shared" si="32"/>
        <v>198.79752282745045</v>
      </c>
      <c r="BN24">
        <f t="shared" si="33"/>
        <v>1</v>
      </c>
      <c r="BO24">
        <f t="shared" si="34"/>
        <v>2.4675325060802885E-2</v>
      </c>
      <c r="BP24">
        <f t="shared" si="35"/>
        <v>-1</v>
      </c>
      <c r="BQ24" t="s">
        <v>307</v>
      </c>
      <c r="BR24">
        <v>0</v>
      </c>
      <c r="BS24">
        <f t="shared" si="36"/>
        <v>2228.5700000000002</v>
      </c>
      <c r="BT24">
        <f t="shared" si="37"/>
        <v>0.47833976047420546</v>
      </c>
      <c r="BU24" t="e">
        <f t="shared" si="38"/>
        <v>#DIV/0!</v>
      </c>
      <c r="BV24">
        <f t="shared" si="39"/>
        <v>0.47833976047420546</v>
      </c>
      <c r="BW24" t="e">
        <f t="shared" si="40"/>
        <v>#DIV/0!</v>
      </c>
      <c r="BX24" t="s">
        <v>307</v>
      </c>
      <c r="BY24" t="s">
        <v>307</v>
      </c>
      <c r="BZ24" t="s">
        <v>307</v>
      </c>
      <c r="CA24" t="s">
        <v>307</v>
      </c>
      <c r="CB24" t="s">
        <v>307</v>
      </c>
      <c r="CC24" t="s">
        <v>307</v>
      </c>
      <c r="CD24" t="s">
        <v>307</v>
      </c>
      <c r="CE24" t="s">
        <v>307</v>
      </c>
      <c r="CF24">
        <f t="shared" si="41"/>
        <v>988.11699999999996</v>
      </c>
      <c r="CG24">
        <f t="shared" si="42"/>
        <v>831.19798626136014</v>
      </c>
      <c r="CH24">
        <f t="shared" si="43"/>
        <v>0.84119389329538929</v>
      </c>
      <c r="CI24">
        <f t="shared" si="44"/>
        <v>0.16190421406010141</v>
      </c>
      <c r="CJ24">
        <v>6</v>
      </c>
      <c r="CK24">
        <v>0.5</v>
      </c>
      <c r="CL24" t="s">
        <v>308</v>
      </c>
      <c r="CM24">
        <v>1626621209.3</v>
      </c>
      <c r="CN24">
        <v>379.35535483871001</v>
      </c>
      <c r="CO24">
        <v>399.89832258064502</v>
      </c>
      <c r="CP24">
        <v>29.935458064516101</v>
      </c>
      <c r="CQ24">
        <v>20.2703290322581</v>
      </c>
      <c r="CR24">
        <v>698.31393548387098</v>
      </c>
      <c r="CS24">
        <v>91.103129032258096</v>
      </c>
      <c r="CT24">
        <v>4.9668405806451599E-2</v>
      </c>
      <c r="CU24">
        <v>34.397122580645203</v>
      </c>
      <c r="CV24">
        <v>31.736119354838699</v>
      </c>
      <c r="CW24">
        <v>999.9</v>
      </c>
      <c r="CX24">
        <v>9996.3129032258094</v>
      </c>
      <c r="CY24">
        <v>0</v>
      </c>
      <c r="CZ24">
        <v>0.231055774193548</v>
      </c>
      <c r="DA24">
        <v>988.11699999999996</v>
      </c>
      <c r="DB24">
        <v>0.960000870967742</v>
      </c>
      <c r="DC24">
        <v>3.9999087096774202E-2</v>
      </c>
      <c r="DD24">
        <v>0</v>
      </c>
      <c r="DE24">
        <v>1064.28038064516</v>
      </c>
      <c r="DF24">
        <v>4.9997400000000001</v>
      </c>
      <c r="DG24">
        <v>177850.1</v>
      </c>
      <c r="DH24">
        <v>8904.0735483870994</v>
      </c>
      <c r="DI24">
        <v>45.751838709677401</v>
      </c>
      <c r="DJ24">
        <v>48.298129032257997</v>
      </c>
      <c r="DK24">
        <v>47.304225806451598</v>
      </c>
      <c r="DL24">
        <v>48.318322580645201</v>
      </c>
      <c r="DM24">
        <v>48.548000000000002</v>
      </c>
      <c r="DN24">
        <v>943.79387096774201</v>
      </c>
      <c r="DO24">
        <v>39.3235483870968</v>
      </c>
      <c r="DP24">
        <v>0</v>
      </c>
      <c r="DQ24">
        <v>46.700000047683702</v>
      </c>
      <c r="DR24">
        <v>1162.55636</v>
      </c>
      <c r="DS24">
        <v>1228.2908548356299</v>
      </c>
      <c r="DT24">
        <v>-1595049.83408223</v>
      </c>
      <c r="DU24">
        <v>97021.611999999994</v>
      </c>
      <c r="DV24">
        <v>15</v>
      </c>
      <c r="DW24">
        <v>1626621020.8</v>
      </c>
      <c r="DX24" t="s">
        <v>318</v>
      </c>
      <c r="DY24">
        <v>5</v>
      </c>
      <c r="DZ24">
        <v>-0.46800000000000003</v>
      </c>
      <c r="EA24">
        <v>-5.0000000000000001E-3</v>
      </c>
      <c r="EB24">
        <v>400</v>
      </c>
      <c r="EC24">
        <v>29</v>
      </c>
      <c r="ED24">
        <v>7.0000000000000007E-2</v>
      </c>
      <c r="EE24">
        <v>0.02</v>
      </c>
      <c r="EF24">
        <v>-12.180644555555601</v>
      </c>
      <c r="EG24">
        <v>-69.455156342166703</v>
      </c>
      <c r="EH24">
        <v>11.2221494409994</v>
      </c>
      <c r="EI24">
        <v>0</v>
      </c>
      <c r="EJ24">
        <v>1185.02</v>
      </c>
      <c r="EK24">
        <v>0</v>
      </c>
      <c r="EL24">
        <v>0</v>
      </c>
      <c r="EM24">
        <v>0</v>
      </c>
      <c r="EN24">
        <v>8.0117669841269894</v>
      </c>
      <c r="EO24">
        <v>13.7425077764979</v>
      </c>
      <c r="EP24">
        <v>2.15199660807076</v>
      </c>
      <c r="EQ24">
        <v>0</v>
      </c>
      <c r="ER24">
        <v>0</v>
      </c>
      <c r="ES24">
        <v>3</v>
      </c>
      <c r="ET24" t="s">
        <v>310</v>
      </c>
      <c r="EU24">
        <v>1.88408</v>
      </c>
      <c r="EV24">
        <v>1.8810899999999999</v>
      </c>
      <c r="EW24">
        <v>1.88303</v>
      </c>
      <c r="EX24">
        <v>1.8812899999999999</v>
      </c>
      <c r="EY24">
        <v>1.88263</v>
      </c>
      <c r="EZ24">
        <v>1.8819999999999999</v>
      </c>
      <c r="FA24">
        <v>1.8839900000000001</v>
      </c>
      <c r="FB24">
        <v>1.8811</v>
      </c>
      <c r="FC24" t="s">
        <v>311</v>
      </c>
      <c r="FD24" t="s">
        <v>19</v>
      </c>
      <c r="FE24" t="s">
        <v>19</v>
      </c>
      <c r="FF24" t="s">
        <v>19</v>
      </c>
      <c r="FG24" t="s">
        <v>312</v>
      </c>
      <c r="FH24" t="s">
        <v>313</v>
      </c>
      <c r="FI24" t="s">
        <v>314</v>
      </c>
      <c r="FJ24" t="s">
        <v>314</v>
      </c>
      <c r="FK24" t="s">
        <v>314</v>
      </c>
      <c r="FL24" t="s">
        <v>314</v>
      </c>
      <c r="FM24">
        <v>0</v>
      </c>
      <c r="FN24">
        <v>100</v>
      </c>
      <c r="FO24">
        <v>100</v>
      </c>
      <c r="FP24">
        <v>-0.46800000000000003</v>
      </c>
      <c r="FQ24">
        <v>-5.0000000000000001E-3</v>
      </c>
      <c r="FR24">
        <v>2</v>
      </c>
      <c r="FS24">
        <v>731.08100000000002</v>
      </c>
      <c r="FT24">
        <v>500.76400000000001</v>
      </c>
      <c r="FU24">
        <v>34.377800000000001</v>
      </c>
      <c r="FV24">
        <v>32.892099999999999</v>
      </c>
      <c r="FW24">
        <v>30.0002</v>
      </c>
      <c r="FX24">
        <v>32.687199999999997</v>
      </c>
      <c r="FY24">
        <v>32.642499999999998</v>
      </c>
      <c r="FZ24">
        <v>24.962700000000002</v>
      </c>
      <c r="GA24">
        <v>53.8416</v>
      </c>
      <c r="GB24">
        <v>27.8414</v>
      </c>
      <c r="GC24">
        <v>-999.9</v>
      </c>
      <c r="GD24">
        <v>400</v>
      </c>
      <c r="GE24">
        <v>20.385400000000001</v>
      </c>
      <c r="GF24">
        <v>100.491</v>
      </c>
      <c r="GG24">
        <v>99.832700000000003</v>
      </c>
    </row>
    <row r="25" spans="1:189" x14ac:dyDescent="0.2">
      <c r="A25">
        <v>7</v>
      </c>
      <c r="B25">
        <v>1626621269.3</v>
      </c>
      <c r="C25">
        <v>323</v>
      </c>
      <c r="D25" t="s">
        <v>331</v>
      </c>
      <c r="E25" t="s">
        <v>332</v>
      </c>
      <c r="F25">
        <f t="shared" si="0"/>
        <v>5914</v>
      </c>
      <c r="G25">
        <f t="shared" si="1"/>
        <v>35.589572959760702</v>
      </c>
      <c r="H25">
        <f t="shared" si="2"/>
        <v>0</v>
      </c>
      <c r="I25" t="s">
        <v>301</v>
      </c>
      <c r="J25" t="s">
        <v>302</v>
      </c>
      <c r="K25" t="s">
        <v>303</v>
      </c>
      <c r="L25" t="s">
        <v>304</v>
      </c>
      <c r="M25" t="s">
        <v>19</v>
      </c>
      <c r="O25" t="s">
        <v>305</v>
      </c>
      <c r="U25">
        <v>1626621261.3</v>
      </c>
      <c r="V25">
        <f t="shared" si="3"/>
        <v>1.0887314197166865E-2</v>
      </c>
      <c r="W25">
        <f t="shared" si="4"/>
        <v>26.073902418573592</v>
      </c>
      <c r="X25">
        <f t="shared" si="5"/>
        <v>374.03135483871</v>
      </c>
      <c r="Y25">
        <f t="shared" si="6"/>
        <v>288.56834743339783</v>
      </c>
      <c r="Z25">
        <f t="shared" si="7"/>
        <v>26.309831669579289</v>
      </c>
      <c r="AA25">
        <f t="shared" si="8"/>
        <v>34.10180663429275</v>
      </c>
      <c r="AB25">
        <f t="shared" si="45"/>
        <v>0.63385656826405079</v>
      </c>
      <c r="AC25">
        <f t="shared" si="9"/>
        <v>2.1210859448406048</v>
      </c>
      <c r="AD25">
        <f t="shared" si="10"/>
        <v>0.54451595953140774</v>
      </c>
      <c r="AE25">
        <f t="shared" si="11"/>
        <v>0.34729491615715741</v>
      </c>
      <c r="AF25">
        <f t="shared" si="12"/>
        <v>135.94068812001726</v>
      </c>
      <c r="AG25">
        <f t="shared" si="13"/>
        <v>32.039530157526038</v>
      </c>
      <c r="AH25">
        <f t="shared" si="14"/>
        <v>32.267735483871</v>
      </c>
      <c r="AI25">
        <f t="shared" si="15"/>
        <v>4.8479238267957037</v>
      </c>
      <c r="AJ25">
        <f t="shared" si="16"/>
        <v>55.724028371590393</v>
      </c>
      <c r="AK25">
        <f t="shared" si="17"/>
        <v>3.1044556846114926</v>
      </c>
      <c r="AL25">
        <f t="shared" si="18"/>
        <v>5.5711257339647533</v>
      </c>
      <c r="AM25">
        <f t="shared" si="19"/>
        <v>1.7434681421842111</v>
      </c>
      <c r="AN25">
        <f t="shared" si="20"/>
        <v>-480.13055609505875</v>
      </c>
      <c r="AO25">
        <f t="shared" si="21"/>
        <v>284.03041250017105</v>
      </c>
      <c r="AP25">
        <f t="shared" si="22"/>
        <v>30.821755119760407</v>
      </c>
      <c r="AQ25">
        <f t="shared" si="23"/>
        <v>-29.33770035511003</v>
      </c>
      <c r="AR25">
        <v>-3.7798717008665501E-2</v>
      </c>
      <c r="AS25">
        <v>4.2432371191705502E-2</v>
      </c>
      <c r="AT25">
        <v>3.2272455300023299</v>
      </c>
      <c r="AU25">
        <v>0</v>
      </c>
      <c r="AV25">
        <v>0</v>
      </c>
      <c r="AW25">
        <f t="shared" si="24"/>
        <v>1</v>
      </c>
      <c r="AX25">
        <f t="shared" si="25"/>
        <v>0</v>
      </c>
      <c r="AY25">
        <f t="shared" si="26"/>
        <v>46984.318999642477</v>
      </c>
      <c r="AZ25">
        <v>0</v>
      </c>
      <c r="BA25">
        <v>0</v>
      </c>
      <c r="BB25">
        <v>0</v>
      </c>
      <c r="BC25">
        <f t="shared" si="27"/>
        <v>0</v>
      </c>
      <c r="BD25" t="e">
        <f t="shared" si="28"/>
        <v>#DIV/0!</v>
      </c>
      <c r="BE25">
        <v>-1</v>
      </c>
      <c r="BF25" t="s">
        <v>333</v>
      </c>
      <c r="BG25">
        <v>1103.7719999999999</v>
      </c>
      <c r="BH25">
        <v>2156.61</v>
      </c>
      <c r="BI25">
        <f t="shared" si="29"/>
        <v>0.48819118894932334</v>
      </c>
      <c r="BJ25">
        <v>0.5</v>
      </c>
      <c r="BK25">
        <f t="shared" si="30"/>
        <v>839.63646708952888</v>
      </c>
      <c r="BL25">
        <f t="shared" si="31"/>
        <v>26.073902418573592</v>
      </c>
      <c r="BM25">
        <f t="shared" si="32"/>
        <v>204.95156257682325</v>
      </c>
      <c r="BN25">
        <f t="shared" si="33"/>
        <v>1</v>
      </c>
      <c r="BO25">
        <f t="shared" si="34"/>
        <v>3.2244791025360209E-2</v>
      </c>
      <c r="BP25">
        <f t="shared" si="35"/>
        <v>-1</v>
      </c>
      <c r="BQ25" t="s">
        <v>307</v>
      </c>
      <c r="BR25">
        <v>0</v>
      </c>
      <c r="BS25">
        <f t="shared" si="36"/>
        <v>2156.61</v>
      </c>
      <c r="BT25">
        <f t="shared" si="37"/>
        <v>0.48819118894932328</v>
      </c>
      <c r="BU25" t="e">
        <f t="shared" si="38"/>
        <v>#DIV/0!</v>
      </c>
      <c r="BV25">
        <f t="shared" si="39"/>
        <v>0.48819118894932328</v>
      </c>
      <c r="BW25" t="e">
        <f t="shared" si="40"/>
        <v>#DIV/0!</v>
      </c>
      <c r="BX25" t="s">
        <v>307</v>
      </c>
      <c r="BY25" t="s">
        <v>307</v>
      </c>
      <c r="BZ25" t="s">
        <v>307</v>
      </c>
      <c r="CA25" t="s">
        <v>307</v>
      </c>
      <c r="CB25" t="s">
        <v>307</v>
      </c>
      <c r="CC25" t="s">
        <v>307</v>
      </c>
      <c r="CD25" t="s">
        <v>307</v>
      </c>
      <c r="CE25" t="s">
        <v>307</v>
      </c>
      <c r="CF25">
        <f t="shared" si="41"/>
        <v>998.14854838709698</v>
      </c>
      <c r="CG25">
        <f t="shared" si="42"/>
        <v>839.63646708952888</v>
      </c>
      <c r="CH25">
        <f t="shared" si="43"/>
        <v>0.84119389688668389</v>
      </c>
      <c r="CI25">
        <f t="shared" si="44"/>
        <v>0.16190422099129975</v>
      </c>
      <c r="CJ25">
        <v>6</v>
      </c>
      <c r="CK25">
        <v>0.5</v>
      </c>
      <c r="CL25" t="s">
        <v>308</v>
      </c>
      <c r="CM25">
        <v>1626621261.3</v>
      </c>
      <c r="CN25">
        <v>374.03135483871</v>
      </c>
      <c r="CO25">
        <v>399.89525806451599</v>
      </c>
      <c r="CP25">
        <v>34.0499193548387</v>
      </c>
      <c r="CQ25">
        <v>25.027180645161302</v>
      </c>
      <c r="CR25">
        <v>699.33990322580598</v>
      </c>
      <c r="CS25">
        <v>91.105519354838705</v>
      </c>
      <c r="CT25">
        <v>6.8138129032258105E-2</v>
      </c>
      <c r="CU25">
        <v>34.751561290322599</v>
      </c>
      <c r="CV25">
        <v>32.267735483871</v>
      </c>
      <c r="CW25">
        <v>999.9</v>
      </c>
      <c r="CX25">
        <v>10005.2603225806</v>
      </c>
      <c r="CY25">
        <v>0</v>
      </c>
      <c r="CZ25">
        <v>0.230172161290323</v>
      </c>
      <c r="DA25">
        <v>998.14854838709698</v>
      </c>
      <c r="DB25">
        <v>0.96000335483871002</v>
      </c>
      <c r="DC25">
        <v>3.9996516129032302E-2</v>
      </c>
      <c r="DD25">
        <v>0</v>
      </c>
      <c r="DE25">
        <v>1103.82516129032</v>
      </c>
      <c r="DF25">
        <v>4.9997400000000001</v>
      </c>
      <c r="DG25">
        <v>17840.8516129032</v>
      </c>
      <c r="DH25">
        <v>8994.8758064516096</v>
      </c>
      <c r="DI25">
        <v>46.090451612903202</v>
      </c>
      <c r="DJ25">
        <v>48.7195161290323</v>
      </c>
      <c r="DK25">
        <v>47.564064516129001</v>
      </c>
      <c r="DL25">
        <v>48.771967741935498</v>
      </c>
      <c r="DM25">
        <v>48.852645161290297</v>
      </c>
      <c r="DN25">
        <v>953.42645161290295</v>
      </c>
      <c r="DO25">
        <v>39.722903225806398</v>
      </c>
      <c r="DP25">
        <v>0</v>
      </c>
      <c r="DQ25">
        <v>51.5</v>
      </c>
      <c r="DR25">
        <v>1103.7719999999999</v>
      </c>
      <c r="DS25">
        <v>-223.77692262247399</v>
      </c>
      <c r="DT25">
        <v>-1376.4538423701899</v>
      </c>
      <c r="DU25">
        <v>17873.655999999999</v>
      </c>
      <c r="DV25">
        <v>15</v>
      </c>
      <c r="DW25">
        <v>1626621020.8</v>
      </c>
      <c r="DX25" t="s">
        <v>318</v>
      </c>
      <c r="DY25">
        <v>5</v>
      </c>
      <c r="DZ25">
        <v>-0.46800000000000003</v>
      </c>
      <c r="EA25">
        <v>-5.0000000000000001E-3</v>
      </c>
      <c r="EB25">
        <v>400</v>
      </c>
      <c r="EC25">
        <v>29</v>
      </c>
      <c r="ED25">
        <v>7.0000000000000007E-2</v>
      </c>
      <c r="EE25">
        <v>0.02</v>
      </c>
      <c r="EF25">
        <v>-16.1143246666667</v>
      </c>
      <c r="EG25">
        <v>-62.278549746543099</v>
      </c>
      <c r="EH25">
        <v>10.0724927897109</v>
      </c>
      <c r="EI25">
        <v>0</v>
      </c>
      <c r="EJ25">
        <v>1082.42</v>
      </c>
      <c r="EK25">
        <v>0</v>
      </c>
      <c r="EL25">
        <v>0</v>
      </c>
      <c r="EM25">
        <v>0</v>
      </c>
      <c r="EN25">
        <v>6.1596076190476197</v>
      </c>
      <c r="EO25">
        <v>18.421767569124199</v>
      </c>
      <c r="EP25">
        <v>2.9065018101822599</v>
      </c>
      <c r="EQ25">
        <v>0</v>
      </c>
      <c r="ER25">
        <v>0</v>
      </c>
      <c r="ES25">
        <v>3</v>
      </c>
      <c r="ET25" t="s">
        <v>310</v>
      </c>
      <c r="EU25">
        <v>1.88412</v>
      </c>
      <c r="EV25">
        <v>1.8811</v>
      </c>
      <c r="EW25">
        <v>1.8830499999999999</v>
      </c>
      <c r="EX25">
        <v>1.8813200000000001</v>
      </c>
      <c r="EY25">
        <v>1.8826499999999999</v>
      </c>
      <c r="EZ25">
        <v>1.88202</v>
      </c>
      <c r="FA25">
        <v>1.8839300000000001</v>
      </c>
      <c r="FB25">
        <v>1.8811100000000001</v>
      </c>
      <c r="FC25" t="s">
        <v>311</v>
      </c>
      <c r="FD25" t="s">
        <v>19</v>
      </c>
      <c r="FE25" t="s">
        <v>19</v>
      </c>
      <c r="FF25" t="s">
        <v>19</v>
      </c>
      <c r="FG25" t="s">
        <v>312</v>
      </c>
      <c r="FH25" t="s">
        <v>313</v>
      </c>
      <c r="FI25" t="s">
        <v>314</v>
      </c>
      <c r="FJ25" t="s">
        <v>314</v>
      </c>
      <c r="FK25" t="s">
        <v>314</v>
      </c>
      <c r="FL25" t="s">
        <v>314</v>
      </c>
      <c r="FM25">
        <v>0</v>
      </c>
      <c r="FN25">
        <v>100</v>
      </c>
      <c r="FO25">
        <v>100</v>
      </c>
      <c r="FP25">
        <v>-0.46800000000000003</v>
      </c>
      <c r="FQ25">
        <v>-5.0000000000000001E-3</v>
      </c>
      <c r="FR25">
        <v>2</v>
      </c>
      <c r="FS25">
        <v>752.55799999999999</v>
      </c>
      <c r="FT25">
        <v>505.02699999999999</v>
      </c>
      <c r="FU25">
        <v>34.423499999999997</v>
      </c>
      <c r="FV25">
        <v>32.925199999999997</v>
      </c>
      <c r="FW25">
        <v>30.000399999999999</v>
      </c>
      <c r="FX25">
        <v>32.695799999999998</v>
      </c>
      <c r="FY25">
        <v>32.6526</v>
      </c>
      <c r="FZ25">
        <v>25.076899999999998</v>
      </c>
      <c r="GA25">
        <v>46.0959</v>
      </c>
      <c r="GB25">
        <v>22.8598</v>
      </c>
      <c r="GC25">
        <v>-999.9</v>
      </c>
      <c r="GD25">
        <v>400</v>
      </c>
      <c r="GE25">
        <v>23.078600000000002</v>
      </c>
      <c r="GF25">
        <v>100.48399999999999</v>
      </c>
      <c r="GG25">
        <v>99.827799999999996</v>
      </c>
    </row>
    <row r="26" spans="1:189" x14ac:dyDescent="0.2">
      <c r="A26">
        <v>8</v>
      </c>
      <c r="B26">
        <v>1626621318.8</v>
      </c>
      <c r="C26">
        <v>372.5</v>
      </c>
      <c r="D26" t="s">
        <v>334</v>
      </c>
      <c r="E26" t="s">
        <v>335</v>
      </c>
      <c r="F26">
        <f t="shared" si="0"/>
        <v>5914</v>
      </c>
      <c r="G26">
        <f t="shared" si="1"/>
        <v>35.560112407203761</v>
      </c>
      <c r="H26">
        <f t="shared" si="2"/>
        <v>0</v>
      </c>
      <c r="I26" t="s">
        <v>301</v>
      </c>
      <c r="J26" t="s">
        <v>302</v>
      </c>
      <c r="K26" t="s">
        <v>303</v>
      </c>
      <c r="L26" t="s">
        <v>304</v>
      </c>
      <c r="M26" t="s">
        <v>19</v>
      </c>
      <c r="O26" t="s">
        <v>305</v>
      </c>
      <c r="U26">
        <v>1626621310.8</v>
      </c>
      <c r="V26">
        <f t="shared" si="3"/>
        <v>1.325388539126148E-2</v>
      </c>
      <c r="W26">
        <f t="shared" si="4"/>
        <v>25.315039013467995</v>
      </c>
      <c r="X26">
        <f t="shared" si="5"/>
        <v>373.82629032258097</v>
      </c>
      <c r="Y26">
        <f t="shared" si="6"/>
        <v>319.77142887067663</v>
      </c>
      <c r="Z26">
        <f t="shared" si="7"/>
        <v>29.156147567072523</v>
      </c>
      <c r="AA26">
        <f t="shared" si="8"/>
        <v>34.08476649583482</v>
      </c>
      <c r="AB26">
        <f t="shared" si="45"/>
        <v>1.1002263779994008</v>
      </c>
      <c r="AC26">
        <f t="shared" si="9"/>
        <v>2.1210856369931155</v>
      </c>
      <c r="AD26">
        <f t="shared" si="10"/>
        <v>0.85769380963602782</v>
      </c>
      <c r="AE26">
        <f t="shared" si="11"/>
        <v>0.5533539546483861</v>
      </c>
      <c r="AF26">
        <f t="shared" si="12"/>
        <v>135.89516950762049</v>
      </c>
      <c r="AG26">
        <f t="shared" si="13"/>
        <v>31.492588303773182</v>
      </c>
      <c r="AH26">
        <f t="shared" si="14"/>
        <v>30.894154838709699</v>
      </c>
      <c r="AI26">
        <f t="shared" si="15"/>
        <v>4.4842234465275306</v>
      </c>
      <c r="AJ26">
        <f t="shared" si="16"/>
        <v>55.406085950098159</v>
      </c>
      <c r="AK26">
        <f t="shared" si="17"/>
        <v>3.1341173701428633</v>
      </c>
      <c r="AL26">
        <f t="shared" si="18"/>
        <v>5.6566301632741673</v>
      </c>
      <c r="AM26">
        <f t="shared" si="19"/>
        <v>1.3501060763846673</v>
      </c>
      <c r="AN26">
        <f t="shared" si="20"/>
        <v>-584.49634575463131</v>
      </c>
      <c r="AO26">
        <f t="shared" si="21"/>
        <v>472.52889450297874</v>
      </c>
      <c r="AP26">
        <f t="shared" si="22"/>
        <v>51.003066639210182</v>
      </c>
      <c r="AQ26">
        <f t="shared" si="23"/>
        <v>74.930784895178078</v>
      </c>
      <c r="AR26">
        <v>-3.7798709119598102E-2</v>
      </c>
      <c r="AS26">
        <v>4.2432362335536197E-2</v>
      </c>
      <c r="AT26">
        <v>3.22724499128543</v>
      </c>
      <c r="AU26">
        <v>0</v>
      </c>
      <c r="AV26">
        <v>0</v>
      </c>
      <c r="AW26">
        <f t="shared" si="24"/>
        <v>1</v>
      </c>
      <c r="AX26">
        <f t="shared" si="25"/>
        <v>0</v>
      </c>
      <c r="AY26">
        <f t="shared" si="26"/>
        <v>46942.512730703173</v>
      </c>
      <c r="AZ26">
        <v>0</v>
      </c>
      <c r="BA26">
        <v>0</v>
      </c>
      <c r="BB26">
        <v>0</v>
      </c>
      <c r="BC26">
        <f t="shared" si="27"/>
        <v>0</v>
      </c>
      <c r="BD26" t="e">
        <f t="shared" si="28"/>
        <v>#DIV/0!</v>
      </c>
      <c r="BE26">
        <v>-1</v>
      </c>
      <c r="BF26" t="s">
        <v>336</v>
      </c>
      <c r="BG26">
        <v>1326.2028</v>
      </c>
      <c r="BH26">
        <v>2456.08</v>
      </c>
      <c r="BI26">
        <f t="shared" si="29"/>
        <v>0.46003273509006215</v>
      </c>
      <c r="BJ26">
        <v>0.5</v>
      </c>
      <c r="BK26">
        <f t="shared" si="30"/>
        <v>839.35539271297387</v>
      </c>
      <c r="BL26">
        <f t="shared" si="31"/>
        <v>25.315039013467995</v>
      </c>
      <c r="BM26">
        <f t="shared" si="32"/>
        <v>193.06547851117131</v>
      </c>
      <c r="BN26">
        <f t="shared" si="33"/>
        <v>1</v>
      </c>
      <c r="BO26">
        <f t="shared" si="34"/>
        <v>3.1351486202301306E-2</v>
      </c>
      <c r="BP26">
        <f t="shared" si="35"/>
        <v>-1</v>
      </c>
      <c r="BQ26" t="s">
        <v>307</v>
      </c>
      <c r="BR26">
        <v>0</v>
      </c>
      <c r="BS26">
        <f t="shared" si="36"/>
        <v>2456.08</v>
      </c>
      <c r="BT26">
        <f t="shared" si="37"/>
        <v>0.46003273509006221</v>
      </c>
      <c r="BU26" t="e">
        <f t="shared" si="38"/>
        <v>#DIV/0!</v>
      </c>
      <c r="BV26">
        <f t="shared" si="39"/>
        <v>0.46003273509006221</v>
      </c>
      <c r="BW26" t="e">
        <f t="shared" si="40"/>
        <v>#DIV/0!</v>
      </c>
      <c r="BX26" t="s">
        <v>307</v>
      </c>
      <c r="BY26" t="s">
        <v>307</v>
      </c>
      <c r="BZ26" t="s">
        <v>307</v>
      </c>
      <c r="CA26" t="s">
        <v>307</v>
      </c>
      <c r="CB26" t="s">
        <v>307</v>
      </c>
      <c r="CC26" t="s">
        <v>307</v>
      </c>
      <c r="CD26" t="s">
        <v>307</v>
      </c>
      <c r="CE26" t="s">
        <v>307</v>
      </c>
      <c r="CF26">
        <f t="shared" si="41"/>
        <v>997.81441935483895</v>
      </c>
      <c r="CG26">
        <f t="shared" si="42"/>
        <v>839.35539271297387</v>
      </c>
      <c r="CH26">
        <f t="shared" si="43"/>
        <v>0.84119388979734266</v>
      </c>
      <c r="CI26">
        <f t="shared" si="44"/>
        <v>0.16190420730887142</v>
      </c>
      <c r="CJ26">
        <v>6</v>
      </c>
      <c r="CK26">
        <v>0.5</v>
      </c>
      <c r="CL26" t="s">
        <v>308</v>
      </c>
      <c r="CM26">
        <v>1626621310.8</v>
      </c>
      <c r="CN26">
        <v>373.82629032258097</v>
      </c>
      <c r="CO26">
        <v>399.806806451613</v>
      </c>
      <c r="CP26">
        <v>34.373580645161297</v>
      </c>
      <c r="CQ26">
        <v>23.388780645161301</v>
      </c>
      <c r="CR26">
        <v>699.05516129032299</v>
      </c>
      <c r="CS26">
        <v>91.111354838709701</v>
      </c>
      <c r="CT26">
        <v>6.6733429032258096E-2</v>
      </c>
      <c r="CU26">
        <v>35.026387096774201</v>
      </c>
      <c r="CV26">
        <v>30.894154838709699</v>
      </c>
      <c r="CW26">
        <v>999.9</v>
      </c>
      <c r="CX26">
        <v>10004.617419354799</v>
      </c>
      <c r="CY26">
        <v>0</v>
      </c>
      <c r="CZ26">
        <v>0.230172161290323</v>
      </c>
      <c r="DA26">
        <v>997.81441935483895</v>
      </c>
      <c r="DB26">
        <v>0.96000387096774198</v>
      </c>
      <c r="DC26">
        <v>3.9996096774193503E-2</v>
      </c>
      <c r="DD26">
        <v>0</v>
      </c>
      <c r="DE26">
        <v>1333.2964516129</v>
      </c>
      <c r="DF26">
        <v>4.9997400000000001</v>
      </c>
      <c r="DG26">
        <v>21300.7096774194</v>
      </c>
      <c r="DH26">
        <v>8991.8558064516092</v>
      </c>
      <c r="DI26">
        <v>46.423129032257997</v>
      </c>
      <c r="DJ26">
        <v>49.138838709677401</v>
      </c>
      <c r="DK26">
        <v>47.844580645161301</v>
      </c>
      <c r="DL26">
        <v>49.185193548387097</v>
      </c>
      <c r="DM26">
        <v>49.209387096774201</v>
      </c>
      <c r="DN26">
        <v>953.10548387096799</v>
      </c>
      <c r="DO26">
        <v>39.7093548387097</v>
      </c>
      <c r="DP26">
        <v>0</v>
      </c>
      <c r="DQ26">
        <v>49.099999904632597</v>
      </c>
      <c r="DR26">
        <v>1326.2028</v>
      </c>
      <c r="DS26">
        <v>-597.91076817549595</v>
      </c>
      <c r="DT26">
        <v>-11002.9153665002</v>
      </c>
      <c r="DU26">
        <v>21124.304</v>
      </c>
      <c r="DV26">
        <v>15</v>
      </c>
      <c r="DW26">
        <v>1626621020.8</v>
      </c>
      <c r="DX26" t="s">
        <v>318</v>
      </c>
      <c r="DY26">
        <v>5</v>
      </c>
      <c r="DZ26">
        <v>-0.46800000000000003</v>
      </c>
      <c r="EA26">
        <v>-5.0000000000000001E-3</v>
      </c>
      <c r="EB26">
        <v>400</v>
      </c>
      <c r="EC26">
        <v>29</v>
      </c>
      <c r="ED26">
        <v>7.0000000000000007E-2</v>
      </c>
      <c r="EE26">
        <v>0.02</v>
      </c>
      <c r="EF26">
        <v>-15.0728738412698</v>
      </c>
      <c r="EG26">
        <v>-72.037645178569605</v>
      </c>
      <c r="EH26">
        <v>11.396123479865301</v>
      </c>
      <c r="EI26">
        <v>0</v>
      </c>
      <c r="EJ26">
        <v>1267.22</v>
      </c>
      <c r="EK26">
        <v>0</v>
      </c>
      <c r="EL26">
        <v>0</v>
      </c>
      <c r="EM26">
        <v>0</v>
      </c>
      <c r="EN26">
        <v>7.2974652380952403</v>
      </c>
      <c r="EO26">
        <v>26.0264176267275</v>
      </c>
      <c r="EP26">
        <v>4.09294400128445</v>
      </c>
      <c r="EQ26">
        <v>0</v>
      </c>
      <c r="ER26">
        <v>0</v>
      </c>
      <c r="ES26">
        <v>3</v>
      </c>
      <c r="ET26" t="s">
        <v>310</v>
      </c>
      <c r="EU26">
        <v>1.8841000000000001</v>
      </c>
      <c r="EV26">
        <v>1.8810899999999999</v>
      </c>
      <c r="EW26">
        <v>1.883</v>
      </c>
      <c r="EX26">
        <v>1.8813200000000001</v>
      </c>
      <c r="EY26">
        <v>1.8826499999999999</v>
      </c>
      <c r="EZ26">
        <v>1.8819999999999999</v>
      </c>
      <c r="FA26">
        <v>1.8839399999999999</v>
      </c>
      <c r="FB26">
        <v>1.8811</v>
      </c>
      <c r="FC26" t="s">
        <v>311</v>
      </c>
      <c r="FD26" t="s">
        <v>19</v>
      </c>
      <c r="FE26" t="s">
        <v>19</v>
      </c>
      <c r="FF26" t="s">
        <v>19</v>
      </c>
      <c r="FG26" t="s">
        <v>312</v>
      </c>
      <c r="FH26" t="s">
        <v>313</v>
      </c>
      <c r="FI26" t="s">
        <v>314</v>
      </c>
      <c r="FJ26" t="s">
        <v>314</v>
      </c>
      <c r="FK26" t="s">
        <v>314</v>
      </c>
      <c r="FL26" t="s">
        <v>314</v>
      </c>
      <c r="FM26">
        <v>0</v>
      </c>
      <c r="FN26">
        <v>100</v>
      </c>
      <c r="FO26">
        <v>100</v>
      </c>
      <c r="FP26">
        <v>-0.46800000000000003</v>
      </c>
      <c r="FQ26">
        <v>-5.0000000000000001E-3</v>
      </c>
      <c r="FR26">
        <v>2</v>
      </c>
      <c r="FS26">
        <v>754.57500000000005</v>
      </c>
      <c r="FT26">
        <v>503.17399999999998</v>
      </c>
      <c r="FU26">
        <v>34.556800000000003</v>
      </c>
      <c r="FV26">
        <v>33.003100000000003</v>
      </c>
      <c r="FW26">
        <v>30.000800000000002</v>
      </c>
      <c r="FX26">
        <v>32.744700000000002</v>
      </c>
      <c r="FY26">
        <v>32.700200000000002</v>
      </c>
      <c r="FZ26">
        <v>25.132100000000001</v>
      </c>
      <c r="GA26">
        <v>45.697899999999997</v>
      </c>
      <c r="GB26">
        <v>17.621200000000002</v>
      </c>
      <c r="GC26">
        <v>-999.9</v>
      </c>
      <c r="GD26">
        <v>400</v>
      </c>
      <c r="GE26">
        <v>24.2121</v>
      </c>
      <c r="GF26">
        <v>100.467</v>
      </c>
      <c r="GG26">
        <v>99.813400000000001</v>
      </c>
    </row>
    <row r="27" spans="1:189" x14ac:dyDescent="0.2">
      <c r="A27">
        <v>9</v>
      </c>
      <c r="B27">
        <v>1626621430.3</v>
      </c>
      <c r="C27">
        <v>484</v>
      </c>
      <c r="D27" t="s">
        <v>337</v>
      </c>
      <c r="E27" t="s">
        <v>338</v>
      </c>
      <c r="F27">
        <f t="shared" si="0"/>
        <v>5914</v>
      </c>
      <c r="G27">
        <f t="shared" si="1"/>
        <v>35.513913812160716</v>
      </c>
      <c r="H27">
        <f t="shared" si="2"/>
        <v>0</v>
      </c>
      <c r="I27" t="s">
        <v>301</v>
      </c>
      <c r="J27" t="s">
        <v>302</v>
      </c>
      <c r="K27" t="s">
        <v>303</v>
      </c>
      <c r="L27" t="s">
        <v>304</v>
      </c>
      <c r="M27" t="s">
        <v>19</v>
      </c>
      <c r="O27" t="s">
        <v>305</v>
      </c>
      <c r="U27">
        <v>1626621422.3</v>
      </c>
      <c r="V27">
        <f t="shared" si="3"/>
        <v>8.2764343911609136E-3</v>
      </c>
      <c r="W27">
        <f t="shared" si="4"/>
        <v>29.016106969542349</v>
      </c>
      <c r="X27">
        <f t="shared" si="5"/>
        <v>373.15677419354802</v>
      </c>
      <c r="Y27">
        <f t="shared" si="6"/>
        <v>267.62168269710304</v>
      </c>
      <c r="Z27">
        <f t="shared" si="7"/>
        <v>24.405133643708609</v>
      </c>
      <c r="AA27">
        <f t="shared" si="8"/>
        <v>34.029159567597759</v>
      </c>
      <c r="AB27">
        <f t="shared" si="45"/>
        <v>0.53748591597653994</v>
      </c>
      <c r="AC27">
        <f t="shared" si="9"/>
        <v>2.1206526638634857</v>
      </c>
      <c r="AD27">
        <f t="shared" si="10"/>
        <v>0.47173472531691463</v>
      </c>
      <c r="AE27">
        <f t="shared" si="11"/>
        <v>0.30006879180534463</v>
      </c>
      <c r="AF27">
        <f t="shared" si="12"/>
        <v>136.18854443775314</v>
      </c>
      <c r="AG27">
        <f t="shared" si="13"/>
        <v>33.667412855584047</v>
      </c>
      <c r="AH27">
        <f t="shared" si="14"/>
        <v>33.7764064516129</v>
      </c>
      <c r="AI27">
        <f t="shared" si="15"/>
        <v>5.2767318296747527</v>
      </c>
      <c r="AJ27">
        <f t="shared" si="16"/>
        <v>64.794324651673378</v>
      </c>
      <c r="AK27">
        <f t="shared" si="17"/>
        <v>3.7560242398195962</v>
      </c>
      <c r="AL27">
        <f t="shared" si="18"/>
        <v>5.7968414054958339</v>
      </c>
      <c r="AM27">
        <f t="shared" si="19"/>
        <v>1.5207075898551565</v>
      </c>
      <c r="AN27">
        <f t="shared" si="20"/>
        <v>-364.99075665019632</v>
      </c>
      <c r="AO27">
        <f t="shared" si="21"/>
        <v>193.54988207277694</v>
      </c>
      <c r="AP27">
        <f t="shared" si="22"/>
        <v>21.237027082195446</v>
      </c>
      <c r="AQ27">
        <f t="shared" si="23"/>
        <v>-14.015303057470788</v>
      </c>
      <c r="AR27">
        <v>-3.7787614389732702E-2</v>
      </c>
      <c r="AS27">
        <v>4.2419907529310602E-2</v>
      </c>
      <c r="AT27">
        <v>3.2264873367179998</v>
      </c>
      <c r="AU27">
        <v>0</v>
      </c>
      <c r="AV27">
        <v>0</v>
      </c>
      <c r="AW27">
        <f t="shared" si="24"/>
        <v>1</v>
      </c>
      <c r="AX27">
        <f t="shared" si="25"/>
        <v>0</v>
      </c>
      <c r="AY27">
        <f t="shared" si="26"/>
        <v>46862.171470331567</v>
      </c>
      <c r="AZ27">
        <v>0</v>
      </c>
      <c r="BA27">
        <v>0</v>
      </c>
      <c r="BB27">
        <v>0</v>
      </c>
      <c r="BC27">
        <f t="shared" si="27"/>
        <v>0</v>
      </c>
      <c r="BD27" t="e">
        <f t="shared" si="28"/>
        <v>#DIV/0!</v>
      </c>
      <c r="BE27">
        <v>-1</v>
      </c>
      <c r="BF27" t="s">
        <v>339</v>
      </c>
      <c r="BG27">
        <v>929.97367999999994</v>
      </c>
      <c r="BH27">
        <v>1834.02</v>
      </c>
      <c r="BI27">
        <f t="shared" si="29"/>
        <v>0.49293154927427185</v>
      </c>
      <c r="BJ27">
        <v>0.5</v>
      </c>
      <c r="BK27">
        <f t="shared" si="30"/>
        <v>841.16412537568328</v>
      </c>
      <c r="BL27">
        <f t="shared" si="31"/>
        <v>29.016106969542349</v>
      </c>
      <c r="BM27">
        <f t="shared" si="32"/>
        <v>207.31816775768669</v>
      </c>
      <c r="BN27">
        <f t="shared" si="33"/>
        <v>1</v>
      </c>
      <c r="BO27">
        <f t="shared" si="34"/>
        <v>3.5684007512964799E-2</v>
      </c>
      <c r="BP27">
        <f t="shared" si="35"/>
        <v>-1</v>
      </c>
      <c r="BQ27" t="s">
        <v>307</v>
      </c>
      <c r="BR27">
        <v>0</v>
      </c>
      <c r="BS27">
        <f t="shared" si="36"/>
        <v>1834.02</v>
      </c>
      <c r="BT27">
        <f t="shared" si="37"/>
        <v>0.49293154927427185</v>
      </c>
      <c r="BU27" t="e">
        <f t="shared" si="38"/>
        <v>#DIV/0!</v>
      </c>
      <c r="BV27">
        <f t="shared" si="39"/>
        <v>0.49293154927427185</v>
      </c>
      <c r="BW27" t="e">
        <f t="shared" si="40"/>
        <v>#DIV/0!</v>
      </c>
      <c r="BX27" t="s">
        <v>307</v>
      </c>
      <c r="BY27" t="s">
        <v>307</v>
      </c>
      <c r="BZ27" t="s">
        <v>307</v>
      </c>
      <c r="CA27" t="s">
        <v>307</v>
      </c>
      <c r="CB27" t="s">
        <v>307</v>
      </c>
      <c r="CC27" t="s">
        <v>307</v>
      </c>
      <c r="CD27" t="s">
        <v>307</v>
      </c>
      <c r="CE27" t="s">
        <v>307</v>
      </c>
      <c r="CF27">
        <f t="shared" si="41"/>
        <v>999.96422580645196</v>
      </c>
      <c r="CG27">
        <f t="shared" si="42"/>
        <v>841.16412537568328</v>
      </c>
      <c r="CH27">
        <f t="shared" si="43"/>
        <v>0.8411942184204646</v>
      </c>
      <c r="CI27">
        <f t="shared" si="44"/>
        <v>0.16190484155149651</v>
      </c>
      <c r="CJ27">
        <v>6</v>
      </c>
      <c r="CK27">
        <v>0.5</v>
      </c>
      <c r="CL27" t="s">
        <v>308</v>
      </c>
      <c r="CM27">
        <v>1626621422.3</v>
      </c>
      <c r="CN27">
        <v>373.15677419354802</v>
      </c>
      <c r="CO27">
        <v>400.67606451612897</v>
      </c>
      <c r="CP27">
        <v>41.187790322580597</v>
      </c>
      <c r="CQ27">
        <v>34.385612903225798</v>
      </c>
      <c r="CR27">
        <v>699.97112903225798</v>
      </c>
      <c r="CS27">
        <v>91.123770967741905</v>
      </c>
      <c r="CT27">
        <v>6.8890993548387097E-2</v>
      </c>
      <c r="CU27">
        <v>35.469332258064497</v>
      </c>
      <c r="CV27">
        <v>33.7764064516129</v>
      </c>
      <c r="CW27">
        <v>999.9</v>
      </c>
      <c r="CX27">
        <v>10000.318064516099</v>
      </c>
      <c r="CY27">
        <v>0</v>
      </c>
      <c r="CZ27">
        <v>0.22261725806451599</v>
      </c>
      <c r="DA27">
        <v>999.96422580645196</v>
      </c>
      <c r="DB27">
        <v>0.95999041935483898</v>
      </c>
      <c r="DC27">
        <v>4.0009316129032198E-2</v>
      </c>
      <c r="DD27">
        <v>0</v>
      </c>
      <c r="DE27">
        <v>932.50970967741898</v>
      </c>
      <c r="DF27">
        <v>4.9997400000000001</v>
      </c>
      <c r="DG27">
        <v>13712.3387096774</v>
      </c>
      <c r="DH27">
        <v>9011.2677419354804</v>
      </c>
      <c r="DI27">
        <v>47.03</v>
      </c>
      <c r="DJ27">
        <v>49.75</v>
      </c>
      <c r="DK27">
        <v>48.443096774193499</v>
      </c>
      <c r="DL27">
        <v>49.905000000000001</v>
      </c>
      <c r="DM27">
        <v>49.8546774193548</v>
      </c>
      <c r="DN27">
        <v>955.15741935483902</v>
      </c>
      <c r="DO27">
        <v>39.805806451612902</v>
      </c>
      <c r="DP27">
        <v>0</v>
      </c>
      <c r="DQ27">
        <v>110.89999985694899</v>
      </c>
      <c r="DR27">
        <v>929.97367999999994</v>
      </c>
      <c r="DS27">
        <v>-152.048461743795</v>
      </c>
      <c r="DT27">
        <v>-6282.3846241589499</v>
      </c>
      <c r="DU27">
        <v>13586.992</v>
      </c>
      <c r="DV27">
        <v>15</v>
      </c>
      <c r="DW27">
        <v>1626621020.8</v>
      </c>
      <c r="DX27" t="s">
        <v>318</v>
      </c>
      <c r="DY27">
        <v>5</v>
      </c>
      <c r="DZ27">
        <v>-0.46800000000000003</v>
      </c>
      <c r="EA27">
        <v>-5.0000000000000001E-3</v>
      </c>
      <c r="EB27">
        <v>400</v>
      </c>
      <c r="EC27">
        <v>29</v>
      </c>
      <c r="ED27">
        <v>7.0000000000000007E-2</v>
      </c>
      <c r="EE27">
        <v>0.02</v>
      </c>
      <c r="EF27">
        <v>-19.165921809523802</v>
      </c>
      <c r="EG27">
        <v>-63.420446215438297</v>
      </c>
      <c r="EH27">
        <v>10.2771030447651</v>
      </c>
      <c r="EI27">
        <v>0</v>
      </c>
      <c r="EJ27">
        <v>915.24699999999996</v>
      </c>
      <c r="EK27">
        <v>0</v>
      </c>
      <c r="EL27">
        <v>0</v>
      </c>
      <c r="EM27">
        <v>0</v>
      </c>
      <c r="EN27">
        <v>1.89624419047619</v>
      </c>
      <c r="EO27">
        <v>35.032618099078597</v>
      </c>
      <c r="EP27">
        <v>5.6725832127524498</v>
      </c>
      <c r="EQ27">
        <v>0</v>
      </c>
      <c r="ER27">
        <v>0</v>
      </c>
      <c r="ES27">
        <v>3</v>
      </c>
      <c r="ET27" t="s">
        <v>310</v>
      </c>
      <c r="EU27">
        <v>1.8841000000000001</v>
      </c>
      <c r="EV27">
        <v>1.8811</v>
      </c>
      <c r="EW27">
        <v>1.88303</v>
      </c>
      <c r="EX27">
        <v>1.88131</v>
      </c>
      <c r="EY27">
        <v>1.8826400000000001</v>
      </c>
      <c r="EZ27">
        <v>1.88202</v>
      </c>
      <c r="FA27">
        <v>1.8839300000000001</v>
      </c>
      <c r="FB27">
        <v>1.8810899999999999</v>
      </c>
      <c r="FC27" t="s">
        <v>311</v>
      </c>
      <c r="FD27" t="s">
        <v>19</v>
      </c>
      <c r="FE27" t="s">
        <v>19</v>
      </c>
      <c r="FF27" t="s">
        <v>19</v>
      </c>
      <c r="FG27" t="s">
        <v>312</v>
      </c>
      <c r="FH27" t="s">
        <v>313</v>
      </c>
      <c r="FI27" t="s">
        <v>314</v>
      </c>
      <c r="FJ27" t="s">
        <v>314</v>
      </c>
      <c r="FK27" t="s">
        <v>314</v>
      </c>
      <c r="FL27" t="s">
        <v>314</v>
      </c>
      <c r="FM27">
        <v>0</v>
      </c>
      <c r="FN27">
        <v>100</v>
      </c>
      <c r="FO27">
        <v>100</v>
      </c>
      <c r="FP27">
        <v>-0.46800000000000003</v>
      </c>
      <c r="FQ27">
        <v>-5.0000000000000001E-3</v>
      </c>
      <c r="FR27">
        <v>2</v>
      </c>
      <c r="FS27">
        <v>748.67899999999997</v>
      </c>
      <c r="FT27">
        <v>511.96100000000001</v>
      </c>
      <c r="FU27">
        <v>34.810099999999998</v>
      </c>
      <c r="FV27">
        <v>33.213799999999999</v>
      </c>
      <c r="FW27">
        <v>30.000599999999999</v>
      </c>
      <c r="FX27">
        <v>32.910800000000002</v>
      </c>
      <c r="FY27">
        <v>32.846699999999998</v>
      </c>
      <c r="FZ27">
        <v>25.179099999999998</v>
      </c>
      <c r="GA27">
        <v>32.088999999999999</v>
      </c>
      <c r="GB27">
        <v>14.7753</v>
      </c>
      <c r="GC27">
        <v>-999.9</v>
      </c>
      <c r="GD27">
        <v>400</v>
      </c>
      <c r="GE27">
        <v>29.427099999999999</v>
      </c>
      <c r="GF27">
        <v>100.39700000000001</v>
      </c>
      <c r="GG27">
        <v>99.766599999999997</v>
      </c>
    </row>
    <row r="28" spans="1:189" x14ac:dyDescent="0.2">
      <c r="A28">
        <v>10</v>
      </c>
      <c r="B28">
        <v>1626621464.8</v>
      </c>
      <c r="C28">
        <v>518.5</v>
      </c>
      <c r="D28" t="s">
        <v>340</v>
      </c>
      <c r="E28" t="s">
        <v>341</v>
      </c>
      <c r="F28">
        <f t="shared" si="0"/>
        <v>5914</v>
      </c>
      <c r="G28">
        <f t="shared" si="1"/>
        <v>35.525334260001884</v>
      </c>
      <c r="H28">
        <f t="shared" si="2"/>
        <v>0</v>
      </c>
      <c r="I28" t="s">
        <v>301</v>
      </c>
      <c r="J28" t="s">
        <v>302</v>
      </c>
      <c r="K28" t="s">
        <v>303</v>
      </c>
      <c r="L28" t="s">
        <v>304</v>
      </c>
      <c r="M28" t="s">
        <v>19</v>
      </c>
      <c r="O28" t="s">
        <v>305</v>
      </c>
      <c r="U28">
        <v>1626621456.8</v>
      </c>
      <c r="V28">
        <f t="shared" si="3"/>
        <v>1.0583421659004413E-2</v>
      </c>
      <c r="W28">
        <f t="shared" si="4"/>
        <v>32.965014038328974</v>
      </c>
      <c r="X28">
        <f t="shared" si="5"/>
        <v>367.48087096774202</v>
      </c>
      <c r="Y28">
        <f t="shared" si="6"/>
        <v>271.52095313095225</v>
      </c>
      <c r="Z28">
        <f t="shared" si="7"/>
        <v>24.758322305225306</v>
      </c>
      <c r="AA28">
        <f t="shared" si="8"/>
        <v>33.508315802192548</v>
      </c>
      <c r="AB28">
        <f t="shared" si="45"/>
        <v>0.70015832985199156</v>
      </c>
      <c r="AC28">
        <f t="shared" si="9"/>
        <v>2.1203404857704196</v>
      </c>
      <c r="AD28">
        <f t="shared" si="10"/>
        <v>0.59280068879880021</v>
      </c>
      <c r="AE28">
        <f t="shared" si="11"/>
        <v>0.37876675731217579</v>
      </c>
      <c r="AF28">
        <f t="shared" si="12"/>
        <v>136.1895907220443</v>
      </c>
      <c r="AG28">
        <f t="shared" si="13"/>
        <v>32.761781055717478</v>
      </c>
      <c r="AH28">
        <f t="shared" si="14"/>
        <v>32.8659580645161</v>
      </c>
      <c r="AI28">
        <f t="shared" si="15"/>
        <v>5.0141811501349958</v>
      </c>
      <c r="AJ28">
        <f t="shared" si="16"/>
        <v>60.063954386646778</v>
      </c>
      <c r="AK28">
        <f t="shared" si="17"/>
        <v>3.4619158483105634</v>
      </c>
      <c r="AL28">
        <f t="shared" si="18"/>
        <v>5.7637161649819797</v>
      </c>
      <c r="AM28">
        <f t="shared" si="19"/>
        <v>1.5522653018244323</v>
      </c>
      <c r="AN28">
        <f t="shared" si="20"/>
        <v>-466.7288951620946</v>
      </c>
      <c r="AO28">
        <f t="shared" si="21"/>
        <v>285.73081597179163</v>
      </c>
      <c r="AP28">
        <f t="shared" si="22"/>
        <v>31.201546653842687</v>
      </c>
      <c r="AQ28">
        <f t="shared" si="23"/>
        <v>-13.606941814415961</v>
      </c>
      <c r="AR28">
        <v>-3.7779616059932401E-2</v>
      </c>
      <c r="AS28">
        <v>4.2410928703417602E-2</v>
      </c>
      <c r="AT28">
        <v>3.22594109170748</v>
      </c>
      <c r="AU28">
        <v>78</v>
      </c>
      <c r="AV28">
        <v>11</v>
      </c>
      <c r="AW28">
        <f t="shared" si="24"/>
        <v>1</v>
      </c>
      <c r="AX28">
        <f t="shared" si="25"/>
        <v>0</v>
      </c>
      <c r="AY28">
        <f t="shared" si="26"/>
        <v>46868.400357198254</v>
      </c>
      <c r="AZ28">
        <v>0</v>
      </c>
      <c r="BA28">
        <v>0</v>
      </c>
      <c r="BB28">
        <v>0</v>
      </c>
      <c r="BC28">
        <f t="shared" si="27"/>
        <v>0</v>
      </c>
      <c r="BD28" t="e">
        <f t="shared" si="28"/>
        <v>#DIV/0!</v>
      </c>
      <c r="BE28">
        <v>-1</v>
      </c>
      <c r="BF28" t="s">
        <v>342</v>
      </c>
      <c r="BG28">
        <v>1020.9624</v>
      </c>
      <c r="BH28">
        <v>2066.2399999999998</v>
      </c>
      <c r="BI28">
        <f t="shared" si="29"/>
        <v>0.50588392442310659</v>
      </c>
      <c r="BJ28">
        <v>0.5</v>
      </c>
      <c r="BK28">
        <f t="shared" si="30"/>
        <v>841.17623443712239</v>
      </c>
      <c r="BL28">
        <f t="shared" si="31"/>
        <v>32.965014038328974</v>
      </c>
      <c r="BM28">
        <f t="shared" si="32"/>
        <v>212.7687673042513</v>
      </c>
      <c r="BN28">
        <f t="shared" si="33"/>
        <v>1</v>
      </c>
      <c r="BO28">
        <f t="shared" si="34"/>
        <v>4.0378000052577384E-2</v>
      </c>
      <c r="BP28">
        <f t="shared" si="35"/>
        <v>-1</v>
      </c>
      <c r="BQ28" t="s">
        <v>307</v>
      </c>
      <c r="BR28">
        <v>0</v>
      </c>
      <c r="BS28">
        <f t="shared" si="36"/>
        <v>2066.2399999999998</v>
      </c>
      <c r="BT28">
        <f t="shared" si="37"/>
        <v>0.5058839244231067</v>
      </c>
      <c r="BU28" t="e">
        <f t="shared" si="38"/>
        <v>#DIV/0!</v>
      </c>
      <c r="BV28">
        <f t="shared" si="39"/>
        <v>0.5058839244231067</v>
      </c>
      <c r="BW28" t="e">
        <f t="shared" si="40"/>
        <v>#DIV/0!</v>
      </c>
      <c r="BX28" t="s">
        <v>307</v>
      </c>
      <c r="BY28" t="s">
        <v>307</v>
      </c>
      <c r="BZ28" t="s">
        <v>307</v>
      </c>
      <c r="CA28" t="s">
        <v>307</v>
      </c>
      <c r="CB28" t="s">
        <v>307</v>
      </c>
      <c r="CC28" t="s">
        <v>307</v>
      </c>
      <c r="CD28" t="s">
        <v>307</v>
      </c>
      <c r="CE28" t="s">
        <v>307</v>
      </c>
      <c r="CF28">
        <f t="shared" si="41"/>
        <v>999.97929032258105</v>
      </c>
      <c r="CG28">
        <f t="shared" si="42"/>
        <v>841.17623443712239</v>
      </c>
      <c r="CH28">
        <f t="shared" si="43"/>
        <v>0.84119365528637025</v>
      </c>
      <c r="CI28">
        <f t="shared" si="44"/>
        <v>0.16190375470269475</v>
      </c>
      <c r="CJ28">
        <v>6</v>
      </c>
      <c r="CK28">
        <v>0.5</v>
      </c>
      <c r="CL28" t="s">
        <v>308</v>
      </c>
      <c r="CM28">
        <v>1626621456.8</v>
      </c>
      <c r="CN28">
        <v>367.48087096774202</v>
      </c>
      <c r="CO28">
        <v>399.06829032258099</v>
      </c>
      <c r="CP28">
        <v>37.966332258064497</v>
      </c>
      <c r="CQ28">
        <v>29.239767741935498</v>
      </c>
      <c r="CR28">
        <v>700.04235483871003</v>
      </c>
      <c r="CS28">
        <v>91.122416129032302</v>
      </c>
      <c r="CT28">
        <v>6.14207709677419E-2</v>
      </c>
      <c r="CU28">
        <v>35.365532258064498</v>
      </c>
      <c r="CV28">
        <v>32.8659580645161</v>
      </c>
      <c r="CW28">
        <v>999.9</v>
      </c>
      <c r="CX28">
        <v>9998.35</v>
      </c>
      <c r="CY28">
        <v>0</v>
      </c>
      <c r="CZ28">
        <v>0.230127967741935</v>
      </c>
      <c r="DA28">
        <v>999.97929032258105</v>
      </c>
      <c r="DB28">
        <v>0.96001283870967802</v>
      </c>
      <c r="DC28">
        <v>3.9987345161290301E-2</v>
      </c>
      <c r="DD28">
        <v>0</v>
      </c>
      <c r="DE28">
        <v>1023.39419354839</v>
      </c>
      <c r="DF28">
        <v>4.9997400000000001</v>
      </c>
      <c r="DG28">
        <v>17691.577419354799</v>
      </c>
      <c r="DH28">
        <v>9011.4822580645196</v>
      </c>
      <c r="DI28">
        <v>47.1991935483871</v>
      </c>
      <c r="DJ28">
        <v>49.852645161290297</v>
      </c>
      <c r="DK28">
        <v>48.606709677419403</v>
      </c>
      <c r="DL28">
        <v>50.012</v>
      </c>
      <c r="DM28">
        <v>50</v>
      </c>
      <c r="DN28">
        <v>955.19322580645098</v>
      </c>
      <c r="DO28">
        <v>39.787741935483901</v>
      </c>
      <c r="DP28">
        <v>0</v>
      </c>
      <c r="DQ28">
        <v>34.100000143051098</v>
      </c>
      <c r="DR28">
        <v>1020.9624</v>
      </c>
      <c r="DS28">
        <v>-121.42076907237301</v>
      </c>
      <c r="DT28">
        <v>-4461.4384552588099</v>
      </c>
      <c r="DU28">
        <v>17610.804</v>
      </c>
      <c r="DV28">
        <v>15</v>
      </c>
      <c r="DW28">
        <v>1626621020.8</v>
      </c>
      <c r="DX28" t="s">
        <v>318</v>
      </c>
      <c r="DY28">
        <v>5</v>
      </c>
      <c r="DZ28">
        <v>-0.46800000000000003</v>
      </c>
      <c r="EA28">
        <v>-5.0000000000000001E-3</v>
      </c>
      <c r="EB28">
        <v>400</v>
      </c>
      <c r="EC28">
        <v>29</v>
      </c>
      <c r="ED28">
        <v>7.0000000000000007E-2</v>
      </c>
      <c r="EE28">
        <v>0.02</v>
      </c>
      <c r="EF28">
        <v>-24.460987301587299</v>
      </c>
      <c r="EG28">
        <v>-43.068929147465298</v>
      </c>
      <c r="EH28">
        <v>8.3910205006718908</v>
      </c>
      <c r="EI28">
        <v>0</v>
      </c>
      <c r="EJ28">
        <v>1010.14</v>
      </c>
      <c r="EK28">
        <v>0</v>
      </c>
      <c r="EL28">
        <v>0</v>
      </c>
      <c r="EM28">
        <v>0</v>
      </c>
      <c r="EN28">
        <v>5.5089371698412704</v>
      </c>
      <c r="EO28">
        <v>18.083010477534501</v>
      </c>
      <c r="EP28">
        <v>4.0871322123190996</v>
      </c>
      <c r="EQ28">
        <v>0</v>
      </c>
      <c r="ER28">
        <v>0</v>
      </c>
      <c r="ES28">
        <v>3</v>
      </c>
      <c r="ET28" t="s">
        <v>310</v>
      </c>
      <c r="EU28">
        <v>1.88412</v>
      </c>
      <c r="EV28">
        <v>1.8810899999999999</v>
      </c>
      <c r="EW28">
        <v>1.8830199999999999</v>
      </c>
      <c r="EX28">
        <v>1.8813</v>
      </c>
      <c r="EY28">
        <v>1.88263</v>
      </c>
      <c r="EZ28">
        <v>1.8819900000000001</v>
      </c>
      <c r="FA28">
        <v>1.88391</v>
      </c>
      <c r="FB28">
        <v>1.8811</v>
      </c>
      <c r="FC28" t="s">
        <v>311</v>
      </c>
      <c r="FD28" t="s">
        <v>19</v>
      </c>
      <c r="FE28" t="s">
        <v>19</v>
      </c>
      <c r="FF28" t="s">
        <v>19</v>
      </c>
      <c r="FG28" t="s">
        <v>312</v>
      </c>
      <c r="FH28" t="s">
        <v>313</v>
      </c>
      <c r="FI28" t="s">
        <v>314</v>
      </c>
      <c r="FJ28" t="s">
        <v>314</v>
      </c>
      <c r="FK28" t="s">
        <v>314</v>
      </c>
      <c r="FL28" t="s">
        <v>314</v>
      </c>
      <c r="FM28">
        <v>0</v>
      </c>
      <c r="FN28">
        <v>100</v>
      </c>
      <c r="FO28">
        <v>100</v>
      </c>
      <c r="FP28">
        <v>-0.46800000000000003</v>
      </c>
      <c r="FQ28">
        <v>-5.0000000000000001E-3</v>
      </c>
      <c r="FR28">
        <v>2</v>
      </c>
      <c r="FS28">
        <v>655.95899999999995</v>
      </c>
      <c r="FT28">
        <v>509.21800000000002</v>
      </c>
      <c r="FU28">
        <v>34.807200000000002</v>
      </c>
      <c r="FV28">
        <v>33.242899999999999</v>
      </c>
      <c r="FW28">
        <v>30.000299999999999</v>
      </c>
      <c r="FX28">
        <v>32.9377</v>
      </c>
      <c r="FY28">
        <v>32.874099999999999</v>
      </c>
      <c r="FZ28">
        <v>25.348600000000001</v>
      </c>
      <c r="GA28">
        <v>31.8596</v>
      </c>
      <c r="GB28">
        <v>12.8476</v>
      </c>
      <c r="GC28">
        <v>-999.9</v>
      </c>
      <c r="GD28">
        <v>400</v>
      </c>
      <c r="GE28">
        <v>29.572800000000001</v>
      </c>
      <c r="GF28">
        <v>100.404</v>
      </c>
      <c r="GG28">
        <v>99.760499999999993</v>
      </c>
    </row>
    <row r="29" spans="1:189" x14ac:dyDescent="0.2">
      <c r="A29">
        <v>11</v>
      </c>
      <c r="B29">
        <v>1626621495.8</v>
      </c>
      <c r="C29">
        <v>549.5</v>
      </c>
      <c r="D29" t="s">
        <v>343</v>
      </c>
      <c r="E29" t="s">
        <v>344</v>
      </c>
      <c r="F29">
        <f t="shared" si="0"/>
        <v>5914</v>
      </c>
      <c r="G29">
        <f t="shared" si="1"/>
        <v>35.547079339207492</v>
      </c>
      <c r="H29">
        <f t="shared" si="2"/>
        <v>0</v>
      </c>
      <c r="I29" t="s">
        <v>301</v>
      </c>
      <c r="J29" t="s">
        <v>302</v>
      </c>
      <c r="K29" t="s">
        <v>303</v>
      </c>
      <c r="L29" t="s">
        <v>304</v>
      </c>
      <c r="M29" t="s">
        <v>19</v>
      </c>
      <c r="O29" t="s">
        <v>305</v>
      </c>
      <c r="U29">
        <v>1626621487.8</v>
      </c>
      <c r="V29">
        <f t="shared" si="3"/>
        <v>8.2782827934711964E-3</v>
      </c>
      <c r="W29">
        <f t="shared" si="4"/>
        <v>24.180341246014091</v>
      </c>
      <c r="X29">
        <f t="shared" si="5"/>
        <v>376.37722580645197</v>
      </c>
      <c r="Y29">
        <f t="shared" si="6"/>
        <v>310.3191232999514</v>
      </c>
      <c r="Z29">
        <f t="shared" si="7"/>
        <v>28.296981069005149</v>
      </c>
      <c r="AA29">
        <f t="shared" si="8"/>
        <v>34.320602353453204</v>
      </c>
      <c r="AB29">
        <f t="shared" si="45"/>
        <v>0.76554536283567542</v>
      </c>
      <c r="AC29">
        <f t="shared" si="9"/>
        <v>2.1208884217458066</v>
      </c>
      <c r="AD29">
        <f t="shared" si="10"/>
        <v>0.63914844365950507</v>
      </c>
      <c r="AE29">
        <f t="shared" si="11"/>
        <v>0.40907433768519735</v>
      </c>
      <c r="AF29">
        <f t="shared" si="12"/>
        <v>136.17905728946357</v>
      </c>
      <c r="AG29">
        <f t="shared" si="13"/>
        <v>33.37652894058651</v>
      </c>
      <c r="AH29">
        <f t="shared" si="14"/>
        <v>30.473074193548399</v>
      </c>
      <c r="AI29">
        <f t="shared" si="15"/>
        <v>4.3775988733128504</v>
      </c>
      <c r="AJ29">
        <f t="shared" si="16"/>
        <v>56.898376334133218</v>
      </c>
      <c r="AK29">
        <f t="shared" si="17"/>
        <v>3.2459140310917087</v>
      </c>
      <c r="AL29">
        <f t="shared" si="18"/>
        <v>5.7047568669274868</v>
      </c>
      <c r="AM29">
        <f t="shared" si="19"/>
        <v>1.1316848422211416</v>
      </c>
      <c r="AN29">
        <f t="shared" si="20"/>
        <v>-365.07227119207977</v>
      </c>
      <c r="AO29">
        <f t="shared" si="21"/>
        <v>538.13791075714755</v>
      </c>
      <c r="AP29">
        <f t="shared" si="22"/>
        <v>58.014573416199546</v>
      </c>
      <c r="AQ29">
        <f t="shared" si="23"/>
        <v>367.25927027073089</v>
      </c>
      <c r="AR29">
        <v>-3.7793655356095801E-2</v>
      </c>
      <c r="AS29">
        <v>4.2426689043270897E-2</v>
      </c>
      <c r="AT29">
        <v>3.2268998803056301</v>
      </c>
      <c r="AU29">
        <v>52</v>
      </c>
      <c r="AV29">
        <v>7</v>
      </c>
      <c r="AW29">
        <f t="shared" si="24"/>
        <v>1</v>
      </c>
      <c r="AX29">
        <f t="shared" si="25"/>
        <v>0</v>
      </c>
      <c r="AY29">
        <f t="shared" si="26"/>
        <v>46913.425394481717</v>
      </c>
      <c r="AZ29">
        <v>0</v>
      </c>
      <c r="BA29">
        <v>0</v>
      </c>
      <c r="BB29">
        <v>0</v>
      </c>
      <c r="BC29">
        <f t="shared" si="27"/>
        <v>0</v>
      </c>
      <c r="BD29" t="e">
        <f t="shared" si="28"/>
        <v>#DIV/0!</v>
      </c>
      <c r="BE29">
        <v>-1</v>
      </c>
      <c r="BF29" t="s">
        <v>345</v>
      </c>
      <c r="BG29">
        <v>1685.0952</v>
      </c>
      <c r="BH29">
        <v>2471.5500000000002</v>
      </c>
      <c r="BI29">
        <f t="shared" si="29"/>
        <v>0.31820307094738121</v>
      </c>
      <c r="BJ29">
        <v>0.5</v>
      </c>
      <c r="BK29">
        <f t="shared" si="30"/>
        <v>841.11059747908291</v>
      </c>
      <c r="BL29">
        <f t="shared" si="31"/>
        <v>24.180341246014091</v>
      </c>
      <c r="BM29">
        <f t="shared" si="32"/>
        <v>133.8219875621154</v>
      </c>
      <c r="BN29">
        <f t="shared" si="33"/>
        <v>1</v>
      </c>
      <c r="BO29">
        <f t="shared" si="34"/>
        <v>2.993701579968535E-2</v>
      </c>
      <c r="BP29">
        <f t="shared" si="35"/>
        <v>-1</v>
      </c>
      <c r="BQ29" t="s">
        <v>307</v>
      </c>
      <c r="BR29">
        <v>0</v>
      </c>
      <c r="BS29">
        <f t="shared" si="36"/>
        <v>2471.5500000000002</v>
      </c>
      <c r="BT29">
        <f t="shared" si="37"/>
        <v>0.31820307094738126</v>
      </c>
      <c r="BU29" t="e">
        <f t="shared" si="38"/>
        <v>#DIV/0!</v>
      </c>
      <c r="BV29">
        <f t="shared" si="39"/>
        <v>0.31820307094738126</v>
      </c>
      <c r="BW29" t="e">
        <f t="shared" si="40"/>
        <v>#DIV/0!</v>
      </c>
      <c r="BX29" t="s">
        <v>307</v>
      </c>
      <c r="BY29" t="s">
        <v>307</v>
      </c>
      <c r="BZ29" t="s">
        <v>307</v>
      </c>
      <c r="CA29" t="s">
        <v>307</v>
      </c>
      <c r="CB29" t="s">
        <v>307</v>
      </c>
      <c r="CC29" t="s">
        <v>307</v>
      </c>
      <c r="CD29" t="s">
        <v>307</v>
      </c>
      <c r="CE29" t="s">
        <v>307</v>
      </c>
      <c r="CF29">
        <f t="shared" si="41"/>
        <v>999.90119354838703</v>
      </c>
      <c r="CG29">
        <f t="shared" si="42"/>
        <v>841.11059747908291</v>
      </c>
      <c r="CH29">
        <f t="shared" si="43"/>
        <v>0.84119371284496824</v>
      </c>
      <c r="CI29">
        <f t="shared" si="44"/>
        <v>0.16190386579078875</v>
      </c>
      <c r="CJ29">
        <v>6</v>
      </c>
      <c r="CK29">
        <v>0.5</v>
      </c>
      <c r="CL29" t="s">
        <v>308</v>
      </c>
      <c r="CM29">
        <v>1626621487.8</v>
      </c>
      <c r="CN29">
        <v>376.37722580645197</v>
      </c>
      <c r="CO29">
        <v>399.77354838709698</v>
      </c>
      <c r="CP29">
        <v>35.596348387096803</v>
      </c>
      <c r="CQ29">
        <v>28.753354838709701</v>
      </c>
      <c r="CR29">
        <v>700.00996774193595</v>
      </c>
      <c r="CS29">
        <v>91.123209677419297</v>
      </c>
      <c r="CT29">
        <v>6.3504077419354807E-2</v>
      </c>
      <c r="CU29">
        <v>35.179490322580598</v>
      </c>
      <c r="CV29">
        <v>30.473074193548399</v>
      </c>
      <c r="CW29">
        <v>999.9</v>
      </c>
      <c r="CX29">
        <v>10001.9783870968</v>
      </c>
      <c r="CY29">
        <v>0</v>
      </c>
      <c r="CZ29">
        <v>0.23021632258064501</v>
      </c>
      <c r="DA29">
        <v>999.90119354838703</v>
      </c>
      <c r="DB29">
        <v>0.960008967741936</v>
      </c>
      <c r="DC29">
        <v>3.9991083870967697E-2</v>
      </c>
      <c r="DD29">
        <v>0</v>
      </c>
      <c r="DE29">
        <v>1702.47258064516</v>
      </c>
      <c r="DF29">
        <v>4.9997400000000001</v>
      </c>
      <c r="DG29">
        <v>23223.974193548402</v>
      </c>
      <c r="DH29">
        <v>9010.7561290322592</v>
      </c>
      <c r="DI29">
        <v>47.362806451612897</v>
      </c>
      <c r="DJ29">
        <v>49.936999999999998</v>
      </c>
      <c r="DK29">
        <v>48.701225806451603</v>
      </c>
      <c r="DL29">
        <v>50.061999999999998</v>
      </c>
      <c r="DM29">
        <v>50.125</v>
      </c>
      <c r="DN29">
        <v>955.11387096774195</v>
      </c>
      <c r="DO29">
        <v>39.7864516129032</v>
      </c>
      <c r="DP29">
        <v>0</v>
      </c>
      <c r="DQ29">
        <v>30.5</v>
      </c>
      <c r="DR29">
        <v>1685.0952</v>
      </c>
      <c r="DS29">
        <v>-989.73076768646297</v>
      </c>
      <c r="DT29">
        <v>-12472.2538268014</v>
      </c>
      <c r="DU29">
        <v>22995.707999999999</v>
      </c>
      <c r="DV29">
        <v>15</v>
      </c>
      <c r="DW29">
        <v>1626621020.8</v>
      </c>
      <c r="DX29" t="s">
        <v>318</v>
      </c>
      <c r="DY29">
        <v>5</v>
      </c>
      <c r="DZ29">
        <v>-0.46800000000000003</v>
      </c>
      <c r="EA29">
        <v>-5.0000000000000001E-3</v>
      </c>
      <c r="EB29">
        <v>400</v>
      </c>
      <c r="EC29">
        <v>29</v>
      </c>
      <c r="ED29">
        <v>7.0000000000000007E-2</v>
      </c>
      <c r="EE29">
        <v>0.02</v>
      </c>
      <c r="EF29">
        <v>-23.853879365079401</v>
      </c>
      <c r="EG29">
        <v>13.092883367389099</v>
      </c>
      <c r="EH29">
        <v>6.2725540565318303</v>
      </c>
      <c r="EI29">
        <v>0</v>
      </c>
      <c r="EJ29">
        <v>1590.34</v>
      </c>
      <c r="EK29">
        <v>0</v>
      </c>
      <c r="EL29">
        <v>0</v>
      </c>
      <c r="EM29">
        <v>0</v>
      </c>
      <c r="EN29">
        <v>6.0358069841269897</v>
      </c>
      <c r="EO29">
        <v>0.87728565747361198</v>
      </c>
      <c r="EP29">
        <v>3.2199434589050702</v>
      </c>
      <c r="EQ29">
        <v>0</v>
      </c>
      <c r="ER29">
        <v>0</v>
      </c>
      <c r="ES29">
        <v>3</v>
      </c>
      <c r="ET29" t="s">
        <v>310</v>
      </c>
      <c r="EU29">
        <v>1.8841300000000001</v>
      </c>
      <c r="EV29">
        <v>1.8811</v>
      </c>
      <c r="EW29">
        <v>1.88306</v>
      </c>
      <c r="EX29">
        <v>1.8812899999999999</v>
      </c>
      <c r="EY29">
        <v>1.8826400000000001</v>
      </c>
      <c r="EZ29">
        <v>1.88201</v>
      </c>
      <c r="FA29">
        <v>1.88391</v>
      </c>
      <c r="FB29">
        <v>1.8811</v>
      </c>
      <c r="FC29" t="s">
        <v>311</v>
      </c>
      <c r="FD29" t="s">
        <v>19</v>
      </c>
      <c r="FE29" t="s">
        <v>19</v>
      </c>
      <c r="FF29" t="s">
        <v>19</v>
      </c>
      <c r="FG29" t="s">
        <v>312</v>
      </c>
      <c r="FH29" t="s">
        <v>313</v>
      </c>
      <c r="FI29" t="s">
        <v>314</v>
      </c>
      <c r="FJ29" t="s">
        <v>314</v>
      </c>
      <c r="FK29" t="s">
        <v>314</v>
      </c>
      <c r="FL29" t="s">
        <v>314</v>
      </c>
      <c r="FM29">
        <v>0</v>
      </c>
      <c r="FN29">
        <v>100</v>
      </c>
      <c r="FO29">
        <v>100</v>
      </c>
      <c r="FP29">
        <v>-0.46800000000000003</v>
      </c>
      <c r="FQ29">
        <v>-5.0000000000000001E-3</v>
      </c>
      <c r="FR29">
        <v>2</v>
      </c>
      <c r="FS29">
        <v>686.43299999999999</v>
      </c>
      <c r="FT29">
        <v>508.702</v>
      </c>
      <c r="FU29">
        <v>34.808700000000002</v>
      </c>
      <c r="FV29">
        <v>33.251899999999999</v>
      </c>
      <c r="FW29">
        <v>30.0001</v>
      </c>
      <c r="FX29">
        <v>32.9465</v>
      </c>
      <c r="FY29">
        <v>32.882899999999999</v>
      </c>
      <c r="FZ29">
        <v>25.396999999999998</v>
      </c>
      <c r="GA29">
        <v>32.7209</v>
      </c>
      <c r="GB29">
        <v>10.854799999999999</v>
      </c>
      <c r="GC29">
        <v>-999.9</v>
      </c>
      <c r="GD29">
        <v>400</v>
      </c>
      <c r="GE29">
        <v>29.895399999999999</v>
      </c>
      <c r="GF29">
        <v>100.402</v>
      </c>
      <c r="GG29">
        <v>99.759500000000003</v>
      </c>
    </row>
    <row r="30" spans="1:189" x14ac:dyDescent="0.2">
      <c r="A30">
        <v>12</v>
      </c>
      <c r="B30">
        <v>1626621537.8</v>
      </c>
      <c r="C30">
        <v>591.5</v>
      </c>
      <c r="D30" t="s">
        <v>346</v>
      </c>
      <c r="E30" t="s">
        <v>347</v>
      </c>
      <c r="F30">
        <f t="shared" si="0"/>
        <v>5914</v>
      </c>
      <c r="G30">
        <f t="shared" si="1"/>
        <v>35.535433578800564</v>
      </c>
      <c r="H30">
        <f t="shared" si="2"/>
        <v>0</v>
      </c>
      <c r="I30" t="s">
        <v>301</v>
      </c>
      <c r="J30" t="s">
        <v>302</v>
      </c>
      <c r="K30" t="s">
        <v>303</v>
      </c>
      <c r="L30" t="s">
        <v>304</v>
      </c>
      <c r="M30" t="s">
        <v>19</v>
      </c>
      <c r="O30" t="s">
        <v>305</v>
      </c>
      <c r="U30">
        <v>1626621529.8</v>
      </c>
      <c r="V30">
        <f t="shared" si="3"/>
        <v>9.1990223941631616E-3</v>
      </c>
      <c r="W30">
        <f t="shared" si="4"/>
        <v>30.778296119734964</v>
      </c>
      <c r="X30">
        <f t="shared" si="5"/>
        <v>370.36248387096799</v>
      </c>
      <c r="Y30">
        <f t="shared" si="6"/>
        <v>271.27560078169699</v>
      </c>
      <c r="Z30">
        <f t="shared" si="7"/>
        <v>24.737411366151715</v>
      </c>
      <c r="AA30">
        <f t="shared" si="8"/>
        <v>33.773067285467469</v>
      </c>
      <c r="AB30">
        <f t="shared" si="45"/>
        <v>0.6195807865234918</v>
      </c>
      <c r="AC30">
        <f t="shared" si="9"/>
        <v>2.1207355131297541</v>
      </c>
      <c r="AD30">
        <f t="shared" si="10"/>
        <v>0.53391777594560896</v>
      </c>
      <c r="AE30">
        <f t="shared" si="11"/>
        <v>0.34040345828802293</v>
      </c>
      <c r="AF30">
        <f t="shared" si="12"/>
        <v>136.14222114838648</v>
      </c>
      <c r="AG30">
        <f t="shared" si="13"/>
        <v>33.160832945461763</v>
      </c>
      <c r="AH30">
        <f t="shared" si="14"/>
        <v>32.278490322580602</v>
      </c>
      <c r="AI30">
        <f t="shared" si="15"/>
        <v>4.8508699019685109</v>
      </c>
      <c r="AJ30">
        <f t="shared" si="16"/>
        <v>58.392013103759155</v>
      </c>
      <c r="AK30">
        <f t="shared" si="17"/>
        <v>3.3503956120824592</v>
      </c>
      <c r="AL30">
        <f t="shared" si="18"/>
        <v>5.73776349537565</v>
      </c>
      <c r="AM30">
        <f t="shared" si="19"/>
        <v>1.5004742898860517</v>
      </c>
      <c r="AN30">
        <f t="shared" si="20"/>
        <v>-405.67688758259544</v>
      </c>
      <c r="AO30">
        <f t="shared" si="21"/>
        <v>343.61151422366351</v>
      </c>
      <c r="AP30">
        <f t="shared" si="22"/>
        <v>37.392879974272425</v>
      </c>
      <c r="AQ30">
        <f t="shared" si="23"/>
        <v>111.46972776372698</v>
      </c>
      <c r="AR30">
        <v>-3.7789737227347499E-2</v>
      </c>
      <c r="AS30">
        <v>4.2422290600504002E-2</v>
      </c>
      <c r="AT30">
        <v>3.2266323097112402</v>
      </c>
      <c r="AU30">
        <v>37</v>
      </c>
      <c r="AV30">
        <v>5</v>
      </c>
      <c r="AW30">
        <f t="shared" si="24"/>
        <v>1</v>
      </c>
      <c r="AX30">
        <f t="shared" si="25"/>
        <v>0</v>
      </c>
      <c r="AY30">
        <f t="shared" si="26"/>
        <v>46892.902592244216</v>
      </c>
      <c r="AZ30">
        <v>0</v>
      </c>
      <c r="BA30">
        <v>0</v>
      </c>
      <c r="BB30">
        <v>0</v>
      </c>
      <c r="BC30">
        <f t="shared" si="27"/>
        <v>0</v>
      </c>
      <c r="BD30" t="e">
        <f t="shared" si="28"/>
        <v>#DIV/0!</v>
      </c>
      <c r="BE30">
        <v>-1</v>
      </c>
      <c r="BF30" t="s">
        <v>348</v>
      </c>
      <c r="BG30">
        <v>1091.2616</v>
      </c>
      <c r="BH30">
        <v>2103.37</v>
      </c>
      <c r="BI30">
        <f t="shared" si="29"/>
        <v>0.48118419488725228</v>
      </c>
      <c r="BJ30">
        <v>0.5</v>
      </c>
      <c r="BK30">
        <f t="shared" si="30"/>
        <v>840.87919520703053</v>
      </c>
      <c r="BL30">
        <f t="shared" si="31"/>
        <v>30.778296119734964</v>
      </c>
      <c r="BM30">
        <f t="shared" si="32"/>
        <v>202.30888927156781</v>
      </c>
      <c r="BN30">
        <f t="shared" si="33"/>
        <v>1</v>
      </c>
      <c r="BO30">
        <f t="shared" si="34"/>
        <v>3.7791749755339013E-2</v>
      </c>
      <c r="BP30">
        <f t="shared" si="35"/>
        <v>-1</v>
      </c>
      <c r="BQ30" t="s">
        <v>307</v>
      </c>
      <c r="BR30">
        <v>0</v>
      </c>
      <c r="BS30">
        <f t="shared" si="36"/>
        <v>2103.37</v>
      </c>
      <c r="BT30">
        <f t="shared" si="37"/>
        <v>0.48118419488725234</v>
      </c>
      <c r="BU30" t="e">
        <f t="shared" si="38"/>
        <v>#DIV/0!</v>
      </c>
      <c r="BV30">
        <f t="shared" si="39"/>
        <v>0.48118419488725234</v>
      </c>
      <c r="BW30" t="e">
        <f t="shared" si="40"/>
        <v>#DIV/0!</v>
      </c>
      <c r="BX30" t="s">
        <v>307</v>
      </c>
      <c r="BY30" t="s">
        <v>307</v>
      </c>
      <c r="BZ30" t="s">
        <v>307</v>
      </c>
      <c r="CA30" t="s">
        <v>307</v>
      </c>
      <c r="CB30" t="s">
        <v>307</v>
      </c>
      <c r="CC30" t="s">
        <v>307</v>
      </c>
      <c r="CD30" t="s">
        <v>307</v>
      </c>
      <c r="CE30" t="s">
        <v>307</v>
      </c>
      <c r="CF30">
        <f t="shared" si="41"/>
        <v>999.62564516128998</v>
      </c>
      <c r="CG30">
        <f t="shared" si="42"/>
        <v>840.87919520703053</v>
      </c>
      <c r="CH30">
        <f t="shared" si="43"/>
        <v>0.84119410028876795</v>
      </c>
      <c r="CI30">
        <f t="shared" si="44"/>
        <v>0.16190461355732233</v>
      </c>
      <c r="CJ30">
        <v>6</v>
      </c>
      <c r="CK30">
        <v>0.5</v>
      </c>
      <c r="CL30" t="s">
        <v>308</v>
      </c>
      <c r="CM30">
        <v>1626621529.8</v>
      </c>
      <c r="CN30">
        <v>370.36248387096799</v>
      </c>
      <c r="CO30">
        <v>399.66316129032299</v>
      </c>
      <c r="CP30">
        <v>36.741135483870998</v>
      </c>
      <c r="CQ30">
        <v>29.146212903225798</v>
      </c>
      <c r="CR30">
        <v>700.02345161290305</v>
      </c>
      <c r="CS30">
        <v>91.124187096774193</v>
      </c>
      <c r="CT30">
        <v>6.5036316129032296E-2</v>
      </c>
      <c r="CU30">
        <v>35.283845161290301</v>
      </c>
      <c r="CV30">
        <v>32.278490322580602</v>
      </c>
      <c r="CW30">
        <v>999.9</v>
      </c>
      <c r="CX30">
        <v>10000.8341935484</v>
      </c>
      <c r="CY30">
        <v>0</v>
      </c>
      <c r="CZ30">
        <v>0.22783054838709699</v>
      </c>
      <c r="DA30">
        <v>999.62564516128998</v>
      </c>
      <c r="DB30">
        <v>0.95999612903225795</v>
      </c>
      <c r="DC30">
        <v>4.0004029032258102E-2</v>
      </c>
      <c r="DD30">
        <v>0</v>
      </c>
      <c r="DE30">
        <v>1095.3258064516101</v>
      </c>
      <c r="DF30">
        <v>4.9997400000000001</v>
      </c>
      <c r="DG30">
        <v>17087.558064516099</v>
      </c>
      <c r="DH30">
        <v>9008.2235483871009</v>
      </c>
      <c r="DI30">
        <v>47.495935483871001</v>
      </c>
      <c r="DJ30">
        <v>50.070258064516104</v>
      </c>
      <c r="DK30">
        <v>48.896999999999998</v>
      </c>
      <c r="DL30">
        <v>50.125</v>
      </c>
      <c r="DM30">
        <v>50.25</v>
      </c>
      <c r="DN30">
        <v>954.83612903225799</v>
      </c>
      <c r="DO30">
        <v>39.788387096774201</v>
      </c>
      <c r="DP30">
        <v>0</v>
      </c>
      <c r="DQ30">
        <v>41.299999952316298</v>
      </c>
      <c r="DR30">
        <v>1091.2616</v>
      </c>
      <c r="DS30">
        <v>-232.17461569040501</v>
      </c>
      <c r="DT30">
        <v>-8685.3384740291294</v>
      </c>
      <c r="DU30">
        <v>16939.455999999998</v>
      </c>
      <c r="DV30">
        <v>15</v>
      </c>
      <c r="DW30">
        <v>1626621020.8</v>
      </c>
      <c r="DX30" t="s">
        <v>318</v>
      </c>
      <c r="DY30">
        <v>5</v>
      </c>
      <c r="DZ30">
        <v>-0.46800000000000003</v>
      </c>
      <c r="EA30">
        <v>-5.0000000000000001E-3</v>
      </c>
      <c r="EB30">
        <v>400</v>
      </c>
      <c r="EC30">
        <v>29</v>
      </c>
      <c r="ED30">
        <v>7.0000000000000007E-2</v>
      </c>
      <c r="EE30">
        <v>0.02</v>
      </c>
      <c r="EF30">
        <v>-14.2919828571429</v>
      </c>
      <c r="EG30">
        <v>-106.717021370967</v>
      </c>
      <c r="EH30">
        <v>17.766353487658598</v>
      </c>
      <c r="EI30">
        <v>0</v>
      </c>
      <c r="EJ30">
        <v>1073.1300000000001</v>
      </c>
      <c r="EK30">
        <v>0</v>
      </c>
      <c r="EL30">
        <v>0</v>
      </c>
      <c r="EM30">
        <v>0</v>
      </c>
      <c r="EN30">
        <v>4.9660752063492097</v>
      </c>
      <c r="EO30">
        <v>14.586368012672301</v>
      </c>
      <c r="EP30">
        <v>3.1768260724972799</v>
      </c>
      <c r="EQ30">
        <v>0</v>
      </c>
      <c r="ER30">
        <v>0</v>
      </c>
      <c r="ES30">
        <v>3</v>
      </c>
      <c r="ET30" t="s">
        <v>310</v>
      </c>
      <c r="EU30">
        <v>1.88412</v>
      </c>
      <c r="EV30">
        <v>1.8811</v>
      </c>
      <c r="EW30">
        <v>1.8830800000000001</v>
      </c>
      <c r="EX30">
        <v>1.8812800000000001</v>
      </c>
      <c r="EY30">
        <v>1.88263</v>
      </c>
      <c r="EZ30">
        <v>1.8819999999999999</v>
      </c>
      <c r="FA30">
        <v>1.8839399999999999</v>
      </c>
      <c r="FB30">
        <v>1.8811</v>
      </c>
      <c r="FC30" t="s">
        <v>311</v>
      </c>
      <c r="FD30" t="s">
        <v>19</v>
      </c>
      <c r="FE30" t="s">
        <v>19</v>
      </c>
      <c r="FF30" t="s">
        <v>19</v>
      </c>
      <c r="FG30" t="s">
        <v>312</v>
      </c>
      <c r="FH30" t="s">
        <v>313</v>
      </c>
      <c r="FI30" t="s">
        <v>314</v>
      </c>
      <c r="FJ30" t="s">
        <v>314</v>
      </c>
      <c r="FK30" t="s">
        <v>314</v>
      </c>
      <c r="FL30" t="s">
        <v>314</v>
      </c>
      <c r="FM30">
        <v>0</v>
      </c>
      <c r="FN30">
        <v>100</v>
      </c>
      <c r="FO30">
        <v>100</v>
      </c>
      <c r="FP30">
        <v>-0.46800000000000003</v>
      </c>
      <c r="FQ30">
        <v>-5.0000000000000001E-3</v>
      </c>
      <c r="FR30">
        <v>2</v>
      </c>
      <c r="FS30">
        <v>703.40899999999999</v>
      </c>
      <c r="FT30">
        <v>508.09300000000002</v>
      </c>
      <c r="FU30">
        <v>34.800600000000003</v>
      </c>
      <c r="FV30">
        <v>33.260800000000003</v>
      </c>
      <c r="FW30">
        <v>30.000299999999999</v>
      </c>
      <c r="FX30">
        <v>32.959800000000001</v>
      </c>
      <c r="FY30">
        <v>32.895299999999999</v>
      </c>
      <c r="FZ30">
        <v>25.481100000000001</v>
      </c>
      <c r="GA30">
        <v>32.843499999999999</v>
      </c>
      <c r="GB30">
        <v>8.5167800000000007</v>
      </c>
      <c r="GC30">
        <v>-999.9</v>
      </c>
      <c r="GD30">
        <v>400</v>
      </c>
      <c r="GE30">
        <v>29.4117</v>
      </c>
      <c r="GF30">
        <v>100.402</v>
      </c>
      <c r="GG30">
        <v>99.762100000000004</v>
      </c>
    </row>
    <row r="31" spans="1:189" x14ac:dyDescent="0.2">
      <c r="A31">
        <v>13</v>
      </c>
      <c r="B31">
        <v>1626621690.3</v>
      </c>
      <c r="C31">
        <v>744</v>
      </c>
      <c r="D31" t="s">
        <v>349</v>
      </c>
      <c r="E31" t="s">
        <v>350</v>
      </c>
      <c r="F31">
        <f t="shared" si="0"/>
        <v>5914</v>
      </c>
      <c r="G31">
        <f t="shared" si="1"/>
        <v>35.492479649890761</v>
      </c>
      <c r="H31">
        <f t="shared" si="2"/>
        <v>0</v>
      </c>
      <c r="I31" t="s">
        <v>301</v>
      </c>
      <c r="J31" t="s">
        <v>302</v>
      </c>
      <c r="K31" t="s">
        <v>303</v>
      </c>
      <c r="L31" t="s">
        <v>304</v>
      </c>
      <c r="M31" t="s">
        <v>19</v>
      </c>
      <c r="O31" t="s">
        <v>305</v>
      </c>
      <c r="U31">
        <v>1626621682.3</v>
      </c>
      <c r="V31">
        <f t="shared" si="3"/>
        <v>1.5715785640199015E-2</v>
      </c>
      <c r="W31">
        <f t="shared" si="4"/>
        <v>29.780985663620996</v>
      </c>
      <c r="X31">
        <f t="shared" si="5"/>
        <v>368.296516129032</v>
      </c>
      <c r="Y31">
        <f t="shared" si="6"/>
        <v>312.70041635562359</v>
      </c>
      <c r="Z31">
        <f t="shared" si="7"/>
        <v>28.514480909991011</v>
      </c>
      <c r="AA31">
        <f t="shared" si="8"/>
        <v>33.584170116467504</v>
      </c>
      <c r="AB31">
        <f t="shared" si="45"/>
        <v>1.3004118532541096</v>
      </c>
      <c r="AC31">
        <f t="shared" si="9"/>
        <v>2.120711002914939</v>
      </c>
      <c r="AD31">
        <f t="shared" si="10"/>
        <v>0.97528302293876268</v>
      </c>
      <c r="AE31">
        <f t="shared" si="11"/>
        <v>0.63191818694277724</v>
      </c>
      <c r="AF31">
        <f t="shared" si="12"/>
        <v>136.19091509267719</v>
      </c>
      <c r="AG31">
        <f t="shared" si="13"/>
        <v>31.250078116380884</v>
      </c>
      <c r="AH31">
        <f t="shared" si="14"/>
        <v>33.441000000000003</v>
      </c>
      <c r="AI31">
        <f t="shared" si="15"/>
        <v>5.1786506409473372</v>
      </c>
      <c r="AJ31">
        <f t="shared" si="16"/>
        <v>64.639649882526911</v>
      </c>
      <c r="AK31">
        <f t="shared" si="17"/>
        <v>3.7814342454545042</v>
      </c>
      <c r="AL31">
        <f t="shared" si="18"/>
        <v>5.8500227837352261</v>
      </c>
      <c r="AM31">
        <f t="shared" si="19"/>
        <v>1.3972163954928329</v>
      </c>
      <c r="AN31">
        <f t="shared" si="20"/>
        <v>-693.06614673277659</v>
      </c>
      <c r="AO31">
        <f t="shared" si="21"/>
        <v>250.83321131376869</v>
      </c>
      <c r="AP31">
        <f t="shared" si="22"/>
        <v>27.498970857596031</v>
      </c>
      <c r="AQ31">
        <f t="shared" si="23"/>
        <v>-278.54304946873464</v>
      </c>
      <c r="AR31">
        <v>-3.7789109198146903E-2</v>
      </c>
      <c r="AS31">
        <v>4.2421585582707901E-2</v>
      </c>
      <c r="AT31">
        <v>3.2265894205519801</v>
      </c>
      <c r="AU31">
        <v>0</v>
      </c>
      <c r="AV31">
        <v>0</v>
      </c>
      <c r="AW31">
        <f t="shared" si="24"/>
        <v>1</v>
      </c>
      <c r="AX31">
        <f t="shared" si="25"/>
        <v>0</v>
      </c>
      <c r="AY31">
        <f t="shared" si="26"/>
        <v>46838.679176877384</v>
      </c>
      <c r="AZ31">
        <v>0</v>
      </c>
      <c r="BA31">
        <v>0</v>
      </c>
      <c r="BB31">
        <v>0</v>
      </c>
      <c r="BC31">
        <f t="shared" si="27"/>
        <v>0</v>
      </c>
      <c r="BD31" t="e">
        <f t="shared" si="28"/>
        <v>#DIV/0!</v>
      </c>
      <c r="BE31">
        <v>-1</v>
      </c>
      <c r="BF31" t="s">
        <v>351</v>
      </c>
      <c r="BG31">
        <v>977.67463999999995</v>
      </c>
      <c r="BH31">
        <v>2078.5100000000002</v>
      </c>
      <c r="BI31">
        <f t="shared" si="29"/>
        <v>0.52962716561382917</v>
      </c>
      <c r="BJ31">
        <v>0.5</v>
      </c>
      <c r="BK31">
        <f t="shared" si="30"/>
        <v>841.18099817283769</v>
      </c>
      <c r="BL31">
        <f t="shared" si="31"/>
        <v>29.780985663620996</v>
      </c>
      <c r="BM31">
        <f t="shared" si="32"/>
        <v>222.75615391524582</v>
      </c>
      <c r="BN31">
        <f t="shared" si="33"/>
        <v>1</v>
      </c>
      <c r="BO31">
        <f t="shared" si="34"/>
        <v>3.6592583202047578E-2</v>
      </c>
      <c r="BP31">
        <f t="shared" si="35"/>
        <v>-1</v>
      </c>
      <c r="BQ31" t="s">
        <v>307</v>
      </c>
      <c r="BR31">
        <v>0</v>
      </c>
      <c r="BS31">
        <f t="shared" si="36"/>
        <v>2078.5100000000002</v>
      </c>
      <c r="BT31">
        <f t="shared" si="37"/>
        <v>0.52962716561382917</v>
      </c>
      <c r="BU31" t="e">
        <f t="shared" si="38"/>
        <v>#DIV/0!</v>
      </c>
      <c r="BV31">
        <f t="shared" si="39"/>
        <v>0.52962716561382917</v>
      </c>
      <c r="BW31" t="e">
        <f t="shared" si="40"/>
        <v>#DIV/0!</v>
      </c>
      <c r="BX31" t="s">
        <v>307</v>
      </c>
      <c r="BY31" t="s">
        <v>307</v>
      </c>
      <c r="BZ31" t="s">
        <v>307</v>
      </c>
      <c r="CA31" t="s">
        <v>307</v>
      </c>
      <c r="CB31" t="s">
        <v>307</v>
      </c>
      <c r="CC31" t="s">
        <v>307</v>
      </c>
      <c r="CD31" t="s">
        <v>307</v>
      </c>
      <c r="CE31" t="s">
        <v>307</v>
      </c>
      <c r="CF31">
        <f t="shared" si="41"/>
        <v>999.98454838709699</v>
      </c>
      <c r="CG31">
        <f t="shared" si="42"/>
        <v>841.18099817283769</v>
      </c>
      <c r="CH31">
        <f t="shared" si="43"/>
        <v>0.84119399597683986</v>
      </c>
      <c r="CI31">
        <f t="shared" si="44"/>
        <v>0.16190441223530111</v>
      </c>
      <c r="CJ31">
        <v>6</v>
      </c>
      <c r="CK31">
        <v>0.5</v>
      </c>
      <c r="CL31" t="s">
        <v>308</v>
      </c>
      <c r="CM31">
        <v>1626621682.3</v>
      </c>
      <c r="CN31">
        <v>368.296516129032</v>
      </c>
      <c r="CO31">
        <v>398.78603225806398</v>
      </c>
      <c r="CP31">
        <v>41.468616129032299</v>
      </c>
      <c r="CQ31">
        <v>28.555809677419401</v>
      </c>
      <c r="CR31">
        <v>699.95970967741903</v>
      </c>
      <c r="CS31">
        <v>91.117632258064504</v>
      </c>
      <c r="CT31">
        <v>7.0224932258064504E-2</v>
      </c>
      <c r="CU31">
        <v>35.634906451612899</v>
      </c>
      <c r="CV31">
        <v>33.441000000000003</v>
      </c>
      <c r="CW31">
        <v>999.9</v>
      </c>
      <c r="CX31">
        <v>10001.3874193548</v>
      </c>
      <c r="CY31">
        <v>0</v>
      </c>
      <c r="CZ31">
        <v>0.22283816129032299</v>
      </c>
      <c r="DA31">
        <v>999.98454838709699</v>
      </c>
      <c r="DB31">
        <v>0.96000329032258003</v>
      </c>
      <c r="DC31">
        <v>3.9996287096774198E-2</v>
      </c>
      <c r="DD31">
        <v>0</v>
      </c>
      <c r="DE31">
        <v>978.74564516128999</v>
      </c>
      <c r="DF31">
        <v>4.9997400000000001</v>
      </c>
      <c r="DG31">
        <v>17202.061290322599</v>
      </c>
      <c r="DH31">
        <v>9011.4932258064491</v>
      </c>
      <c r="DI31">
        <v>47.828258064516099</v>
      </c>
      <c r="DJ31">
        <v>50.152999999999999</v>
      </c>
      <c r="DK31">
        <v>49.243903225806399</v>
      </c>
      <c r="DL31">
        <v>50.312064516128999</v>
      </c>
      <c r="DM31">
        <v>50.5</v>
      </c>
      <c r="DN31">
        <v>955.18806451612897</v>
      </c>
      <c r="DO31">
        <v>39.799354838709696</v>
      </c>
      <c r="DP31">
        <v>0</v>
      </c>
      <c r="DQ31">
        <v>152.09999990463299</v>
      </c>
      <c r="DR31">
        <v>977.67463999999995</v>
      </c>
      <c r="DS31">
        <v>-61.147769130658702</v>
      </c>
      <c r="DT31">
        <v>-1487.26153597861</v>
      </c>
      <c r="DU31">
        <v>17181.171999999999</v>
      </c>
      <c r="DV31">
        <v>15</v>
      </c>
      <c r="DW31">
        <v>1626621726.3</v>
      </c>
      <c r="DX31" t="s">
        <v>352</v>
      </c>
      <c r="DY31">
        <v>6</v>
      </c>
      <c r="DZ31">
        <v>-0.39900000000000002</v>
      </c>
      <c r="EA31">
        <v>-6.0999999999999999E-2</v>
      </c>
      <c r="EB31">
        <v>398</v>
      </c>
      <c r="EC31">
        <v>27</v>
      </c>
      <c r="ED31">
        <v>0.13</v>
      </c>
      <c r="EE31">
        <v>0.01</v>
      </c>
      <c r="EF31">
        <v>-32.358747619047598</v>
      </c>
      <c r="EG31">
        <v>7.2737131336404799</v>
      </c>
      <c r="EH31">
        <v>2.9864598582659698</v>
      </c>
      <c r="EI31">
        <v>0</v>
      </c>
      <c r="EJ31">
        <v>970.17499999999995</v>
      </c>
      <c r="EK31">
        <v>0</v>
      </c>
      <c r="EL31">
        <v>0</v>
      </c>
      <c r="EM31">
        <v>0</v>
      </c>
      <c r="EN31">
        <v>10.3082663492064</v>
      </c>
      <c r="EO31">
        <v>19.912112730414599</v>
      </c>
      <c r="EP31">
        <v>3.3025857092723299</v>
      </c>
      <c r="EQ31">
        <v>0</v>
      </c>
      <c r="ER31">
        <v>0</v>
      </c>
      <c r="ES31">
        <v>3</v>
      </c>
      <c r="ET31" t="s">
        <v>310</v>
      </c>
      <c r="EU31">
        <v>1.8841600000000001</v>
      </c>
      <c r="EV31">
        <v>1.8811</v>
      </c>
      <c r="EW31">
        <v>1.8830800000000001</v>
      </c>
      <c r="EX31">
        <v>1.8813299999999999</v>
      </c>
      <c r="EY31">
        <v>1.88263</v>
      </c>
      <c r="EZ31">
        <v>1.88202</v>
      </c>
      <c r="FA31">
        <v>1.88391</v>
      </c>
      <c r="FB31">
        <v>1.8811</v>
      </c>
      <c r="FC31" t="s">
        <v>311</v>
      </c>
      <c r="FD31" t="s">
        <v>19</v>
      </c>
      <c r="FE31" t="s">
        <v>19</v>
      </c>
      <c r="FF31" t="s">
        <v>19</v>
      </c>
      <c r="FG31" t="s">
        <v>312</v>
      </c>
      <c r="FH31" t="s">
        <v>313</v>
      </c>
      <c r="FI31" t="s">
        <v>314</v>
      </c>
      <c r="FJ31" t="s">
        <v>314</v>
      </c>
      <c r="FK31" t="s">
        <v>314</v>
      </c>
      <c r="FL31" t="s">
        <v>314</v>
      </c>
      <c r="FM31">
        <v>0</v>
      </c>
      <c r="FN31">
        <v>100</v>
      </c>
      <c r="FO31">
        <v>100</v>
      </c>
      <c r="FP31">
        <v>-0.39900000000000002</v>
      </c>
      <c r="FQ31">
        <v>-6.0999999999999999E-2</v>
      </c>
      <c r="FR31">
        <v>2</v>
      </c>
      <c r="FS31">
        <v>763.80700000000002</v>
      </c>
      <c r="FT31">
        <v>502.94600000000003</v>
      </c>
      <c r="FU31">
        <v>34.878599999999999</v>
      </c>
      <c r="FV31">
        <v>33.387999999999998</v>
      </c>
      <c r="FW31">
        <v>30.000599999999999</v>
      </c>
      <c r="FX31">
        <v>33.055799999999998</v>
      </c>
      <c r="FY31">
        <v>33.004899999999999</v>
      </c>
      <c r="FZ31">
        <v>25.1035</v>
      </c>
      <c r="GA31">
        <v>41.473399999999998</v>
      </c>
      <c r="GB31">
        <v>16.195499999999999</v>
      </c>
      <c r="GC31">
        <v>-999.9</v>
      </c>
      <c r="GD31">
        <v>400</v>
      </c>
      <c r="GE31">
        <v>26.499099999999999</v>
      </c>
      <c r="GF31">
        <v>100.36199999999999</v>
      </c>
      <c r="GG31">
        <v>99.732699999999994</v>
      </c>
    </row>
    <row r="32" spans="1:189" x14ac:dyDescent="0.2">
      <c r="A32">
        <v>14</v>
      </c>
      <c r="B32">
        <v>1626621768.3</v>
      </c>
      <c r="C32">
        <v>822</v>
      </c>
      <c r="D32" t="s">
        <v>353</v>
      </c>
      <c r="E32" t="s">
        <v>354</v>
      </c>
      <c r="F32">
        <f t="shared" si="0"/>
        <v>5914</v>
      </c>
      <c r="G32">
        <f t="shared" si="1"/>
        <v>35.475905397921672</v>
      </c>
      <c r="H32">
        <f t="shared" si="2"/>
        <v>0</v>
      </c>
      <c r="I32" t="s">
        <v>301</v>
      </c>
      <c r="J32" t="s">
        <v>302</v>
      </c>
      <c r="K32" t="s">
        <v>303</v>
      </c>
      <c r="L32" t="s">
        <v>304</v>
      </c>
      <c r="M32" t="s">
        <v>19</v>
      </c>
      <c r="O32" t="s">
        <v>305</v>
      </c>
      <c r="U32">
        <v>1626621760.30323</v>
      </c>
      <c r="V32">
        <f t="shared" si="3"/>
        <v>1.1321066892855216E-2</v>
      </c>
      <c r="W32">
        <f t="shared" si="4"/>
        <v>24.252632381792925</v>
      </c>
      <c r="X32">
        <f t="shared" si="5"/>
        <v>375.00238709677399</v>
      </c>
      <c r="Y32">
        <f t="shared" si="6"/>
        <v>298.76762328466094</v>
      </c>
      <c r="Z32">
        <f t="shared" si="7"/>
        <v>27.241131688557893</v>
      </c>
      <c r="AA32">
        <f t="shared" si="8"/>
        <v>34.192089819229274</v>
      </c>
      <c r="AB32">
        <f t="shared" si="45"/>
        <v>0.67761910507516021</v>
      </c>
      <c r="AC32">
        <f t="shared" si="9"/>
        <v>2.1206850581700341</v>
      </c>
      <c r="AD32">
        <f t="shared" si="10"/>
        <v>0.57654582637296892</v>
      </c>
      <c r="AE32">
        <f t="shared" si="11"/>
        <v>0.36815920529286605</v>
      </c>
      <c r="AF32">
        <f t="shared" si="12"/>
        <v>136.19530361433198</v>
      </c>
      <c r="AG32">
        <f t="shared" si="13"/>
        <v>32.893569544294671</v>
      </c>
      <c r="AH32">
        <f t="shared" si="14"/>
        <v>33.1624129032258</v>
      </c>
      <c r="AI32">
        <f t="shared" si="15"/>
        <v>5.0983943320326794</v>
      </c>
      <c r="AJ32">
        <f t="shared" si="16"/>
        <v>57.598933025159816</v>
      </c>
      <c r="AK32">
        <f t="shared" si="17"/>
        <v>3.3913672389603584</v>
      </c>
      <c r="AL32">
        <f t="shared" si="18"/>
        <v>5.8878994120932306</v>
      </c>
      <c r="AM32">
        <f t="shared" si="19"/>
        <v>1.707027093072321</v>
      </c>
      <c r="AN32">
        <f t="shared" si="20"/>
        <v>-499.25904997491506</v>
      </c>
      <c r="AO32">
        <f t="shared" si="21"/>
        <v>296.07251520164527</v>
      </c>
      <c r="AP32">
        <f t="shared" si="22"/>
        <v>32.433583298219993</v>
      </c>
      <c r="AQ32">
        <f t="shared" si="23"/>
        <v>-34.557647860717793</v>
      </c>
      <c r="AR32">
        <v>-3.7788444417854998E-2</v>
      </c>
      <c r="AS32">
        <v>4.2420839308592299E-2</v>
      </c>
      <c r="AT32">
        <v>3.22654402136126</v>
      </c>
      <c r="AU32">
        <v>0</v>
      </c>
      <c r="AV32">
        <v>0</v>
      </c>
      <c r="AW32">
        <f t="shared" si="24"/>
        <v>1</v>
      </c>
      <c r="AX32">
        <f t="shared" si="25"/>
        <v>0</v>
      </c>
      <c r="AY32">
        <f t="shared" si="26"/>
        <v>46819.952094245666</v>
      </c>
      <c r="AZ32">
        <v>0</v>
      </c>
      <c r="BA32">
        <v>0</v>
      </c>
      <c r="BB32">
        <v>0</v>
      </c>
      <c r="BC32">
        <f t="shared" si="27"/>
        <v>0</v>
      </c>
      <c r="BD32" t="e">
        <f t="shared" si="28"/>
        <v>#DIV/0!</v>
      </c>
      <c r="BE32">
        <v>-1</v>
      </c>
      <c r="BF32" t="s">
        <v>355</v>
      </c>
      <c r="BG32">
        <v>960.82704000000001</v>
      </c>
      <c r="BH32">
        <v>1553.45</v>
      </c>
      <c r="BI32">
        <f t="shared" si="29"/>
        <v>0.3814882744858219</v>
      </c>
      <c r="BJ32">
        <v>0.5</v>
      </c>
      <c r="BK32">
        <f t="shared" si="30"/>
        <v>841.2090684088007</v>
      </c>
      <c r="BL32">
        <f t="shared" si="31"/>
        <v>24.252632381792925</v>
      </c>
      <c r="BM32">
        <f t="shared" si="32"/>
        <v>160.45569799454955</v>
      </c>
      <c r="BN32">
        <f t="shared" si="33"/>
        <v>1</v>
      </c>
      <c r="BO32">
        <f t="shared" si="34"/>
        <v>3.0019448589112159E-2</v>
      </c>
      <c r="BP32">
        <f t="shared" si="35"/>
        <v>-1</v>
      </c>
      <c r="BQ32" t="s">
        <v>307</v>
      </c>
      <c r="BR32">
        <v>0</v>
      </c>
      <c r="BS32">
        <f t="shared" si="36"/>
        <v>1553.45</v>
      </c>
      <c r="BT32">
        <f t="shared" si="37"/>
        <v>0.3814882744858219</v>
      </c>
      <c r="BU32" t="e">
        <f t="shared" si="38"/>
        <v>#DIV/0!</v>
      </c>
      <c r="BV32">
        <f t="shared" si="39"/>
        <v>0.3814882744858219</v>
      </c>
      <c r="BW32" t="e">
        <f t="shared" si="40"/>
        <v>#DIV/0!</v>
      </c>
      <c r="BX32" t="s">
        <v>307</v>
      </c>
      <c r="BY32" t="s">
        <v>307</v>
      </c>
      <c r="BZ32" t="s">
        <v>307</v>
      </c>
      <c r="CA32" t="s">
        <v>307</v>
      </c>
      <c r="CB32" t="s">
        <v>307</v>
      </c>
      <c r="CC32" t="s">
        <v>307</v>
      </c>
      <c r="CD32" t="s">
        <v>307</v>
      </c>
      <c r="CE32" t="s">
        <v>307</v>
      </c>
      <c r="CF32">
        <f t="shared" si="41"/>
        <v>1000.01803225806</v>
      </c>
      <c r="CG32">
        <f t="shared" si="42"/>
        <v>841.2090684088007</v>
      </c>
      <c r="CH32">
        <f t="shared" si="43"/>
        <v>0.84119389978332137</v>
      </c>
      <c r="CI32">
        <f t="shared" si="44"/>
        <v>0.16190422658181022</v>
      </c>
      <c r="CJ32">
        <v>6</v>
      </c>
      <c r="CK32">
        <v>0.5</v>
      </c>
      <c r="CL32" t="s">
        <v>308</v>
      </c>
      <c r="CM32">
        <v>1626621760.30323</v>
      </c>
      <c r="CN32">
        <v>375.00238709677399</v>
      </c>
      <c r="CO32">
        <v>399.42783870967702</v>
      </c>
      <c r="CP32">
        <v>37.194883870967701</v>
      </c>
      <c r="CQ32">
        <v>27.852599999999999</v>
      </c>
      <c r="CR32">
        <v>700.04174193548397</v>
      </c>
      <c r="CS32">
        <v>91.109629032258098</v>
      </c>
      <c r="CT32">
        <v>6.8696748387096801E-2</v>
      </c>
      <c r="CU32">
        <v>35.752035483870998</v>
      </c>
      <c r="CV32">
        <v>33.1624129032258</v>
      </c>
      <c r="CW32">
        <v>999.9</v>
      </c>
      <c r="CX32">
        <v>10002.09</v>
      </c>
      <c r="CY32">
        <v>0</v>
      </c>
      <c r="CZ32">
        <v>0.23017209677419401</v>
      </c>
      <c r="DA32">
        <v>1000.01803225806</v>
      </c>
      <c r="DB32">
        <v>0.96000438709677405</v>
      </c>
      <c r="DC32">
        <v>3.9995529032258101E-2</v>
      </c>
      <c r="DD32">
        <v>0</v>
      </c>
      <c r="DE32">
        <v>962.94799999999998</v>
      </c>
      <c r="DF32">
        <v>4.9997400000000001</v>
      </c>
      <c r="DG32">
        <v>17520.203225806501</v>
      </c>
      <c r="DH32">
        <v>9011.8041935483907</v>
      </c>
      <c r="DI32">
        <v>48.082322580645098</v>
      </c>
      <c r="DJ32">
        <v>50.411000000000001</v>
      </c>
      <c r="DK32">
        <v>49.524000000000001</v>
      </c>
      <c r="DL32">
        <v>50.5741935483871</v>
      </c>
      <c r="DM32">
        <v>50.762</v>
      </c>
      <c r="DN32">
        <v>955.22193548387099</v>
      </c>
      <c r="DO32">
        <v>39.797419354838702</v>
      </c>
      <c r="DP32">
        <v>0</v>
      </c>
      <c r="DQ32">
        <v>77.5</v>
      </c>
      <c r="DR32">
        <v>960.82704000000001</v>
      </c>
      <c r="DS32">
        <v>-141.65253867495699</v>
      </c>
      <c r="DT32">
        <v>-2333.4230801881099</v>
      </c>
      <c r="DU32">
        <v>17483.748</v>
      </c>
      <c r="DV32">
        <v>15</v>
      </c>
      <c r="DW32">
        <v>1626621726.3</v>
      </c>
      <c r="DX32" t="s">
        <v>352</v>
      </c>
      <c r="DY32">
        <v>6</v>
      </c>
      <c r="DZ32">
        <v>-0.39900000000000002</v>
      </c>
      <c r="EA32">
        <v>-6.0999999999999999E-2</v>
      </c>
      <c r="EB32">
        <v>398</v>
      </c>
      <c r="EC32">
        <v>27</v>
      </c>
      <c r="ED32">
        <v>0.13</v>
      </c>
      <c r="EE32">
        <v>0.01</v>
      </c>
      <c r="EF32">
        <v>-20.758006984127</v>
      </c>
      <c r="EG32">
        <v>-31.529697301985099</v>
      </c>
      <c r="EH32">
        <v>5.9609044956054298</v>
      </c>
      <c r="EI32">
        <v>0</v>
      </c>
      <c r="EJ32">
        <v>944.21900000000005</v>
      </c>
      <c r="EK32">
        <v>0</v>
      </c>
      <c r="EL32">
        <v>0</v>
      </c>
      <c r="EM32">
        <v>0</v>
      </c>
      <c r="EN32">
        <v>6.9234360873015897</v>
      </c>
      <c r="EO32">
        <v>18.7836847682144</v>
      </c>
      <c r="EP32">
        <v>3.2377525534273599</v>
      </c>
      <c r="EQ32">
        <v>0</v>
      </c>
      <c r="ER32">
        <v>0</v>
      </c>
      <c r="ES32">
        <v>3</v>
      </c>
      <c r="ET32" t="s">
        <v>310</v>
      </c>
      <c r="EU32">
        <v>1.8841399999999999</v>
      </c>
      <c r="EV32">
        <v>1.8810899999999999</v>
      </c>
      <c r="EW32">
        <v>1.8830899999999999</v>
      </c>
      <c r="EX32">
        <v>1.8813</v>
      </c>
      <c r="EY32">
        <v>1.88263</v>
      </c>
      <c r="EZ32">
        <v>1.88202</v>
      </c>
      <c r="FA32">
        <v>1.8839399999999999</v>
      </c>
      <c r="FB32">
        <v>1.8811</v>
      </c>
      <c r="FC32" t="s">
        <v>311</v>
      </c>
      <c r="FD32" t="s">
        <v>19</v>
      </c>
      <c r="FE32" t="s">
        <v>19</v>
      </c>
      <c r="FF32" t="s">
        <v>19</v>
      </c>
      <c r="FG32" t="s">
        <v>312</v>
      </c>
      <c r="FH32" t="s">
        <v>313</v>
      </c>
      <c r="FI32" t="s">
        <v>314</v>
      </c>
      <c r="FJ32" t="s">
        <v>314</v>
      </c>
      <c r="FK32" t="s">
        <v>314</v>
      </c>
      <c r="FL32" t="s">
        <v>314</v>
      </c>
      <c r="FM32">
        <v>0</v>
      </c>
      <c r="FN32">
        <v>100</v>
      </c>
      <c r="FO32">
        <v>100</v>
      </c>
      <c r="FP32">
        <v>-0.39900000000000002</v>
      </c>
      <c r="FQ32">
        <v>-6.0999999999999999E-2</v>
      </c>
      <c r="FR32">
        <v>2</v>
      </c>
      <c r="FS32">
        <v>749.25699999999995</v>
      </c>
      <c r="FT32">
        <v>503.24299999999999</v>
      </c>
      <c r="FU32">
        <v>35.040199999999999</v>
      </c>
      <c r="FV32">
        <v>33.471600000000002</v>
      </c>
      <c r="FW32">
        <v>30.000399999999999</v>
      </c>
      <c r="FX32">
        <v>33.143500000000003</v>
      </c>
      <c r="FY32">
        <v>33.082799999999999</v>
      </c>
      <c r="FZ32">
        <v>25.342300000000002</v>
      </c>
      <c r="GA32">
        <v>35.261600000000001</v>
      </c>
      <c r="GB32">
        <v>13.4856</v>
      </c>
      <c r="GC32">
        <v>-999.9</v>
      </c>
      <c r="GD32">
        <v>400</v>
      </c>
      <c r="GE32">
        <v>29.021100000000001</v>
      </c>
      <c r="GF32">
        <v>100.36</v>
      </c>
      <c r="GG32">
        <v>99.720399999999998</v>
      </c>
    </row>
    <row r="33" spans="1:189" x14ac:dyDescent="0.2">
      <c r="A33">
        <v>15</v>
      </c>
      <c r="B33">
        <v>1626621829.8</v>
      </c>
      <c r="C33">
        <v>883.5</v>
      </c>
      <c r="D33" t="s">
        <v>356</v>
      </c>
      <c r="E33" t="s">
        <v>357</v>
      </c>
      <c r="F33">
        <f t="shared" si="0"/>
        <v>5914</v>
      </c>
      <c r="G33">
        <f t="shared" si="1"/>
        <v>35.467320702175513</v>
      </c>
      <c r="H33">
        <f t="shared" si="2"/>
        <v>0</v>
      </c>
      <c r="I33" t="s">
        <v>301</v>
      </c>
      <c r="J33" t="s">
        <v>302</v>
      </c>
      <c r="K33" t="s">
        <v>303</v>
      </c>
      <c r="L33" t="s">
        <v>304</v>
      </c>
      <c r="M33" t="s">
        <v>19</v>
      </c>
      <c r="O33" t="s">
        <v>305</v>
      </c>
      <c r="U33">
        <v>1626621821.8225801</v>
      </c>
      <c r="V33">
        <f t="shared" si="3"/>
        <v>1.1194462299673694E-2</v>
      </c>
      <c r="W33">
        <f t="shared" si="4"/>
        <v>36.609111791044448</v>
      </c>
      <c r="X33">
        <f t="shared" si="5"/>
        <v>368.611548387097</v>
      </c>
      <c r="Y33">
        <f t="shared" si="6"/>
        <v>293.68935036798257</v>
      </c>
      <c r="Z33">
        <f t="shared" si="7"/>
        <v>26.77458097114603</v>
      </c>
      <c r="AA33">
        <f t="shared" si="8"/>
        <v>33.604962988354195</v>
      </c>
      <c r="AB33">
        <f t="shared" si="45"/>
        <v>1.0629550477908034</v>
      </c>
      <c r="AC33">
        <f t="shared" si="9"/>
        <v>2.1208121950052172</v>
      </c>
      <c r="AD33">
        <f t="shared" si="10"/>
        <v>0.8347555201998883</v>
      </c>
      <c r="AE33">
        <f t="shared" si="11"/>
        <v>0.53810705075464771</v>
      </c>
      <c r="AF33">
        <f t="shared" si="12"/>
        <v>136.1919319298477</v>
      </c>
      <c r="AG33">
        <f t="shared" si="13"/>
        <v>32.997509467109708</v>
      </c>
      <c r="AH33">
        <f t="shared" si="14"/>
        <v>33.070722580645203</v>
      </c>
      <c r="AI33">
        <f t="shared" si="15"/>
        <v>5.0722176380543544</v>
      </c>
      <c r="AJ33">
        <f t="shared" si="16"/>
        <v>66.187116629177439</v>
      </c>
      <c r="AK33">
        <f t="shared" si="17"/>
        <v>3.9098613836237912</v>
      </c>
      <c r="AL33">
        <f t="shared" si="18"/>
        <v>5.9072846540956538</v>
      </c>
      <c r="AM33">
        <f t="shared" si="19"/>
        <v>1.1623562544305632</v>
      </c>
      <c r="AN33">
        <f t="shared" si="20"/>
        <v>-493.67578741560993</v>
      </c>
      <c r="AO33">
        <f t="shared" si="21"/>
        <v>313.39907702309807</v>
      </c>
      <c r="AP33">
        <f t="shared" si="22"/>
        <v>34.324296763412924</v>
      </c>
      <c r="AQ33">
        <f t="shared" si="23"/>
        <v>-9.7604816992512156</v>
      </c>
      <c r="AR33">
        <v>-3.7791702095642997E-2</v>
      </c>
      <c r="AS33">
        <v>4.2424496337297599E-2</v>
      </c>
      <c r="AT33">
        <v>3.2267664924245798</v>
      </c>
      <c r="AU33">
        <v>75</v>
      </c>
      <c r="AV33">
        <v>11</v>
      </c>
      <c r="AW33">
        <f t="shared" si="24"/>
        <v>1</v>
      </c>
      <c r="AX33">
        <f t="shared" si="25"/>
        <v>0</v>
      </c>
      <c r="AY33">
        <f t="shared" si="26"/>
        <v>46814.67852296299</v>
      </c>
      <c r="AZ33">
        <v>0</v>
      </c>
      <c r="BA33">
        <v>0</v>
      </c>
      <c r="BB33">
        <v>0</v>
      </c>
      <c r="BC33">
        <f t="shared" si="27"/>
        <v>0</v>
      </c>
      <c r="BD33" t="e">
        <f t="shared" si="28"/>
        <v>#DIV/0!</v>
      </c>
      <c r="BE33">
        <v>-1</v>
      </c>
      <c r="BF33" t="s">
        <v>358</v>
      </c>
      <c r="BG33">
        <v>1001.98676</v>
      </c>
      <c r="BH33">
        <v>2152.08</v>
      </c>
      <c r="BI33">
        <f t="shared" si="29"/>
        <v>0.53441007769227911</v>
      </c>
      <c r="BJ33">
        <v>0.5</v>
      </c>
      <c r="BK33">
        <f t="shared" si="30"/>
        <v>841.18704546211154</v>
      </c>
      <c r="BL33">
        <f t="shared" si="31"/>
        <v>36.609111791044448</v>
      </c>
      <c r="BM33">
        <f t="shared" si="32"/>
        <v>224.76941715957287</v>
      </c>
      <c r="BN33">
        <f t="shared" si="33"/>
        <v>1</v>
      </c>
      <c r="BO33">
        <f t="shared" si="34"/>
        <v>4.4709570830805699E-2</v>
      </c>
      <c r="BP33">
        <f t="shared" si="35"/>
        <v>-1</v>
      </c>
      <c r="BQ33" t="s">
        <v>307</v>
      </c>
      <c r="BR33">
        <v>0</v>
      </c>
      <c r="BS33">
        <f t="shared" si="36"/>
        <v>2152.08</v>
      </c>
      <c r="BT33">
        <f t="shared" si="37"/>
        <v>0.53441007769227911</v>
      </c>
      <c r="BU33" t="e">
        <f t="shared" si="38"/>
        <v>#DIV/0!</v>
      </c>
      <c r="BV33">
        <f t="shared" si="39"/>
        <v>0.53441007769227911</v>
      </c>
      <c r="BW33" t="e">
        <f t="shared" si="40"/>
        <v>#DIV/0!</v>
      </c>
      <c r="BX33" t="s">
        <v>307</v>
      </c>
      <c r="BY33" t="s">
        <v>307</v>
      </c>
      <c r="BZ33" t="s">
        <v>307</v>
      </c>
      <c r="CA33" t="s">
        <v>307</v>
      </c>
      <c r="CB33" t="s">
        <v>307</v>
      </c>
      <c r="CC33" t="s">
        <v>307</v>
      </c>
      <c r="CD33" t="s">
        <v>307</v>
      </c>
      <c r="CE33" t="s">
        <v>307</v>
      </c>
      <c r="CF33">
        <f t="shared" si="41"/>
        <v>999.99170967741895</v>
      </c>
      <c r="CG33">
        <f t="shared" si="42"/>
        <v>841.18704546211154</v>
      </c>
      <c r="CH33">
        <f t="shared" si="43"/>
        <v>0.84119401923188419</v>
      </c>
      <c r="CI33">
        <f t="shared" si="44"/>
        <v>0.16190445711753654</v>
      </c>
      <c r="CJ33">
        <v>6</v>
      </c>
      <c r="CK33">
        <v>0.5</v>
      </c>
      <c r="CL33" t="s">
        <v>308</v>
      </c>
      <c r="CM33">
        <v>1626621821.8225801</v>
      </c>
      <c r="CN33">
        <v>368.611548387097</v>
      </c>
      <c r="CO33">
        <v>403.539548387097</v>
      </c>
      <c r="CP33">
        <v>42.887119354838703</v>
      </c>
      <c r="CQ33">
        <v>33.700264516129003</v>
      </c>
      <c r="CR33">
        <v>699.76270967741902</v>
      </c>
      <c r="CS33">
        <v>91.105183870967707</v>
      </c>
      <c r="CT33">
        <v>6.1148641935483902E-2</v>
      </c>
      <c r="CU33">
        <v>35.8117290322581</v>
      </c>
      <c r="CV33">
        <v>33.070722580645203</v>
      </c>
      <c r="CW33">
        <v>999.9</v>
      </c>
      <c r="CX33">
        <v>10003.4403225806</v>
      </c>
      <c r="CY33">
        <v>0</v>
      </c>
      <c r="CZ33">
        <v>0.23193932258064501</v>
      </c>
      <c r="DA33">
        <v>999.99170967741895</v>
      </c>
      <c r="DB33">
        <v>0.95999916129032203</v>
      </c>
      <c r="DC33">
        <v>4.0001074193548397E-2</v>
      </c>
      <c r="DD33">
        <v>0</v>
      </c>
      <c r="DE33">
        <v>1004.54396774194</v>
      </c>
      <c r="DF33">
        <v>4.9997400000000001</v>
      </c>
      <c r="DG33">
        <v>16718.8129032258</v>
      </c>
      <c r="DH33">
        <v>9011.5458064516097</v>
      </c>
      <c r="DI33">
        <v>48.287999999999997</v>
      </c>
      <c r="DJ33">
        <v>50.651000000000003</v>
      </c>
      <c r="DK33">
        <v>49.741870967741903</v>
      </c>
      <c r="DL33">
        <v>50.713419354838699</v>
      </c>
      <c r="DM33">
        <v>50.947161290322597</v>
      </c>
      <c r="DN33">
        <v>955.19193548387102</v>
      </c>
      <c r="DO33">
        <v>39.800322580645201</v>
      </c>
      <c r="DP33">
        <v>0</v>
      </c>
      <c r="DQ33">
        <v>61.100000143051098</v>
      </c>
      <c r="DR33">
        <v>1001.98676</v>
      </c>
      <c r="DS33">
        <v>-126.61107671364999</v>
      </c>
      <c r="DT33">
        <v>-1764.5769202337001</v>
      </c>
      <c r="DU33">
        <v>16685.932000000001</v>
      </c>
      <c r="DV33">
        <v>15</v>
      </c>
      <c r="DW33">
        <v>1626621726.3</v>
      </c>
      <c r="DX33" t="s">
        <v>352</v>
      </c>
      <c r="DY33">
        <v>6</v>
      </c>
      <c r="DZ33">
        <v>-0.39900000000000002</v>
      </c>
      <c r="EA33">
        <v>-6.0999999999999999E-2</v>
      </c>
      <c r="EB33">
        <v>398</v>
      </c>
      <c r="EC33">
        <v>27</v>
      </c>
      <c r="ED33">
        <v>0.13</v>
      </c>
      <c r="EE33">
        <v>0.01</v>
      </c>
      <c r="EF33">
        <v>-23.539299880952399</v>
      </c>
      <c r="EG33">
        <v>-85.418788473763797</v>
      </c>
      <c r="EH33">
        <v>13.651909554563799</v>
      </c>
      <c r="EI33">
        <v>0</v>
      </c>
      <c r="EJ33">
        <v>991.72299999999996</v>
      </c>
      <c r="EK33">
        <v>0</v>
      </c>
      <c r="EL33">
        <v>0</v>
      </c>
      <c r="EM33">
        <v>0</v>
      </c>
      <c r="EN33">
        <v>2.4182125238095198</v>
      </c>
      <c r="EO33">
        <v>49.733994760071198</v>
      </c>
      <c r="EP33">
        <v>7.6570775969470199</v>
      </c>
      <c r="EQ33">
        <v>0</v>
      </c>
      <c r="ER33">
        <v>0</v>
      </c>
      <c r="ES33">
        <v>3</v>
      </c>
      <c r="ET33" t="s">
        <v>310</v>
      </c>
      <c r="EU33">
        <v>1.8841399999999999</v>
      </c>
      <c r="EV33">
        <v>1.8811</v>
      </c>
      <c r="EW33">
        <v>1.8830899999999999</v>
      </c>
      <c r="EX33">
        <v>1.8813</v>
      </c>
      <c r="EY33">
        <v>1.8826499999999999</v>
      </c>
      <c r="EZ33">
        <v>1.88202</v>
      </c>
      <c r="FA33">
        <v>1.88392</v>
      </c>
      <c r="FB33">
        <v>1.8811</v>
      </c>
      <c r="FC33" t="s">
        <v>311</v>
      </c>
      <c r="FD33" t="s">
        <v>19</v>
      </c>
      <c r="FE33" t="s">
        <v>19</v>
      </c>
      <c r="FF33" t="s">
        <v>19</v>
      </c>
      <c r="FG33" t="s">
        <v>312</v>
      </c>
      <c r="FH33" t="s">
        <v>313</v>
      </c>
      <c r="FI33" t="s">
        <v>314</v>
      </c>
      <c r="FJ33" t="s">
        <v>314</v>
      </c>
      <c r="FK33" t="s">
        <v>314</v>
      </c>
      <c r="FL33" t="s">
        <v>314</v>
      </c>
      <c r="FM33">
        <v>0</v>
      </c>
      <c r="FN33">
        <v>100</v>
      </c>
      <c r="FO33">
        <v>100</v>
      </c>
      <c r="FP33">
        <v>-0.39900000000000002</v>
      </c>
      <c r="FQ33">
        <v>-6.0999999999999999E-2</v>
      </c>
      <c r="FR33">
        <v>2</v>
      </c>
      <c r="FS33">
        <v>659.40599999999995</v>
      </c>
      <c r="FT33">
        <v>500.76499999999999</v>
      </c>
      <c r="FU33">
        <v>35.118299999999998</v>
      </c>
      <c r="FV33">
        <v>33.529000000000003</v>
      </c>
      <c r="FW33">
        <v>30.000599999999999</v>
      </c>
      <c r="FX33">
        <v>33.1937</v>
      </c>
      <c r="FY33">
        <v>33.117199999999997</v>
      </c>
      <c r="FZ33">
        <v>24.9725</v>
      </c>
      <c r="GA33">
        <v>43.467399999999998</v>
      </c>
      <c r="GB33">
        <v>11.327400000000001</v>
      </c>
      <c r="GC33">
        <v>-999.9</v>
      </c>
      <c r="GD33">
        <v>400</v>
      </c>
      <c r="GE33">
        <v>25.808499999999999</v>
      </c>
      <c r="GF33">
        <v>100.33499999999999</v>
      </c>
      <c r="GG33">
        <v>99.712900000000005</v>
      </c>
    </row>
    <row r="34" spans="1:189" x14ac:dyDescent="0.2">
      <c r="A34">
        <v>16</v>
      </c>
      <c r="B34">
        <v>1626621859.8</v>
      </c>
      <c r="C34">
        <v>913.5</v>
      </c>
      <c r="D34" t="s">
        <v>359</v>
      </c>
      <c r="E34" t="s">
        <v>360</v>
      </c>
      <c r="F34">
        <f t="shared" si="0"/>
        <v>5914</v>
      </c>
      <c r="G34">
        <f t="shared" si="1"/>
        <v>35.459127718095303</v>
      </c>
      <c r="H34">
        <f t="shared" si="2"/>
        <v>0</v>
      </c>
      <c r="I34" t="s">
        <v>301</v>
      </c>
      <c r="J34" t="s">
        <v>302</v>
      </c>
      <c r="K34" t="s">
        <v>303</v>
      </c>
      <c r="L34" t="s">
        <v>304</v>
      </c>
      <c r="M34" t="s">
        <v>19</v>
      </c>
      <c r="O34" t="s">
        <v>305</v>
      </c>
      <c r="U34">
        <v>1626621851.80323</v>
      </c>
      <c r="V34">
        <f t="shared" si="3"/>
        <v>1.4318798441392683E-2</v>
      </c>
      <c r="W34">
        <f t="shared" si="4"/>
        <v>35.136773140782182</v>
      </c>
      <c r="X34">
        <f t="shared" si="5"/>
        <v>364.25496774193499</v>
      </c>
      <c r="Y34">
        <f t="shared" si="6"/>
        <v>288.42661184359093</v>
      </c>
      <c r="Z34">
        <f t="shared" si="7"/>
        <v>26.296854464339653</v>
      </c>
      <c r="AA34">
        <f t="shared" si="8"/>
        <v>33.210388644085334</v>
      </c>
      <c r="AB34">
        <f t="shared" si="45"/>
        <v>1.0312818907010306</v>
      </c>
      <c r="AC34">
        <f t="shared" si="9"/>
        <v>2.1205918243291739</v>
      </c>
      <c r="AD34">
        <f t="shared" si="10"/>
        <v>0.81500108241516633</v>
      </c>
      <c r="AE34">
        <f t="shared" si="11"/>
        <v>0.52499596834723095</v>
      </c>
      <c r="AF34">
        <f t="shared" si="12"/>
        <v>136.14403127893846</v>
      </c>
      <c r="AG34">
        <f t="shared" si="13"/>
        <v>31.974846560308418</v>
      </c>
      <c r="AH34">
        <f t="shared" si="14"/>
        <v>32.6933096774194</v>
      </c>
      <c r="AI34">
        <f t="shared" si="15"/>
        <v>4.9656972032220112</v>
      </c>
      <c r="AJ34">
        <f t="shared" si="16"/>
        <v>57.994117134977245</v>
      </c>
      <c r="AK34">
        <f t="shared" si="17"/>
        <v>3.437685317039727</v>
      </c>
      <c r="AL34">
        <f t="shared" si="18"/>
        <v>5.9276448834262885</v>
      </c>
      <c r="AM34">
        <f t="shared" si="19"/>
        <v>1.5280118861822842</v>
      </c>
      <c r="AN34">
        <f t="shared" si="20"/>
        <v>-631.4590112654173</v>
      </c>
      <c r="AO34">
        <f t="shared" si="21"/>
        <v>363.6611823838748</v>
      </c>
      <c r="AP34">
        <f t="shared" si="22"/>
        <v>39.77238163597363</v>
      </c>
      <c r="AQ34">
        <f t="shared" si="23"/>
        <v>-91.881415966630414</v>
      </c>
      <c r="AR34">
        <v>-3.7786055545822199E-2</v>
      </c>
      <c r="AS34">
        <v>4.2418157590458798E-2</v>
      </c>
      <c r="AT34">
        <v>3.2263808784360202</v>
      </c>
      <c r="AU34">
        <v>0</v>
      </c>
      <c r="AV34">
        <v>0</v>
      </c>
      <c r="AW34">
        <f t="shared" si="24"/>
        <v>1</v>
      </c>
      <c r="AX34">
        <f t="shared" si="25"/>
        <v>0</v>
      </c>
      <c r="AY34">
        <f t="shared" si="26"/>
        <v>46798.441717049616</v>
      </c>
      <c r="AZ34">
        <v>0</v>
      </c>
      <c r="BA34">
        <v>0</v>
      </c>
      <c r="BB34">
        <v>0</v>
      </c>
      <c r="BC34">
        <f t="shared" si="27"/>
        <v>0</v>
      </c>
      <c r="BD34" t="e">
        <f t="shared" si="28"/>
        <v>#DIV/0!</v>
      </c>
      <c r="BE34">
        <v>-1</v>
      </c>
      <c r="BF34" t="s">
        <v>361</v>
      </c>
      <c r="BG34">
        <v>1000.58092</v>
      </c>
      <c r="BH34">
        <v>2085.58</v>
      </c>
      <c r="BI34">
        <f t="shared" si="29"/>
        <v>0.52023853316583391</v>
      </c>
      <c r="BJ34">
        <v>0.5</v>
      </c>
      <c r="BK34">
        <f t="shared" si="30"/>
        <v>840.89195416711459</v>
      </c>
      <c r="BL34">
        <f t="shared" si="31"/>
        <v>35.136773140782182</v>
      </c>
      <c r="BM34">
        <f t="shared" si="32"/>
        <v>218.73219839342568</v>
      </c>
      <c r="BN34">
        <f t="shared" si="33"/>
        <v>1</v>
      </c>
      <c r="BO34">
        <f t="shared" si="34"/>
        <v>4.2974335717809169E-2</v>
      </c>
      <c r="BP34">
        <f t="shared" si="35"/>
        <v>-1</v>
      </c>
      <c r="BQ34" t="s">
        <v>307</v>
      </c>
      <c r="BR34">
        <v>0</v>
      </c>
      <c r="BS34">
        <f t="shared" si="36"/>
        <v>2085.58</v>
      </c>
      <c r="BT34">
        <f t="shared" si="37"/>
        <v>0.52023853316583402</v>
      </c>
      <c r="BU34" t="e">
        <f t="shared" si="38"/>
        <v>#DIV/0!</v>
      </c>
      <c r="BV34">
        <f t="shared" si="39"/>
        <v>0.52023853316583402</v>
      </c>
      <c r="BW34" t="e">
        <f t="shared" si="40"/>
        <v>#DIV/0!</v>
      </c>
      <c r="BX34" t="s">
        <v>307</v>
      </c>
      <c r="BY34" t="s">
        <v>307</v>
      </c>
      <c r="BZ34" t="s">
        <v>307</v>
      </c>
      <c r="CA34" t="s">
        <v>307</v>
      </c>
      <c r="CB34" t="s">
        <v>307</v>
      </c>
      <c r="CC34" t="s">
        <v>307</v>
      </c>
      <c r="CD34" t="s">
        <v>307</v>
      </c>
      <c r="CE34" t="s">
        <v>307</v>
      </c>
      <c r="CF34">
        <f t="shared" si="41"/>
        <v>999.64099999999996</v>
      </c>
      <c r="CG34">
        <f t="shared" si="42"/>
        <v>840.89195416711459</v>
      </c>
      <c r="CH34">
        <f t="shared" si="43"/>
        <v>0.8411939427925772</v>
      </c>
      <c r="CI34">
        <f t="shared" si="44"/>
        <v>0.16190430958967397</v>
      </c>
      <c r="CJ34">
        <v>6</v>
      </c>
      <c r="CK34">
        <v>0.5</v>
      </c>
      <c r="CL34" t="s">
        <v>308</v>
      </c>
      <c r="CM34">
        <v>1626621851.80323</v>
      </c>
      <c r="CN34">
        <v>364.25496774193499</v>
      </c>
      <c r="CO34">
        <v>398.84006451612902</v>
      </c>
      <c r="CP34">
        <v>37.7048870967742</v>
      </c>
      <c r="CQ34">
        <v>25.895325806451599</v>
      </c>
      <c r="CR34">
        <v>700.05529032258096</v>
      </c>
      <c r="CS34">
        <v>91.102567741935502</v>
      </c>
      <c r="CT34">
        <v>7.0900254838709695E-2</v>
      </c>
      <c r="CU34">
        <v>35.874241935483901</v>
      </c>
      <c r="CV34">
        <v>32.6933096774194</v>
      </c>
      <c r="CW34">
        <v>999.9</v>
      </c>
      <c r="CX34">
        <v>10002.2329032258</v>
      </c>
      <c r="CY34">
        <v>0</v>
      </c>
      <c r="CZ34">
        <v>0.230127967741935</v>
      </c>
      <c r="DA34">
        <v>999.64099999999996</v>
      </c>
      <c r="DB34">
        <v>0.960002322580645</v>
      </c>
      <c r="DC34">
        <v>3.9997632258064499E-2</v>
      </c>
      <c r="DD34">
        <v>0</v>
      </c>
      <c r="DE34">
        <v>1002.49270967742</v>
      </c>
      <c r="DF34">
        <v>4.9997400000000001</v>
      </c>
      <c r="DG34">
        <v>20055.903225806502</v>
      </c>
      <c r="DH34">
        <v>9008.3854838709703</v>
      </c>
      <c r="DI34">
        <v>48.453258064516099</v>
      </c>
      <c r="DJ34">
        <v>50.814193548387102</v>
      </c>
      <c r="DK34">
        <v>49.832322580645098</v>
      </c>
      <c r="DL34">
        <v>50.848580645161299</v>
      </c>
      <c r="DM34">
        <v>51.1148387096774</v>
      </c>
      <c r="DN34">
        <v>954.85903225806499</v>
      </c>
      <c r="DO34">
        <v>39.783870967741898</v>
      </c>
      <c r="DP34">
        <v>0</v>
      </c>
      <c r="DQ34">
        <v>29.299999952316298</v>
      </c>
      <c r="DR34">
        <v>1000.58092</v>
      </c>
      <c r="DS34">
        <v>-185.89376921526099</v>
      </c>
      <c r="DT34">
        <v>-28913.661536688502</v>
      </c>
      <c r="DU34">
        <v>19557.472000000002</v>
      </c>
      <c r="DV34">
        <v>15</v>
      </c>
      <c r="DW34">
        <v>1626621726.3</v>
      </c>
      <c r="DX34" t="s">
        <v>352</v>
      </c>
      <c r="DY34">
        <v>6</v>
      </c>
      <c r="DZ34">
        <v>-0.39900000000000002</v>
      </c>
      <c r="EA34">
        <v>-6.0999999999999999E-2</v>
      </c>
      <c r="EB34">
        <v>398</v>
      </c>
      <c r="EC34">
        <v>27</v>
      </c>
      <c r="ED34">
        <v>0.13</v>
      </c>
      <c r="EE34">
        <v>0.01</v>
      </c>
      <c r="EF34">
        <v>-29.345164761904801</v>
      </c>
      <c r="EG34">
        <v>-21.0262559672212</v>
      </c>
      <c r="EH34">
        <v>8.7544182585788803</v>
      </c>
      <c r="EI34">
        <v>0</v>
      </c>
      <c r="EJ34">
        <v>983.00099999999998</v>
      </c>
      <c r="EK34">
        <v>0</v>
      </c>
      <c r="EL34">
        <v>0</v>
      </c>
      <c r="EM34">
        <v>0</v>
      </c>
      <c r="EN34">
        <v>11.1384238095238</v>
      </c>
      <c r="EO34">
        <v>3.55797496089615E-2</v>
      </c>
      <c r="EP34">
        <v>2.6045798363642101</v>
      </c>
      <c r="EQ34">
        <v>1</v>
      </c>
      <c r="ER34">
        <v>1</v>
      </c>
      <c r="ES34">
        <v>3</v>
      </c>
      <c r="ET34" t="s">
        <v>362</v>
      </c>
      <c r="EU34">
        <v>1.8841399999999999</v>
      </c>
      <c r="EV34">
        <v>1.8811</v>
      </c>
      <c r="EW34">
        <v>1.8830899999999999</v>
      </c>
      <c r="EX34">
        <v>1.8813500000000001</v>
      </c>
      <c r="EY34">
        <v>1.8826499999999999</v>
      </c>
      <c r="EZ34">
        <v>1.88201</v>
      </c>
      <c r="FA34">
        <v>1.8839300000000001</v>
      </c>
      <c r="FB34">
        <v>1.8811</v>
      </c>
      <c r="FC34" t="s">
        <v>311</v>
      </c>
      <c r="FD34" t="s">
        <v>19</v>
      </c>
      <c r="FE34" t="s">
        <v>19</v>
      </c>
      <c r="FF34" t="s">
        <v>19</v>
      </c>
      <c r="FG34" t="s">
        <v>312</v>
      </c>
      <c r="FH34" t="s">
        <v>313</v>
      </c>
      <c r="FI34" t="s">
        <v>314</v>
      </c>
      <c r="FJ34" t="s">
        <v>314</v>
      </c>
      <c r="FK34" t="s">
        <v>314</v>
      </c>
      <c r="FL34" t="s">
        <v>314</v>
      </c>
      <c r="FM34">
        <v>0</v>
      </c>
      <c r="FN34">
        <v>100</v>
      </c>
      <c r="FO34">
        <v>100</v>
      </c>
      <c r="FP34">
        <v>-0.39900000000000002</v>
      </c>
      <c r="FQ34">
        <v>-6.0999999999999999E-2</v>
      </c>
      <c r="FR34">
        <v>2</v>
      </c>
      <c r="FS34">
        <v>763.86500000000001</v>
      </c>
      <c r="FT34">
        <v>498.56700000000001</v>
      </c>
      <c r="FU34">
        <v>35.184199999999997</v>
      </c>
      <c r="FV34">
        <v>33.5867</v>
      </c>
      <c r="FW34">
        <v>30.001000000000001</v>
      </c>
      <c r="FX34">
        <v>33.242400000000004</v>
      </c>
      <c r="FY34">
        <v>33.190800000000003</v>
      </c>
      <c r="FZ34">
        <v>25.463799999999999</v>
      </c>
      <c r="GA34">
        <v>41.432499999999997</v>
      </c>
      <c r="GB34">
        <v>8.5276300000000003</v>
      </c>
      <c r="GC34">
        <v>-999.9</v>
      </c>
      <c r="GD34">
        <v>400</v>
      </c>
      <c r="GE34">
        <v>26.953099999999999</v>
      </c>
      <c r="GF34">
        <v>100.339</v>
      </c>
      <c r="GG34">
        <v>99.702399999999997</v>
      </c>
    </row>
    <row r="35" spans="1:189" x14ac:dyDescent="0.2">
      <c r="A35">
        <v>17</v>
      </c>
      <c r="B35">
        <v>1626621979.8</v>
      </c>
      <c r="C35">
        <v>1033.5</v>
      </c>
      <c r="D35" t="s">
        <v>363</v>
      </c>
      <c r="E35" t="s">
        <v>364</v>
      </c>
      <c r="F35">
        <f t="shared" si="0"/>
        <v>5914</v>
      </c>
      <c r="G35">
        <f t="shared" si="1"/>
        <v>35.40261307614908</v>
      </c>
      <c r="H35">
        <f t="shared" si="2"/>
        <v>0</v>
      </c>
      <c r="I35" t="s">
        <v>301</v>
      </c>
      <c r="J35" t="s">
        <v>302</v>
      </c>
      <c r="K35" t="s">
        <v>303</v>
      </c>
      <c r="L35" t="s">
        <v>304</v>
      </c>
      <c r="M35" t="s">
        <v>19</v>
      </c>
      <c r="O35" t="s">
        <v>305</v>
      </c>
      <c r="U35">
        <v>1626621971.84516</v>
      </c>
      <c r="V35">
        <f t="shared" si="3"/>
        <v>8.4804306915597354E-3</v>
      </c>
      <c r="W35">
        <f t="shared" si="4"/>
        <v>34.658548222401329</v>
      </c>
      <c r="X35">
        <f t="shared" si="5"/>
        <v>371.61196774193502</v>
      </c>
      <c r="Y35">
        <f t="shared" si="6"/>
        <v>265.29530195411877</v>
      </c>
      <c r="Z35">
        <f t="shared" si="7"/>
        <v>24.186503873261557</v>
      </c>
      <c r="AA35">
        <f t="shared" si="8"/>
        <v>33.879206419927783</v>
      </c>
      <c r="AB35">
        <f t="shared" si="45"/>
        <v>0.6424360740163706</v>
      </c>
      <c r="AC35">
        <f t="shared" si="9"/>
        <v>2.1201474939428331</v>
      </c>
      <c r="AD35">
        <f t="shared" si="10"/>
        <v>0.55081205391435162</v>
      </c>
      <c r="AE35">
        <f t="shared" si="11"/>
        <v>0.35139525797174304</v>
      </c>
      <c r="AF35">
        <f t="shared" si="12"/>
        <v>136.19290882236638</v>
      </c>
      <c r="AG35">
        <f t="shared" si="13"/>
        <v>34.491282315551231</v>
      </c>
      <c r="AH35">
        <f t="shared" si="14"/>
        <v>34.364351612903199</v>
      </c>
      <c r="AI35">
        <f t="shared" si="15"/>
        <v>5.4525636139530214</v>
      </c>
      <c r="AJ35">
        <f t="shared" si="16"/>
        <v>67.707531780559336</v>
      </c>
      <c r="AK35">
        <f t="shared" si="17"/>
        <v>4.1226271972093089</v>
      </c>
      <c r="AL35">
        <f t="shared" si="18"/>
        <v>6.0888753271508662</v>
      </c>
      <c r="AM35">
        <f t="shared" si="19"/>
        <v>1.3299364167437124</v>
      </c>
      <c r="AN35">
        <f t="shared" si="20"/>
        <v>-373.98699349778434</v>
      </c>
      <c r="AO35">
        <f t="shared" si="21"/>
        <v>228.42469444435403</v>
      </c>
      <c r="AP35">
        <f t="shared" si="22"/>
        <v>25.251195918728012</v>
      </c>
      <c r="AQ35">
        <f t="shared" si="23"/>
        <v>15.88180568766407</v>
      </c>
      <c r="AR35">
        <v>-3.7774671861654001E-2</v>
      </c>
      <c r="AS35">
        <v>4.2405378407714502E-2</v>
      </c>
      <c r="AT35">
        <v>3.22560341051609</v>
      </c>
      <c r="AU35">
        <v>0</v>
      </c>
      <c r="AV35">
        <v>0</v>
      </c>
      <c r="AW35">
        <f t="shared" si="24"/>
        <v>1</v>
      </c>
      <c r="AX35">
        <f t="shared" si="25"/>
        <v>0</v>
      </c>
      <c r="AY35">
        <f t="shared" si="26"/>
        <v>46711.006357633596</v>
      </c>
      <c r="AZ35">
        <v>0</v>
      </c>
      <c r="BA35">
        <v>0</v>
      </c>
      <c r="BB35">
        <v>0</v>
      </c>
      <c r="BC35">
        <f t="shared" si="27"/>
        <v>0</v>
      </c>
      <c r="BD35" t="e">
        <f t="shared" si="28"/>
        <v>#DIV/0!</v>
      </c>
      <c r="BE35">
        <v>-1</v>
      </c>
      <c r="BF35" t="s">
        <v>365</v>
      </c>
      <c r="BG35">
        <v>915.81888000000004</v>
      </c>
      <c r="BH35">
        <v>2029.81</v>
      </c>
      <c r="BI35">
        <f t="shared" si="29"/>
        <v>0.54881546548691751</v>
      </c>
      <c r="BJ35">
        <v>0.5</v>
      </c>
      <c r="BK35">
        <f t="shared" si="30"/>
        <v>841.19632742675128</v>
      </c>
      <c r="BL35">
        <f t="shared" si="31"/>
        <v>34.658548222401329</v>
      </c>
      <c r="BM35">
        <f t="shared" si="32"/>
        <v>230.830777001299</v>
      </c>
      <c r="BN35">
        <f t="shared" si="33"/>
        <v>1</v>
      </c>
      <c r="BO35">
        <f t="shared" si="34"/>
        <v>4.2390280437245922E-2</v>
      </c>
      <c r="BP35">
        <f t="shared" si="35"/>
        <v>-1</v>
      </c>
      <c r="BQ35" t="s">
        <v>307</v>
      </c>
      <c r="BR35">
        <v>0</v>
      </c>
      <c r="BS35">
        <f t="shared" si="36"/>
        <v>2029.81</v>
      </c>
      <c r="BT35">
        <f t="shared" si="37"/>
        <v>0.54881546548691751</v>
      </c>
      <c r="BU35" t="e">
        <f t="shared" si="38"/>
        <v>#DIV/0!</v>
      </c>
      <c r="BV35">
        <f t="shared" si="39"/>
        <v>0.54881546548691751</v>
      </c>
      <c r="BW35" t="e">
        <f t="shared" si="40"/>
        <v>#DIV/0!</v>
      </c>
      <c r="BX35" t="s">
        <v>307</v>
      </c>
      <c r="BY35" t="s">
        <v>307</v>
      </c>
      <c r="BZ35" t="s">
        <v>307</v>
      </c>
      <c r="CA35" t="s">
        <v>307</v>
      </c>
      <c r="CB35" t="s">
        <v>307</v>
      </c>
      <c r="CC35" t="s">
        <v>307</v>
      </c>
      <c r="CD35" t="s">
        <v>307</v>
      </c>
      <c r="CE35" t="s">
        <v>307</v>
      </c>
      <c r="CF35">
        <f t="shared" si="41"/>
        <v>1000.0031290322599</v>
      </c>
      <c r="CG35">
        <f t="shared" si="42"/>
        <v>841.19632742675128</v>
      </c>
      <c r="CH35">
        <f t="shared" si="43"/>
        <v>0.8411936953045418</v>
      </c>
      <c r="CI35">
        <f t="shared" si="44"/>
        <v>0.16190383193776559</v>
      </c>
      <c r="CJ35">
        <v>6</v>
      </c>
      <c r="CK35">
        <v>0.5</v>
      </c>
      <c r="CL35" t="s">
        <v>308</v>
      </c>
      <c r="CM35">
        <v>1626621971.84516</v>
      </c>
      <c r="CN35">
        <v>371.61196774193502</v>
      </c>
      <c r="CO35">
        <v>404.02738709677402</v>
      </c>
      <c r="CP35">
        <v>45.219996774193497</v>
      </c>
      <c r="CQ35">
        <v>38.2782870967742</v>
      </c>
      <c r="CR35">
        <v>699.85170967741897</v>
      </c>
      <c r="CS35">
        <v>91.101167741935498</v>
      </c>
      <c r="CT35">
        <v>6.7065148387096804E-2</v>
      </c>
      <c r="CU35">
        <v>36.362793548387103</v>
      </c>
      <c r="CV35">
        <v>34.364351612903199</v>
      </c>
      <c r="CW35">
        <v>999.9</v>
      </c>
      <c r="CX35">
        <v>9999.3732258064501</v>
      </c>
      <c r="CY35">
        <v>0</v>
      </c>
      <c r="CZ35">
        <v>0.22429616129032301</v>
      </c>
      <c r="DA35">
        <v>1000.0031290322599</v>
      </c>
      <c r="DB35">
        <v>0.96001135483870903</v>
      </c>
      <c r="DC35">
        <v>3.9988706451612899E-2</v>
      </c>
      <c r="DD35">
        <v>0</v>
      </c>
      <c r="DE35">
        <v>917.13380645161305</v>
      </c>
      <c r="DF35">
        <v>4.9997400000000001</v>
      </c>
      <c r="DG35">
        <v>15212.774193548399</v>
      </c>
      <c r="DH35">
        <v>9011.6851612903192</v>
      </c>
      <c r="DI35">
        <v>48.81</v>
      </c>
      <c r="DJ35">
        <v>51.322193548387098</v>
      </c>
      <c r="DK35">
        <v>50.2398387096774</v>
      </c>
      <c r="DL35">
        <v>51.3648387096774</v>
      </c>
      <c r="DM35">
        <v>51.5</v>
      </c>
      <c r="DN35">
        <v>955.21419354838702</v>
      </c>
      <c r="DO35">
        <v>39.79</v>
      </c>
      <c r="DP35">
        <v>0</v>
      </c>
      <c r="DQ35">
        <v>119</v>
      </c>
      <c r="DR35">
        <v>915.81888000000004</v>
      </c>
      <c r="DS35">
        <v>-119.231769060525</v>
      </c>
      <c r="DT35">
        <v>911.18461618551999</v>
      </c>
      <c r="DU35">
        <v>15218.156000000001</v>
      </c>
      <c r="DV35">
        <v>15</v>
      </c>
      <c r="DW35">
        <v>1626621726.3</v>
      </c>
      <c r="DX35" t="s">
        <v>352</v>
      </c>
      <c r="DY35">
        <v>6</v>
      </c>
      <c r="DZ35">
        <v>-0.39900000000000002</v>
      </c>
      <c r="EA35">
        <v>-6.0999999999999999E-2</v>
      </c>
      <c r="EB35">
        <v>398</v>
      </c>
      <c r="EC35">
        <v>27</v>
      </c>
      <c r="ED35">
        <v>0.13</v>
      </c>
      <c r="EE35">
        <v>0.01</v>
      </c>
      <c r="EF35">
        <v>-22.036940999999999</v>
      </c>
      <c r="EG35">
        <v>-79.793688695385597</v>
      </c>
      <c r="EH35">
        <v>12.7820314704755</v>
      </c>
      <c r="EI35">
        <v>0</v>
      </c>
      <c r="EJ35">
        <v>905.06299999999999</v>
      </c>
      <c r="EK35">
        <v>0</v>
      </c>
      <c r="EL35">
        <v>0</v>
      </c>
      <c r="EM35">
        <v>0</v>
      </c>
      <c r="EN35">
        <v>0.90073641269841298</v>
      </c>
      <c r="EO35">
        <v>44.782325497680397</v>
      </c>
      <c r="EP35">
        <v>7.1211569517820896</v>
      </c>
      <c r="EQ35">
        <v>0</v>
      </c>
      <c r="ER35">
        <v>0</v>
      </c>
      <c r="ES35">
        <v>3</v>
      </c>
      <c r="ET35" t="s">
        <v>310</v>
      </c>
      <c r="EU35">
        <v>1.8841399999999999</v>
      </c>
      <c r="EV35">
        <v>1.8810899999999999</v>
      </c>
      <c r="EW35">
        <v>1.8830899999999999</v>
      </c>
      <c r="EX35">
        <v>1.8812899999999999</v>
      </c>
      <c r="EY35">
        <v>1.88263</v>
      </c>
      <c r="EZ35">
        <v>1.88202</v>
      </c>
      <c r="FA35">
        <v>1.8839300000000001</v>
      </c>
      <c r="FB35">
        <v>1.8811</v>
      </c>
      <c r="FC35" t="s">
        <v>311</v>
      </c>
      <c r="FD35" t="s">
        <v>19</v>
      </c>
      <c r="FE35" t="s">
        <v>19</v>
      </c>
      <c r="FF35" t="s">
        <v>19</v>
      </c>
      <c r="FG35" t="s">
        <v>312</v>
      </c>
      <c r="FH35" t="s">
        <v>313</v>
      </c>
      <c r="FI35" t="s">
        <v>314</v>
      </c>
      <c r="FJ35" t="s">
        <v>314</v>
      </c>
      <c r="FK35" t="s">
        <v>314</v>
      </c>
      <c r="FL35" t="s">
        <v>314</v>
      </c>
      <c r="FM35">
        <v>0</v>
      </c>
      <c r="FN35">
        <v>100</v>
      </c>
      <c r="FO35">
        <v>100</v>
      </c>
      <c r="FP35">
        <v>-0.39900000000000002</v>
      </c>
      <c r="FQ35">
        <v>-6.0999999999999999E-2</v>
      </c>
      <c r="FR35">
        <v>2</v>
      </c>
      <c r="FS35">
        <v>756.77599999999995</v>
      </c>
      <c r="FT35">
        <v>506.34</v>
      </c>
      <c r="FU35">
        <v>35.479700000000001</v>
      </c>
      <c r="FV35">
        <v>33.865600000000001</v>
      </c>
      <c r="FW35">
        <v>30.000699999999998</v>
      </c>
      <c r="FX35">
        <v>33.490299999999998</v>
      </c>
      <c r="FY35">
        <v>33.4129</v>
      </c>
      <c r="FZ35">
        <v>24.691600000000001</v>
      </c>
      <c r="GA35">
        <v>33.3003</v>
      </c>
      <c r="GB35">
        <v>18.080300000000001</v>
      </c>
      <c r="GC35">
        <v>-999.9</v>
      </c>
      <c r="GD35">
        <v>400</v>
      </c>
      <c r="GE35">
        <v>31.000800000000002</v>
      </c>
      <c r="GF35">
        <v>100.262</v>
      </c>
      <c r="GG35">
        <v>99.654899999999998</v>
      </c>
    </row>
    <row r="36" spans="1:189" x14ac:dyDescent="0.2">
      <c r="A36">
        <v>18</v>
      </c>
      <c r="B36">
        <v>1626622013.8</v>
      </c>
      <c r="C36">
        <v>1067.5</v>
      </c>
      <c r="D36" t="s">
        <v>366</v>
      </c>
      <c r="E36" t="s">
        <v>367</v>
      </c>
      <c r="F36">
        <f t="shared" si="0"/>
        <v>5914</v>
      </c>
      <c r="G36">
        <f t="shared" si="1"/>
        <v>35.432044437133605</v>
      </c>
      <c r="H36">
        <f t="shared" si="2"/>
        <v>0</v>
      </c>
      <c r="I36" t="s">
        <v>301</v>
      </c>
      <c r="J36" t="s">
        <v>302</v>
      </c>
      <c r="K36" t="s">
        <v>303</v>
      </c>
      <c r="L36" t="s">
        <v>304</v>
      </c>
      <c r="M36" t="s">
        <v>19</v>
      </c>
      <c r="O36" t="s">
        <v>305</v>
      </c>
      <c r="U36">
        <v>1626622005.8645201</v>
      </c>
      <c r="V36">
        <f t="shared" si="3"/>
        <v>9.8174608593810647E-3</v>
      </c>
      <c r="W36">
        <f t="shared" si="4"/>
        <v>31.451448293005075</v>
      </c>
      <c r="X36">
        <f t="shared" si="5"/>
        <v>368.05941935483901</v>
      </c>
      <c r="Y36">
        <f t="shared" si="6"/>
        <v>275.86210327236745</v>
      </c>
      <c r="Z36">
        <f t="shared" si="7"/>
        <v>25.150037346181872</v>
      </c>
      <c r="AA36">
        <f t="shared" si="8"/>
        <v>33.555562843109236</v>
      </c>
      <c r="AB36">
        <f t="shared" si="45"/>
        <v>0.69307793515528127</v>
      </c>
      <c r="AC36">
        <f t="shared" si="9"/>
        <v>2.1192070707369353</v>
      </c>
      <c r="AD36">
        <f t="shared" si="10"/>
        <v>0.58765979119101697</v>
      </c>
      <c r="AE36">
        <f t="shared" si="11"/>
        <v>0.37541532591357457</v>
      </c>
      <c r="AF36">
        <f t="shared" si="12"/>
        <v>136.02067902767044</v>
      </c>
      <c r="AG36">
        <f t="shared" si="13"/>
        <v>33.764623380276483</v>
      </c>
      <c r="AH36">
        <f t="shared" si="14"/>
        <v>32.575299999999999</v>
      </c>
      <c r="AI36">
        <f t="shared" si="15"/>
        <v>4.9327923632953095</v>
      </c>
      <c r="AJ36">
        <f t="shared" si="16"/>
        <v>57.973876270196165</v>
      </c>
      <c r="AK36">
        <f t="shared" si="17"/>
        <v>3.4799947391427501</v>
      </c>
      <c r="AL36">
        <f t="shared" si="18"/>
        <v>6.0026945980353279</v>
      </c>
      <c r="AM36">
        <f t="shared" si="19"/>
        <v>1.4527976241525593</v>
      </c>
      <c r="AN36">
        <f t="shared" si="20"/>
        <v>-432.95002389870496</v>
      </c>
      <c r="AO36">
        <f t="shared" si="21"/>
        <v>403.0502728623398</v>
      </c>
      <c r="AP36">
        <f t="shared" si="22"/>
        <v>44.1331722962341</v>
      </c>
      <c r="AQ36">
        <f t="shared" si="23"/>
        <v>150.25410028753939</v>
      </c>
      <c r="AR36">
        <v>-3.77505844155204E-2</v>
      </c>
      <c r="AS36">
        <v>4.2378338139253298E-2</v>
      </c>
      <c r="AT36">
        <v>3.2239580808601498</v>
      </c>
      <c r="AU36">
        <v>0</v>
      </c>
      <c r="AV36">
        <v>0</v>
      </c>
      <c r="AW36">
        <f t="shared" si="24"/>
        <v>1</v>
      </c>
      <c r="AX36">
        <f t="shared" si="25"/>
        <v>0</v>
      </c>
      <c r="AY36">
        <f t="shared" si="26"/>
        <v>46721.643436415754</v>
      </c>
      <c r="AZ36">
        <v>0</v>
      </c>
      <c r="BA36">
        <v>0</v>
      </c>
      <c r="BB36">
        <v>0</v>
      </c>
      <c r="BC36">
        <f t="shared" si="27"/>
        <v>0</v>
      </c>
      <c r="BD36" t="e">
        <f t="shared" si="28"/>
        <v>#DIV/0!</v>
      </c>
      <c r="BE36">
        <v>-1</v>
      </c>
      <c r="BF36" t="s">
        <v>368</v>
      </c>
      <c r="BG36">
        <v>993.66243999999995</v>
      </c>
      <c r="BH36">
        <v>2046.22</v>
      </c>
      <c r="BI36">
        <f t="shared" si="29"/>
        <v>0.51439119938227562</v>
      </c>
      <c r="BJ36">
        <v>0.5</v>
      </c>
      <c r="BK36">
        <f t="shared" si="30"/>
        <v>840.1291631510901</v>
      </c>
      <c r="BL36">
        <f t="shared" si="31"/>
        <v>31.451448293005075</v>
      </c>
      <c r="BM36">
        <f t="shared" si="32"/>
        <v>216.07752393465839</v>
      </c>
      <c r="BN36">
        <f t="shared" si="33"/>
        <v>1</v>
      </c>
      <c r="BO36">
        <f t="shared" si="34"/>
        <v>3.8626737073724167E-2</v>
      </c>
      <c r="BP36">
        <f t="shared" si="35"/>
        <v>-1</v>
      </c>
      <c r="BQ36" t="s">
        <v>307</v>
      </c>
      <c r="BR36">
        <v>0</v>
      </c>
      <c r="BS36">
        <f t="shared" si="36"/>
        <v>2046.22</v>
      </c>
      <c r="BT36">
        <f t="shared" si="37"/>
        <v>0.51439119938227573</v>
      </c>
      <c r="BU36" t="e">
        <f t="shared" si="38"/>
        <v>#DIV/0!</v>
      </c>
      <c r="BV36">
        <f t="shared" si="39"/>
        <v>0.51439119938227573</v>
      </c>
      <c r="BW36" t="e">
        <f t="shared" si="40"/>
        <v>#DIV/0!</v>
      </c>
      <c r="BX36" t="s">
        <v>307</v>
      </c>
      <c r="BY36" t="s">
        <v>307</v>
      </c>
      <c r="BZ36" t="s">
        <v>307</v>
      </c>
      <c r="CA36" t="s">
        <v>307</v>
      </c>
      <c r="CB36" t="s">
        <v>307</v>
      </c>
      <c r="CC36" t="s">
        <v>307</v>
      </c>
      <c r="CD36" t="s">
        <v>307</v>
      </c>
      <c r="CE36" t="s">
        <v>307</v>
      </c>
      <c r="CF36">
        <f t="shared" si="41"/>
        <v>998.73409677419295</v>
      </c>
      <c r="CG36">
        <f t="shared" si="42"/>
        <v>840.1291631510901</v>
      </c>
      <c r="CH36">
        <f t="shared" si="43"/>
        <v>0.84119403339149001</v>
      </c>
      <c r="CI36">
        <f t="shared" si="44"/>
        <v>0.16190448444557598</v>
      </c>
      <c r="CJ36">
        <v>6</v>
      </c>
      <c r="CK36">
        <v>0.5</v>
      </c>
      <c r="CL36" t="s">
        <v>308</v>
      </c>
      <c r="CM36">
        <v>1626622005.8645201</v>
      </c>
      <c r="CN36">
        <v>368.05941935483901</v>
      </c>
      <c r="CO36">
        <v>398.13019354838701</v>
      </c>
      <c r="CP36">
        <v>38.170864516129001</v>
      </c>
      <c r="CQ36">
        <v>30.0730161290323</v>
      </c>
      <c r="CR36">
        <v>699.64658064516095</v>
      </c>
      <c r="CS36">
        <v>91.100393548387103</v>
      </c>
      <c r="CT36">
        <v>6.8480493548387103E-2</v>
      </c>
      <c r="CU36">
        <v>36.1030709677419</v>
      </c>
      <c r="CV36">
        <v>32.575299999999999</v>
      </c>
      <c r="CW36">
        <v>999.9</v>
      </c>
      <c r="CX36">
        <v>9993.0819354838695</v>
      </c>
      <c r="CY36">
        <v>0</v>
      </c>
      <c r="CZ36">
        <v>0.22266145161290299</v>
      </c>
      <c r="DA36">
        <v>998.73409677419295</v>
      </c>
      <c r="DB36">
        <v>0.95999738709677396</v>
      </c>
      <c r="DC36">
        <v>4.0002448387096802E-2</v>
      </c>
      <c r="DD36">
        <v>0</v>
      </c>
      <c r="DE36">
        <v>995.01158064516096</v>
      </c>
      <c r="DF36">
        <v>4.9997400000000001</v>
      </c>
      <c r="DG36">
        <v>20636.732258064501</v>
      </c>
      <c r="DH36">
        <v>9000.1580645161303</v>
      </c>
      <c r="DI36">
        <v>48.947161290322597</v>
      </c>
      <c r="DJ36">
        <v>51.509870967741897</v>
      </c>
      <c r="DK36">
        <v>50.366806451612902</v>
      </c>
      <c r="DL36">
        <v>51.572225806451598</v>
      </c>
      <c r="DM36">
        <v>51.674999999999997</v>
      </c>
      <c r="DN36">
        <v>953.98161290322605</v>
      </c>
      <c r="DO36">
        <v>39.750645161290301</v>
      </c>
      <c r="DP36">
        <v>0</v>
      </c>
      <c r="DQ36">
        <v>33</v>
      </c>
      <c r="DR36">
        <v>993.66243999999995</v>
      </c>
      <c r="DS36">
        <v>-252.484845699527</v>
      </c>
      <c r="DT36">
        <v>-36559.276872718903</v>
      </c>
      <c r="DU36">
        <v>20166.403999999999</v>
      </c>
      <c r="DV36">
        <v>15</v>
      </c>
      <c r="DW36">
        <v>1626621726.3</v>
      </c>
      <c r="DX36" t="s">
        <v>352</v>
      </c>
      <c r="DY36">
        <v>6</v>
      </c>
      <c r="DZ36">
        <v>-0.39900000000000002</v>
      </c>
      <c r="EA36">
        <v>-6.0999999999999999E-2</v>
      </c>
      <c r="EB36">
        <v>398</v>
      </c>
      <c r="EC36">
        <v>27</v>
      </c>
      <c r="ED36">
        <v>0.13</v>
      </c>
      <c r="EE36">
        <v>0.01</v>
      </c>
      <c r="EF36">
        <v>-21.814242063492099</v>
      </c>
      <c r="EG36">
        <v>-32.854962277700302</v>
      </c>
      <c r="EH36">
        <v>11.9527484469809</v>
      </c>
      <c r="EI36">
        <v>0</v>
      </c>
      <c r="EJ36">
        <v>970.57899999999995</v>
      </c>
      <c r="EK36">
        <v>0</v>
      </c>
      <c r="EL36">
        <v>0</v>
      </c>
      <c r="EM36">
        <v>0</v>
      </c>
      <c r="EN36">
        <v>5.4069846666666699</v>
      </c>
      <c r="EO36">
        <v>8.3621629340793806</v>
      </c>
      <c r="EP36">
        <v>5.1874522176696303</v>
      </c>
      <c r="EQ36">
        <v>0</v>
      </c>
      <c r="ER36">
        <v>0</v>
      </c>
      <c r="ES36">
        <v>3</v>
      </c>
      <c r="ET36" t="s">
        <v>310</v>
      </c>
      <c r="EU36">
        <v>1.8841600000000001</v>
      </c>
      <c r="EV36">
        <v>1.8811</v>
      </c>
      <c r="EW36">
        <v>1.8830899999999999</v>
      </c>
      <c r="EX36">
        <v>1.8812800000000001</v>
      </c>
      <c r="EY36">
        <v>1.88263</v>
      </c>
      <c r="EZ36">
        <v>1.88202</v>
      </c>
      <c r="FA36">
        <v>1.88392</v>
      </c>
      <c r="FB36">
        <v>1.8811</v>
      </c>
      <c r="FC36" t="s">
        <v>311</v>
      </c>
      <c r="FD36" t="s">
        <v>19</v>
      </c>
      <c r="FE36" t="s">
        <v>19</v>
      </c>
      <c r="FF36" t="s">
        <v>19</v>
      </c>
      <c r="FG36" t="s">
        <v>312</v>
      </c>
      <c r="FH36" t="s">
        <v>313</v>
      </c>
      <c r="FI36" t="s">
        <v>314</v>
      </c>
      <c r="FJ36" t="s">
        <v>314</v>
      </c>
      <c r="FK36" t="s">
        <v>314</v>
      </c>
      <c r="FL36" t="s">
        <v>314</v>
      </c>
      <c r="FM36">
        <v>0</v>
      </c>
      <c r="FN36">
        <v>100</v>
      </c>
      <c r="FO36">
        <v>100</v>
      </c>
      <c r="FP36">
        <v>-0.39900000000000002</v>
      </c>
      <c r="FQ36">
        <v>-6.0999999999999999E-2</v>
      </c>
      <c r="FR36">
        <v>2</v>
      </c>
      <c r="FS36">
        <v>760.39700000000005</v>
      </c>
      <c r="FT36">
        <v>501.10300000000001</v>
      </c>
      <c r="FU36">
        <v>35.563000000000002</v>
      </c>
      <c r="FV36">
        <v>33.938899999999997</v>
      </c>
      <c r="FW36">
        <v>30.000599999999999</v>
      </c>
      <c r="FX36">
        <v>33.556199999999997</v>
      </c>
      <c r="FY36">
        <v>33.480699999999999</v>
      </c>
      <c r="FZ36">
        <v>25.294799999999999</v>
      </c>
      <c r="GA36">
        <v>34.413499999999999</v>
      </c>
      <c r="GB36">
        <v>15.7073</v>
      </c>
      <c r="GC36">
        <v>-999.9</v>
      </c>
      <c r="GD36">
        <v>400</v>
      </c>
      <c r="GE36">
        <v>31.260100000000001</v>
      </c>
      <c r="GF36">
        <v>100.26900000000001</v>
      </c>
      <c r="GG36">
        <v>99.651399999999995</v>
      </c>
    </row>
    <row r="37" spans="1:189" x14ac:dyDescent="0.2">
      <c r="A37">
        <v>19</v>
      </c>
      <c r="B37">
        <v>1626622063.8</v>
      </c>
      <c r="C37">
        <v>1117.5</v>
      </c>
      <c r="D37" t="s">
        <v>369</v>
      </c>
      <c r="E37" t="s">
        <v>370</v>
      </c>
      <c r="F37">
        <f t="shared" si="0"/>
        <v>5914</v>
      </c>
      <c r="G37">
        <f t="shared" si="1"/>
        <v>35.40255923163982</v>
      </c>
      <c r="H37">
        <f t="shared" si="2"/>
        <v>0</v>
      </c>
      <c r="I37" t="s">
        <v>301</v>
      </c>
      <c r="J37" t="s">
        <v>302</v>
      </c>
      <c r="K37" t="s">
        <v>303</v>
      </c>
      <c r="L37" t="s">
        <v>304</v>
      </c>
      <c r="M37" t="s">
        <v>19</v>
      </c>
      <c r="O37" t="s">
        <v>305</v>
      </c>
      <c r="U37">
        <v>1626622055.8516099</v>
      </c>
      <c r="V37">
        <f t="shared" si="3"/>
        <v>1.0337328835915437E-2</v>
      </c>
      <c r="W37">
        <f t="shared" si="4"/>
        <v>29.934667745664676</v>
      </c>
      <c r="X37">
        <f t="shared" si="5"/>
        <v>370.71706451612903</v>
      </c>
      <c r="Y37">
        <f t="shared" si="6"/>
        <v>268.71230464597318</v>
      </c>
      <c r="Z37">
        <f t="shared" si="7"/>
        <v>24.497233556076086</v>
      </c>
      <c r="AA37">
        <f t="shared" si="8"/>
        <v>33.796526454713039</v>
      </c>
      <c r="AB37">
        <f t="shared" si="45"/>
        <v>0.58969084355727397</v>
      </c>
      <c r="AC37">
        <f t="shared" si="9"/>
        <v>2.1205894570652957</v>
      </c>
      <c r="AD37">
        <f t="shared" si="10"/>
        <v>0.51153411883922062</v>
      </c>
      <c r="AE37">
        <f t="shared" si="11"/>
        <v>0.32586384808082963</v>
      </c>
      <c r="AF37">
        <f t="shared" si="12"/>
        <v>136.1913066857885</v>
      </c>
      <c r="AG37">
        <f t="shared" si="13"/>
        <v>33.836140867001554</v>
      </c>
      <c r="AH37">
        <f t="shared" si="14"/>
        <v>34.216935483870998</v>
      </c>
      <c r="AI37">
        <f t="shared" si="15"/>
        <v>5.408005418166276</v>
      </c>
      <c r="AJ37">
        <f t="shared" si="16"/>
        <v>60.101643387166391</v>
      </c>
      <c r="AK37">
        <f t="shared" si="17"/>
        <v>3.6572912242974902</v>
      </c>
      <c r="AL37">
        <f t="shared" si="18"/>
        <v>6.0851767409049549</v>
      </c>
      <c r="AM37">
        <f t="shared" si="19"/>
        <v>1.7507141938687858</v>
      </c>
      <c r="AN37">
        <f t="shared" si="20"/>
        <v>-455.8762016638708</v>
      </c>
      <c r="AO37">
        <f t="shared" si="21"/>
        <v>244.05889557689989</v>
      </c>
      <c r="AP37">
        <f t="shared" si="22"/>
        <v>26.953103807953504</v>
      </c>
      <c r="AQ37">
        <f t="shared" si="23"/>
        <v>-48.672895593228873</v>
      </c>
      <c r="AR37">
        <v>-3.7785994891964901E-2</v>
      </c>
      <c r="AS37">
        <v>4.2418089501190401E-2</v>
      </c>
      <c r="AT37">
        <v>3.22637673616889</v>
      </c>
      <c r="AU37">
        <v>12</v>
      </c>
      <c r="AV37">
        <v>2</v>
      </c>
      <c r="AW37">
        <f t="shared" si="24"/>
        <v>1</v>
      </c>
      <c r="AX37">
        <f t="shared" si="25"/>
        <v>0</v>
      </c>
      <c r="AY37">
        <f t="shared" si="26"/>
        <v>46726.037640581861</v>
      </c>
      <c r="AZ37">
        <v>0</v>
      </c>
      <c r="BA37">
        <v>0</v>
      </c>
      <c r="BB37">
        <v>0</v>
      </c>
      <c r="BC37">
        <f t="shared" si="27"/>
        <v>0</v>
      </c>
      <c r="BD37" t="e">
        <f t="shared" si="28"/>
        <v>#DIV/0!</v>
      </c>
      <c r="BE37">
        <v>-1</v>
      </c>
      <c r="BF37" t="s">
        <v>371</v>
      </c>
      <c r="BG37">
        <v>1165.3984</v>
      </c>
      <c r="BH37">
        <v>2202.61</v>
      </c>
      <c r="BI37">
        <f t="shared" si="29"/>
        <v>0.47090115817144207</v>
      </c>
      <c r="BJ37">
        <v>0.5</v>
      </c>
      <c r="BK37">
        <f t="shared" si="30"/>
        <v>841.18292005046601</v>
      </c>
      <c r="BL37">
        <f t="shared" si="31"/>
        <v>29.934667745664676</v>
      </c>
      <c r="BM37">
        <f t="shared" si="32"/>
        <v>198.05700564290001</v>
      </c>
      <c r="BN37">
        <f t="shared" si="33"/>
        <v>1</v>
      </c>
      <c r="BO37">
        <f t="shared" si="34"/>
        <v>3.6775197175673492E-2</v>
      </c>
      <c r="BP37">
        <f t="shared" si="35"/>
        <v>-1</v>
      </c>
      <c r="BQ37" t="s">
        <v>307</v>
      </c>
      <c r="BR37">
        <v>0</v>
      </c>
      <c r="BS37">
        <f t="shared" si="36"/>
        <v>2202.61</v>
      </c>
      <c r="BT37">
        <f t="shared" si="37"/>
        <v>0.47090115817144207</v>
      </c>
      <c r="BU37" t="e">
        <f t="shared" si="38"/>
        <v>#DIV/0!</v>
      </c>
      <c r="BV37">
        <f t="shared" si="39"/>
        <v>0.47090115817144207</v>
      </c>
      <c r="BW37" t="e">
        <f t="shared" si="40"/>
        <v>#DIV/0!</v>
      </c>
      <c r="BX37" t="s">
        <v>307</v>
      </c>
      <c r="BY37" t="s">
        <v>307</v>
      </c>
      <c r="BZ37" t="s">
        <v>307</v>
      </c>
      <c r="CA37" t="s">
        <v>307</v>
      </c>
      <c r="CB37" t="s">
        <v>307</v>
      </c>
      <c r="CC37" t="s">
        <v>307</v>
      </c>
      <c r="CD37" t="s">
        <v>307</v>
      </c>
      <c r="CE37" t="s">
        <v>307</v>
      </c>
      <c r="CF37">
        <f t="shared" si="41"/>
        <v>999.98677419354794</v>
      </c>
      <c r="CG37">
        <f t="shared" si="42"/>
        <v>841.18292005046601</v>
      </c>
      <c r="CH37">
        <f t="shared" si="43"/>
        <v>0.84119404552010069</v>
      </c>
      <c r="CI37">
        <f t="shared" si="44"/>
        <v>0.16190450785379454</v>
      </c>
      <c r="CJ37">
        <v>6</v>
      </c>
      <c r="CK37">
        <v>0.5</v>
      </c>
      <c r="CL37" t="s">
        <v>308</v>
      </c>
      <c r="CM37">
        <v>1626622055.8516099</v>
      </c>
      <c r="CN37">
        <v>370.71706451612903</v>
      </c>
      <c r="CO37">
        <v>399.66035483871002</v>
      </c>
      <c r="CP37">
        <v>40.117148387096798</v>
      </c>
      <c r="CQ37">
        <v>31.6119709677419</v>
      </c>
      <c r="CR37">
        <v>699.99419354838699</v>
      </c>
      <c r="CS37">
        <v>91.097767741935499</v>
      </c>
      <c r="CT37">
        <v>6.7516216129032205E-2</v>
      </c>
      <c r="CU37">
        <v>36.351712903225803</v>
      </c>
      <c r="CV37">
        <v>34.216935483870998</v>
      </c>
      <c r="CW37">
        <v>999.9</v>
      </c>
      <c r="CX37">
        <v>10002.743870967701</v>
      </c>
      <c r="CY37">
        <v>0</v>
      </c>
      <c r="CZ37">
        <v>0.22765377419354799</v>
      </c>
      <c r="DA37">
        <v>999.98677419354794</v>
      </c>
      <c r="DB37">
        <v>0.95999638709677404</v>
      </c>
      <c r="DC37">
        <v>4.0003832258064503E-2</v>
      </c>
      <c r="DD37">
        <v>0</v>
      </c>
      <c r="DE37">
        <v>1169.42258064516</v>
      </c>
      <c r="DF37">
        <v>4.9997400000000001</v>
      </c>
      <c r="DG37">
        <v>19010.161290322601</v>
      </c>
      <c r="DH37">
        <v>9011.4967741935507</v>
      </c>
      <c r="DI37">
        <v>49.120935483871001</v>
      </c>
      <c r="DJ37">
        <v>51.725612903225802</v>
      </c>
      <c r="DK37">
        <v>50.5</v>
      </c>
      <c r="DL37">
        <v>51.814032258064501</v>
      </c>
      <c r="DM37">
        <v>51.826225806451603</v>
      </c>
      <c r="DN37">
        <v>955.18548387096803</v>
      </c>
      <c r="DO37">
        <v>39.800967741935501</v>
      </c>
      <c r="DP37">
        <v>0</v>
      </c>
      <c r="DQ37">
        <v>49.299999952316298</v>
      </c>
      <c r="DR37">
        <v>1165.3984</v>
      </c>
      <c r="DS37">
        <v>-314.71153892601097</v>
      </c>
      <c r="DT37">
        <v>-4210.8076973163297</v>
      </c>
      <c r="DU37">
        <v>18960.060000000001</v>
      </c>
      <c r="DV37">
        <v>15</v>
      </c>
      <c r="DW37">
        <v>1626621726.3</v>
      </c>
      <c r="DX37" t="s">
        <v>352</v>
      </c>
      <c r="DY37">
        <v>6</v>
      </c>
      <c r="DZ37">
        <v>-0.39900000000000002</v>
      </c>
      <c r="EA37">
        <v>-6.0999999999999999E-2</v>
      </c>
      <c r="EB37">
        <v>398</v>
      </c>
      <c r="EC37">
        <v>27</v>
      </c>
      <c r="ED37">
        <v>0.13</v>
      </c>
      <c r="EE37">
        <v>0.01</v>
      </c>
      <c r="EF37">
        <v>-27.620796825396798</v>
      </c>
      <c r="EG37">
        <v>-10.8737362664427</v>
      </c>
      <c r="EH37">
        <v>1.8541801140202101</v>
      </c>
      <c r="EI37">
        <v>0</v>
      </c>
      <c r="EJ37">
        <v>1133.01</v>
      </c>
      <c r="EK37">
        <v>0</v>
      </c>
      <c r="EL37">
        <v>0</v>
      </c>
      <c r="EM37">
        <v>0</v>
      </c>
      <c r="EN37">
        <v>7.6218704761904803</v>
      </c>
      <c r="EO37">
        <v>8.2295429258449797</v>
      </c>
      <c r="EP37">
        <v>1.5519527983785499</v>
      </c>
      <c r="EQ37">
        <v>0</v>
      </c>
      <c r="ER37">
        <v>0</v>
      </c>
      <c r="ES37">
        <v>3</v>
      </c>
      <c r="ET37" t="s">
        <v>310</v>
      </c>
      <c r="EU37">
        <v>1.8841399999999999</v>
      </c>
      <c r="EV37">
        <v>1.8811</v>
      </c>
      <c r="EW37">
        <v>1.8830899999999999</v>
      </c>
      <c r="EX37">
        <v>1.8813</v>
      </c>
      <c r="EY37">
        <v>1.88263</v>
      </c>
      <c r="EZ37">
        <v>1.88202</v>
      </c>
      <c r="FA37">
        <v>1.8839399999999999</v>
      </c>
      <c r="FB37">
        <v>1.8811</v>
      </c>
      <c r="FC37" t="s">
        <v>311</v>
      </c>
      <c r="FD37" t="s">
        <v>19</v>
      </c>
      <c r="FE37" t="s">
        <v>19</v>
      </c>
      <c r="FF37" t="s">
        <v>19</v>
      </c>
      <c r="FG37" t="s">
        <v>312</v>
      </c>
      <c r="FH37" t="s">
        <v>313</v>
      </c>
      <c r="FI37" t="s">
        <v>314</v>
      </c>
      <c r="FJ37" t="s">
        <v>314</v>
      </c>
      <c r="FK37" t="s">
        <v>314</v>
      </c>
      <c r="FL37" t="s">
        <v>314</v>
      </c>
      <c r="FM37">
        <v>0</v>
      </c>
      <c r="FN37">
        <v>100</v>
      </c>
      <c r="FO37">
        <v>100</v>
      </c>
      <c r="FP37">
        <v>-0.39900000000000002</v>
      </c>
      <c r="FQ37">
        <v>-6.0999999999999999E-2</v>
      </c>
      <c r="FR37">
        <v>2</v>
      </c>
      <c r="FS37">
        <v>732.79</v>
      </c>
      <c r="FT37">
        <v>501.512</v>
      </c>
      <c r="FU37">
        <v>35.659500000000001</v>
      </c>
      <c r="FV37">
        <v>34.014299999999999</v>
      </c>
      <c r="FW37">
        <v>30.0001</v>
      </c>
      <c r="FX37">
        <v>33.613500000000002</v>
      </c>
      <c r="FY37">
        <v>33.5473</v>
      </c>
      <c r="FZ37">
        <v>25.396699999999999</v>
      </c>
      <c r="GA37">
        <v>33.605400000000003</v>
      </c>
      <c r="GB37">
        <v>12.168900000000001</v>
      </c>
      <c r="GC37">
        <v>-999.9</v>
      </c>
      <c r="GD37">
        <v>400</v>
      </c>
      <c r="GE37">
        <v>31.009599999999999</v>
      </c>
      <c r="GF37">
        <v>100.271</v>
      </c>
      <c r="GG37">
        <v>99.644800000000004</v>
      </c>
    </row>
    <row r="38" spans="1:189" x14ac:dyDescent="0.2">
      <c r="A38">
        <v>20</v>
      </c>
      <c r="B38">
        <v>1626622124.4000001</v>
      </c>
      <c r="C38">
        <v>1178.10000014305</v>
      </c>
      <c r="D38" t="s">
        <v>372</v>
      </c>
      <c r="E38" t="s">
        <v>373</v>
      </c>
      <c r="F38">
        <f t="shared" si="0"/>
        <v>5914</v>
      </c>
      <c r="G38">
        <f t="shared" si="1"/>
        <v>35.424905661252737</v>
      </c>
      <c r="H38">
        <f t="shared" si="2"/>
        <v>0</v>
      </c>
      <c r="I38" t="s">
        <v>301</v>
      </c>
      <c r="J38" t="s">
        <v>302</v>
      </c>
      <c r="K38" t="s">
        <v>303</v>
      </c>
      <c r="L38" t="s">
        <v>304</v>
      </c>
      <c r="M38" t="s">
        <v>19</v>
      </c>
      <c r="O38" t="s">
        <v>305</v>
      </c>
      <c r="U38">
        <v>1626622116.3516099</v>
      </c>
      <c r="V38">
        <f t="shared" si="3"/>
        <v>9.2197318683394525E-3</v>
      </c>
      <c r="W38">
        <f t="shared" si="4"/>
        <v>28.68019816356496</v>
      </c>
      <c r="X38">
        <f t="shared" si="5"/>
        <v>371.93664516129002</v>
      </c>
      <c r="Y38">
        <f t="shared" si="6"/>
        <v>265.65266869095598</v>
      </c>
      <c r="Z38">
        <f t="shared" si="7"/>
        <v>24.219361777951356</v>
      </c>
      <c r="AA38">
        <f t="shared" si="8"/>
        <v>33.909195085550735</v>
      </c>
      <c r="AB38">
        <f t="shared" si="45"/>
        <v>0.53237199579503824</v>
      </c>
      <c r="AC38">
        <f t="shared" si="9"/>
        <v>2.1196811835874096</v>
      </c>
      <c r="AD38">
        <f t="shared" si="10"/>
        <v>0.46776012891629803</v>
      </c>
      <c r="AE38">
        <f t="shared" si="11"/>
        <v>0.2974992136308402</v>
      </c>
      <c r="AF38">
        <f t="shared" si="12"/>
        <v>136.18358577306643</v>
      </c>
      <c r="AG38">
        <f t="shared" si="13"/>
        <v>34.033262493272815</v>
      </c>
      <c r="AH38">
        <f t="shared" si="14"/>
        <v>33.419851612903201</v>
      </c>
      <c r="AI38">
        <f t="shared" si="15"/>
        <v>5.1725198322965475</v>
      </c>
      <c r="AJ38">
        <f t="shared" si="16"/>
        <v>57.463920430395085</v>
      </c>
      <c r="AK38">
        <f t="shared" si="17"/>
        <v>3.4606195973152505</v>
      </c>
      <c r="AL38">
        <f t="shared" si="18"/>
        <v>6.0222476493002786</v>
      </c>
      <c r="AM38">
        <f t="shared" si="19"/>
        <v>1.7119002349812971</v>
      </c>
      <c r="AN38">
        <f t="shared" si="20"/>
        <v>-406.59017539376987</v>
      </c>
      <c r="AO38">
        <f t="shared" si="21"/>
        <v>313.39451109897556</v>
      </c>
      <c r="AP38">
        <f t="shared" si="22"/>
        <v>34.459478312415641</v>
      </c>
      <c r="AQ38">
        <f t="shared" si="23"/>
        <v>77.447399790687768</v>
      </c>
      <c r="AR38">
        <v>-3.7762727032899401E-2</v>
      </c>
      <c r="AS38">
        <v>4.2391969291013E-2</v>
      </c>
      <c r="AT38">
        <v>3.2247875410257101</v>
      </c>
      <c r="AU38">
        <v>0</v>
      </c>
      <c r="AV38">
        <v>0</v>
      </c>
      <c r="AW38">
        <f t="shared" si="24"/>
        <v>1</v>
      </c>
      <c r="AX38">
        <f t="shared" si="25"/>
        <v>0</v>
      </c>
      <c r="AY38">
        <f t="shared" si="26"/>
        <v>46727.089322292355</v>
      </c>
      <c r="AZ38">
        <v>0</v>
      </c>
      <c r="BA38">
        <v>0</v>
      </c>
      <c r="BB38">
        <v>0</v>
      </c>
      <c r="BC38">
        <f t="shared" si="27"/>
        <v>0</v>
      </c>
      <c r="BD38" t="e">
        <f t="shared" si="28"/>
        <v>#DIV/0!</v>
      </c>
      <c r="BE38">
        <v>-1</v>
      </c>
      <c r="BF38" t="s">
        <v>374</v>
      </c>
      <c r="BG38">
        <v>968.68907999999999</v>
      </c>
      <c r="BH38">
        <v>1835.17</v>
      </c>
      <c r="BI38">
        <f t="shared" si="29"/>
        <v>0.47215294495877769</v>
      </c>
      <c r="BJ38">
        <v>0.5</v>
      </c>
      <c r="BK38">
        <f t="shared" si="30"/>
        <v>841.13788249590743</v>
      </c>
      <c r="BL38">
        <f t="shared" si="31"/>
        <v>28.68019816356496</v>
      </c>
      <c r="BM38">
        <f t="shared" si="32"/>
        <v>198.57286416841649</v>
      </c>
      <c r="BN38">
        <f t="shared" si="33"/>
        <v>1</v>
      </c>
      <c r="BO38">
        <f t="shared" si="34"/>
        <v>3.5285770360853258E-2</v>
      </c>
      <c r="BP38">
        <f t="shared" si="35"/>
        <v>-1</v>
      </c>
      <c r="BQ38" t="s">
        <v>307</v>
      </c>
      <c r="BR38">
        <v>0</v>
      </c>
      <c r="BS38">
        <f t="shared" si="36"/>
        <v>1835.17</v>
      </c>
      <c r="BT38">
        <f t="shared" si="37"/>
        <v>0.47215294495877769</v>
      </c>
      <c r="BU38" t="e">
        <f t="shared" si="38"/>
        <v>#DIV/0!</v>
      </c>
      <c r="BV38">
        <f t="shared" si="39"/>
        <v>0.47215294495877769</v>
      </c>
      <c r="BW38" t="e">
        <f t="shared" si="40"/>
        <v>#DIV/0!</v>
      </c>
      <c r="BX38" t="s">
        <v>307</v>
      </c>
      <c r="BY38" t="s">
        <v>307</v>
      </c>
      <c r="BZ38" t="s">
        <v>307</v>
      </c>
      <c r="CA38" t="s">
        <v>307</v>
      </c>
      <c r="CB38" t="s">
        <v>307</v>
      </c>
      <c r="CC38" t="s">
        <v>307</v>
      </c>
      <c r="CD38" t="s">
        <v>307</v>
      </c>
      <c r="CE38" t="s">
        <v>307</v>
      </c>
      <c r="CF38">
        <f t="shared" si="41"/>
        <v>999.93354838709695</v>
      </c>
      <c r="CG38">
        <f t="shared" si="42"/>
        <v>841.13788249590743</v>
      </c>
      <c r="CH38">
        <f t="shared" si="43"/>
        <v>0.84119378117943078</v>
      </c>
      <c r="CI38">
        <f t="shared" si="44"/>
        <v>0.16190399767630134</v>
      </c>
      <c r="CJ38">
        <v>6</v>
      </c>
      <c r="CK38">
        <v>0.5</v>
      </c>
      <c r="CL38" t="s">
        <v>308</v>
      </c>
      <c r="CM38">
        <v>1626622116.3516099</v>
      </c>
      <c r="CN38">
        <v>371.93664516129002</v>
      </c>
      <c r="CO38">
        <v>399.45741935483898</v>
      </c>
      <c r="CP38">
        <v>37.958177419354797</v>
      </c>
      <c r="CQ38">
        <v>30.355941935483902</v>
      </c>
      <c r="CR38">
        <v>700.03890322580605</v>
      </c>
      <c r="CS38">
        <v>91.099477419354798</v>
      </c>
      <c r="CT38">
        <v>6.9799732258064504E-2</v>
      </c>
      <c r="CU38">
        <v>36.162280645161303</v>
      </c>
      <c r="CV38">
        <v>33.419851612903201</v>
      </c>
      <c r="CW38">
        <v>999.9</v>
      </c>
      <c r="CX38">
        <v>9996.3967741935503</v>
      </c>
      <c r="CY38">
        <v>0</v>
      </c>
      <c r="CZ38">
        <v>0.232381096774194</v>
      </c>
      <c r="DA38">
        <v>999.93354838709695</v>
      </c>
      <c r="DB38">
        <v>0.96000467741935502</v>
      </c>
      <c r="DC38">
        <v>3.9995080645161302E-2</v>
      </c>
      <c r="DD38">
        <v>0</v>
      </c>
      <c r="DE38">
        <v>970.23980645161305</v>
      </c>
      <c r="DF38">
        <v>4.9997400000000001</v>
      </c>
      <c r="DG38">
        <v>17357.461290322601</v>
      </c>
      <c r="DH38">
        <v>9011.0458064516206</v>
      </c>
      <c r="DI38">
        <v>49.142935483871</v>
      </c>
      <c r="DJ38">
        <v>51.777967741935498</v>
      </c>
      <c r="DK38">
        <v>50.576419354838698</v>
      </c>
      <c r="DL38">
        <v>51.902967741935498</v>
      </c>
      <c r="DM38">
        <v>51.848548387096798</v>
      </c>
      <c r="DN38">
        <v>955.142258064516</v>
      </c>
      <c r="DO38">
        <v>39.79</v>
      </c>
      <c r="DP38">
        <v>0</v>
      </c>
      <c r="DQ38">
        <v>59.700000047683702</v>
      </c>
      <c r="DR38">
        <v>968.68907999999999</v>
      </c>
      <c r="DS38">
        <v>-105.45330757414</v>
      </c>
      <c r="DT38">
        <v>225.28461422713201</v>
      </c>
      <c r="DU38">
        <v>17349.952000000001</v>
      </c>
      <c r="DV38">
        <v>15</v>
      </c>
      <c r="DW38">
        <v>1626621726.3</v>
      </c>
      <c r="DX38" t="s">
        <v>352</v>
      </c>
      <c r="DY38">
        <v>6</v>
      </c>
      <c r="DZ38">
        <v>-0.39900000000000002</v>
      </c>
      <c r="EA38">
        <v>-6.0999999999999999E-2</v>
      </c>
      <c r="EB38">
        <v>398</v>
      </c>
      <c r="EC38">
        <v>27</v>
      </c>
      <c r="ED38">
        <v>0.13</v>
      </c>
      <c r="EE38">
        <v>0.01</v>
      </c>
      <c r="EF38">
        <v>-18.132510539682499</v>
      </c>
      <c r="EG38">
        <v>-61.875295926372701</v>
      </c>
      <c r="EH38">
        <v>10.0955527597298</v>
      </c>
      <c r="EI38">
        <v>0</v>
      </c>
      <c r="EJ38">
        <v>959.726</v>
      </c>
      <c r="EK38">
        <v>0</v>
      </c>
      <c r="EL38">
        <v>0</v>
      </c>
      <c r="EM38">
        <v>0</v>
      </c>
      <c r="EN38">
        <v>3.02480574920635</v>
      </c>
      <c r="EO38">
        <v>27.244930011346401</v>
      </c>
      <c r="EP38">
        <v>5.1266147408752802</v>
      </c>
      <c r="EQ38">
        <v>0</v>
      </c>
      <c r="ER38">
        <v>0</v>
      </c>
      <c r="ES38">
        <v>3</v>
      </c>
      <c r="ET38" t="s">
        <v>310</v>
      </c>
      <c r="EU38">
        <v>1.88412</v>
      </c>
      <c r="EV38">
        <v>1.8811</v>
      </c>
      <c r="EW38">
        <v>1.8830899999999999</v>
      </c>
      <c r="EX38">
        <v>1.8813</v>
      </c>
      <c r="EY38">
        <v>1.88263</v>
      </c>
      <c r="EZ38">
        <v>1.8819999999999999</v>
      </c>
      <c r="FA38">
        <v>1.88392</v>
      </c>
      <c r="FB38">
        <v>1.8810899999999999</v>
      </c>
      <c r="FC38" t="s">
        <v>311</v>
      </c>
      <c r="FD38" t="s">
        <v>19</v>
      </c>
      <c r="FE38" t="s">
        <v>19</v>
      </c>
      <c r="FF38" t="s">
        <v>19</v>
      </c>
      <c r="FG38" t="s">
        <v>312</v>
      </c>
      <c r="FH38" t="s">
        <v>313</v>
      </c>
      <c r="FI38" t="s">
        <v>314</v>
      </c>
      <c r="FJ38" t="s">
        <v>314</v>
      </c>
      <c r="FK38" t="s">
        <v>314</v>
      </c>
      <c r="FL38" t="s">
        <v>314</v>
      </c>
      <c r="FM38">
        <v>0</v>
      </c>
      <c r="FN38">
        <v>100</v>
      </c>
      <c r="FO38">
        <v>100</v>
      </c>
      <c r="FP38">
        <v>-0.39900000000000002</v>
      </c>
      <c r="FQ38">
        <v>-6.0999999999999999E-2</v>
      </c>
      <c r="FR38">
        <v>2</v>
      </c>
      <c r="FS38">
        <v>760.63300000000004</v>
      </c>
      <c r="FT38">
        <v>500.55599999999998</v>
      </c>
      <c r="FU38">
        <v>35.688499999999998</v>
      </c>
      <c r="FV38">
        <v>34.025199999999998</v>
      </c>
      <c r="FW38">
        <v>29.9999</v>
      </c>
      <c r="FX38">
        <v>33.645800000000001</v>
      </c>
      <c r="FY38">
        <v>33.570999999999998</v>
      </c>
      <c r="FZ38">
        <v>25.556100000000001</v>
      </c>
      <c r="GA38">
        <v>32.809199999999997</v>
      </c>
      <c r="GB38">
        <v>8.2206399999999995</v>
      </c>
      <c r="GC38">
        <v>-999.9</v>
      </c>
      <c r="GD38">
        <v>400</v>
      </c>
      <c r="GE38">
        <v>31.460899999999999</v>
      </c>
      <c r="GF38">
        <v>100.276</v>
      </c>
      <c r="GG38">
        <v>99.652500000000003</v>
      </c>
    </row>
    <row r="39" spans="1:189" x14ac:dyDescent="0.2">
      <c r="A39">
        <v>21</v>
      </c>
      <c r="B39">
        <v>1626622271.4000001</v>
      </c>
      <c r="C39">
        <v>1325.10000014305</v>
      </c>
      <c r="D39" t="s">
        <v>375</v>
      </c>
      <c r="E39" t="s">
        <v>376</v>
      </c>
      <c r="F39">
        <f t="shared" si="0"/>
        <v>5914</v>
      </c>
      <c r="G39">
        <f t="shared" si="1"/>
        <v>35.444273055929607</v>
      </c>
      <c r="H39">
        <f t="shared" si="2"/>
        <v>0</v>
      </c>
      <c r="I39" t="s">
        <v>301</v>
      </c>
      <c r="J39" t="s">
        <v>302</v>
      </c>
      <c r="K39" t="s">
        <v>303</v>
      </c>
      <c r="L39" t="s">
        <v>304</v>
      </c>
      <c r="M39" t="s">
        <v>19</v>
      </c>
      <c r="O39" t="s">
        <v>305</v>
      </c>
      <c r="U39">
        <v>1626622263.4000001</v>
      </c>
      <c r="V39">
        <f t="shared" si="3"/>
        <v>9.7077982434604498E-3</v>
      </c>
      <c r="W39">
        <f t="shared" si="4"/>
        <v>36.155275482940176</v>
      </c>
      <c r="X39">
        <f t="shared" si="5"/>
        <v>369.12112903225801</v>
      </c>
      <c r="Y39">
        <f t="shared" si="6"/>
        <v>264.92624684038327</v>
      </c>
      <c r="Z39">
        <f t="shared" si="7"/>
        <v>24.152726921066023</v>
      </c>
      <c r="AA39">
        <f t="shared" si="8"/>
        <v>33.651938743853925</v>
      </c>
      <c r="AB39">
        <f t="shared" si="45"/>
        <v>0.69541261364714413</v>
      </c>
      <c r="AC39">
        <f t="shared" si="9"/>
        <v>2.1201053319885665</v>
      </c>
      <c r="AD39">
        <f t="shared" si="10"/>
        <v>0.58937846403413274</v>
      </c>
      <c r="AE39">
        <f t="shared" si="11"/>
        <v>0.37653363254038169</v>
      </c>
      <c r="AF39">
        <f t="shared" si="12"/>
        <v>136.19305010493233</v>
      </c>
      <c r="AG39">
        <f t="shared" si="13"/>
        <v>33.687346286544852</v>
      </c>
      <c r="AH39">
        <f t="shared" si="14"/>
        <v>34.798096774193503</v>
      </c>
      <c r="AI39">
        <f t="shared" si="15"/>
        <v>5.5855244484296209</v>
      </c>
      <c r="AJ39">
        <f t="shared" si="16"/>
        <v>69.820533806272806</v>
      </c>
      <c r="AK39">
        <f t="shared" si="17"/>
        <v>4.1641729402482595</v>
      </c>
      <c r="AL39">
        <f t="shared" si="18"/>
        <v>5.9641092859621514</v>
      </c>
      <c r="AM39">
        <f t="shared" si="19"/>
        <v>1.4213515081813615</v>
      </c>
      <c r="AN39">
        <f t="shared" si="20"/>
        <v>-428.11390253660585</v>
      </c>
      <c r="AO39">
        <f t="shared" si="21"/>
        <v>135.74605780046087</v>
      </c>
      <c r="AP39">
        <f t="shared" si="22"/>
        <v>15.010375682873933</v>
      </c>
      <c r="AQ39">
        <f t="shared" si="23"/>
        <v>-141.16441894833875</v>
      </c>
      <c r="AR39">
        <v>-3.7773591773728202E-2</v>
      </c>
      <c r="AS39">
        <v>4.2404165914396899E-2</v>
      </c>
      <c r="AT39">
        <v>3.2255296403564002</v>
      </c>
      <c r="AU39">
        <v>0</v>
      </c>
      <c r="AV39">
        <v>0</v>
      </c>
      <c r="AW39">
        <f t="shared" si="24"/>
        <v>1</v>
      </c>
      <c r="AX39">
        <f t="shared" si="25"/>
        <v>0</v>
      </c>
      <c r="AY39">
        <f t="shared" si="26"/>
        <v>46766.643614162269</v>
      </c>
      <c r="AZ39">
        <v>0</v>
      </c>
      <c r="BA39">
        <v>0</v>
      </c>
      <c r="BB39">
        <v>0</v>
      </c>
      <c r="BC39">
        <f t="shared" si="27"/>
        <v>0</v>
      </c>
      <c r="BD39" t="e">
        <f t="shared" si="28"/>
        <v>#DIV/0!</v>
      </c>
      <c r="BE39">
        <v>-1</v>
      </c>
      <c r="BF39" t="s">
        <v>377</v>
      </c>
      <c r="BG39">
        <v>813.62552000000005</v>
      </c>
      <c r="BH39">
        <v>1780.59</v>
      </c>
      <c r="BI39">
        <f t="shared" si="29"/>
        <v>0.54305846938374347</v>
      </c>
      <c r="BJ39">
        <v>0.5</v>
      </c>
      <c r="BK39">
        <f t="shared" si="30"/>
        <v>841.19926881290121</v>
      </c>
      <c r="BL39">
        <f t="shared" si="31"/>
        <v>36.155275482940176</v>
      </c>
      <c r="BM39">
        <f t="shared" si="32"/>
        <v>228.41019368412915</v>
      </c>
      <c r="BN39">
        <f t="shared" si="33"/>
        <v>1</v>
      </c>
      <c r="BO39">
        <f t="shared" si="34"/>
        <v>4.4169410103474804E-2</v>
      </c>
      <c r="BP39">
        <f t="shared" si="35"/>
        <v>-1</v>
      </c>
      <c r="BQ39" t="s">
        <v>307</v>
      </c>
      <c r="BR39">
        <v>0</v>
      </c>
      <c r="BS39">
        <f t="shared" si="36"/>
        <v>1780.59</v>
      </c>
      <c r="BT39">
        <f t="shared" si="37"/>
        <v>0.54305846938374358</v>
      </c>
      <c r="BU39" t="e">
        <f t="shared" si="38"/>
        <v>#DIV/0!</v>
      </c>
      <c r="BV39">
        <f t="shared" si="39"/>
        <v>0.54305846938374358</v>
      </c>
      <c r="BW39" t="e">
        <f t="shared" si="40"/>
        <v>#DIV/0!</v>
      </c>
      <c r="BX39" t="s">
        <v>307</v>
      </c>
      <c r="BY39" t="s">
        <v>307</v>
      </c>
      <c r="BZ39" t="s">
        <v>307</v>
      </c>
      <c r="CA39" t="s">
        <v>307</v>
      </c>
      <c r="CB39" t="s">
        <v>307</v>
      </c>
      <c r="CC39" t="s">
        <v>307</v>
      </c>
      <c r="CD39" t="s">
        <v>307</v>
      </c>
      <c r="CE39" t="s">
        <v>307</v>
      </c>
      <c r="CF39">
        <f t="shared" si="41"/>
        <v>1000.00687096774</v>
      </c>
      <c r="CG39">
        <f t="shared" si="42"/>
        <v>841.19926881290121</v>
      </c>
      <c r="CH39">
        <f t="shared" si="43"/>
        <v>0.84119348899957513</v>
      </c>
      <c r="CI39">
        <f t="shared" si="44"/>
        <v>0.16190343376918015</v>
      </c>
      <c r="CJ39">
        <v>6</v>
      </c>
      <c r="CK39">
        <v>0.5</v>
      </c>
      <c r="CL39" t="s">
        <v>308</v>
      </c>
      <c r="CM39">
        <v>1626622263.4000001</v>
      </c>
      <c r="CN39">
        <v>369.12112903225801</v>
      </c>
      <c r="CO39">
        <v>403.19154838709699</v>
      </c>
      <c r="CP39">
        <v>45.675948387096803</v>
      </c>
      <c r="CQ39">
        <v>37.733009677419403</v>
      </c>
      <c r="CR39">
        <v>699.82048387096802</v>
      </c>
      <c r="CS39">
        <v>91.097258064516097</v>
      </c>
      <c r="CT39">
        <v>7.0480916129032206E-2</v>
      </c>
      <c r="CU39">
        <v>35.985735483870997</v>
      </c>
      <c r="CV39">
        <v>34.798096774193503</v>
      </c>
      <c r="CW39">
        <v>999.9</v>
      </c>
      <c r="CX39">
        <v>9999.5164516129007</v>
      </c>
      <c r="CY39">
        <v>0</v>
      </c>
      <c r="CZ39">
        <v>0.229907</v>
      </c>
      <c r="DA39">
        <v>1000.00687096774</v>
      </c>
      <c r="DB39">
        <v>0.96001570967742</v>
      </c>
      <c r="DC39">
        <v>3.9984712903225798E-2</v>
      </c>
      <c r="DD39">
        <v>0</v>
      </c>
      <c r="DE39">
        <v>815.28654838709701</v>
      </c>
      <c r="DF39">
        <v>4.9997400000000001</v>
      </c>
      <c r="DG39">
        <v>14766.103225806501</v>
      </c>
      <c r="DH39">
        <v>9011.73870967742</v>
      </c>
      <c r="DI39">
        <v>48.106709677419403</v>
      </c>
      <c r="DJ39">
        <v>50.390935483870997</v>
      </c>
      <c r="DK39">
        <v>49.618645161290303</v>
      </c>
      <c r="DL39">
        <v>50.231645161290302</v>
      </c>
      <c r="DM39">
        <v>50.8223225806451</v>
      </c>
      <c r="DN39">
        <v>955.22354838709703</v>
      </c>
      <c r="DO39">
        <v>39.783225806451597</v>
      </c>
      <c r="DP39">
        <v>0</v>
      </c>
      <c r="DQ39">
        <v>146.5</v>
      </c>
      <c r="DR39">
        <v>813.62552000000005</v>
      </c>
      <c r="DS39">
        <v>-95.975692158763195</v>
      </c>
      <c r="DT39">
        <v>-1112.9615366901901</v>
      </c>
      <c r="DU39">
        <v>14744.031999999999</v>
      </c>
      <c r="DV39">
        <v>15</v>
      </c>
      <c r="DW39">
        <v>1626621726.3</v>
      </c>
      <c r="DX39" t="s">
        <v>352</v>
      </c>
      <c r="DY39">
        <v>6</v>
      </c>
      <c r="DZ39">
        <v>-0.39900000000000002</v>
      </c>
      <c r="EA39">
        <v>-6.0999999999999999E-2</v>
      </c>
      <c r="EB39">
        <v>398</v>
      </c>
      <c r="EC39">
        <v>27</v>
      </c>
      <c r="ED39">
        <v>0.13</v>
      </c>
      <c r="EE39">
        <v>0.01</v>
      </c>
      <c r="EF39">
        <v>-25.9419271428571</v>
      </c>
      <c r="EG39">
        <v>-64.302474135942205</v>
      </c>
      <c r="EH39">
        <v>10.642790587591699</v>
      </c>
      <c r="EI39">
        <v>0</v>
      </c>
      <c r="EJ39">
        <v>805.06899999999996</v>
      </c>
      <c r="EK39">
        <v>0</v>
      </c>
      <c r="EL39">
        <v>0</v>
      </c>
      <c r="EM39">
        <v>0</v>
      </c>
      <c r="EN39">
        <v>0.96691587301587301</v>
      </c>
      <c r="EO39">
        <v>53.004818986173397</v>
      </c>
      <c r="EP39">
        <v>8.31176240662389</v>
      </c>
      <c r="EQ39">
        <v>0</v>
      </c>
      <c r="ER39">
        <v>0</v>
      </c>
      <c r="ES39">
        <v>3</v>
      </c>
      <c r="ET39" t="s">
        <v>310</v>
      </c>
      <c r="EU39">
        <v>1.8841399999999999</v>
      </c>
      <c r="EV39">
        <v>1.8811</v>
      </c>
      <c r="EW39">
        <v>1.8830899999999999</v>
      </c>
      <c r="EX39">
        <v>1.88127</v>
      </c>
      <c r="EY39">
        <v>1.88263</v>
      </c>
      <c r="EZ39">
        <v>1.88201</v>
      </c>
      <c r="FA39">
        <v>1.8838999999999999</v>
      </c>
      <c r="FB39">
        <v>1.8811</v>
      </c>
      <c r="FC39" t="s">
        <v>311</v>
      </c>
      <c r="FD39" t="s">
        <v>19</v>
      </c>
      <c r="FE39" t="s">
        <v>19</v>
      </c>
      <c r="FF39" t="s">
        <v>19</v>
      </c>
      <c r="FG39" t="s">
        <v>312</v>
      </c>
      <c r="FH39" t="s">
        <v>313</v>
      </c>
      <c r="FI39" t="s">
        <v>314</v>
      </c>
      <c r="FJ39" t="s">
        <v>314</v>
      </c>
      <c r="FK39" t="s">
        <v>314</v>
      </c>
      <c r="FL39" t="s">
        <v>314</v>
      </c>
      <c r="FM39">
        <v>0</v>
      </c>
      <c r="FN39">
        <v>100</v>
      </c>
      <c r="FO39">
        <v>100</v>
      </c>
      <c r="FP39">
        <v>-0.39900000000000002</v>
      </c>
      <c r="FQ39">
        <v>-6.0999999999999999E-2</v>
      </c>
      <c r="FR39">
        <v>2</v>
      </c>
      <c r="FS39">
        <v>763.995</v>
      </c>
      <c r="FT39">
        <v>499.601</v>
      </c>
      <c r="FU39">
        <v>35.692500000000003</v>
      </c>
      <c r="FV39">
        <v>34.022399999999998</v>
      </c>
      <c r="FW39">
        <v>30.000399999999999</v>
      </c>
      <c r="FX39">
        <v>33.686700000000002</v>
      </c>
      <c r="FY39">
        <v>33.605600000000003</v>
      </c>
      <c r="FZ39">
        <v>24.842400000000001</v>
      </c>
      <c r="GA39">
        <v>38.392800000000001</v>
      </c>
      <c r="GB39">
        <v>16.459199999999999</v>
      </c>
      <c r="GC39">
        <v>-999.9</v>
      </c>
      <c r="GD39">
        <v>400</v>
      </c>
      <c r="GE39">
        <v>29.2407</v>
      </c>
      <c r="GF39">
        <v>100.255</v>
      </c>
      <c r="GG39">
        <v>99.648899999999998</v>
      </c>
    </row>
    <row r="40" spans="1:189" x14ac:dyDescent="0.2">
      <c r="A40">
        <v>22</v>
      </c>
      <c r="B40">
        <v>1626622329.4000001</v>
      </c>
      <c r="C40">
        <v>1383.10000014305</v>
      </c>
      <c r="D40" t="s">
        <v>378</v>
      </c>
      <c r="E40" t="s">
        <v>379</v>
      </c>
      <c r="F40">
        <f t="shared" si="0"/>
        <v>5914</v>
      </c>
      <c r="G40">
        <f t="shared" si="1"/>
        <v>35.417856167183906</v>
      </c>
      <c r="H40">
        <f t="shared" si="2"/>
        <v>0</v>
      </c>
      <c r="I40" t="s">
        <v>301</v>
      </c>
      <c r="J40" t="s">
        <v>302</v>
      </c>
      <c r="K40" t="s">
        <v>303</v>
      </c>
      <c r="L40" t="s">
        <v>304</v>
      </c>
      <c r="M40" t="s">
        <v>19</v>
      </c>
      <c r="O40" t="s">
        <v>305</v>
      </c>
      <c r="U40">
        <v>1626622321.4000001</v>
      </c>
      <c r="V40">
        <f t="shared" si="3"/>
        <v>1.1452714269424241E-2</v>
      </c>
      <c r="W40">
        <f t="shared" si="4"/>
        <v>30.82191937613953</v>
      </c>
      <c r="X40">
        <f t="shared" si="5"/>
        <v>369.58896774193602</v>
      </c>
      <c r="Y40">
        <f t="shared" si="6"/>
        <v>281.52954618833257</v>
      </c>
      <c r="Z40">
        <f t="shared" si="7"/>
        <v>25.664755524347317</v>
      </c>
      <c r="AA40">
        <f t="shared" si="8"/>
        <v>33.692415698518886</v>
      </c>
      <c r="AB40">
        <f t="shared" si="45"/>
        <v>0.72929442972668623</v>
      </c>
      <c r="AC40">
        <f t="shared" si="9"/>
        <v>2.1202449569419435</v>
      </c>
      <c r="AD40">
        <f t="shared" si="10"/>
        <v>0.61359554676431283</v>
      </c>
      <c r="AE40">
        <f t="shared" si="11"/>
        <v>0.39235388916216962</v>
      </c>
      <c r="AF40">
        <f t="shared" si="12"/>
        <v>136.15066692661713</v>
      </c>
      <c r="AG40">
        <f t="shared" si="13"/>
        <v>33.307760048682006</v>
      </c>
      <c r="AH40">
        <f t="shared" si="14"/>
        <v>33.042258064516098</v>
      </c>
      <c r="AI40">
        <f t="shared" si="15"/>
        <v>5.0641151175613448</v>
      </c>
      <c r="AJ40">
        <f t="shared" si="16"/>
        <v>56.999880160160131</v>
      </c>
      <c r="AK40">
        <f t="shared" si="17"/>
        <v>3.4419687329412696</v>
      </c>
      <c r="AL40">
        <f t="shared" si="18"/>
        <v>6.0385543325177409</v>
      </c>
      <c r="AM40">
        <f t="shared" si="19"/>
        <v>1.6221463846200752</v>
      </c>
      <c r="AN40">
        <f t="shared" si="20"/>
        <v>-505.06469928160902</v>
      </c>
      <c r="AO40">
        <f t="shared" si="21"/>
        <v>362.26910369492009</v>
      </c>
      <c r="AP40">
        <f t="shared" si="22"/>
        <v>39.759498312950825</v>
      </c>
      <c r="AQ40">
        <f t="shared" si="23"/>
        <v>33.114569652879027</v>
      </c>
      <c r="AR40">
        <v>-3.7777168692853601E-2</v>
      </c>
      <c r="AS40">
        <v>4.2408181319470502E-2</v>
      </c>
      <c r="AT40">
        <v>3.2257739419678502</v>
      </c>
      <c r="AU40">
        <v>27</v>
      </c>
      <c r="AV40">
        <v>4</v>
      </c>
      <c r="AW40">
        <f t="shared" si="24"/>
        <v>1</v>
      </c>
      <c r="AX40">
        <f t="shared" si="25"/>
        <v>0</v>
      </c>
      <c r="AY40">
        <f t="shared" si="26"/>
        <v>46736.707909001256</v>
      </c>
      <c r="AZ40">
        <v>0</v>
      </c>
      <c r="BA40">
        <v>0</v>
      </c>
      <c r="BB40">
        <v>0</v>
      </c>
      <c r="BC40">
        <f t="shared" si="27"/>
        <v>0</v>
      </c>
      <c r="BD40" t="e">
        <f t="shared" si="28"/>
        <v>#DIV/0!</v>
      </c>
      <c r="BE40">
        <v>-1</v>
      </c>
      <c r="BF40" t="s">
        <v>380</v>
      </c>
      <c r="BG40">
        <v>1128.2883999999999</v>
      </c>
      <c r="BH40">
        <v>2234.8000000000002</v>
      </c>
      <c r="BI40">
        <f t="shared" si="29"/>
        <v>0.49512779667084306</v>
      </c>
      <c r="BJ40">
        <v>0.5</v>
      </c>
      <c r="BK40">
        <f t="shared" si="30"/>
        <v>840.9340891306274</v>
      </c>
      <c r="BL40">
        <f t="shared" si="31"/>
        <v>30.82191937613953</v>
      </c>
      <c r="BM40">
        <f t="shared" si="32"/>
        <v>208.18492134832493</v>
      </c>
      <c r="BN40">
        <f t="shared" si="33"/>
        <v>1</v>
      </c>
      <c r="BO40">
        <f t="shared" si="34"/>
        <v>3.7841157573999168E-2</v>
      </c>
      <c r="BP40">
        <f t="shared" si="35"/>
        <v>-1</v>
      </c>
      <c r="BQ40" t="s">
        <v>307</v>
      </c>
      <c r="BR40">
        <v>0</v>
      </c>
      <c r="BS40">
        <f t="shared" si="36"/>
        <v>2234.8000000000002</v>
      </c>
      <c r="BT40">
        <f t="shared" si="37"/>
        <v>0.49512779667084311</v>
      </c>
      <c r="BU40" t="e">
        <f t="shared" si="38"/>
        <v>#DIV/0!</v>
      </c>
      <c r="BV40">
        <f t="shared" si="39"/>
        <v>0.49512779667084311</v>
      </c>
      <c r="BW40" t="e">
        <f t="shared" si="40"/>
        <v>#DIV/0!</v>
      </c>
      <c r="BX40" t="s">
        <v>307</v>
      </c>
      <c r="BY40" t="s">
        <v>307</v>
      </c>
      <c r="BZ40" t="s">
        <v>307</v>
      </c>
      <c r="CA40" t="s">
        <v>307</v>
      </c>
      <c r="CB40" t="s">
        <v>307</v>
      </c>
      <c r="CC40" t="s">
        <v>307</v>
      </c>
      <c r="CD40" t="s">
        <v>307</v>
      </c>
      <c r="CE40" t="s">
        <v>307</v>
      </c>
      <c r="CF40">
        <f t="shared" si="41"/>
        <v>999.69122580645205</v>
      </c>
      <c r="CG40">
        <f t="shared" si="42"/>
        <v>840.9340891306274</v>
      </c>
      <c r="CH40">
        <f t="shared" si="43"/>
        <v>0.84119382807650922</v>
      </c>
      <c r="CI40">
        <f t="shared" si="44"/>
        <v>0.16190408818766297</v>
      </c>
      <c r="CJ40">
        <v>6</v>
      </c>
      <c r="CK40">
        <v>0.5</v>
      </c>
      <c r="CL40" t="s">
        <v>308</v>
      </c>
      <c r="CM40">
        <v>1626622321.4000001</v>
      </c>
      <c r="CN40">
        <v>369.58896774193602</v>
      </c>
      <c r="CO40">
        <v>399.63364516129002</v>
      </c>
      <c r="CP40">
        <v>37.756677419354801</v>
      </c>
      <c r="CQ40">
        <v>28.3114064516129</v>
      </c>
      <c r="CR40">
        <v>700.051774193548</v>
      </c>
      <c r="CS40">
        <v>91.095851612903203</v>
      </c>
      <c r="CT40">
        <v>6.6002877419354802E-2</v>
      </c>
      <c r="CU40">
        <v>36.211532258064501</v>
      </c>
      <c r="CV40">
        <v>33.042258064516098</v>
      </c>
      <c r="CW40">
        <v>999.9</v>
      </c>
      <c r="CX40">
        <v>10000.617741935501</v>
      </c>
      <c r="CY40">
        <v>0</v>
      </c>
      <c r="CZ40">
        <v>0.22946525806451601</v>
      </c>
      <c r="DA40">
        <v>999.69122580645205</v>
      </c>
      <c r="DB40">
        <v>0.960003580645161</v>
      </c>
      <c r="DC40">
        <v>3.9996280645161301E-2</v>
      </c>
      <c r="DD40">
        <v>0</v>
      </c>
      <c r="DE40">
        <v>1139.1209677419399</v>
      </c>
      <c r="DF40">
        <v>4.9997400000000001</v>
      </c>
      <c r="DG40">
        <v>19619.9064516129</v>
      </c>
      <c r="DH40">
        <v>9008.8441935483897</v>
      </c>
      <c r="DI40">
        <v>47.930999999999997</v>
      </c>
      <c r="DJ40">
        <v>50.125</v>
      </c>
      <c r="DK40">
        <v>49.411000000000001</v>
      </c>
      <c r="DL40">
        <v>50.102645161290297</v>
      </c>
      <c r="DM40">
        <v>50.625</v>
      </c>
      <c r="DN40">
        <v>954.90838709677405</v>
      </c>
      <c r="DO40">
        <v>39.781935483871003</v>
      </c>
      <c r="DP40">
        <v>0</v>
      </c>
      <c r="DQ40">
        <v>57.5</v>
      </c>
      <c r="DR40">
        <v>1128.2883999999999</v>
      </c>
      <c r="DS40">
        <v>-518.997691586266</v>
      </c>
      <c r="DT40">
        <v>-16925.746131001299</v>
      </c>
      <c r="DU40">
        <v>19252.752</v>
      </c>
      <c r="DV40">
        <v>15</v>
      </c>
      <c r="DW40">
        <v>1626622360.4000001</v>
      </c>
      <c r="DX40" t="s">
        <v>381</v>
      </c>
      <c r="DY40">
        <v>7</v>
      </c>
      <c r="DZ40">
        <v>-0.496</v>
      </c>
      <c r="EA40">
        <v>-3.0000000000000001E-3</v>
      </c>
      <c r="EB40">
        <v>401</v>
      </c>
      <c r="EC40">
        <v>31</v>
      </c>
      <c r="ED40">
        <v>0.04</v>
      </c>
      <c r="EE40">
        <v>0.01</v>
      </c>
      <c r="EF40">
        <v>-20.0932982539683</v>
      </c>
      <c r="EG40">
        <v>-59.650808064514401</v>
      </c>
      <c r="EH40">
        <v>9.8049353365332603</v>
      </c>
      <c r="EI40">
        <v>0</v>
      </c>
      <c r="EJ40">
        <v>1086.83</v>
      </c>
      <c r="EK40">
        <v>0</v>
      </c>
      <c r="EL40">
        <v>0</v>
      </c>
      <c r="EM40">
        <v>0</v>
      </c>
      <c r="EN40">
        <v>5.01408302539682</v>
      </c>
      <c r="EO40">
        <v>27.6652345702757</v>
      </c>
      <c r="EP40">
        <v>4.3943846275629301</v>
      </c>
      <c r="EQ40">
        <v>0</v>
      </c>
      <c r="ER40">
        <v>0</v>
      </c>
      <c r="ES40">
        <v>3</v>
      </c>
      <c r="ET40" t="s">
        <v>310</v>
      </c>
      <c r="EU40">
        <v>1.8841300000000001</v>
      </c>
      <c r="EV40">
        <v>1.8811</v>
      </c>
      <c r="EW40">
        <v>1.8830899999999999</v>
      </c>
      <c r="EX40">
        <v>1.8812599999999999</v>
      </c>
      <c r="EY40">
        <v>1.88263</v>
      </c>
      <c r="EZ40">
        <v>1.8819999999999999</v>
      </c>
      <c r="FA40">
        <v>1.88391</v>
      </c>
      <c r="FB40">
        <v>1.8811</v>
      </c>
      <c r="FC40" t="s">
        <v>311</v>
      </c>
      <c r="FD40" t="s">
        <v>19</v>
      </c>
      <c r="FE40" t="s">
        <v>19</v>
      </c>
      <c r="FF40" t="s">
        <v>19</v>
      </c>
      <c r="FG40" t="s">
        <v>312</v>
      </c>
      <c r="FH40" t="s">
        <v>313</v>
      </c>
      <c r="FI40" t="s">
        <v>314</v>
      </c>
      <c r="FJ40" t="s">
        <v>314</v>
      </c>
      <c r="FK40" t="s">
        <v>314</v>
      </c>
      <c r="FL40" t="s">
        <v>314</v>
      </c>
      <c r="FM40">
        <v>0</v>
      </c>
      <c r="FN40">
        <v>100</v>
      </c>
      <c r="FO40">
        <v>100</v>
      </c>
      <c r="FP40">
        <v>-0.496</v>
      </c>
      <c r="FQ40">
        <v>-3.0000000000000001E-3</v>
      </c>
      <c r="FR40">
        <v>2</v>
      </c>
      <c r="FS40">
        <v>715.28700000000003</v>
      </c>
      <c r="FT40">
        <v>497.03300000000002</v>
      </c>
      <c r="FU40">
        <v>35.729999999999997</v>
      </c>
      <c r="FV40">
        <v>34.058500000000002</v>
      </c>
      <c r="FW40">
        <v>30.000499999999999</v>
      </c>
      <c r="FX40">
        <v>33.730800000000002</v>
      </c>
      <c r="FY40">
        <v>33.660800000000002</v>
      </c>
      <c r="FZ40">
        <v>25.471599999999999</v>
      </c>
      <c r="GA40">
        <v>35.338999999999999</v>
      </c>
      <c r="GB40">
        <v>11.579000000000001</v>
      </c>
      <c r="GC40">
        <v>-999.9</v>
      </c>
      <c r="GD40">
        <v>400</v>
      </c>
      <c r="GE40">
        <v>31.176600000000001</v>
      </c>
      <c r="GF40">
        <v>100.265</v>
      </c>
      <c r="GG40">
        <v>99.640900000000002</v>
      </c>
    </row>
    <row r="41" spans="1:189" x14ac:dyDescent="0.2">
      <c r="A41">
        <v>23</v>
      </c>
      <c r="B41">
        <v>1626622432.9000001</v>
      </c>
      <c r="C41">
        <v>1486.60000014305</v>
      </c>
      <c r="D41" t="s">
        <v>382</v>
      </c>
      <c r="E41" t="s">
        <v>383</v>
      </c>
      <c r="F41">
        <f t="shared" si="0"/>
        <v>5914</v>
      </c>
      <c r="G41">
        <f t="shared" si="1"/>
        <v>35.37145519595628</v>
      </c>
      <c r="H41">
        <f t="shared" si="2"/>
        <v>0</v>
      </c>
      <c r="I41" t="s">
        <v>301</v>
      </c>
      <c r="J41" t="s">
        <v>302</v>
      </c>
      <c r="K41" t="s">
        <v>303</v>
      </c>
      <c r="L41" t="s">
        <v>304</v>
      </c>
      <c r="M41" t="s">
        <v>19</v>
      </c>
      <c r="O41" t="s">
        <v>305</v>
      </c>
      <c r="U41">
        <v>1626622424.9000001</v>
      </c>
      <c r="V41">
        <f t="shared" si="3"/>
        <v>1.0894300130969013E-2</v>
      </c>
      <c r="W41">
        <f t="shared" si="4"/>
        <v>35.066040306331722</v>
      </c>
      <c r="X41">
        <f t="shared" si="5"/>
        <v>371.20509677419398</v>
      </c>
      <c r="Y41">
        <f t="shared" si="6"/>
        <v>288.36580584728432</v>
      </c>
      <c r="Z41">
        <f t="shared" si="7"/>
        <v>26.287051657125886</v>
      </c>
      <c r="AA41">
        <f t="shared" si="8"/>
        <v>33.838573632614853</v>
      </c>
      <c r="AB41">
        <f t="shared" si="45"/>
        <v>0.89445783715516969</v>
      </c>
      <c r="AC41">
        <f t="shared" si="9"/>
        <v>2.1200646651721504</v>
      </c>
      <c r="AD41">
        <f t="shared" si="10"/>
        <v>0.72679467943071618</v>
      </c>
      <c r="AE41">
        <f t="shared" si="11"/>
        <v>0.46667253617425636</v>
      </c>
      <c r="AF41">
        <f t="shared" si="12"/>
        <v>136.19559788114378</v>
      </c>
      <c r="AG41">
        <f t="shared" si="13"/>
        <v>33.903084891380644</v>
      </c>
      <c r="AH41">
        <f t="shared" si="14"/>
        <v>34.596535483871001</v>
      </c>
      <c r="AI41">
        <f t="shared" si="15"/>
        <v>5.5233911467952552</v>
      </c>
      <c r="AJ41">
        <f t="shared" si="16"/>
        <v>68.530689491100929</v>
      </c>
      <c r="AK41">
        <f t="shared" si="17"/>
        <v>4.2300662152320232</v>
      </c>
      <c r="AL41">
        <f t="shared" si="18"/>
        <v>6.1725137258123164</v>
      </c>
      <c r="AM41">
        <f t="shared" si="19"/>
        <v>1.293324931563232</v>
      </c>
      <c r="AN41">
        <f t="shared" si="20"/>
        <v>-480.43863577573347</v>
      </c>
      <c r="AO41">
        <f t="shared" si="21"/>
        <v>230.34075193000706</v>
      </c>
      <c r="AP41">
        <f t="shared" si="22"/>
        <v>25.523657730674444</v>
      </c>
      <c r="AQ41">
        <f t="shared" si="23"/>
        <v>-88.378628233908216</v>
      </c>
      <c r="AR41">
        <v>-3.7772550003339699E-2</v>
      </c>
      <c r="AS41">
        <v>4.2402996435871601E-2</v>
      </c>
      <c r="AT41">
        <v>3.2254584866771498</v>
      </c>
      <c r="AU41">
        <v>40</v>
      </c>
      <c r="AV41">
        <v>6</v>
      </c>
      <c r="AW41">
        <f t="shared" si="24"/>
        <v>1</v>
      </c>
      <c r="AX41">
        <f t="shared" si="25"/>
        <v>0</v>
      </c>
      <c r="AY41">
        <f t="shared" si="26"/>
        <v>46670.775958526829</v>
      </c>
      <c r="AZ41">
        <v>0</v>
      </c>
      <c r="BA41">
        <v>0</v>
      </c>
      <c r="BB41">
        <v>0</v>
      </c>
      <c r="BC41">
        <f t="shared" si="27"/>
        <v>0</v>
      </c>
      <c r="BD41" t="e">
        <f t="shared" si="28"/>
        <v>#DIV/0!</v>
      </c>
      <c r="BE41">
        <v>-1</v>
      </c>
      <c r="BF41" t="s">
        <v>384</v>
      </c>
      <c r="BG41">
        <v>943.82795999999996</v>
      </c>
      <c r="BH41">
        <v>2080.2399999999998</v>
      </c>
      <c r="BI41">
        <f t="shared" si="29"/>
        <v>0.54628890897204163</v>
      </c>
      <c r="BJ41">
        <v>0.5</v>
      </c>
      <c r="BK41">
        <f t="shared" si="30"/>
        <v>841.21384737800474</v>
      </c>
      <c r="BL41">
        <f t="shared" si="31"/>
        <v>35.066040306331722</v>
      </c>
      <c r="BM41">
        <f t="shared" si="32"/>
        <v>229.77289744815187</v>
      </c>
      <c r="BN41">
        <f t="shared" si="33"/>
        <v>1</v>
      </c>
      <c r="BO41">
        <f t="shared" si="34"/>
        <v>4.2873807199853689E-2</v>
      </c>
      <c r="BP41">
        <f t="shared" si="35"/>
        <v>-1</v>
      </c>
      <c r="BQ41" t="s">
        <v>307</v>
      </c>
      <c r="BR41">
        <v>0</v>
      </c>
      <c r="BS41">
        <f t="shared" si="36"/>
        <v>2080.2399999999998</v>
      </c>
      <c r="BT41">
        <f t="shared" si="37"/>
        <v>0.54628890897204163</v>
      </c>
      <c r="BU41" t="e">
        <f t="shared" si="38"/>
        <v>#DIV/0!</v>
      </c>
      <c r="BV41">
        <f t="shared" si="39"/>
        <v>0.54628890897204163</v>
      </c>
      <c r="BW41" t="e">
        <f t="shared" si="40"/>
        <v>#DIV/0!</v>
      </c>
      <c r="BX41" t="s">
        <v>307</v>
      </c>
      <c r="BY41" t="s">
        <v>307</v>
      </c>
      <c r="BZ41" t="s">
        <v>307</v>
      </c>
      <c r="CA41" t="s">
        <v>307</v>
      </c>
      <c r="CB41" t="s">
        <v>307</v>
      </c>
      <c r="CC41" t="s">
        <v>307</v>
      </c>
      <c r="CD41" t="s">
        <v>307</v>
      </c>
      <c r="CE41" t="s">
        <v>307</v>
      </c>
      <c r="CF41">
        <f t="shared" si="41"/>
        <v>1000.02406451613</v>
      </c>
      <c r="CG41">
        <f t="shared" si="42"/>
        <v>841.21384737800474</v>
      </c>
      <c r="CH41">
        <f t="shared" si="43"/>
        <v>0.84119360446094171</v>
      </c>
      <c r="CI41">
        <f t="shared" si="44"/>
        <v>0.16190365660961764</v>
      </c>
      <c r="CJ41">
        <v>6</v>
      </c>
      <c r="CK41">
        <v>0.5</v>
      </c>
      <c r="CL41" t="s">
        <v>308</v>
      </c>
      <c r="CM41">
        <v>1626622424.9000001</v>
      </c>
      <c r="CN41">
        <v>371.20509677419398</v>
      </c>
      <c r="CO41">
        <v>404.73341935483899</v>
      </c>
      <c r="CP41">
        <v>46.4033193548387</v>
      </c>
      <c r="CQ41">
        <v>37.4972225806452</v>
      </c>
      <c r="CR41">
        <v>699.886967741935</v>
      </c>
      <c r="CS41">
        <v>91.094222580645095</v>
      </c>
      <c r="CT41">
        <v>6.4476280645161296E-2</v>
      </c>
      <c r="CU41">
        <v>36.611819354838701</v>
      </c>
      <c r="CV41">
        <v>34.596535483871001</v>
      </c>
      <c r="CW41">
        <v>999.9</v>
      </c>
      <c r="CX41">
        <v>9999.5738709677407</v>
      </c>
      <c r="CY41">
        <v>0</v>
      </c>
      <c r="CZ41">
        <v>0.23012790322580601</v>
      </c>
      <c r="DA41">
        <v>1000.02406451613</v>
      </c>
      <c r="DB41">
        <v>0.96001183870967799</v>
      </c>
      <c r="DC41">
        <v>3.9988103225806503E-2</v>
      </c>
      <c r="DD41">
        <v>0</v>
      </c>
      <c r="DE41">
        <v>947.13432258064495</v>
      </c>
      <c r="DF41">
        <v>4.9997400000000001</v>
      </c>
      <c r="DG41">
        <v>17727.767741935499</v>
      </c>
      <c r="DH41">
        <v>9011.8816129032202</v>
      </c>
      <c r="DI41">
        <v>47.554000000000002</v>
      </c>
      <c r="DJ41">
        <v>49.846548387096803</v>
      </c>
      <c r="DK41">
        <v>48.893000000000001</v>
      </c>
      <c r="DL41">
        <v>49.818096774193499</v>
      </c>
      <c r="DM41">
        <v>50.316064516129003</v>
      </c>
      <c r="DN41">
        <v>955.23580645161303</v>
      </c>
      <c r="DO41">
        <v>39.787741935483901</v>
      </c>
      <c r="DP41">
        <v>0</v>
      </c>
      <c r="DQ41">
        <v>103.09999990463299</v>
      </c>
      <c r="DR41">
        <v>943.82795999999996</v>
      </c>
      <c r="DS41">
        <v>-182.35899971567599</v>
      </c>
      <c r="DT41">
        <v>-4157.4230703132398</v>
      </c>
      <c r="DU41">
        <v>17668.18</v>
      </c>
      <c r="DV41">
        <v>15</v>
      </c>
      <c r="DW41">
        <v>1626622360.4000001</v>
      </c>
      <c r="DX41" t="s">
        <v>381</v>
      </c>
      <c r="DY41">
        <v>7</v>
      </c>
      <c r="DZ41">
        <v>-0.496</v>
      </c>
      <c r="EA41">
        <v>-3.0000000000000001E-3</v>
      </c>
      <c r="EB41">
        <v>401</v>
      </c>
      <c r="EC41">
        <v>31</v>
      </c>
      <c r="ED41">
        <v>0.04</v>
      </c>
      <c r="EE41">
        <v>0.01</v>
      </c>
      <c r="EF41">
        <v>-29.969618412698399</v>
      </c>
      <c r="EG41">
        <v>-34.370193721198603</v>
      </c>
      <c r="EH41">
        <v>7.3456129624786204</v>
      </c>
      <c r="EI41">
        <v>0</v>
      </c>
      <c r="EJ41">
        <v>927.58900000000006</v>
      </c>
      <c r="EK41">
        <v>0</v>
      </c>
      <c r="EL41">
        <v>0</v>
      </c>
      <c r="EM41">
        <v>0</v>
      </c>
      <c r="EN41">
        <v>3.6324071746031699</v>
      </c>
      <c r="EO41">
        <v>42.062536428572002</v>
      </c>
      <c r="EP41">
        <v>6.6751141807513896</v>
      </c>
      <c r="EQ41">
        <v>0</v>
      </c>
      <c r="ER41">
        <v>0</v>
      </c>
      <c r="ES41">
        <v>3</v>
      </c>
      <c r="ET41" t="s">
        <v>310</v>
      </c>
      <c r="EU41">
        <v>1.88415</v>
      </c>
      <c r="EV41">
        <v>1.8811</v>
      </c>
      <c r="EW41">
        <v>1.8830899999999999</v>
      </c>
      <c r="EX41">
        <v>1.8812899999999999</v>
      </c>
      <c r="EY41">
        <v>1.88263</v>
      </c>
      <c r="EZ41">
        <v>1.88201</v>
      </c>
      <c r="FA41">
        <v>1.8838900000000001</v>
      </c>
      <c r="FB41">
        <v>1.8811</v>
      </c>
      <c r="FC41" t="s">
        <v>311</v>
      </c>
      <c r="FD41" t="s">
        <v>19</v>
      </c>
      <c r="FE41" t="s">
        <v>19</v>
      </c>
      <c r="FF41" t="s">
        <v>19</v>
      </c>
      <c r="FG41" t="s">
        <v>312</v>
      </c>
      <c r="FH41" t="s">
        <v>313</v>
      </c>
      <c r="FI41" t="s">
        <v>314</v>
      </c>
      <c r="FJ41" t="s">
        <v>314</v>
      </c>
      <c r="FK41" t="s">
        <v>314</v>
      </c>
      <c r="FL41" t="s">
        <v>314</v>
      </c>
      <c r="FM41">
        <v>0</v>
      </c>
      <c r="FN41">
        <v>100</v>
      </c>
      <c r="FO41">
        <v>100</v>
      </c>
      <c r="FP41">
        <v>-0.496</v>
      </c>
      <c r="FQ41">
        <v>-3.0000000000000001E-3</v>
      </c>
      <c r="FR41">
        <v>2</v>
      </c>
      <c r="FS41">
        <v>700.26</v>
      </c>
      <c r="FT41">
        <v>498.37400000000002</v>
      </c>
      <c r="FU41">
        <v>35.8658</v>
      </c>
      <c r="FV41">
        <v>34.146500000000003</v>
      </c>
      <c r="FW41">
        <v>30.000599999999999</v>
      </c>
      <c r="FX41">
        <v>33.7928</v>
      </c>
      <c r="FY41">
        <v>33.721200000000003</v>
      </c>
      <c r="FZ41">
        <v>24.853300000000001</v>
      </c>
      <c r="GA41">
        <v>37.244399999999999</v>
      </c>
      <c r="GB41">
        <v>15.887</v>
      </c>
      <c r="GC41">
        <v>-999.9</v>
      </c>
      <c r="GD41">
        <v>400</v>
      </c>
      <c r="GE41">
        <v>30.303799999999999</v>
      </c>
      <c r="GF41">
        <v>100.23</v>
      </c>
      <c r="GG41">
        <v>99.624099999999999</v>
      </c>
    </row>
    <row r="42" spans="1:189" x14ac:dyDescent="0.2">
      <c r="A42">
        <v>24</v>
      </c>
      <c r="B42">
        <v>1626622470.4000001</v>
      </c>
      <c r="C42">
        <v>1524.10000014305</v>
      </c>
      <c r="D42" t="s">
        <v>385</v>
      </c>
      <c r="E42" t="s">
        <v>386</v>
      </c>
      <c r="F42">
        <f t="shared" si="0"/>
        <v>5914</v>
      </c>
      <c r="G42">
        <f t="shared" si="1"/>
        <v>35.369418295195899</v>
      </c>
      <c r="H42">
        <f t="shared" si="2"/>
        <v>0</v>
      </c>
      <c r="I42" t="s">
        <v>301</v>
      </c>
      <c r="J42" t="s">
        <v>302</v>
      </c>
      <c r="K42" t="s">
        <v>303</v>
      </c>
      <c r="L42" t="s">
        <v>304</v>
      </c>
      <c r="M42" t="s">
        <v>19</v>
      </c>
      <c r="O42" t="s">
        <v>305</v>
      </c>
      <c r="U42">
        <v>1626622462.4000001</v>
      </c>
      <c r="V42">
        <f t="shared" si="3"/>
        <v>1.2048886194825853E-2</v>
      </c>
      <c r="W42">
        <f t="shared" si="4"/>
        <v>32.042679576847327</v>
      </c>
      <c r="X42">
        <f t="shared" si="5"/>
        <v>367.83738709677402</v>
      </c>
      <c r="Y42">
        <f t="shared" si="6"/>
        <v>281.32358344896869</v>
      </c>
      <c r="Z42">
        <f t="shared" si="7"/>
        <v>25.64566560833946</v>
      </c>
      <c r="AA42">
        <f t="shared" si="8"/>
        <v>33.532327834294009</v>
      </c>
      <c r="AB42">
        <f t="shared" si="45"/>
        <v>0.77986747108266374</v>
      </c>
      <c r="AC42">
        <f t="shared" si="9"/>
        <v>2.1198074471521382</v>
      </c>
      <c r="AD42">
        <f t="shared" si="10"/>
        <v>0.64907060082402201</v>
      </c>
      <c r="AE42">
        <f t="shared" si="11"/>
        <v>0.41558122968823519</v>
      </c>
      <c r="AF42">
        <f t="shared" si="12"/>
        <v>136.19739697471576</v>
      </c>
      <c r="AG42">
        <f t="shared" si="13"/>
        <v>33.522004427383635</v>
      </c>
      <c r="AH42">
        <f t="shared" si="14"/>
        <v>33.774438709677398</v>
      </c>
      <c r="AI42">
        <f t="shared" si="15"/>
        <v>5.2761517348145706</v>
      </c>
      <c r="AJ42">
        <f t="shared" si="16"/>
        <v>59.342696497504377</v>
      </c>
      <c r="AK42">
        <f t="shared" si="17"/>
        <v>3.6669148259398194</v>
      </c>
      <c r="AL42">
        <f t="shared" si="18"/>
        <v>6.179218408273762</v>
      </c>
      <c r="AM42">
        <f t="shared" si="19"/>
        <v>1.6092369088747511</v>
      </c>
      <c r="AN42">
        <f t="shared" si="20"/>
        <v>-531.35588119182012</v>
      </c>
      <c r="AO42">
        <f t="shared" si="21"/>
        <v>326.53139970957426</v>
      </c>
      <c r="AP42">
        <f t="shared" si="22"/>
        <v>36.046230733888798</v>
      </c>
      <c r="AQ42">
        <f t="shared" si="23"/>
        <v>-32.580853773641309</v>
      </c>
      <c r="AR42">
        <v>-3.7765961152299299E-2</v>
      </c>
      <c r="AS42">
        <v>4.2395599873363797E-2</v>
      </c>
      <c r="AT42">
        <v>3.2250084493947302</v>
      </c>
      <c r="AU42">
        <v>27</v>
      </c>
      <c r="AV42">
        <v>4</v>
      </c>
      <c r="AW42">
        <f t="shared" si="24"/>
        <v>1</v>
      </c>
      <c r="AX42">
        <f t="shared" si="25"/>
        <v>0</v>
      </c>
      <c r="AY42">
        <f t="shared" si="26"/>
        <v>46659.990382536649</v>
      </c>
      <c r="AZ42">
        <v>0</v>
      </c>
      <c r="BA42">
        <v>0</v>
      </c>
      <c r="BB42">
        <v>0</v>
      </c>
      <c r="BC42">
        <f t="shared" si="27"/>
        <v>0</v>
      </c>
      <c r="BD42" t="e">
        <f t="shared" si="28"/>
        <v>#DIV/0!</v>
      </c>
      <c r="BE42">
        <v>-1</v>
      </c>
      <c r="BF42" t="s">
        <v>387</v>
      </c>
      <c r="BG42">
        <v>1125.6748</v>
      </c>
      <c r="BH42">
        <v>2204.9</v>
      </c>
      <c r="BI42">
        <f t="shared" si="29"/>
        <v>0.48946673318517853</v>
      </c>
      <c r="BJ42">
        <v>0.5</v>
      </c>
      <c r="BK42">
        <f t="shared" si="30"/>
        <v>841.22218340158281</v>
      </c>
      <c r="BL42">
        <f t="shared" si="31"/>
        <v>32.042679576847327</v>
      </c>
      <c r="BM42">
        <f t="shared" si="32"/>
        <v>205.87513699623793</v>
      </c>
      <c r="BN42">
        <f t="shared" si="33"/>
        <v>1</v>
      </c>
      <c r="BO42">
        <f t="shared" si="34"/>
        <v>3.9279372594806392E-2</v>
      </c>
      <c r="BP42">
        <f t="shared" si="35"/>
        <v>-1</v>
      </c>
      <c r="BQ42" t="s">
        <v>307</v>
      </c>
      <c r="BR42">
        <v>0</v>
      </c>
      <c r="BS42">
        <f t="shared" si="36"/>
        <v>2204.9</v>
      </c>
      <c r="BT42">
        <f t="shared" si="37"/>
        <v>0.48946673318517847</v>
      </c>
      <c r="BU42" t="e">
        <f t="shared" si="38"/>
        <v>#DIV/0!</v>
      </c>
      <c r="BV42">
        <f t="shared" si="39"/>
        <v>0.48946673318517847</v>
      </c>
      <c r="BW42" t="e">
        <f t="shared" si="40"/>
        <v>#DIV/0!</v>
      </c>
      <c r="BX42" t="s">
        <v>307</v>
      </c>
      <c r="BY42" t="s">
        <v>307</v>
      </c>
      <c r="BZ42" t="s">
        <v>307</v>
      </c>
      <c r="CA42" t="s">
        <v>307</v>
      </c>
      <c r="CB42" t="s">
        <v>307</v>
      </c>
      <c r="CC42" t="s">
        <v>307</v>
      </c>
      <c r="CD42" t="s">
        <v>307</v>
      </c>
      <c r="CE42" t="s">
        <v>307</v>
      </c>
      <c r="CF42">
        <f t="shared" si="41"/>
        <v>1000.03364516129</v>
      </c>
      <c r="CG42">
        <f t="shared" si="42"/>
        <v>841.22218340158281</v>
      </c>
      <c r="CH42">
        <f t="shared" si="43"/>
        <v>0.8411938812977704</v>
      </c>
      <c r="CI42">
        <f t="shared" si="44"/>
        <v>0.16190419090469682</v>
      </c>
      <c r="CJ42">
        <v>6</v>
      </c>
      <c r="CK42">
        <v>0.5</v>
      </c>
      <c r="CL42" t="s">
        <v>308</v>
      </c>
      <c r="CM42">
        <v>1626622462.4000001</v>
      </c>
      <c r="CN42">
        <v>367.83738709677402</v>
      </c>
      <c r="CO42">
        <v>399.09899999999999</v>
      </c>
      <c r="CP42">
        <v>40.224716129032302</v>
      </c>
      <c r="CQ42">
        <v>30.313293548387101</v>
      </c>
      <c r="CR42">
        <v>700.05429032258098</v>
      </c>
      <c r="CS42">
        <v>91.094809677419406</v>
      </c>
      <c r="CT42">
        <v>6.5928764516129001E-2</v>
      </c>
      <c r="CU42">
        <v>36.6316548387097</v>
      </c>
      <c r="CV42">
        <v>33.774438709677398</v>
      </c>
      <c r="CW42">
        <v>999.9</v>
      </c>
      <c r="CX42">
        <v>9997.7651612903192</v>
      </c>
      <c r="CY42">
        <v>0</v>
      </c>
      <c r="CZ42">
        <v>0.227521322580645</v>
      </c>
      <c r="DA42">
        <v>1000.03364516129</v>
      </c>
      <c r="DB42">
        <v>0.96000487096774201</v>
      </c>
      <c r="DC42">
        <v>3.9995129032258103E-2</v>
      </c>
      <c r="DD42">
        <v>0</v>
      </c>
      <c r="DE42">
        <v>1127.7006451612899</v>
      </c>
      <c r="DF42">
        <v>4.9997400000000001</v>
      </c>
      <c r="DG42">
        <v>18681.077419354799</v>
      </c>
      <c r="DH42">
        <v>9011.9467741935496</v>
      </c>
      <c r="DI42">
        <v>47.54</v>
      </c>
      <c r="DJ42">
        <v>49.878999999999998</v>
      </c>
      <c r="DK42">
        <v>48.811999999999998</v>
      </c>
      <c r="DL42">
        <v>49.862806451612897</v>
      </c>
      <c r="DM42">
        <v>50.29</v>
      </c>
      <c r="DN42">
        <v>955.23741935483895</v>
      </c>
      <c r="DO42">
        <v>39.797419354838702</v>
      </c>
      <c r="DP42">
        <v>0</v>
      </c>
      <c r="DQ42">
        <v>36.699999809265101</v>
      </c>
      <c r="DR42">
        <v>1125.6748</v>
      </c>
      <c r="DS42">
        <v>-170.93923103185301</v>
      </c>
      <c r="DT42">
        <v>-6197.8384727661396</v>
      </c>
      <c r="DU42">
        <v>18581.34</v>
      </c>
      <c r="DV42">
        <v>15</v>
      </c>
      <c r="DW42">
        <v>1626622360.4000001</v>
      </c>
      <c r="DX42" t="s">
        <v>381</v>
      </c>
      <c r="DY42">
        <v>7</v>
      </c>
      <c r="DZ42">
        <v>-0.496</v>
      </c>
      <c r="EA42">
        <v>-3.0000000000000001E-3</v>
      </c>
      <c r="EB42">
        <v>401</v>
      </c>
      <c r="EC42">
        <v>31</v>
      </c>
      <c r="ED42">
        <v>0.04</v>
      </c>
      <c r="EE42">
        <v>0.01</v>
      </c>
      <c r="EF42">
        <v>-26.049551428571402</v>
      </c>
      <c r="EG42">
        <v>-41.882663940091803</v>
      </c>
      <c r="EH42">
        <v>8.2889916668252202</v>
      </c>
      <c r="EI42">
        <v>0</v>
      </c>
      <c r="EJ42">
        <v>1108.04</v>
      </c>
      <c r="EK42">
        <v>0</v>
      </c>
      <c r="EL42">
        <v>0</v>
      </c>
      <c r="EM42">
        <v>0</v>
      </c>
      <c r="EN42">
        <v>7.7561035238095197</v>
      </c>
      <c r="EO42">
        <v>16.1316785656681</v>
      </c>
      <c r="EP42">
        <v>3.5158919729539502</v>
      </c>
      <c r="EQ42">
        <v>0</v>
      </c>
      <c r="ER42">
        <v>0</v>
      </c>
      <c r="ES42">
        <v>3</v>
      </c>
      <c r="ET42" t="s">
        <v>310</v>
      </c>
      <c r="EU42">
        <v>1.88412</v>
      </c>
      <c r="EV42">
        <v>1.8810800000000001</v>
      </c>
      <c r="EW42">
        <v>1.8830899999999999</v>
      </c>
      <c r="EX42">
        <v>1.88127</v>
      </c>
      <c r="EY42">
        <v>1.88263</v>
      </c>
      <c r="EZ42">
        <v>1.8819999999999999</v>
      </c>
      <c r="FA42">
        <v>1.8838699999999999</v>
      </c>
      <c r="FB42">
        <v>1.8810899999999999</v>
      </c>
      <c r="FC42" t="s">
        <v>311</v>
      </c>
      <c r="FD42" t="s">
        <v>19</v>
      </c>
      <c r="FE42" t="s">
        <v>19</v>
      </c>
      <c r="FF42" t="s">
        <v>19</v>
      </c>
      <c r="FG42" t="s">
        <v>312</v>
      </c>
      <c r="FH42" t="s">
        <v>313</v>
      </c>
      <c r="FI42" t="s">
        <v>314</v>
      </c>
      <c r="FJ42" t="s">
        <v>314</v>
      </c>
      <c r="FK42" t="s">
        <v>314</v>
      </c>
      <c r="FL42" t="s">
        <v>314</v>
      </c>
      <c r="FM42">
        <v>0</v>
      </c>
      <c r="FN42">
        <v>100</v>
      </c>
      <c r="FO42">
        <v>100</v>
      </c>
      <c r="FP42">
        <v>-0.496</v>
      </c>
      <c r="FQ42">
        <v>-3.0000000000000001E-3</v>
      </c>
      <c r="FR42">
        <v>2</v>
      </c>
      <c r="FS42">
        <v>715.44200000000001</v>
      </c>
      <c r="FT42">
        <v>495.66300000000001</v>
      </c>
      <c r="FU42">
        <v>35.9529</v>
      </c>
      <c r="FV42">
        <v>34.209800000000001</v>
      </c>
      <c r="FW42">
        <v>30.000900000000001</v>
      </c>
      <c r="FX42">
        <v>33.8491</v>
      </c>
      <c r="FY42">
        <v>33.793300000000002</v>
      </c>
      <c r="FZ42">
        <v>25.4558</v>
      </c>
      <c r="GA42">
        <v>34.848100000000002</v>
      </c>
      <c r="GB42">
        <v>13.0852</v>
      </c>
      <c r="GC42">
        <v>-999.9</v>
      </c>
      <c r="GD42">
        <v>400</v>
      </c>
      <c r="GE42">
        <v>31.219799999999999</v>
      </c>
      <c r="GF42">
        <v>100.23699999999999</v>
      </c>
      <c r="GG42">
        <v>99.615499999999997</v>
      </c>
    </row>
    <row r="43" spans="1:189" x14ac:dyDescent="0.2">
      <c r="A43">
        <v>25</v>
      </c>
      <c r="B43">
        <v>1626622603.9000001</v>
      </c>
      <c r="C43">
        <v>1657.60000014305</v>
      </c>
      <c r="D43" t="s">
        <v>388</v>
      </c>
      <c r="E43" t="s">
        <v>389</v>
      </c>
      <c r="F43">
        <f t="shared" si="0"/>
        <v>5914</v>
      </c>
      <c r="G43">
        <f t="shared" si="1"/>
        <v>35.335004213723408</v>
      </c>
      <c r="H43">
        <f t="shared" si="2"/>
        <v>0</v>
      </c>
      <c r="I43" t="s">
        <v>301</v>
      </c>
      <c r="J43" t="s">
        <v>302</v>
      </c>
      <c r="K43" t="s">
        <v>303</v>
      </c>
      <c r="L43" t="s">
        <v>304</v>
      </c>
      <c r="M43" t="s">
        <v>19</v>
      </c>
      <c r="O43" t="s">
        <v>305</v>
      </c>
      <c r="U43">
        <v>1626622595.9000001</v>
      </c>
      <c r="V43">
        <f t="shared" si="3"/>
        <v>1.0703968686627548E-2</v>
      </c>
      <c r="W43">
        <f t="shared" si="4"/>
        <v>35.165897709191526</v>
      </c>
      <c r="X43">
        <f t="shared" si="5"/>
        <v>369.85925806451598</v>
      </c>
      <c r="Y43">
        <f t="shared" si="6"/>
        <v>290.66712078066274</v>
      </c>
      <c r="Z43">
        <f t="shared" si="7"/>
        <v>26.499175687028846</v>
      </c>
      <c r="AA43">
        <f t="shared" si="8"/>
        <v>33.718865183659872</v>
      </c>
      <c r="AB43">
        <f t="shared" si="45"/>
        <v>0.94538331699187905</v>
      </c>
      <c r="AC43">
        <f t="shared" si="9"/>
        <v>2.1199206276732094</v>
      </c>
      <c r="AD43">
        <f t="shared" si="10"/>
        <v>0.76016644661403177</v>
      </c>
      <c r="AE43">
        <f t="shared" si="11"/>
        <v>0.48869781615311375</v>
      </c>
      <c r="AF43">
        <f t="shared" si="12"/>
        <v>136.19181802358804</v>
      </c>
      <c r="AG43">
        <f t="shared" si="13"/>
        <v>34.307815262637689</v>
      </c>
      <c r="AH43">
        <f t="shared" si="14"/>
        <v>34.569554838709699</v>
      </c>
      <c r="AI43">
        <f t="shared" si="15"/>
        <v>5.515119861953929</v>
      </c>
      <c r="AJ43">
        <f t="shared" si="16"/>
        <v>68.396192319242786</v>
      </c>
      <c r="AK43">
        <f t="shared" si="17"/>
        <v>4.3005004100903497</v>
      </c>
      <c r="AL43">
        <f t="shared" si="18"/>
        <v>6.2876313202020659</v>
      </c>
      <c r="AM43">
        <f t="shared" si="19"/>
        <v>1.2146194518635793</v>
      </c>
      <c r="AN43">
        <f t="shared" si="20"/>
        <v>-472.04501908027487</v>
      </c>
      <c r="AO43">
        <f t="shared" si="21"/>
        <v>272.03880289344119</v>
      </c>
      <c r="AP43">
        <f t="shared" si="22"/>
        <v>30.191917625155927</v>
      </c>
      <c r="AQ43">
        <f t="shared" si="23"/>
        <v>-33.622480538089746</v>
      </c>
      <c r="AR43">
        <v>-3.7768860288425E-2</v>
      </c>
      <c r="AS43">
        <v>4.2398854407643197E-2</v>
      </c>
      <c r="AT43">
        <v>3.2252064716106501</v>
      </c>
      <c r="AU43">
        <v>0</v>
      </c>
      <c r="AV43">
        <v>0</v>
      </c>
      <c r="AW43">
        <f t="shared" si="24"/>
        <v>1</v>
      </c>
      <c r="AX43">
        <f t="shared" si="25"/>
        <v>0</v>
      </c>
      <c r="AY43">
        <f t="shared" si="26"/>
        <v>46615.626413666083</v>
      </c>
      <c r="AZ43">
        <v>0</v>
      </c>
      <c r="BA43">
        <v>0</v>
      </c>
      <c r="BB43">
        <v>0</v>
      </c>
      <c r="BC43">
        <f t="shared" si="27"/>
        <v>0</v>
      </c>
      <c r="BD43" t="e">
        <f t="shared" si="28"/>
        <v>#DIV/0!</v>
      </c>
      <c r="BE43">
        <v>-1</v>
      </c>
      <c r="BF43" t="s">
        <v>390</v>
      </c>
      <c r="BG43">
        <v>967.26484000000005</v>
      </c>
      <c r="BH43">
        <v>2068.39</v>
      </c>
      <c r="BI43">
        <f t="shared" si="29"/>
        <v>0.53235857841122802</v>
      </c>
      <c r="BJ43">
        <v>0.5</v>
      </c>
      <c r="BK43">
        <f t="shared" si="30"/>
        <v>841.1858219570986</v>
      </c>
      <c r="BL43">
        <f t="shared" si="31"/>
        <v>35.165897709191526</v>
      </c>
      <c r="BM43">
        <f t="shared" si="32"/>
        <v>223.90624417838069</v>
      </c>
      <c r="BN43">
        <f t="shared" si="33"/>
        <v>1</v>
      </c>
      <c r="BO43">
        <f t="shared" si="34"/>
        <v>4.2993945885878265E-2</v>
      </c>
      <c r="BP43">
        <f t="shared" si="35"/>
        <v>-1</v>
      </c>
      <c r="BQ43" t="s">
        <v>307</v>
      </c>
      <c r="BR43">
        <v>0</v>
      </c>
      <c r="BS43">
        <f t="shared" si="36"/>
        <v>2068.39</v>
      </c>
      <c r="BT43">
        <f t="shared" si="37"/>
        <v>0.53235857841122802</v>
      </c>
      <c r="BU43" t="e">
        <f t="shared" si="38"/>
        <v>#DIV/0!</v>
      </c>
      <c r="BV43">
        <f t="shared" si="39"/>
        <v>0.53235857841122802</v>
      </c>
      <c r="BW43" t="e">
        <f t="shared" si="40"/>
        <v>#DIV/0!</v>
      </c>
      <c r="BX43" t="s">
        <v>307</v>
      </c>
      <c r="BY43" t="s">
        <v>307</v>
      </c>
      <c r="BZ43" t="s">
        <v>307</v>
      </c>
      <c r="CA43" t="s">
        <v>307</v>
      </c>
      <c r="CB43" t="s">
        <v>307</v>
      </c>
      <c r="CC43" t="s">
        <v>307</v>
      </c>
      <c r="CD43" t="s">
        <v>307</v>
      </c>
      <c r="CE43" t="s">
        <v>307</v>
      </c>
      <c r="CF43">
        <f t="shared" si="41"/>
        <v>999.99019354838697</v>
      </c>
      <c r="CG43">
        <f t="shared" si="42"/>
        <v>841.1858219570986</v>
      </c>
      <c r="CH43">
        <f t="shared" si="43"/>
        <v>0.84119407108605382</v>
      </c>
      <c r="CI43">
        <f t="shared" si="44"/>
        <v>0.16190455719608404</v>
      </c>
      <c r="CJ43">
        <v>6</v>
      </c>
      <c r="CK43">
        <v>0.5</v>
      </c>
      <c r="CL43" t="s">
        <v>308</v>
      </c>
      <c r="CM43">
        <v>1626622595.9000001</v>
      </c>
      <c r="CN43">
        <v>369.85925806451598</v>
      </c>
      <c r="CO43">
        <v>403.40348387096799</v>
      </c>
      <c r="CP43">
        <v>47.171809677419297</v>
      </c>
      <c r="CQ43">
        <v>38.427522580645203</v>
      </c>
      <c r="CR43">
        <v>699.81987096774196</v>
      </c>
      <c r="CS43">
        <v>91.099645161290297</v>
      </c>
      <c r="CT43">
        <v>6.7101238709677394E-2</v>
      </c>
      <c r="CU43">
        <v>36.949822580645197</v>
      </c>
      <c r="CV43">
        <v>34.569554838709699</v>
      </c>
      <c r="CW43">
        <v>999.9</v>
      </c>
      <c r="CX43">
        <v>9998.0019354838696</v>
      </c>
      <c r="CY43">
        <v>0</v>
      </c>
      <c r="CZ43">
        <v>0.23012790322580601</v>
      </c>
      <c r="DA43">
        <v>999.99019354838697</v>
      </c>
      <c r="DB43">
        <v>0.95999532258064502</v>
      </c>
      <c r="DC43">
        <v>4.0004574193548401E-2</v>
      </c>
      <c r="DD43">
        <v>0</v>
      </c>
      <c r="DE43">
        <v>969.04429032258099</v>
      </c>
      <c r="DF43">
        <v>4.9997400000000001</v>
      </c>
      <c r="DG43">
        <v>15695.651612903201</v>
      </c>
      <c r="DH43">
        <v>9011.5232258064498</v>
      </c>
      <c r="DI43">
        <v>47.311999999999998</v>
      </c>
      <c r="DJ43">
        <v>49.870935483871001</v>
      </c>
      <c r="DK43">
        <v>48.566064516129003</v>
      </c>
      <c r="DL43">
        <v>49.753999999999998</v>
      </c>
      <c r="DM43">
        <v>50.170999999999999</v>
      </c>
      <c r="DN43">
        <v>955.18741935483899</v>
      </c>
      <c r="DO43">
        <v>39.801935483870999</v>
      </c>
      <c r="DP43">
        <v>0</v>
      </c>
      <c r="DQ43">
        <v>132.90000009536701</v>
      </c>
      <c r="DR43">
        <v>967.26484000000005</v>
      </c>
      <c r="DS43">
        <v>-117.884076920135</v>
      </c>
      <c r="DT43">
        <v>-1896.34615509932</v>
      </c>
      <c r="DU43">
        <v>15658.335999999999</v>
      </c>
      <c r="DV43">
        <v>15</v>
      </c>
      <c r="DW43">
        <v>1626622360.4000001</v>
      </c>
      <c r="DX43" t="s">
        <v>381</v>
      </c>
      <c r="DY43">
        <v>7</v>
      </c>
      <c r="DZ43">
        <v>-0.496</v>
      </c>
      <c r="EA43">
        <v>-3.0000000000000001E-3</v>
      </c>
      <c r="EB43">
        <v>401</v>
      </c>
      <c r="EC43">
        <v>31</v>
      </c>
      <c r="ED43">
        <v>0.04</v>
      </c>
      <c r="EE43">
        <v>0.01</v>
      </c>
      <c r="EF43">
        <v>-29.172628730158699</v>
      </c>
      <c r="EG43">
        <v>-37.082748790323301</v>
      </c>
      <c r="EH43">
        <v>6.5050933343304704</v>
      </c>
      <c r="EI43">
        <v>0</v>
      </c>
      <c r="EJ43">
        <v>957.11699999999996</v>
      </c>
      <c r="EK43">
        <v>0</v>
      </c>
      <c r="EL43">
        <v>0</v>
      </c>
      <c r="EM43">
        <v>0</v>
      </c>
      <c r="EN43">
        <v>3.4143088095238099</v>
      </c>
      <c r="EO43">
        <v>43.514691756912903</v>
      </c>
      <c r="EP43">
        <v>6.9579904552339098</v>
      </c>
      <c r="EQ43">
        <v>0</v>
      </c>
      <c r="ER43">
        <v>0</v>
      </c>
      <c r="ES43">
        <v>3</v>
      </c>
      <c r="ET43" t="s">
        <v>310</v>
      </c>
      <c r="EU43">
        <v>1.8841600000000001</v>
      </c>
      <c r="EV43">
        <v>1.8811</v>
      </c>
      <c r="EW43">
        <v>1.8831</v>
      </c>
      <c r="EX43">
        <v>1.8813</v>
      </c>
      <c r="EY43">
        <v>1.88263</v>
      </c>
      <c r="EZ43">
        <v>1.88201</v>
      </c>
      <c r="FA43">
        <v>1.8838900000000001</v>
      </c>
      <c r="FB43">
        <v>1.8810899999999999</v>
      </c>
      <c r="FC43" t="s">
        <v>311</v>
      </c>
      <c r="FD43" t="s">
        <v>19</v>
      </c>
      <c r="FE43" t="s">
        <v>19</v>
      </c>
      <c r="FF43" t="s">
        <v>19</v>
      </c>
      <c r="FG43" t="s">
        <v>312</v>
      </c>
      <c r="FH43" t="s">
        <v>313</v>
      </c>
      <c r="FI43" t="s">
        <v>314</v>
      </c>
      <c r="FJ43" t="s">
        <v>314</v>
      </c>
      <c r="FK43" t="s">
        <v>314</v>
      </c>
      <c r="FL43" t="s">
        <v>314</v>
      </c>
      <c r="FM43">
        <v>0</v>
      </c>
      <c r="FN43">
        <v>100</v>
      </c>
      <c r="FO43">
        <v>100</v>
      </c>
      <c r="FP43">
        <v>-0.496</v>
      </c>
      <c r="FQ43">
        <v>-3.0000000000000001E-3</v>
      </c>
      <c r="FR43">
        <v>2</v>
      </c>
      <c r="FS43">
        <v>750.28499999999997</v>
      </c>
      <c r="FT43">
        <v>497.50299999999999</v>
      </c>
      <c r="FU43">
        <v>36.195399999999999</v>
      </c>
      <c r="FV43">
        <v>34.444600000000001</v>
      </c>
      <c r="FW43">
        <v>30.000800000000002</v>
      </c>
      <c r="FX43">
        <v>34.057299999999998</v>
      </c>
      <c r="FY43">
        <v>33.9895</v>
      </c>
      <c r="FZ43">
        <v>24.8826</v>
      </c>
      <c r="GA43">
        <v>36.190899999999999</v>
      </c>
      <c r="GB43">
        <v>19.750399999999999</v>
      </c>
      <c r="GC43">
        <v>-999.9</v>
      </c>
      <c r="GD43">
        <v>400</v>
      </c>
      <c r="GE43">
        <v>31.249600000000001</v>
      </c>
      <c r="GF43">
        <v>100.172</v>
      </c>
      <c r="GG43">
        <v>99.577100000000002</v>
      </c>
    </row>
    <row r="44" spans="1:189" x14ac:dyDescent="0.2">
      <c r="A44">
        <v>26</v>
      </c>
      <c r="B44">
        <v>1626622641.9000001</v>
      </c>
      <c r="C44">
        <v>1695.60000014305</v>
      </c>
      <c r="D44" t="s">
        <v>391</v>
      </c>
      <c r="E44" t="s">
        <v>392</v>
      </c>
      <c r="F44">
        <f t="shared" si="0"/>
        <v>5914</v>
      </c>
      <c r="G44">
        <f t="shared" si="1"/>
        <v>35.34636233998652</v>
      </c>
      <c r="H44">
        <f t="shared" si="2"/>
        <v>0</v>
      </c>
      <c r="I44" t="s">
        <v>301</v>
      </c>
      <c r="J44" t="s">
        <v>302</v>
      </c>
      <c r="K44" t="s">
        <v>303</v>
      </c>
      <c r="L44" t="s">
        <v>304</v>
      </c>
      <c r="M44" t="s">
        <v>19</v>
      </c>
      <c r="O44" t="s">
        <v>305</v>
      </c>
      <c r="U44">
        <v>1626622633.9000001</v>
      </c>
      <c r="V44">
        <f t="shared" si="3"/>
        <v>1.0858154754475277E-2</v>
      </c>
      <c r="W44">
        <f t="shared" si="4"/>
        <v>27.099557561267037</v>
      </c>
      <c r="X44">
        <f t="shared" si="5"/>
        <v>372.38287096774201</v>
      </c>
      <c r="Y44">
        <f t="shared" si="6"/>
        <v>277.93467121136609</v>
      </c>
      <c r="Z44">
        <f t="shared" si="7"/>
        <v>25.338905190984303</v>
      </c>
      <c r="AA44">
        <f t="shared" si="8"/>
        <v>33.949612047582072</v>
      </c>
      <c r="AB44">
        <f t="shared" si="45"/>
        <v>0.58652670755840886</v>
      </c>
      <c r="AC44">
        <f t="shared" si="9"/>
        <v>2.1201036035951919</v>
      </c>
      <c r="AD44">
        <f t="shared" si="10"/>
        <v>0.50913263475157422</v>
      </c>
      <c r="AE44">
        <f t="shared" si="11"/>
        <v>0.32430667706257332</v>
      </c>
      <c r="AF44">
        <f t="shared" si="12"/>
        <v>136.19286340395658</v>
      </c>
      <c r="AG44">
        <f t="shared" si="13"/>
        <v>34.16505660921294</v>
      </c>
      <c r="AH44">
        <f t="shared" si="14"/>
        <v>34.644722580645201</v>
      </c>
      <c r="AI44">
        <f t="shared" si="15"/>
        <v>5.5381903897437432</v>
      </c>
      <c r="AJ44">
        <f t="shared" si="16"/>
        <v>59.009996458982187</v>
      </c>
      <c r="AK44">
        <f t="shared" si="17"/>
        <v>3.6922874818605322</v>
      </c>
      <c r="AL44">
        <f t="shared" si="18"/>
        <v>6.2570542338992325</v>
      </c>
      <c r="AM44">
        <f t="shared" si="19"/>
        <v>1.845902907883211</v>
      </c>
      <c r="AN44">
        <f t="shared" si="20"/>
        <v>-478.84462467235971</v>
      </c>
      <c r="AO44">
        <f t="shared" si="21"/>
        <v>253.26931124998814</v>
      </c>
      <c r="AP44">
        <f t="shared" si="22"/>
        <v>28.104402257930673</v>
      </c>
      <c r="AQ44">
        <f t="shared" si="23"/>
        <v>-61.278047760484327</v>
      </c>
      <c r="AR44">
        <v>-3.77735474967981E-2</v>
      </c>
      <c r="AS44">
        <v>4.2404116209663903E-2</v>
      </c>
      <c r="AT44">
        <v>3.22552661622194</v>
      </c>
      <c r="AU44">
        <v>1</v>
      </c>
      <c r="AV44">
        <v>0</v>
      </c>
      <c r="AW44">
        <f t="shared" si="24"/>
        <v>1</v>
      </c>
      <c r="AX44">
        <f t="shared" si="25"/>
        <v>0</v>
      </c>
      <c r="AY44">
        <f t="shared" si="26"/>
        <v>46634.667801832722</v>
      </c>
      <c r="AZ44">
        <v>0</v>
      </c>
      <c r="BA44">
        <v>0</v>
      </c>
      <c r="BB44">
        <v>0</v>
      </c>
      <c r="BC44">
        <f t="shared" si="27"/>
        <v>0</v>
      </c>
      <c r="BD44" t="e">
        <f t="shared" si="28"/>
        <v>#DIV/0!</v>
      </c>
      <c r="BE44">
        <v>-1</v>
      </c>
      <c r="BF44" t="s">
        <v>393</v>
      </c>
      <c r="BG44">
        <v>1269.402</v>
      </c>
      <c r="BH44">
        <v>2232.2199999999998</v>
      </c>
      <c r="BI44">
        <f t="shared" si="29"/>
        <v>0.43132755731961891</v>
      </c>
      <c r="BJ44">
        <v>0.5</v>
      </c>
      <c r="BK44">
        <f t="shared" si="30"/>
        <v>841.19348908284076</v>
      </c>
      <c r="BL44">
        <f t="shared" si="31"/>
        <v>27.099557561267037</v>
      </c>
      <c r="BM44">
        <f t="shared" si="32"/>
        <v>181.41496643963461</v>
      </c>
      <c r="BN44">
        <f t="shared" si="33"/>
        <v>1</v>
      </c>
      <c r="BO44">
        <f t="shared" si="34"/>
        <v>3.3404392599262964E-2</v>
      </c>
      <c r="BP44">
        <f t="shared" si="35"/>
        <v>-1</v>
      </c>
      <c r="BQ44" t="s">
        <v>307</v>
      </c>
      <c r="BR44">
        <v>0</v>
      </c>
      <c r="BS44">
        <f t="shared" si="36"/>
        <v>2232.2199999999998</v>
      </c>
      <c r="BT44">
        <f t="shared" si="37"/>
        <v>0.43132755731961897</v>
      </c>
      <c r="BU44" t="e">
        <f t="shared" si="38"/>
        <v>#DIV/0!</v>
      </c>
      <c r="BV44">
        <f t="shared" si="39"/>
        <v>0.43132755731961897</v>
      </c>
      <c r="BW44" t="e">
        <f t="shared" si="40"/>
        <v>#DIV/0!</v>
      </c>
      <c r="BX44" t="s">
        <v>307</v>
      </c>
      <c r="BY44" t="s">
        <v>307</v>
      </c>
      <c r="BZ44" t="s">
        <v>307</v>
      </c>
      <c r="CA44" t="s">
        <v>307</v>
      </c>
      <c r="CB44" t="s">
        <v>307</v>
      </c>
      <c r="CC44" t="s">
        <v>307</v>
      </c>
      <c r="CD44" t="s">
        <v>307</v>
      </c>
      <c r="CE44" t="s">
        <v>307</v>
      </c>
      <c r="CF44">
        <f t="shared" si="41"/>
        <v>999.99945161290304</v>
      </c>
      <c r="CG44">
        <f t="shared" si="42"/>
        <v>841.19348908284076</v>
      </c>
      <c r="CH44">
        <f t="shared" si="43"/>
        <v>0.84119395038274913</v>
      </c>
      <c r="CI44">
        <f t="shared" si="44"/>
        <v>0.16190432423870593</v>
      </c>
      <c r="CJ44">
        <v>6</v>
      </c>
      <c r="CK44">
        <v>0.5</v>
      </c>
      <c r="CL44" t="s">
        <v>308</v>
      </c>
      <c r="CM44">
        <v>1626622633.9000001</v>
      </c>
      <c r="CN44">
        <v>372.38287096774201</v>
      </c>
      <c r="CO44">
        <v>399.07487096774202</v>
      </c>
      <c r="CP44">
        <v>40.4995677419355</v>
      </c>
      <c r="CQ44">
        <v>31.570161290322599</v>
      </c>
      <c r="CR44">
        <v>700.05129032258105</v>
      </c>
      <c r="CS44">
        <v>91.102699999999999</v>
      </c>
      <c r="CT44">
        <v>6.5865190322580702E-2</v>
      </c>
      <c r="CU44">
        <v>36.8605709677419</v>
      </c>
      <c r="CV44">
        <v>34.644722580645201</v>
      </c>
      <c r="CW44">
        <v>999.9</v>
      </c>
      <c r="CX44">
        <v>9998.9074193548404</v>
      </c>
      <c r="CY44">
        <v>0</v>
      </c>
      <c r="CZ44">
        <v>0.227521322580645</v>
      </c>
      <c r="DA44">
        <v>999.99945161290304</v>
      </c>
      <c r="DB44">
        <v>0.96000380645161298</v>
      </c>
      <c r="DC44">
        <v>3.9996170967741898E-2</v>
      </c>
      <c r="DD44">
        <v>0</v>
      </c>
      <c r="DE44">
        <v>1273.6554838709701</v>
      </c>
      <c r="DF44">
        <v>4.9997400000000001</v>
      </c>
      <c r="DG44">
        <v>18766.487096774199</v>
      </c>
      <c r="DH44">
        <v>9011.6316129032202</v>
      </c>
      <c r="DI44">
        <v>47.311999999999998</v>
      </c>
      <c r="DJ44">
        <v>49.850612903225802</v>
      </c>
      <c r="DK44">
        <v>48.5</v>
      </c>
      <c r="DL44">
        <v>49.850612903225802</v>
      </c>
      <c r="DM44">
        <v>50.186999999999998</v>
      </c>
      <c r="DN44">
        <v>955.20290322580604</v>
      </c>
      <c r="DO44">
        <v>39.798387096774199</v>
      </c>
      <c r="DP44">
        <v>0</v>
      </c>
      <c r="DQ44">
        <v>37.700000047683702</v>
      </c>
      <c r="DR44">
        <v>1269.402</v>
      </c>
      <c r="DS44">
        <v>-253.70153805596701</v>
      </c>
      <c r="DT44">
        <v>-1875.7538452246899</v>
      </c>
      <c r="DU44">
        <v>18731.68</v>
      </c>
      <c r="DV44">
        <v>15</v>
      </c>
      <c r="DW44">
        <v>1626622360.4000001</v>
      </c>
      <c r="DX44" t="s">
        <v>381</v>
      </c>
      <c r="DY44">
        <v>7</v>
      </c>
      <c r="DZ44">
        <v>-0.496</v>
      </c>
      <c r="EA44">
        <v>-3.0000000000000001E-3</v>
      </c>
      <c r="EB44">
        <v>401</v>
      </c>
      <c r="EC44">
        <v>31</v>
      </c>
      <c r="ED44">
        <v>0.04</v>
      </c>
      <c r="EE44">
        <v>0.01</v>
      </c>
      <c r="EF44">
        <v>-22.399758253968301</v>
      </c>
      <c r="EG44">
        <v>-33.676135080645402</v>
      </c>
      <c r="EH44">
        <v>6.57580714935896</v>
      </c>
      <c r="EI44">
        <v>0</v>
      </c>
      <c r="EJ44">
        <v>1240.98</v>
      </c>
      <c r="EK44">
        <v>0</v>
      </c>
      <c r="EL44">
        <v>0</v>
      </c>
      <c r="EM44">
        <v>0</v>
      </c>
      <c r="EN44">
        <v>6.7477516507936501</v>
      </c>
      <c r="EO44">
        <v>15.8133171198157</v>
      </c>
      <c r="EP44">
        <v>3.0426158718223699</v>
      </c>
      <c r="EQ44">
        <v>0</v>
      </c>
      <c r="ER44">
        <v>0</v>
      </c>
      <c r="ES44">
        <v>3</v>
      </c>
      <c r="ET44" t="s">
        <v>310</v>
      </c>
      <c r="EU44">
        <v>1.8841600000000001</v>
      </c>
      <c r="EV44">
        <v>1.8810899999999999</v>
      </c>
      <c r="EW44">
        <v>1.8830899999999999</v>
      </c>
      <c r="EX44">
        <v>1.88127</v>
      </c>
      <c r="EY44">
        <v>1.88263</v>
      </c>
      <c r="EZ44">
        <v>1.8819999999999999</v>
      </c>
      <c r="FA44">
        <v>1.8838699999999999</v>
      </c>
      <c r="FB44">
        <v>1.8811</v>
      </c>
      <c r="FC44" t="s">
        <v>311</v>
      </c>
      <c r="FD44" t="s">
        <v>19</v>
      </c>
      <c r="FE44" t="s">
        <v>19</v>
      </c>
      <c r="FF44" t="s">
        <v>19</v>
      </c>
      <c r="FG44" t="s">
        <v>312</v>
      </c>
      <c r="FH44" t="s">
        <v>313</v>
      </c>
      <c r="FI44" t="s">
        <v>314</v>
      </c>
      <c r="FJ44" t="s">
        <v>314</v>
      </c>
      <c r="FK44" t="s">
        <v>314</v>
      </c>
      <c r="FL44" t="s">
        <v>314</v>
      </c>
      <c r="FM44">
        <v>0</v>
      </c>
      <c r="FN44">
        <v>100</v>
      </c>
      <c r="FO44">
        <v>100</v>
      </c>
      <c r="FP44">
        <v>-0.496</v>
      </c>
      <c r="FQ44">
        <v>-3.0000000000000001E-3</v>
      </c>
      <c r="FR44">
        <v>2</v>
      </c>
      <c r="FS44">
        <v>745.58799999999997</v>
      </c>
      <c r="FT44">
        <v>496.05099999999999</v>
      </c>
      <c r="FU44">
        <v>36.259</v>
      </c>
      <c r="FV44">
        <v>34.515000000000001</v>
      </c>
      <c r="FW44">
        <v>30.000599999999999</v>
      </c>
      <c r="FX44">
        <v>34.127600000000001</v>
      </c>
      <c r="FY44">
        <v>34.067300000000003</v>
      </c>
      <c r="FZ44">
        <v>25.422000000000001</v>
      </c>
      <c r="GA44">
        <v>32.912100000000002</v>
      </c>
      <c r="GB44">
        <v>17.4953</v>
      </c>
      <c r="GC44">
        <v>-999.9</v>
      </c>
      <c r="GD44">
        <v>400</v>
      </c>
      <c r="GE44">
        <v>32.277200000000001</v>
      </c>
      <c r="GF44">
        <v>100.175</v>
      </c>
      <c r="GG44">
        <v>99.567499999999995</v>
      </c>
    </row>
    <row r="45" spans="1:189" x14ac:dyDescent="0.2">
      <c r="A45">
        <v>27</v>
      </c>
      <c r="B45">
        <v>1626622691.4000001</v>
      </c>
      <c r="C45">
        <v>1745.10000014305</v>
      </c>
      <c r="D45" t="s">
        <v>394</v>
      </c>
      <c r="E45" t="s">
        <v>395</v>
      </c>
      <c r="F45">
        <f t="shared" si="0"/>
        <v>5914</v>
      </c>
      <c r="G45">
        <f t="shared" si="1"/>
        <v>35.340656621937192</v>
      </c>
      <c r="H45">
        <f t="shared" si="2"/>
        <v>0</v>
      </c>
      <c r="I45" t="s">
        <v>301</v>
      </c>
      <c r="J45" t="s">
        <v>302</v>
      </c>
      <c r="K45" t="s">
        <v>303</v>
      </c>
      <c r="L45" t="s">
        <v>304</v>
      </c>
      <c r="M45" t="s">
        <v>19</v>
      </c>
      <c r="O45" t="s">
        <v>305</v>
      </c>
      <c r="U45">
        <v>1626622683.4000001</v>
      </c>
      <c r="V45">
        <f t="shared" si="3"/>
        <v>1.0151734624690812E-2</v>
      </c>
      <c r="W45">
        <f t="shared" si="4"/>
        <v>30.55781263701774</v>
      </c>
      <c r="X45">
        <f t="shared" si="5"/>
        <v>370.227483870968</v>
      </c>
      <c r="Y45">
        <f t="shared" si="6"/>
        <v>255.08450113357185</v>
      </c>
      <c r="Z45">
        <f t="shared" si="7"/>
        <v>23.253306718967639</v>
      </c>
      <c r="AA45">
        <f t="shared" si="8"/>
        <v>33.749652370040543</v>
      </c>
      <c r="AB45">
        <f t="shared" si="45"/>
        <v>0.52328316535902508</v>
      </c>
      <c r="AC45">
        <f t="shared" si="9"/>
        <v>2.1203994517231761</v>
      </c>
      <c r="AD45">
        <f t="shared" si="10"/>
        <v>0.46073890160541298</v>
      </c>
      <c r="AE45">
        <f t="shared" si="11"/>
        <v>0.29295587538019074</v>
      </c>
      <c r="AF45">
        <f t="shared" si="12"/>
        <v>136.19161495072311</v>
      </c>
      <c r="AG45">
        <f t="shared" si="13"/>
        <v>34.467065952198332</v>
      </c>
      <c r="AH45">
        <f t="shared" si="14"/>
        <v>35.003490322580603</v>
      </c>
      <c r="AI45">
        <f t="shared" si="15"/>
        <v>5.6494631747726816</v>
      </c>
      <c r="AJ45">
        <f t="shared" si="16"/>
        <v>59.658226454896521</v>
      </c>
      <c r="AK45">
        <f t="shared" si="17"/>
        <v>3.7443877226869615</v>
      </c>
      <c r="AL45">
        <f t="shared" si="18"/>
        <v>6.2763979843045377</v>
      </c>
      <c r="AM45">
        <f t="shared" si="19"/>
        <v>1.90507545208572</v>
      </c>
      <c r="AN45">
        <f t="shared" si="20"/>
        <v>-447.69149694886482</v>
      </c>
      <c r="AO45">
        <f t="shared" si="21"/>
        <v>218.75166158981287</v>
      </c>
      <c r="AP45">
        <f t="shared" si="22"/>
        <v>24.319632977073404</v>
      </c>
      <c r="AQ45">
        <f t="shared" si="23"/>
        <v>-68.428587431255465</v>
      </c>
      <c r="AR45">
        <v>-3.7781126759801199E-2</v>
      </c>
      <c r="AS45">
        <v>4.2412624596364898E-2</v>
      </c>
      <c r="AT45">
        <v>3.22604426749783</v>
      </c>
      <c r="AU45">
        <v>133</v>
      </c>
      <c r="AV45">
        <v>19</v>
      </c>
      <c r="AW45">
        <f t="shared" si="24"/>
        <v>1</v>
      </c>
      <c r="AX45">
        <f t="shared" si="25"/>
        <v>0</v>
      </c>
      <c r="AY45">
        <f t="shared" si="26"/>
        <v>46635.177854384434</v>
      </c>
      <c r="AZ45">
        <v>0</v>
      </c>
      <c r="BA45">
        <v>0</v>
      </c>
      <c r="BB45">
        <v>0</v>
      </c>
      <c r="BC45">
        <f t="shared" si="27"/>
        <v>0</v>
      </c>
      <c r="BD45" t="e">
        <f t="shared" si="28"/>
        <v>#DIV/0!</v>
      </c>
      <c r="BE45">
        <v>-1</v>
      </c>
      <c r="BF45" t="s">
        <v>396</v>
      </c>
      <c r="BG45">
        <v>959.69151999999997</v>
      </c>
      <c r="BH45">
        <v>1898.81</v>
      </c>
      <c r="BI45">
        <f t="shared" si="29"/>
        <v>0.49458264913287797</v>
      </c>
      <c r="BJ45">
        <v>0.5</v>
      </c>
      <c r="BK45">
        <f t="shared" si="30"/>
        <v>841.18516537546213</v>
      </c>
      <c r="BL45">
        <f t="shared" si="31"/>
        <v>30.55781263701774</v>
      </c>
      <c r="BM45">
        <f t="shared" si="32"/>
        <v>208.01779375133705</v>
      </c>
      <c r="BN45">
        <f t="shared" si="33"/>
        <v>1</v>
      </c>
      <c r="BO45">
        <f t="shared" si="34"/>
        <v>3.7515892975753966E-2</v>
      </c>
      <c r="BP45">
        <f t="shared" si="35"/>
        <v>-1</v>
      </c>
      <c r="BQ45" t="s">
        <v>307</v>
      </c>
      <c r="BR45">
        <v>0</v>
      </c>
      <c r="BS45">
        <f t="shared" si="36"/>
        <v>1898.81</v>
      </c>
      <c r="BT45">
        <f t="shared" si="37"/>
        <v>0.49458264913287797</v>
      </c>
      <c r="BU45" t="e">
        <f t="shared" si="38"/>
        <v>#DIV/0!</v>
      </c>
      <c r="BV45">
        <f t="shared" si="39"/>
        <v>0.49458264913287797</v>
      </c>
      <c r="BW45" t="e">
        <f t="shared" si="40"/>
        <v>#DIV/0!</v>
      </c>
      <c r="BX45" t="s">
        <v>307</v>
      </c>
      <c r="BY45" t="s">
        <v>307</v>
      </c>
      <c r="BZ45" t="s">
        <v>307</v>
      </c>
      <c r="CA45" t="s">
        <v>307</v>
      </c>
      <c r="CB45" t="s">
        <v>307</v>
      </c>
      <c r="CC45" t="s">
        <v>307</v>
      </c>
      <c r="CD45" t="s">
        <v>307</v>
      </c>
      <c r="CE45" t="s">
        <v>307</v>
      </c>
      <c r="CF45">
        <f t="shared" si="41"/>
        <v>999.989483870968</v>
      </c>
      <c r="CG45">
        <f t="shared" si="42"/>
        <v>841.18516537546213</v>
      </c>
      <c r="CH45">
        <f t="shared" si="43"/>
        <v>0.84119401148022777</v>
      </c>
      <c r="CI45">
        <f t="shared" si="44"/>
        <v>0.16190444215683966</v>
      </c>
      <c r="CJ45">
        <v>6</v>
      </c>
      <c r="CK45">
        <v>0.5</v>
      </c>
      <c r="CL45" t="s">
        <v>308</v>
      </c>
      <c r="CM45">
        <v>1626622683.4000001</v>
      </c>
      <c r="CN45">
        <v>370.227483870968</v>
      </c>
      <c r="CO45">
        <v>399.64035483870998</v>
      </c>
      <c r="CP45">
        <v>41.075245161290297</v>
      </c>
      <c r="CQ45">
        <v>32.731477419354803</v>
      </c>
      <c r="CR45">
        <v>700.025451612903</v>
      </c>
      <c r="CS45">
        <v>91.104596774193595</v>
      </c>
      <c r="CT45">
        <v>5.4633267741935498E-2</v>
      </c>
      <c r="CU45">
        <v>36.917077419354797</v>
      </c>
      <c r="CV45">
        <v>35.003490322580603</v>
      </c>
      <c r="CW45">
        <v>999.9</v>
      </c>
      <c r="CX45">
        <v>10000.705483870999</v>
      </c>
      <c r="CY45">
        <v>0</v>
      </c>
      <c r="CZ45">
        <v>0.22973029032258099</v>
      </c>
      <c r="DA45">
        <v>999.989483870968</v>
      </c>
      <c r="DB45">
        <v>0.95999945161290301</v>
      </c>
      <c r="DC45">
        <v>4.0000683870967703E-2</v>
      </c>
      <c r="DD45">
        <v>0</v>
      </c>
      <c r="DE45">
        <v>961.39180645161298</v>
      </c>
      <c r="DF45">
        <v>4.9997400000000001</v>
      </c>
      <c r="DG45">
        <v>17375.564516129001</v>
      </c>
      <c r="DH45">
        <v>9011.5190322580693</v>
      </c>
      <c r="DI45">
        <v>47.256</v>
      </c>
      <c r="DJ45">
        <v>49.8241935483871</v>
      </c>
      <c r="DK45">
        <v>48.5</v>
      </c>
      <c r="DL45">
        <v>49.828258064516099</v>
      </c>
      <c r="DM45">
        <v>50.125</v>
      </c>
      <c r="DN45">
        <v>955.19064516129004</v>
      </c>
      <c r="DO45">
        <v>39.799999999999997</v>
      </c>
      <c r="DP45">
        <v>0</v>
      </c>
      <c r="DQ45">
        <v>48.699999809265101</v>
      </c>
      <c r="DR45">
        <v>959.69151999999997</v>
      </c>
      <c r="DS45">
        <v>-145.06653869173101</v>
      </c>
      <c r="DT45">
        <v>-693.96153658593505</v>
      </c>
      <c r="DU45">
        <v>17380.155999999999</v>
      </c>
      <c r="DV45">
        <v>15</v>
      </c>
      <c r="DW45">
        <v>1626622360.4000001</v>
      </c>
      <c r="DX45" t="s">
        <v>381</v>
      </c>
      <c r="DY45">
        <v>7</v>
      </c>
      <c r="DZ45">
        <v>-0.496</v>
      </c>
      <c r="EA45">
        <v>-3.0000000000000001E-3</v>
      </c>
      <c r="EB45">
        <v>401</v>
      </c>
      <c r="EC45">
        <v>31</v>
      </c>
      <c r="ED45">
        <v>0.04</v>
      </c>
      <c r="EE45">
        <v>0.01</v>
      </c>
      <c r="EF45">
        <v>-27.535180952380902</v>
      </c>
      <c r="EG45">
        <v>-15.227744239631299</v>
      </c>
      <c r="EH45">
        <v>2.6740231103260501</v>
      </c>
      <c r="EI45">
        <v>0</v>
      </c>
      <c r="EJ45">
        <v>944.48199999999997</v>
      </c>
      <c r="EK45">
        <v>0</v>
      </c>
      <c r="EL45">
        <v>0</v>
      </c>
      <c r="EM45">
        <v>0</v>
      </c>
      <c r="EN45">
        <v>6.5035549523809504</v>
      </c>
      <c r="EO45">
        <v>15.011722695852599</v>
      </c>
      <c r="EP45">
        <v>2.6131725266767698</v>
      </c>
      <c r="EQ45">
        <v>0</v>
      </c>
      <c r="ER45">
        <v>0</v>
      </c>
      <c r="ES45">
        <v>3</v>
      </c>
      <c r="ET45" t="s">
        <v>310</v>
      </c>
      <c r="EU45">
        <v>1.8841399999999999</v>
      </c>
      <c r="EV45">
        <v>1.8810899999999999</v>
      </c>
      <c r="EW45">
        <v>1.8830899999999999</v>
      </c>
      <c r="EX45">
        <v>1.8812800000000001</v>
      </c>
      <c r="EY45">
        <v>1.8826400000000001</v>
      </c>
      <c r="EZ45">
        <v>1.8819900000000001</v>
      </c>
      <c r="FA45">
        <v>1.88391</v>
      </c>
      <c r="FB45">
        <v>1.8810899999999999</v>
      </c>
      <c r="FC45" t="s">
        <v>311</v>
      </c>
      <c r="FD45" t="s">
        <v>19</v>
      </c>
      <c r="FE45" t="s">
        <v>19</v>
      </c>
      <c r="FF45" t="s">
        <v>19</v>
      </c>
      <c r="FG45" t="s">
        <v>312</v>
      </c>
      <c r="FH45" t="s">
        <v>313</v>
      </c>
      <c r="FI45" t="s">
        <v>314</v>
      </c>
      <c r="FJ45" t="s">
        <v>314</v>
      </c>
      <c r="FK45" t="s">
        <v>314</v>
      </c>
      <c r="FL45" t="s">
        <v>314</v>
      </c>
      <c r="FM45">
        <v>0</v>
      </c>
      <c r="FN45">
        <v>100</v>
      </c>
      <c r="FO45">
        <v>100</v>
      </c>
      <c r="FP45">
        <v>-0.496</v>
      </c>
      <c r="FQ45">
        <v>-3.0000000000000001E-3</v>
      </c>
      <c r="FR45">
        <v>2</v>
      </c>
      <c r="FS45">
        <v>590.12800000000004</v>
      </c>
      <c r="FT45">
        <v>495.45100000000002</v>
      </c>
      <c r="FU45">
        <v>36.345999999999997</v>
      </c>
      <c r="FV45">
        <v>34.607599999999998</v>
      </c>
      <c r="FW45">
        <v>30.000800000000002</v>
      </c>
      <c r="FX45">
        <v>34.2194</v>
      </c>
      <c r="FY45">
        <v>34.1479</v>
      </c>
      <c r="FZ45">
        <v>25.482299999999999</v>
      </c>
      <c r="GA45">
        <v>33.102600000000002</v>
      </c>
      <c r="GB45">
        <v>13.996700000000001</v>
      </c>
      <c r="GC45">
        <v>-999.9</v>
      </c>
      <c r="GD45">
        <v>400</v>
      </c>
      <c r="GE45">
        <v>32.202100000000002</v>
      </c>
      <c r="GF45">
        <v>100.158</v>
      </c>
      <c r="GG45">
        <v>99.554599999999994</v>
      </c>
    </row>
    <row r="46" spans="1:189" x14ac:dyDescent="0.2">
      <c r="A46">
        <v>28</v>
      </c>
      <c r="B46">
        <v>1626622746.9000001</v>
      </c>
      <c r="C46">
        <v>1800.60000014305</v>
      </c>
      <c r="D46" t="s">
        <v>397</v>
      </c>
      <c r="E46" t="s">
        <v>398</v>
      </c>
      <c r="F46">
        <f t="shared" si="0"/>
        <v>5914</v>
      </c>
      <c r="G46">
        <f t="shared" si="1"/>
        <v>35.365004785317637</v>
      </c>
      <c r="H46">
        <f t="shared" si="2"/>
        <v>0</v>
      </c>
      <c r="I46" t="s">
        <v>301</v>
      </c>
      <c r="J46" t="s">
        <v>302</v>
      </c>
      <c r="K46" t="s">
        <v>303</v>
      </c>
      <c r="L46" t="s">
        <v>304</v>
      </c>
      <c r="M46" t="s">
        <v>19</v>
      </c>
      <c r="O46" t="s">
        <v>305</v>
      </c>
      <c r="U46">
        <v>1626622738.9000001</v>
      </c>
      <c r="V46">
        <f t="shared" si="3"/>
        <v>1.3374581317718603E-2</v>
      </c>
      <c r="W46">
        <f t="shared" si="4"/>
        <v>32.537137107377156</v>
      </c>
      <c r="X46">
        <f t="shared" si="5"/>
        <v>368.12183870967698</v>
      </c>
      <c r="Y46">
        <f t="shared" si="6"/>
        <v>285.55748879205231</v>
      </c>
      <c r="Z46">
        <f t="shared" si="7"/>
        <v>26.03650051756313</v>
      </c>
      <c r="AA46">
        <f t="shared" si="8"/>
        <v>33.564535409787354</v>
      </c>
      <c r="AB46">
        <f t="shared" si="45"/>
        <v>0.84981170559827701</v>
      </c>
      <c r="AC46">
        <f t="shared" si="9"/>
        <v>2.1201862948097894</v>
      </c>
      <c r="AD46">
        <f t="shared" si="10"/>
        <v>0.69696092179822766</v>
      </c>
      <c r="AE46">
        <f t="shared" si="11"/>
        <v>0.44702684396949677</v>
      </c>
      <c r="AF46">
        <f t="shared" si="12"/>
        <v>136.20353278249226</v>
      </c>
      <c r="AG46">
        <f t="shared" si="13"/>
        <v>33.151346518332055</v>
      </c>
      <c r="AH46">
        <f t="shared" si="14"/>
        <v>34.105341935483899</v>
      </c>
      <c r="AI46">
        <f t="shared" si="15"/>
        <v>5.3744858825850885</v>
      </c>
      <c r="AJ46">
        <f t="shared" si="16"/>
        <v>59.781921995473397</v>
      </c>
      <c r="AK46">
        <f t="shared" si="17"/>
        <v>3.7119810355529976</v>
      </c>
      <c r="AL46">
        <f t="shared" si="18"/>
        <v>6.2092032367812857</v>
      </c>
      <c r="AM46">
        <f t="shared" si="19"/>
        <v>1.6625048470320909</v>
      </c>
      <c r="AN46">
        <f t="shared" si="20"/>
        <v>-589.81903611139035</v>
      </c>
      <c r="AO46">
        <f t="shared" si="21"/>
        <v>298.88001128139456</v>
      </c>
      <c r="AP46">
        <f t="shared" si="22"/>
        <v>33.055123478732156</v>
      </c>
      <c r="AQ46">
        <f t="shared" si="23"/>
        <v>-121.68036856877137</v>
      </c>
      <c r="AR46">
        <v>-3.7775665861243903E-2</v>
      </c>
      <c r="AS46">
        <v>4.2406494259333301E-2</v>
      </c>
      <c r="AT46">
        <v>3.2256713002585702</v>
      </c>
      <c r="AU46">
        <v>0</v>
      </c>
      <c r="AV46">
        <v>0</v>
      </c>
      <c r="AW46">
        <f t="shared" si="24"/>
        <v>1</v>
      </c>
      <c r="AX46">
        <f t="shared" si="25"/>
        <v>0</v>
      </c>
      <c r="AY46">
        <f t="shared" si="26"/>
        <v>46658.464200301649</v>
      </c>
      <c r="AZ46">
        <v>0</v>
      </c>
      <c r="BA46">
        <v>0</v>
      </c>
      <c r="BB46">
        <v>0</v>
      </c>
      <c r="BC46">
        <f t="shared" si="27"/>
        <v>0</v>
      </c>
      <c r="BD46" t="e">
        <f t="shared" si="28"/>
        <v>#DIV/0!</v>
      </c>
      <c r="BE46">
        <v>-1</v>
      </c>
      <c r="BF46" t="s">
        <v>399</v>
      </c>
      <c r="BG46">
        <v>991.07115999999996</v>
      </c>
      <c r="BH46">
        <v>1949.13</v>
      </c>
      <c r="BI46">
        <f t="shared" si="29"/>
        <v>0.49153152432110736</v>
      </c>
      <c r="BJ46">
        <v>0.5</v>
      </c>
      <c r="BK46">
        <f t="shared" si="30"/>
        <v>841.25863466768726</v>
      </c>
      <c r="BL46">
        <f t="shared" si="31"/>
        <v>32.537137107377156</v>
      </c>
      <c r="BM46">
        <f t="shared" si="32"/>
        <v>206.75256952325094</v>
      </c>
      <c r="BN46">
        <f t="shared" si="33"/>
        <v>1</v>
      </c>
      <c r="BO46">
        <f t="shared" si="34"/>
        <v>3.9865429875349745E-2</v>
      </c>
      <c r="BP46">
        <f t="shared" si="35"/>
        <v>-1</v>
      </c>
      <c r="BQ46" t="s">
        <v>307</v>
      </c>
      <c r="BR46">
        <v>0</v>
      </c>
      <c r="BS46">
        <f t="shared" si="36"/>
        <v>1949.13</v>
      </c>
      <c r="BT46">
        <f t="shared" si="37"/>
        <v>0.49153152432110742</v>
      </c>
      <c r="BU46" t="e">
        <f t="shared" si="38"/>
        <v>#DIV/0!</v>
      </c>
      <c r="BV46">
        <f t="shared" si="39"/>
        <v>0.49153152432110742</v>
      </c>
      <c r="BW46" t="e">
        <f t="shared" si="40"/>
        <v>#DIV/0!</v>
      </c>
      <c r="BX46" t="s">
        <v>307</v>
      </c>
      <c r="BY46" t="s">
        <v>307</v>
      </c>
      <c r="BZ46" t="s">
        <v>307</v>
      </c>
      <c r="CA46" t="s">
        <v>307</v>
      </c>
      <c r="CB46" t="s">
        <v>307</v>
      </c>
      <c r="CC46" t="s">
        <v>307</v>
      </c>
      <c r="CD46" t="s">
        <v>307</v>
      </c>
      <c r="CE46" t="s">
        <v>307</v>
      </c>
      <c r="CF46">
        <f t="shared" si="41"/>
        <v>1000.07680645161</v>
      </c>
      <c r="CG46">
        <f t="shared" si="42"/>
        <v>841.25863466768726</v>
      </c>
      <c r="CH46">
        <f t="shared" si="43"/>
        <v>0.84119402553947009</v>
      </c>
      <c r="CI46">
        <f t="shared" si="44"/>
        <v>0.16190446929117724</v>
      </c>
      <c r="CJ46">
        <v>6</v>
      </c>
      <c r="CK46">
        <v>0.5</v>
      </c>
      <c r="CL46" t="s">
        <v>308</v>
      </c>
      <c r="CM46">
        <v>1626622738.9000001</v>
      </c>
      <c r="CN46">
        <v>368.12183870967698</v>
      </c>
      <c r="CO46">
        <v>400.23448387096801</v>
      </c>
      <c r="CP46">
        <v>40.711461290322603</v>
      </c>
      <c r="CQ46">
        <v>29.713032258064501</v>
      </c>
      <c r="CR46">
        <v>699.92264516129001</v>
      </c>
      <c r="CS46">
        <v>91.109458064516204</v>
      </c>
      <c r="CT46">
        <v>6.8331135483871E-2</v>
      </c>
      <c r="CU46">
        <v>36.720135483870997</v>
      </c>
      <c r="CV46">
        <v>34.105341935483899</v>
      </c>
      <c r="CW46">
        <v>999.9</v>
      </c>
      <c r="CX46">
        <v>9998.7264516128998</v>
      </c>
      <c r="CY46">
        <v>0</v>
      </c>
      <c r="CZ46">
        <v>0.22071751612903201</v>
      </c>
      <c r="DA46">
        <v>1000.07680645161</v>
      </c>
      <c r="DB46">
        <v>0.95999677419354801</v>
      </c>
      <c r="DC46">
        <v>4.0003087096774199E-2</v>
      </c>
      <c r="DD46">
        <v>0</v>
      </c>
      <c r="DE46">
        <v>992.83119354838698</v>
      </c>
      <c r="DF46">
        <v>4.9997400000000001</v>
      </c>
      <c r="DG46">
        <v>12956.132258064499</v>
      </c>
      <c r="DH46">
        <v>9012.3009677419395</v>
      </c>
      <c r="DI46">
        <v>47.215451612903202</v>
      </c>
      <c r="DJ46">
        <v>49.6811935483871</v>
      </c>
      <c r="DK46">
        <v>48.469516129032201</v>
      </c>
      <c r="DL46">
        <v>49.628999999999998</v>
      </c>
      <c r="DM46">
        <v>50.110774193548401</v>
      </c>
      <c r="DN46">
        <v>955.272258064516</v>
      </c>
      <c r="DO46">
        <v>39.803870967741901</v>
      </c>
      <c r="DP46">
        <v>0</v>
      </c>
      <c r="DQ46">
        <v>54.899999856948902</v>
      </c>
      <c r="DR46">
        <v>991.07115999999996</v>
      </c>
      <c r="DS46">
        <v>-110.279692463674</v>
      </c>
      <c r="DT46">
        <v>-12363.0077165985</v>
      </c>
      <c r="DU46">
        <v>12792.343999999999</v>
      </c>
      <c r="DV46">
        <v>15</v>
      </c>
      <c r="DW46">
        <v>1626622360.4000001</v>
      </c>
      <c r="DX46" t="s">
        <v>381</v>
      </c>
      <c r="DY46">
        <v>7</v>
      </c>
      <c r="DZ46">
        <v>-0.496</v>
      </c>
      <c r="EA46">
        <v>-3.0000000000000001E-3</v>
      </c>
      <c r="EB46">
        <v>401</v>
      </c>
      <c r="EC46">
        <v>31</v>
      </c>
      <c r="ED46">
        <v>0.04</v>
      </c>
      <c r="EE46">
        <v>0.01</v>
      </c>
      <c r="EF46">
        <v>-25.201255873015899</v>
      </c>
      <c r="EG46">
        <v>-52.622672926267398</v>
      </c>
      <c r="EH46">
        <v>8.8894299975066104</v>
      </c>
      <c r="EI46">
        <v>0</v>
      </c>
      <c r="EJ46">
        <v>980.58500000000004</v>
      </c>
      <c r="EK46">
        <v>0</v>
      </c>
      <c r="EL46">
        <v>0</v>
      </c>
      <c r="EM46">
        <v>0</v>
      </c>
      <c r="EN46">
        <v>6.9477766666666696</v>
      </c>
      <c r="EO46">
        <v>32.202338554147403</v>
      </c>
      <c r="EP46">
        <v>5.1711179983234503</v>
      </c>
      <c r="EQ46">
        <v>0</v>
      </c>
      <c r="ER46">
        <v>0</v>
      </c>
      <c r="ES46">
        <v>3</v>
      </c>
      <c r="ET46" t="s">
        <v>310</v>
      </c>
      <c r="EU46">
        <v>1.8841399999999999</v>
      </c>
      <c r="EV46">
        <v>1.8810899999999999</v>
      </c>
      <c r="EW46">
        <v>1.8831</v>
      </c>
      <c r="EX46">
        <v>1.8812899999999999</v>
      </c>
      <c r="EY46">
        <v>1.8826400000000001</v>
      </c>
      <c r="EZ46">
        <v>1.8819999999999999</v>
      </c>
      <c r="FA46">
        <v>1.8838900000000001</v>
      </c>
      <c r="FB46">
        <v>1.8810899999999999</v>
      </c>
      <c r="FC46" t="s">
        <v>311</v>
      </c>
      <c r="FD46" t="s">
        <v>19</v>
      </c>
      <c r="FE46" t="s">
        <v>19</v>
      </c>
      <c r="FF46" t="s">
        <v>19</v>
      </c>
      <c r="FG46" t="s">
        <v>312</v>
      </c>
      <c r="FH46" t="s">
        <v>313</v>
      </c>
      <c r="FI46" t="s">
        <v>314</v>
      </c>
      <c r="FJ46" t="s">
        <v>314</v>
      </c>
      <c r="FK46" t="s">
        <v>314</v>
      </c>
      <c r="FL46" t="s">
        <v>314</v>
      </c>
      <c r="FM46">
        <v>0</v>
      </c>
      <c r="FN46">
        <v>100</v>
      </c>
      <c r="FO46">
        <v>100</v>
      </c>
      <c r="FP46">
        <v>-0.496</v>
      </c>
      <c r="FQ46">
        <v>-3.0000000000000001E-3</v>
      </c>
      <c r="FR46">
        <v>2</v>
      </c>
      <c r="FS46">
        <v>751.601</v>
      </c>
      <c r="FT46">
        <v>486.82499999999999</v>
      </c>
      <c r="FU46">
        <v>36.385399999999997</v>
      </c>
      <c r="FV46">
        <v>34.713299999999997</v>
      </c>
      <c r="FW46">
        <v>30.000800000000002</v>
      </c>
      <c r="FX46">
        <v>34.305799999999998</v>
      </c>
      <c r="FY46">
        <v>34.238399999999999</v>
      </c>
      <c r="FZ46">
        <v>25.502199999999998</v>
      </c>
      <c r="GA46">
        <v>45.936</v>
      </c>
      <c r="GB46">
        <v>8.1860999999999997</v>
      </c>
      <c r="GC46">
        <v>-999.9</v>
      </c>
      <c r="GD46">
        <v>400</v>
      </c>
      <c r="GE46">
        <v>26.2498</v>
      </c>
      <c r="GF46">
        <v>100.148</v>
      </c>
      <c r="GG46">
        <v>99.533199999999994</v>
      </c>
    </row>
    <row r="47" spans="1:189" x14ac:dyDescent="0.2">
      <c r="A47">
        <v>29</v>
      </c>
      <c r="B47">
        <v>1626623070.4000001</v>
      </c>
      <c r="C47">
        <v>2124.1000001430498</v>
      </c>
      <c r="D47" t="s">
        <v>400</v>
      </c>
      <c r="E47" t="s">
        <v>401</v>
      </c>
      <c r="F47">
        <f t="shared" si="0"/>
        <v>5914</v>
      </c>
      <c r="G47">
        <f t="shared" si="1"/>
        <v>35.326905851857617</v>
      </c>
      <c r="H47">
        <f t="shared" si="2"/>
        <v>0</v>
      </c>
      <c r="I47" t="s">
        <v>301</v>
      </c>
      <c r="J47" t="s">
        <v>302</v>
      </c>
      <c r="K47" t="s">
        <v>303</v>
      </c>
      <c r="L47" t="s">
        <v>304</v>
      </c>
      <c r="M47" t="s">
        <v>19</v>
      </c>
      <c r="O47" t="s">
        <v>305</v>
      </c>
      <c r="U47">
        <v>1626623062.4000001</v>
      </c>
      <c r="V47">
        <f t="shared" si="3"/>
        <v>9.6676667190574318E-3</v>
      </c>
      <c r="W47">
        <f t="shared" si="4"/>
        <v>32.77690085245731</v>
      </c>
      <c r="X47">
        <f t="shared" si="5"/>
        <v>369.88596774193599</v>
      </c>
      <c r="Y47">
        <f t="shared" si="6"/>
        <v>274.54967842616583</v>
      </c>
      <c r="Z47">
        <f t="shared" si="7"/>
        <v>25.032850593594397</v>
      </c>
      <c r="AA47">
        <f t="shared" si="8"/>
        <v>33.725408895865989</v>
      </c>
      <c r="AB47">
        <f t="shared" si="45"/>
        <v>0.69527501148882986</v>
      </c>
      <c r="AC47">
        <f t="shared" si="9"/>
        <v>2.1204800442025711</v>
      </c>
      <c r="AD47">
        <f t="shared" si="10"/>
        <v>0.58929511904344034</v>
      </c>
      <c r="AE47">
        <f t="shared" si="11"/>
        <v>0.376477788621431</v>
      </c>
      <c r="AF47">
        <f t="shared" si="12"/>
        <v>136.19140810294695</v>
      </c>
      <c r="AG47">
        <f t="shared" si="13"/>
        <v>34.780606506757501</v>
      </c>
      <c r="AH47">
        <f t="shared" si="14"/>
        <v>34.660535483871001</v>
      </c>
      <c r="AI47">
        <f t="shared" si="15"/>
        <v>5.5430543615894079</v>
      </c>
      <c r="AJ47">
        <f t="shared" si="16"/>
        <v>65.228004284724491</v>
      </c>
      <c r="AK47">
        <f t="shared" si="17"/>
        <v>4.1265555682599189</v>
      </c>
      <c r="AL47">
        <f t="shared" si="18"/>
        <v>6.3263557018351113</v>
      </c>
      <c r="AM47">
        <f t="shared" si="19"/>
        <v>1.416498793329489</v>
      </c>
      <c r="AN47">
        <f t="shared" si="20"/>
        <v>-426.34410231043273</v>
      </c>
      <c r="AO47">
        <f t="shared" si="21"/>
        <v>274.56993048757295</v>
      </c>
      <c r="AP47">
        <f t="shared" si="22"/>
        <v>30.494925252057644</v>
      </c>
      <c r="AQ47">
        <f t="shared" si="23"/>
        <v>14.912161532144808</v>
      </c>
      <c r="AR47">
        <v>-3.7783191580845601E-2</v>
      </c>
      <c r="AS47">
        <v>4.24149425388754E-2</v>
      </c>
      <c r="AT47">
        <v>3.2261852858797599</v>
      </c>
      <c r="AU47">
        <v>22</v>
      </c>
      <c r="AV47">
        <v>3</v>
      </c>
      <c r="AW47">
        <f t="shared" si="24"/>
        <v>1</v>
      </c>
      <c r="AX47">
        <f t="shared" si="25"/>
        <v>0</v>
      </c>
      <c r="AY47">
        <f t="shared" si="26"/>
        <v>46615.927289995831</v>
      </c>
      <c r="AZ47">
        <v>0</v>
      </c>
      <c r="BA47">
        <v>0</v>
      </c>
      <c r="BB47">
        <v>0</v>
      </c>
      <c r="BC47">
        <f t="shared" si="27"/>
        <v>0</v>
      </c>
      <c r="BD47" t="e">
        <f t="shared" si="28"/>
        <v>#DIV/0!</v>
      </c>
      <c r="BE47">
        <v>-1</v>
      </c>
      <c r="BF47" t="s">
        <v>402</v>
      </c>
      <c r="BG47">
        <v>1047.8304000000001</v>
      </c>
      <c r="BH47">
        <v>2128.06</v>
      </c>
      <c r="BI47">
        <f t="shared" si="29"/>
        <v>0.50761237935020631</v>
      </c>
      <c r="BJ47">
        <v>0.5</v>
      </c>
      <c r="BK47">
        <f t="shared" si="30"/>
        <v>841.18475342558509</v>
      </c>
      <c r="BL47">
        <f t="shared" si="31"/>
        <v>32.77690085245731</v>
      </c>
      <c r="BM47">
        <f t="shared" si="32"/>
        <v>213.49789707973892</v>
      </c>
      <c r="BN47">
        <f t="shared" si="33"/>
        <v>1</v>
      </c>
      <c r="BO47">
        <f t="shared" si="34"/>
        <v>4.0153962271553892E-2</v>
      </c>
      <c r="BP47">
        <f t="shared" si="35"/>
        <v>-1</v>
      </c>
      <c r="BQ47" t="s">
        <v>307</v>
      </c>
      <c r="BR47">
        <v>0</v>
      </c>
      <c r="BS47">
        <f t="shared" si="36"/>
        <v>2128.06</v>
      </c>
      <c r="BT47">
        <f t="shared" si="37"/>
        <v>0.5076123793502062</v>
      </c>
      <c r="BU47" t="e">
        <f t="shared" si="38"/>
        <v>#DIV/0!</v>
      </c>
      <c r="BV47">
        <f t="shared" si="39"/>
        <v>0.5076123793502062</v>
      </c>
      <c r="BW47" t="e">
        <f t="shared" si="40"/>
        <v>#DIV/0!</v>
      </c>
      <c r="BX47" t="s">
        <v>307</v>
      </c>
      <c r="BY47" t="s">
        <v>307</v>
      </c>
      <c r="BZ47" t="s">
        <v>307</v>
      </c>
      <c r="CA47" t="s">
        <v>307</v>
      </c>
      <c r="CB47" t="s">
        <v>307</v>
      </c>
      <c r="CC47" t="s">
        <v>307</v>
      </c>
      <c r="CD47" t="s">
        <v>307</v>
      </c>
      <c r="CE47" t="s">
        <v>307</v>
      </c>
      <c r="CF47">
        <f t="shared" si="41"/>
        <v>999.98909677419397</v>
      </c>
      <c r="CG47">
        <f t="shared" si="42"/>
        <v>841.18475342558509</v>
      </c>
      <c r="CH47">
        <f t="shared" si="43"/>
        <v>0.8411939251528977</v>
      </c>
      <c r="CI47">
        <f t="shared" si="44"/>
        <v>0.1619042755450929</v>
      </c>
      <c r="CJ47">
        <v>6</v>
      </c>
      <c r="CK47">
        <v>0.5</v>
      </c>
      <c r="CL47" t="s">
        <v>308</v>
      </c>
      <c r="CM47">
        <v>1626623062.4000001</v>
      </c>
      <c r="CN47">
        <v>369.88596774193599</v>
      </c>
      <c r="CO47">
        <v>401.050064516129</v>
      </c>
      <c r="CP47">
        <v>45.258309677419298</v>
      </c>
      <c r="CQ47">
        <v>37.345625806451601</v>
      </c>
      <c r="CR47">
        <v>699.89838709677394</v>
      </c>
      <c r="CS47">
        <v>91.111806451612907</v>
      </c>
      <c r="CT47">
        <v>6.6047906451612903E-2</v>
      </c>
      <c r="CU47">
        <v>37.062316129032297</v>
      </c>
      <c r="CV47">
        <v>34.660535483871001</v>
      </c>
      <c r="CW47">
        <v>999.9</v>
      </c>
      <c r="CX47">
        <v>10000.4606451613</v>
      </c>
      <c r="CY47">
        <v>0</v>
      </c>
      <c r="CZ47">
        <v>0.22818403225806499</v>
      </c>
      <c r="DA47">
        <v>999.98909677419397</v>
      </c>
      <c r="DB47">
        <v>0.96000296774193505</v>
      </c>
      <c r="DC47">
        <v>3.9996580645161303E-2</v>
      </c>
      <c r="DD47">
        <v>0</v>
      </c>
      <c r="DE47">
        <v>1050.01903225806</v>
      </c>
      <c r="DF47">
        <v>4.9997400000000001</v>
      </c>
      <c r="DG47">
        <v>18166.503225806398</v>
      </c>
      <c r="DH47">
        <v>9011.5393548387092</v>
      </c>
      <c r="DI47">
        <v>46.5</v>
      </c>
      <c r="DJ47">
        <v>48.878999999999998</v>
      </c>
      <c r="DK47">
        <v>47.870935483871001</v>
      </c>
      <c r="DL47">
        <v>48.811999999999998</v>
      </c>
      <c r="DM47">
        <v>49.370935483871001</v>
      </c>
      <c r="DN47">
        <v>955.19290322580605</v>
      </c>
      <c r="DO47">
        <v>39.797096774193498</v>
      </c>
      <c r="DP47">
        <v>0</v>
      </c>
      <c r="DQ47">
        <v>322.700000047684</v>
      </c>
      <c r="DR47">
        <v>1047.8304000000001</v>
      </c>
      <c r="DS47">
        <v>-180.369999771717</v>
      </c>
      <c r="DT47">
        <v>-2715.1692270674398</v>
      </c>
      <c r="DU47">
        <v>18130.196</v>
      </c>
      <c r="DV47">
        <v>15</v>
      </c>
      <c r="DW47">
        <v>1626623105.4000001</v>
      </c>
      <c r="DX47" t="s">
        <v>403</v>
      </c>
      <c r="DY47">
        <v>8</v>
      </c>
      <c r="DZ47">
        <v>-0.48799999999999999</v>
      </c>
      <c r="EA47">
        <v>-1E-3</v>
      </c>
      <c r="EB47">
        <v>398</v>
      </c>
      <c r="EC47">
        <v>33</v>
      </c>
      <c r="ED47">
        <v>0.12</v>
      </c>
      <c r="EE47">
        <v>0.01</v>
      </c>
      <c r="EF47">
        <v>-20.4186333333333</v>
      </c>
      <c r="EG47">
        <v>-84.643196831797297</v>
      </c>
      <c r="EH47">
        <v>14.2971158610814</v>
      </c>
      <c r="EI47">
        <v>0</v>
      </c>
      <c r="EJ47">
        <v>1030.9100000000001</v>
      </c>
      <c r="EK47">
        <v>0</v>
      </c>
      <c r="EL47">
        <v>0</v>
      </c>
      <c r="EM47">
        <v>0</v>
      </c>
      <c r="EN47">
        <v>1.6354007936507899</v>
      </c>
      <c r="EO47">
        <v>46.540264245391697</v>
      </c>
      <c r="EP47">
        <v>7.3915764525942604</v>
      </c>
      <c r="EQ47">
        <v>0</v>
      </c>
      <c r="ER47">
        <v>0</v>
      </c>
      <c r="ES47">
        <v>3</v>
      </c>
      <c r="ET47" t="s">
        <v>310</v>
      </c>
      <c r="EU47">
        <v>1.8841300000000001</v>
      </c>
      <c r="EV47">
        <v>1.8810800000000001</v>
      </c>
      <c r="EW47">
        <v>1.8830899999999999</v>
      </c>
      <c r="EX47">
        <v>1.88131</v>
      </c>
      <c r="EY47">
        <v>1.88263</v>
      </c>
      <c r="EZ47">
        <v>1.8819900000000001</v>
      </c>
      <c r="FA47">
        <v>1.88385</v>
      </c>
      <c r="FB47">
        <v>1.88106</v>
      </c>
      <c r="FC47" t="s">
        <v>311</v>
      </c>
      <c r="FD47" t="s">
        <v>19</v>
      </c>
      <c r="FE47" t="s">
        <v>19</v>
      </c>
      <c r="FF47" t="s">
        <v>19</v>
      </c>
      <c r="FG47" t="s">
        <v>312</v>
      </c>
      <c r="FH47" t="s">
        <v>313</v>
      </c>
      <c r="FI47" t="s">
        <v>314</v>
      </c>
      <c r="FJ47" t="s">
        <v>314</v>
      </c>
      <c r="FK47" t="s">
        <v>314</v>
      </c>
      <c r="FL47" t="s">
        <v>314</v>
      </c>
      <c r="FM47">
        <v>0</v>
      </c>
      <c r="FN47">
        <v>100</v>
      </c>
      <c r="FO47">
        <v>100</v>
      </c>
      <c r="FP47">
        <v>-0.48799999999999999</v>
      </c>
      <c r="FQ47">
        <v>-1E-3</v>
      </c>
      <c r="FR47">
        <v>2</v>
      </c>
      <c r="FS47">
        <v>721.28399999999999</v>
      </c>
      <c r="FT47">
        <v>491.65100000000001</v>
      </c>
      <c r="FU47">
        <v>36.495600000000003</v>
      </c>
      <c r="FV47">
        <v>35.100099999999998</v>
      </c>
      <c r="FW47">
        <v>30.000499999999999</v>
      </c>
      <c r="FX47">
        <v>34.742600000000003</v>
      </c>
      <c r="FY47">
        <v>34.660299999999999</v>
      </c>
      <c r="FZ47">
        <v>25.788699999999999</v>
      </c>
      <c r="GA47">
        <v>34.992199999999997</v>
      </c>
      <c r="GB47">
        <v>0.68925899999999996</v>
      </c>
      <c r="GC47">
        <v>-999.9</v>
      </c>
      <c r="GD47">
        <v>400</v>
      </c>
      <c r="GE47">
        <v>31.883600000000001</v>
      </c>
      <c r="GF47">
        <v>100.048</v>
      </c>
      <c r="GG47">
        <v>99.454400000000007</v>
      </c>
    </row>
    <row r="48" spans="1:189" x14ac:dyDescent="0.2">
      <c r="A48">
        <v>30</v>
      </c>
      <c r="B48">
        <v>1626623143</v>
      </c>
      <c r="C48">
        <v>2196.7000000476801</v>
      </c>
      <c r="D48" t="s">
        <v>404</v>
      </c>
      <c r="E48" t="s">
        <v>405</v>
      </c>
      <c r="F48">
        <f t="shared" si="0"/>
        <v>5914</v>
      </c>
      <c r="G48">
        <f t="shared" si="1"/>
        <v>35.31013667557427</v>
      </c>
      <c r="H48">
        <f t="shared" si="2"/>
        <v>0</v>
      </c>
      <c r="I48" t="s">
        <v>301</v>
      </c>
      <c r="J48" t="s">
        <v>302</v>
      </c>
      <c r="K48" t="s">
        <v>303</v>
      </c>
      <c r="L48" t="s">
        <v>304</v>
      </c>
      <c r="M48" t="s">
        <v>19</v>
      </c>
      <c r="O48" t="s">
        <v>305</v>
      </c>
      <c r="U48">
        <v>1626623134.9000001</v>
      </c>
      <c r="V48">
        <f t="shared" si="3"/>
        <v>8.7959839609727739E-3</v>
      </c>
      <c r="W48">
        <f t="shared" si="4"/>
        <v>32.853773396838008</v>
      </c>
      <c r="X48">
        <f t="shared" si="5"/>
        <v>369.77774193548402</v>
      </c>
      <c r="Y48">
        <f t="shared" si="6"/>
        <v>275.94376148798489</v>
      </c>
      <c r="Z48">
        <f t="shared" si="7"/>
        <v>25.161094255092493</v>
      </c>
      <c r="AA48">
        <f t="shared" si="8"/>
        <v>33.717060926123153</v>
      </c>
      <c r="AB48">
        <f t="shared" si="45"/>
        <v>0.70362584118738947</v>
      </c>
      <c r="AC48">
        <f t="shared" si="9"/>
        <v>2.120326554864377</v>
      </c>
      <c r="AD48">
        <f t="shared" si="10"/>
        <v>0.59528900171650623</v>
      </c>
      <c r="AE48">
        <f t="shared" si="11"/>
        <v>0.38039153002246295</v>
      </c>
      <c r="AF48">
        <f t="shared" si="12"/>
        <v>136.19493654746108</v>
      </c>
      <c r="AG48">
        <f t="shared" si="13"/>
        <v>35.233843722177561</v>
      </c>
      <c r="AH48">
        <f t="shared" si="14"/>
        <v>35.156341935483901</v>
      </c>
      <c r="AI48">
        <f t="shared" si="15"/>
        <v>5.697457613224219</v>
      </c>
      <c r="AJ48">
        <f t="shared" si="16"/>
        <v>69.371896692300652</v>
      </c>
      <c r="AK48">
        <f t="shared" si="17"/>
        <v>4.4249380811705405</v>
      </c>
      <c r="AL48">
        <f t="shared" si="18"/>
        <v>6.3785744547210133</v>
      </c>
      <c r="AM48">
        <f t="shared" si="19"/>
        <v>1.2725195320536784</v>
      </c>
      <c r="AN48">
        <f t="shared" si="20"/>
        <v>-387.90289267889932</v>
      </c>
      <c r="AO48">
        <f t="shared" si="21"/>
        <v>235.10647667845765</v>
      </c>
      <c r="AP48">
        <f t="shared" si="22"/>
        <v>26.195811548242428</v>
      </c>
      <c r="AQ48">
        <f t="shared" si="23"/>
        <v>9.5943320952618478</v>
      </c>
      <c r="AR48">
        <v>-3.7779259156706498E-2</v>
      </c>
      <c r="AS48">
        <v>4.2410528048280098E-2</v>
      </c>
      <c r="AT48">
        <v>3.2259167162161302</v>
      </c>
      <c r="AU48">
        <v>0</v>
      </c>
      <c r="AV48">
        <v>0</v>
      </c>
      <c r="AW48">
        <f t="shared" si="24"/>
        <v>1</v>
      </c>
      <c r="AX48">
        <f t="shared" si="25"/>
        <v>0</v>
      </c>
      <c r="AY48">
        <f t="shared" si="26"/>
        <v>46588.643593912755</v>
      </c>
      <c r="AZ48">
        <v>0</v>
      </c>
      <c r="BA48">
        <v>0</v>
      </c>
      <c r="BB48">
        <v>0</v>
      </c>
      <c r="BC48">
        <f t="shared" si="27"/>
        <v>0</v>
      </c>
      <c r="BD48" t="e">
        <f t="shared" si="28"/>
        <v>#DIV/0!</v>
      </c>
      <c r="BE48">
        <v>-1</v>
      </c>
      <c r="BF48" t="s">
        <v>406</v>
      </c>
      <c r="BG48">
        <v>993.57687999999996</v>
      </c>
      <c r="BH48">
        <v>1919.79</v>
      </c>
      <c r="BI48">
        <f t="shared" si="29"/>
        <v>0.48245543522989498</v>
      </c>
      <c r="BJ48">
        <v>0.5</v>
      </c>
      <c r="BK48">
        <f t="shared" si="30"/>
        <v>841.2022253464321</v>
      </c>
      <c r="BL48">
        <f t="shared" si="31"/>
        <v>32.853773396838008</v>
      </c>
      <c r="BM48">
        <f t="shared" si="32"/>
        <v>202.92129287293454</v>
      </c>
      <c r="BN48">
        <f t="shared" si="33"/>
        <v>1</v>
      </c>
      <c r="BO48">
        <f t="shared" si="34"/>
        <v>4.0244512409481584E-2</v>
      </c>
      <c r="BP48">
        <f t="shared" si="35"/>
        <v>-1</v>
      </c>
      <c r="BQ48" t="s">
        <v>307</v>
      </c>
      <c r="BR48">
        <v>0</v>
      </c>
      <c r="BS48">
        <f t="shared" si="36"/>
        <v>1919.79</v>
      </c>
      <c r="BT48">
        <f t="shared" si="37"/>
        <v>0.48245543522989492</v>
      </c>
      <c r="BU48" t="e">
        <f t="shared" si="38"/>
        <v>#DIV/0!</v>
      </c>
      <c r="BV48">
        <f t="shared" si="39"/>
        <v>0.48245543522989492</v>
      </c>
      <c r="BW48" t="e">
        <f t="shared" si="40"/>
        <v>#DIV/0!</v>
      </c>
      <c r="BX48" t="s">
        <v>307</v>
      </c>
      <c r="BY48" t="s">
        <v>307</v>
      </c>
      <c r="BZ48" t="s">
        <v>307</v>
      </c>
      <c r="CA48" t="s">
        <v>307</v>
      </c>
      <c r="CB48" t="s">
        <v>307</v>
      </c>
      <c r="CC48" t="s">
        <v>307</v>
      </c>
      <c r="CD48" t="s">
        <v>307</v>
      </c>
      <c r="CE48" t="s">
        <v>307</v>
      </c>
      <c r="CF48">
        <f t="shared" si="41"/>
        <v>1000.00935483871</v>
      </c>
      <c r="CG48">
        <f t="shared" si="42"/>
        <v>841.2022253464321</v>
      </c>
      <c r="CH48">
        <f t="shared" si="43"/>
        <v>0.84119435610890692</v>
      </c>
      <c r="CI48">
        <f t="shared" si="44"/>
        <v>0.16190510729019048</v>
      </c>
      <c r="CJ48">
        <v>6</v>
      </c>
      <c r="CK48">
        <v>0.5</v>
      </c>
      <c r="CL48" t="s">
        <v>308</v>
      </c>
      <c r="CM48">
        <v>1626623134.9000001</v>
      </c>
      <c r="CN48">
        <v>369.77774193548402</v>
      </c>
      <c r="CO48">
        <v>400.736290322581</v>
      </c>
      <c r="CP48">
        <v>48.528654838709699</v>
      </c>
      <c r="CQ48">
        <v>41.352738709677404</v>
      </c>
      <c r="CR48">
        <v>699.76793548387104</v>
      </c>
      <c r="CS48">
        <v>91.112812903225802</v>
      </c>
      <c r="CT48">
        <v>6.9151564516128999E-2</v>
      </c>
      <c r="CU48">
        <v>37.213067741935497</v>
      </c>
      <c r="CV48">
        <v>35.156341935483901</v>
      </c>
      <c r="CW48">
        <v>999.9</v>
      </c>
      <c r="CX48">
        <v>9999.3093548387096</v>
      </c>
      <c r="CY48">
        <v>0</v>
      </c>
      <c r="CZ48">
        <v>0.23127658064516099</v>
      </c>
      <c r="DA48">
        <v>1000.00935483871</v>
      </c>
      <c r="DB48">
        <v>0.95998922580645196</v>
      </c>
      <c r="DC48">
        <v>4.0011041935483903E-2</v>
      </c>
      <c r="DD48">
        <v>0</v>
      </c>
      <c r="DE48">
        <v>998.182064516129</v>
      </c>
      <c r="DF48">
        <v>4.9997400000000001</v>
      </c>
      <c r="DG48">
        <v>17227.651612903199</v>
      </c>
      <c r="DH48">
        <v>9011.6687096774203</v>
      </c>
      <c r="DI48">
        <v>46.561999999999998</v>
      </c>
      <c r="DJ48">
        <v>49</v>
      </c>
      <c r="DK48">
        <v>47.811999999999998</v>
      </c>
      <c r="DL48">
        <v>48.875</v>
      </c>
      <c r="DM48">
        <v>49.383000000000003</v>
      </c>
      <c r="DN48">
        <v>955.19774193548403</v>
      </c>
      <c r="DO48">
        <v>39.812258064516101</v>
      </c>
      <c r="DP48">
        <v>0</v>
      </c>
      <c r="DQ48">
        <v>72.099999904632597</v>
      </c>
      <c r="DR48">
        <v>993.57687999999996</v>
      </c>
      <c r="DS48">
        <v>-223.925692009172</v>
      </c>
      <c r="DT48">
        <v>513.29999803607905</v>
      </c>
      <c r="DU48">
        <v>17206.612000000001</v>
      </c>
      <c r="DV48">
        <v>15</v>
      </c>
      <c r="DW48">
        <v>1626623105.4000001</v>
      </c>
      <c r="DX48" t="s">
        <v>403</v>
      </c>
      <c r="DY48">
        <v>8</v>
      </c>
      <c r="DZ48">
        <v>-0.48799999999999999</v>
      </c>
      <c r="EA48">
        <v>-1E-3</v>
      </c>
      <c r="EB48">
        <v>398</v>
      </c>
      <c r="EC48">
        <v>33</v>
      </c>
      <c r="ED48">
        <v>0.12</v>
      </c>
      <c r="EE48">
        <v>0.01</v>
      </c>
      <c r="EF48">
        <v>-22.768718243492099</v>
      </c>
      <c r="EG48">
        <v>-67.860655680644498</v>
      </c>
      <c r="EH48">
        <v>12.0511592298223</v>
      </c>
      <c r="EI48">
        <v>0</v>
      </c>
      <c r="EJ48">
        <v>972.08399999999995</v>
      </c>
      <c r="EK48">
        <v>0</v>
      </c>
      <c r="EL48">
        <v>0</v>
      </c>
      <c r="EM48">
        <v>0</v>
      </c>
      <c r="EN48">
        <v>1.0235602095238101</v>
      </c>
      <c r="EO48">
        <v>43.756246458525503</v>
      </c>
      <c r="EP48">
        <v>7.2224989839833</v>
      </c>
      <c r="EQ48">
        <v>0</v>
      </c>
      <c r="ER48">
        <v>0</v>
      </c>
      <c r="ES48">
        <v>3</v>
      </c>
      <c r="ET48" t="s">
        <v>310</v>
      </c>
      <c r="EU48">
        <v>1.8841399999999999</v>
      </c>
      <c r="EV48">
        <v>1.8810899999999999</v>
      </c>
      <c r="EW48">
        <v>1.8831100000000001</v>
      </c>
      <c r="EX48">
        <v>1.8812899999999999</v>
      </c>
      <c r="EY48">
        <v>1.88263</v>
      </c>
      <c r="EZ48">
        <v>1.8819699999999999</v>
      </c>
      <c r="FA48">
        <v>1.8838699999999999</v>
      </c>
      <c r="FB48">
        <v>1.88106</v>
      </c>
      <c r="FC48" t="s">
        <v>311</v>
      </c>
      <c r="FD48" t="s">
        <v>19</v>
      </c>
      <c r="FE48" t="s">
        <v>19</v>
      </c>
      <c r="FF48" t="s">
        <v>19</v>
      </c>
      <c r="FG48" t="s">
        <v>312</v>
      </c>
      <c r="FH48" t="s">
        <v>313</v>
      </c>
      <c r="FI48" t="s">
        <v>314</v>
      </c>
      <c r="FJ48" t="s">
        <v>314</v>
      </c>
      <c r="FK48" t="s">
        <v>314</v>
      </c>
      <c r="FL48" t="s">
        <v>314</v>
      </c>
      <c r="FM48">
        <v>0</v>
      </c>
      <c r="FN48">
        <v>100</v>
      </c>
      <c r="FO48">
        <v>100</v>
      </c>
      <c r="FP48">
        <v>-0.48799999999999999</v>
      </c>
      <c r="FQ48">
        <v>-1E-3</v>
      </c>
      <c r="FR48">
        <v>2</v>
      </c>
      <c r="FS48">
        <v>762.57500000000005</v>
      </c>
      <c r="FT48">
        <v>488.53199999999998</v>
      </c>
      <c r="FU48">
        <v>36.5944</v>
      </c>
      <c r="FV48">
        <v>35.1616</v>
      </c>
      <c r="FW48">
        <v>30.000299999999999</v>
      </c>
      <c r="FX48">
        <v>34.805599999999998</v>
      </c>
      <c r="FY48">
        <v>34.7044</v>
      </c>
      <c r="FZ48">
        <v>25.648499999999999</v>
      </c>
      <c r="GA48">
        <v>41.019399999999997</v>
      </c>
      <c r="GB48">
        <v>3.0651000000000002</v>
      </c>
      <c r="GC48">
        <v>-999.9</v>
      </c>
      <c r="GD48">
        <v>400</v>
      </c>
      <c r="GE48">
        <v>28.894200000000001</v>
      </c>
      <c r="GF48">
        <v>100.03</v>
      </c>
      <c r="GG48">
        <v>99.449700000000007</v>
      </c>
    </row>
    <row r="49" spans="1:189" x14ac:dyDescent="0.2">
      <c r="A49">
        <v>31</v>
      </c>
      <c r="B49">
        <v>1626623180.9000001</v>
      </c>
      <c r="C49">
        <v>2234.6000001430498</v>
      </c>
      <c r="D49" t="s">
        <v>407</v>
      </c>
      <c r="E49" t="s">
        <v>408</v>
      </c>
      <c r="F49">
        <f t="shared" si="0"/>
        <v>5914</v>
      </c>
      <c r="G49">
        <f t="shared" si="1"/>
        <v>35.369353160246746</v>
      </c>
      <c r="H49">
        <f t="shared" si="2"/>
        <v>0</v>
      </c>
      <c r="I49" t="s">
        <v>301</v>
      </c>
      <c r="J49" t="s">
        <v>302</v>
      </c>
      <c r="K49" t="s">
        <v>303</v>
      </c>
      <c r="L49" t="s">
        <v>304</v>
      </c>
      <c r="M49" t="s">
        <v>19</v>
      </c>
      <c r="O49" t="s">
        <v>305</v>
      </c>
      <c r="U49">
        <v>1626623172.9000001</v>
      </c>
      <c r="V49">
        <f t="shared" si="3"/>
        <v>8.5820063015975036E-3</v>
      </c>
      <c r="W49">
        <f t="shared" si="4"/>
        <v>26.109298274514511</v>
      </c>
      <c r="X49">
        <f t="shared" si="5"/>
        <v>374.09993548387098</v>
      </c>
      <c r="Y49">
        <f t="shared" si="6"/>
        <v>240.73937235355578</v>
      </c>
      <c r="Z49">
        <f t="shared" si="7"/>
        <v>21.946361384269622</v>
      </c>
      <c r="AA49">
        <f t="shared" si="8"/>
        <v>34.103820649259561</v>
      </c>
      <c r="AB49">
        <f t="shared" si="45"/>
        <v>0.37363395893716594</v>
      </c>
      <c r="AC49">
        <f t="shared" si="9"/>
        <v>2.1200277936031826</v>
      </c>
      <c r="AD49">
        <f t="shared" si="10"/>
        <v>0.34053406160051064</v>
      </c>
      <c r="AE49">
        <f t="shared" si="11"/>
        <v>0.21556279462908934</v>
      </c>
      <c r="AF49">
        <f t="shared" si="12"/>
        <v>134.22329038126708</v>
      </c>
      <c r="AG49">
        <f t="shared" si="13"/>
        <v>34.773076114990786</v>
      </c>
      <c r="AH49">
        <f t="shared" si="14"/>
        <v>34.205470967741903</v>
      </c>
      <c r="AI49">
        <f t="shared" si="15"/>
        <v>5.4045534456380402</v>
      </c>
      <c r="AJ49">
        <f t="shared" si="16"/>
        <v>51.861642168182151</v>
      </c>
      <c r="AK49">
        <f t="shared" si="17"/>
        <v>3.2157387339000496</v>
      </c>
      <c r="AL49">
        <f t="shared" si="18"/>
        <v>6.2006110864590989</v>
      </c>
      <c r="AM49">
        <f t="shared" si="19"/>
        <v>2.1888147117379906</v>
      </c>
      <c r="AN49">
        <f t="shared" si="20"/>
        <v>-378.46647790044989</v>
      </c>
      <c r="AO49">
        <f t="shared" si="21"/>
        <v>284.51992058111165</v>
      </c>
      <c r="AP49">
        <f t="shared" si="22"/>
        <v>31.480697093682835</v>
      </c>
      <c r="AQ49">
        <f t="shared" si="23"/>
        <v>71.757430155611672</v>
      </c>
      <c r="AR49">
        <v>-3.7771605469927597E-2</v>
      </c>
      <c r="AS49">
        <v>4.2401936114371E-2</v>
      </c>
      <c r="AT49">
        <v>3.22539397383435</v>
      </c>
      <c r="AU49">
        <v>75</v>
      </c>
      <c r="AV49">
        <v>11</v>
      </c>
      <c r="AW49">
        <f t="shared" si="24"/>
        <v>1</v>
      </c>
      <c r="AX49">
        <f t="shared" si="25"/>
        <v>0</v>
      </c>
      <c r="AY49">
        <f t="shared" si="26"/>
        <v>46657.546040910311</v>
      </c>
      <c r="AZ49">
        <v>0</v>
      </c>
      <c r="BA49">
        <v>0</v>
      </c>
      <c r="BB49">
        <v>0</v>
      </c>
      <c r="BC49">
        <f t="shared" si="27"/>
        <v>0</v>
      </c>
      <c r="BD49" t="e">
        <f t="shared" si="28"/>
        <v>#DIV/0!</v>
      </c>
      <c r="BE49">
        <v>-1</v>
      </c>
      <c r="BF49" t="s">
        <v>409</v>
      </c>
      <c r="BG49">
        <v>967.43547999999998</v>
      </c>
      <c r="BH49">
        <v>2001.05</v>
      </c>
      <c r="BI49">
        <f t="shared" si="29"/>
        <v>0.51653607855875672</v>
      </c>
      <c r="BJ49">
        <v>0.5</v>
      </c>
      <c r="BK49">
        <f t="shared" si="30"/>
        <v>829.02812040677475</v>
      </c>
      <c r="BL49">
        <f t="shared" si="31"/>
        <v>26.109298274514511</v>
      </c>
      <c r="BM49">
        <f t="shared" si="32"/>
        <v>214.11146716492613</v>
      </c>
      <c r="BN49">
        <f t="shared" si="33"/>
        <v>1</v>
      </c>
      <c r="BO49">
        <f t="shared" si="34"/>
        <v>3.2700094975322357E-2</v>
      </c>
      <c r="BP49">
        <f t="shared" si="35"/>
        <v>-1</v>
      </c>
      <c r="BQ49" t="s">
        <v>307</v>
      </c>
      <c r="BR49">
        <v>0</v>
      </c>
      <c r="BS49">
        <f t="shared" si="36"/>
        <v>2001.05</v>
      </c>
      <c r="BT49">
        <f t="shared" si="37"/>
        <v>0.51653607855875672</v>
      </c>
      <c r="BU49" t="e">
        <f t="shared" si="38"/>
        <v>#DIV/0!</v>
      </c>
      <c r="BV49">
        <f t="shared" si="39"/>
        <v>0.51653607855875672</v>
      </c>
      <c r="BW49" t="e">
        <f t="shared" si="40"/>
        <v>#DIV/0!</v>
      </c>
      <c r="BX49" t="s">
        <v>307</v>
      </c>
      <c r="BY49" t="s">
        <v>307</v>
      </c>
      <c r="BZ49" t="s">
        <v>307</v>
      </c>
      <c r="CA49" t="s">
        <v>307</v>
      </c>
      <c r="CB49" t="s">
        <v>307</v>
      </c>
      <c r="CC49" t="s">
        <v>307</v>
      </c>
      <c r="CD49" t="s">
        <v>307</v>
      </c>
      <c r="CE49" t="s">
        <v>307</v>
      </c>
      <c r="CF49">
        <f t="shared" si="41"/>
        <v>985.53738709677395</v>
      </c>
      <c r="CG49">
        <f t="shared" si="42"/>
        <v>829.02812040677475</v>
      </c>
      <c r="CH49">
        <f t="shared" si="43"/>
        <v>0.84119398336470119</v>
      </c>
      <c r="CI49">
        <f t="shared" si="44"/>
        <v>0.16190438789387321</v>
      </c>
      <c r="CJ49">
        <v>6</v>
      </c>
      <c r="CK49">
        <v>0.5</v>
      </c>
      <c r="CL49" t="s">
        <v>308</v>
      </c>
      <c r="CM49">
        <v>1626623172.9000001</v>
      </c>
      <c r="CN49">
        <v>374.09993548387098</v>
      </c>
      <c r="CO49">
        <v>399.28635483871</v>
      </c>
      <c r="CP49">
        <v>35.274864516129</v>
      </c>
      <c r="CQ49">
        <v>28.162770967741899</v>
      </c>
      <c r="CR49">
        <v>698.46751612903199</v>
      </c>
      <c r="CS49">
        <v>91.113216129032295</v>
      </c>
      <c r="CT49">
        <v>4.9110870967741901E-2</v>
      </c>
      <c r="CU49">
        <v>36.6948193548387</v>
      </c>
      <c r="CV49">
        <v>34.205470967741903</v>
      </c>
      <c r="CW49">
        <v>999.9</v>
      </c>
      <c r="CX49">
        <v>9997.2393548387099</v>
      </c>
      <c r="CY49">
        <v>0</v>
      </c>
      <c r="CZ49">
        <v>0.23193929032258101</v>
      </c>
      <c r="DA49">
        <v>985.53738709677395</v>
      </c>
      <c r="DB49">
        <v>0.95999809677419301</v>
      </c>
      <c r="DC49">
        <v>4.0001870967741902E-2</v>
      </c>
      <c r="DD49">
        <v>0</v>
      </c>
      <c r="DE49">
        <v>908.01554838709706</v>
      </c>
      <c r="DF49">
        <v>4.9997400000000001</v>
      </c>
      <c r="DG49">
        <v>96203.290322580593</v>
      </c>
      <c r="DH49">
        <v>8880.7180645161297</v>
      </c>
      <c r="DI49">
        <v>46.568096774193499</v>
      </c>
      <c r="DJ49">
        <v>49.108741935483899</v>
      </c>
      <c r="DK49">
        <v>47.920999999999999</v>
      </c>
      <c r="DL49">
        <v>48.963419354838699</v>
      </c>
      <c r="DM49">
        <v>49.461387096774203</v>
      </c>
      <c r="DN49">
        <v>941.314516129033</v>
      </c>
      <c r="DO49">
        <v>39.223870967741902</v>
      </c>
      <c r="DP49">
        <v>0</v>
      </c>
      <c r="DQ49">
        <v>37.099999904632597</v>
      </c>
      <c r="DR49">
        <v>967.43547999999998</v>
      </c>
      <c r="DS49">
        <v>573.83500206266797</v>
      </c>
      <c r="DT49">
        <v>-356339.25749582</v>
      </c>
      <c r="DU49">
        <v>33219.944000000003</v>
      </c>
      <c r="DV49">
        <v>15</v>
      </c>
      <c r="DW49">
        <v>1626623105.4000001</v>
      </c>
      <c r="DX49" t="s">
        <v>403</v>
      </c>
      <c r="DY49">
        <v>8</v>
      </c>
      <c r="DZ49">
        <v>-0.48799999999999999</v>
      </c>
      <c r="EA49">
        <v>-1E-3</v>
      </c>
      <c r="EB49">
        <v>398</v>
      </c>
      <c r="EC49">
        <v>33</v>
      </c>
      <c r="ED49">
        <v>0.12</v>
      </c>
      <c r="EE49">
        <v>0.01</v>
      </c>
      <c r="EF49">
        <v>-13.0103514333333</v>
      </c>
      <c r="EG49">
        <v>-70.144418478695101</v>
      </c>
      <c r="EH49">
        <v>15.5135318270081</v>
      </c>
      <c r="EI49">
        <v>0</v>
      </c>
      <c r="EJ49">
        <v>988.68200000000002</v>
      </c>
      <c r="EK49">
        <v>0</v>
      </c>
      <c r="EL49">
        <v>0</v>
      </c>
      <c r="EM49">
        <v>0</v>
      </c>
      <c r="EN49">
        <v>2.7661097142857098</v>
      </c>
      <c r="EO49">
        <v>24.720795449312298</v>
      </c>
      <c r="EP49">
        <v>6.0793693270912597</v>
      </c>
      <c r="EQ49">
        <v>0</v>
      </c>
      <c r="ER49">
        <v>0</v>
      </c>
      <c r="ES49">
        <v>3</v>
      </c>
      <c r="ET49" t="s">
        <v>310</v>
      </c>
      <c r="EU49">
        <v>1.88409</v>
      </c>
      <c r="EV49">
        <v>1.88107</v>
      </c>
      <c r="EW49">
        <v>1.8831100000000001</v>
      </c>
      <c r="EX49">
        <v>1.88127</v>
      </c>
      <c r="EY49">
        <v>1.88263</v>
      </c>
      <c r="EZ49">
        <v>1.8819300000000001</v>
      </c>
      <c r="FA49">
        <v>1.88385</v>
      </c>
      <c r="FB49">
        <v>1.8810500000000001</v>
      </c>
      <c r="FC49" t="s">
        <v>311</v>
      </c>
      <c r="FD49" t="s">
        <v>19</v>
      </c>
      <c r="FE49" t="s">
        <v>19</v>
      </c>
      <c r="FF49" t="s">
        <v>19</v>
      </c>
      <c r="FG49" t="s">
        <v>312</v>
      </c>
      <c r="FH49" t="s">
        <v>313</v>
      </c>
      <c r="FI49" t="s">
        <v>314</v>
      </c>
      <c r="FJ49" t="s">
        <v>314</v>
      </c>
      <c r="FK49" t="s">
        <v>314</v>
      </c>
      <c r="FL49" t="s">
        <v>314</v>
      </c>
      <c r="FM49">
        <v>0</v>
      </c>
      <c r="FN49">
        <v>100</v>
      </c>
      <c r="FO49">
        <v>100</v>
      </c>
      <c r="FP49">
        <v>-0.48799999999999999</v>
      </c>
      <c r="FQ49">
        <v>-1E-3</v>
      </c>
      <c r="FR49">
        <v>2</v>
      </c>
      <c r="FS49">
        <v>659.69399999999996</v>
      </c>
      <c r="FT49">
        <v>481.2</v>
      </c>
      <c r="FU49">
        <v>36.622199999999999</v>
      </c>
      <c r="FV49">
        <v>35.187399999999997</v>
      </c>
      <c r="FW49">
        <v>30.000299999999999</v>
      </c>
      <c r="FX49">
        <v>34.852600000000002</v>
      </c>
      <c r="FY49">
        <v>34.749400000000001</v>
      </c>
      <c r="FZ49">
        <v>25.787700000000001</v>
      </c>
      <c r="GA49">
        <v>44.820300000000003</v>
      </c>
      <c r="GB49">
        <v>0</v>
      </c>
      <c r="GC49">
        <v>-999.9</v>
      </c>
      <c r="GD49">
        <v>400</v>
      </c>
      <c r="GE49">
        <v>28.2013</v>
      </c>
      <c r="GF49">
        <v>100.053</v>
      </c>
      <c r="GG49">
        <v>99.447999999999993</v>
      </c>
    </row>
    <row r="50" spans="1:189" x14ac:dyDescent="0.2">
      <c r="A50">
        <v>32</v>
      </c>
      <c r="B50">
        <v>1626623216.9000001</v>
      </c>
      <c r="C50">
        <v>2270.6000001430498</v>
      </c>
      <c r="D50" t="s">
        <v>410</v>
      </c>
      <c r="E50" t="s">
        <v>411</v>
      </c>
      <c r="F50">
        <f t="shared" si="0"/>
        <v>5914</v>
      </c>
      <c r="G50">
        <f t="shared" si="1"/>
        <v>35.318115055924672</v>
      </c>
      <c r="H50">
        <f t="shared" si="2"/>
        <v>0</v>
      </c>
      <c r="I50" t="s">
        <v>301</v>
      </c>
      <c r="J50" t="s">
        <v>302</v>
      </c>
      <c r="K50" t="s">
        <v>303</v>
      </c>
      <c r="L50" t="s">
        <v>304</v>
      </c>
      <c r="M50" t="s">
        <v>19</v>
      </c>
      <c r="O50" t="s">
        <v>305</v>
      </c>
      <c r="U50">
        <v>1626623208.9000001</v>
      </c>
      <c r="V50">
        <f t="shared" si="3"/>
        <v>1.2818670802918935E-2</v>
      </c>
      <c r="W50">
        <f t="shared" si="4"/>
        <v>32.604343951150675</v>
      </c>
      <c r="X50">
        <f t="shared" si="5"/>
        <v>368.23787096774203</v>
      </c>
      <c r="Y50">
        <f t="shared" si="6"/>
        <v>283.01004193279573</v>
      </c>
      <c r="Z50">
        <f t="shared" si="7"/>
        <v>25.804964286507332</v>
      </c>
      <c r="AA50">
        <f t="shared" si="8"/>
        <v>33.57607046155109</v>
      </c>
      <c r="AB50">
        <f t="shared" si="45"/>
        <v>0.8150787947979351</v>
      </c>
      <c r="AC50">
        <f t="shared" si="9"/>
        <v>2.1206024308950457</v>
      </c>
      <c r="AD50">
        <f t="shared" si="10"/>
        <v>0.67338573748253761</v>
      </c>
      <c r="AE50">
        <f t="shared" si="11"/>
        <v>0.43153053023737475</v>
      </c>
      <c r="AF50">
        <f t="shared" si="12"/>
        <v>136.19336459572887</v>
      </c>
      <c r="AG50">
        <f t="shared" si="13"/>
        <v>33.78051420319926</v>
      </c>
      <c r="AH50">
        <f t="shared" si="14"/>
        <v>34.328899999999997</v>
      </c>
      <c r="AI50">
        <f t="shared" si="15"/>
        <v>5.441818914680935</v>
      </c>
      <c r="AJ50">
        <f t="shared" si="16"/>
        <v>59.670680637424454</v>
      </c>
      <c r="AK50">
        <f t="shared" si="17"/>
        <v>3.7940028346289218</v>
      </c>
      <c r="AL50">
        <f t="shared" si="18"/>
        <v>6.3582362294178134</v>
      </c>
      <c r="AM50">
        <f t="shared" si="19"/>
        <v>1.6478160800520132</v>
      </c>
      <c r="AN50">
        <f t="shared" si="20"/>
        <v>-565.30338240872504</v>
      </c>
      <c r="AO50">
        <f t="shared" si="21"/>
        <v>323.03710185996465</v>
      </c>
      <c r="AP50">
        <f t="shared" si="22"/>
        <v>35.834329654138159</v>
      </c>
      <c r="AQ50">
        <f t="shared" si="23"/>
        <v>-70.238586298893381</v>
      </c>
      <c r="AR50">
        <v>-3.7786327307097897E-2</v>
      </c>
      <c r="AS50">
        <v>4.2418462666298402E-2</v>
      </c>
      <c r="AT50">
        <v>3.2263994379527801</v>
      </c>
      <c r="AU50">
        <v>30</v>
      </c>
      <c r="AV50">
        <v>4</v>
      </c>
      <c r="AW50">
        <f t="shared" si="24"/>
        <v>1</v>
      </c>
      <c r="AX50">
        <f t="shared" si="25"/>
        <v>0</v>
      </c>
      <c r="AY50">
        <f t="shared" si="26"/>
        <v>46605.876354535663</v>
      </c>
      <c r="AZ50">
        <v>0</v>
      </c>
      <c r="BA50">
        <v>0</v>
      </c>
      <c r="BB50">
        <v>0</v>
      </c>
      <c r="BC50">
        <f t="shared" si="27"/>
        <v>0</v>
      </c>
      <c r="BD50" t="e">
        <f t="shared" si="28"/>
        <v>#DIV/0!</v>
      </c>
      <c r="BE50">
        <v>-1</v>
      </c>
      <c r="BF50" t="s">
        <v>412</v>
      </c>
      <c r="BG50">
        <v>1038.3316</v>
      </c>
      <c r="BH50">
        <v>2078.65</v>
      </c>
      <c r="BI50">
        <f t="shared" si="29"/>
        <v>0.50047790633343758</v>
      </c>
      <c r="BJ50">
        <v>0.5</v>
      </c>
      <c r="BK50">
        <f t="shared" si="30"/>
        <v>841.19364642514711</v>
      </c>
      <c r="BL50">
        <f t="shared" si="31"/>
        <v>32.604343951150675</v>
      </c>
      <c r="BM50">
        <f t="shared" si="32"/>
        <v>210.49941749192379</v>
      </c>
      <c r="BN50">
        <f t="shared" si="33"/>
        <v>1</v>
      </c>
      <c r="BO50">
        <f t="shared" si="34"/>
        <v>3.9948404382225598E-2</v>
      </c>
      <c r="BP50">
        <f t="shared" si="35"/>
        <v>-1</v>
      </c>
      <c r="BQ50" t="s">
        <v>307</v>
      </c>
      <c r="BR50">
        <v>0</v>
      </c>
      <c r="BS50">
        <f t="shared" si="36"/>
        <v>2078.65</v>
      </c>
      <c r="BT50">
        <f t="shared" si="37"/>
        <v>0.50047790633343758</v>
      </c>
      <c r="BU50" t="e">
        <f t="shared" si="38"/>
        <v>#DIV/0!</v>
      </c>
      <c r="BV50">
        <f t="shared" si="39"/>
        <v>0.50047790633343758</v>
      </c>
      <c r="BW50" t="e">
        <f t="shared" si="40"/>
        <v>#DIV/0!</v>
      </c>
      <c r="BX50" t="s">
        <v>307</v>
      </c>
      <c r="BY50" t="s">
        <v>307</v>
      </c>
      <c r="BZ50" t="s">
        <v>307</v>
      </c>
      <c r="CA50" t="s">
        <v>307</v>
      </c>
      <c r="CB50" t="s">
        <v>307</v>
      </c>
      <c r="CC50" t="s">
        <v>307</v>
      </c>
      <c r="CD50" t="s">
        <v>307</v>
      </c>
      <c r="CE50" t="s">
        <v>307</v>
      </c>
      <c r="CF50">
        <f t="shared" si="41"/>
        <v>999.99929032258103</v>
      </c>
      <c r="CG50">
        <f t="shared" si="42"/>
        <v>841.19364642514711</v>
      </c>
      <c r="CH50">
        <f t="shared" si="43"/>
        <v>0.84119424340170657</v>
      </c>
      <c r="CI50">
        <f t="shared" si="44"/>
        <v>0.16190488976529366</v>
      </c>
      <c r="CJ50">
        <v>6</v>
      </c>
      <c r="CK50">
        <v>0.5</v>
      </c>
      <c r="CL50" t="s">
        <v>308</v>
      </c>
      <c r="CM50">
        <v>1626623208.9000001</v>
      </c>
      <c r="CN50">
        <v>368.23787096774203</v>
      </c>
      <c r="CO50">
        <v>400.23093548387101</v>
      </c>
      <c r="CP50">
        <v>41.609858064516096</v>
      </c>
      <c r="CQ50">
        <v>31.0794483870968</v>
      </c>
      <c r="CR50">
        <v>699.98916129032295</v>
      </c>
      <c r="CS50">
        <v>91.116196774193597</v>
      </c>
      <c r="CT50">
        <v>6.4187180645161296E-2</v>
      </c>
      <c r="CU50">
        <v>37.1544806451613</v>
      </c>
      <c r="CV50">
        <v>34.328899999999997</v>
      </c>
      <c r="CW50">
        <v>999.9</v>
      </c>
      <c r="CX50">
        <v>10000.8087096774</v>
      </c>
      <c r="CY50">
        <v>0</v>
      </c>
      <c r="CZ50">
        <v>0.23017209677419401</v>
      </c>
      <c r="DA50">
        <v>999.99929032258103</v>
      </c>
      <c r="DB50">
        <v>0.95999109677419303</v>
      </c>
      <c r="DC50">
        <v>4.0008658064516103E-2</v>
      </c>
      <c r="DD50">
        <v>0</v>
      </c>
      <c r="DE50">
        <v>1042.6032258064499</v>
      </c>
      <c r="DF50">
        <v>4.9997400000000001</v>
      </c>
      <c r="DG50">
        <v>17393.580645161299</v>
      </c>
      <c r="DH50">
        <v>9011.5919354838697</v>
      </c>
      <c r="DI50">
        <v>46.723580645161299</v>
      </c>
      <c r="DJ50">
        <v>49.25</v>
      </c>
      <c r="DK50">
        <v>47.936999999999998</v>
      </c>
      <c r="DL50">
        <v>49.149000000000001</v>
      </c>
      <c r="DM50">
        <v>49.561999999999998</v>
      </c>
      <c r="DN50">
        <v>955.19096774193599</v>
      </c>
      <c r="DO50">
        <v>39.808064516129001</v>
      </c>
      <c r="DP50">
        <v>0</v>
      </c>
      <c r="DQ50">
        <v>35.5</v>
      </c>
      <c r="DR50">
        <v>1038.3316</v>
      </c>
      <c r="DS50">
        <v>-226.326153510061</v>
      </c>
      <c r="DT50">
        <v>-1226.6846106010801</v>
      </c>
      <c r="DU50">
        <v>17362.016</v>
      </c>
      <c r="DV50">
        <v>15</v>
      </c>
      <c r="DW50">
        <v>1626623105.4000001</v>
      </c>
      <c r="DX50" t="s">
        <v>403</v>
      </c>
      <c r="DY50">
        <v>8</v>
      </c>
      <c r="DZ50">
        <v>-0.48799999999999999</v>
      </c>
      <c r="EA50">
        <v>-1E-3</v>
      </c>
      <c r="EB50">
        <v>398</v>
      </c>
      <c r="EC50">
        <v>33</v>
      </c>
      <c r="ED50">
        <v>0.12</v>
      </c>
      <c r="EE50">
        <v>0.01</v>
      </c>
      <c r="EF50">
        <v>-20.681301873015901</v>
      </c>
      <c r="EG50">
        <v>-63.620054101382699</v>
      </c>
      <c r="EH50">
        <v>15.011915957295701</v>
      </c>
      <c r="EI50">
        <v>0</v>
      </c>
      <c r="EJ50">
        <v>1017.59</v>
      </c>
      <c r="EK50">
        <v>0</v>
      </c>
      <c r="EL50">
        <v>0</v>
      </c>
      <c r="EM50">
        <v>0</v>
      </c>
      <c r="EN50">
        <v>7.1203887619047599</v>
      </c>
      <c r="EO50">
        <v>18.688824994239699</v>
      </c>
      <c r="EP50">
        <v>4.6354394029172896</v>
      </c>
      <c r="EQ50">
        <v>0</v>
      </c>
      <c r="ER50">
        <v>0</v>
      </c>
      <c r="ES50">
        <v>3</v>
      </c>
      <c r="ET50" t="s">
        <v>310</v>
      </c>
      <c r="EU50">
        <v>1.8840699999999999</v>
      </c>
      <c r="EV50">
        <v>1.88103</v>
      </c>
      <c r="EW50">
        <v>1.8831</v>
      </c>
      <c r="EX50">
        <v>1.8812599999999999</v>
      </c>
      <c r="EY50">
        <v>1.88263</v>
      </c>
      <c r="EZ50">
        <v>1.88195</v>
      </c>
      <c r="FA50">
        <v>1.88385</v>
      </c>
      <c r="FB50">
        <v>1.8810800000000001</v>
      </c>
      <c r="FC50" t="s">
        <v>311</v>
      </c>
      <c r="FD50" t="s">
        <v>19</v>
      </c>
      <c r="FE50" t="s">
        <v>19</v>
      </c>
      <c r="FF50" t="s">
        <v>19</v>
      </c>
      <c r="FG50" t="s">
        <v>312</v>
      </c>
      <c r="FH50" t="s">
        <v>313</v>
      </c>
      <c r="FI50" t="s">
        <v>314</v>
      </c>
      <c r="FJ50" t="s">
        <v>314</v>
      </c>
      <c r="FK50" t="s">
        <v>314</v>
      </c>
      <c r="FL50" t="s">
        <v>314</v>
      </c>
      <c r="FM50">
        <v>0</v>
      </c>
      <c r="FN50">
        <v>100</v>
      </c>
      <c r="FO50">
        <v>100</v>
      </c>
      <c r="FP50">
        <v>-0.48799999999999999</v>
      </c>
      <c r="FQ50">
        <v>-1E-3</v>
      </c>
      <c r="FR50">
        <v>2</v>
      </c>
      <c r="FS50">
        <v>712.39800000000002</v>
      </c>
      <c r="FT50">
        <v>483.916</v>
      </c>
      <c r="FU50">
        <v>36.693899999999999</v>
      </c>
      <c r="FV50">
        <v>35.237099999999998</v>
      </c>
      <c r="FW50">
        <v>30.000699999999998</v>
      </c>
      <c r="FX50">
        <v>34.872900000000001</v>
      </c>
      <c r="FY50">
        <v>34.8048</v>
      </c>
      <c r="FZ50">
        <v>25.8111</v>
      </c>
      <c r="GA50">
        <v>40.790799999999997</v>
      </c>
      <c r="GB50">
        <v>0</v>
      </c>
      <c r="GC50">
        <v>-999.9</v>
      </c>
      <c r="GD50">
        <v>400</v>
      </c>
      <c r="GE50">
        <v>29.878900000000002</v>
      </c>
      <c r="GF50">
        <v>100.045</v>
      </c>
      <c r="GG50">
        <v>99.442800000000005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2021-07-18T10:47:20Z</dcterms:created>
  <dcterms:modified xsi:type="dcterms:W3CDTF">2021-09-30T17:48:58Z</dcterms:modified>
</cp:coreProperties>
</file>