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<sst xmlns="http://schemas.openxmlformats.org/spreadsheetml/2006/main" count="3423" uniqueCount="596">
  <si>
    <t>File opened</t>
  </si>
  <si>
    <t>2021-08-25 09:31:03</t>
  </si>
  <si>
    <t>Console s/n</t>
  </si>
  <si>
    <t>68C-831547</t>
  </si>
  <si>
    <t>Console ver</t>
  </si>
  <si>
    <t>Bluestem v.2.0.02</t>
  </si>
  <si>
    <t>Scripts ver</t>
  </si>
  <si>
    <t>2021.06  2.0.01, June 2021</t>
  </si>
  <si>
    <t>Head s/n</t>
  </si>
  <si>
    <t>68H-891547</t>
  </si>
  <si>
    <t>Head ver</t>
  </si>
  <si>
    <t>1.4.7</t>
  </si>
  <si>
    <t>Head cal</t>
  </si>
  <si>
    <t>{"h2oaspanconc2": "0", "co2bspan2a": "0.287951", "h2obspan1": "0.995932", "h2obzero": "1.12406", "co2azero": "0.969968", "flowbzero": "0.30222", "ssa_ref": "28824.6", "co2aspan2": "-0.0263931", "h2obspanconc1": "12.26", "co2bspan2": "-0.0293673", "oxygen": "21", "tazero": "-0.018898", "co2bspanconc2": "301.5", "co2aspanconc1": "2500", "co2bspan1": "0.999003", "h2obspan2": "0", "co2aspan1": "0.998238", "flowazero": "0.29922", "h2oaspanconc1": "12.26", "co2bspanconc1": "2500", "ssb_ref": "33242.2", "flowmeterzero": "1.02723", "tbzero": "0.0334682", "h2oaspan1": "0.996014", "h2oaspan2a": "0.0649895", "h2oaspan2": "0", "h2oazero": "1.13507", "h2obspan2a": "0.0646487", "co2bspan2b": "0.285229", "chamberpressurezero": "2.62908", "h2oaspan2b": "0.0647305", "co2aspanconc2": "301.5", "co2aspan2a": "0.287879", "h2obspan2b": "0.0643857", "co2bzero": "0.960409", "h2obspanconc2": "0", "co2aspan2b": "0.285185"}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</si>
  <si>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</si>
  <si>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</si>
  <si>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</si>
  <si>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</si>
  <si>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</si>
  <si>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</si>
  <si>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</si>
  <si>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</si>
  <si>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</si>
  <si>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09:31:03</t>
  </si>
  <si>
    <t>Stability Definition:	ΔCO2 (Meas2): Slp&lt;0.1 Per=20	ΔH2O (Meas2): Slp&lt;0.5 Per=20	Fv'/Fm' (FLR): Slp&lt;0.5 Std&lt;0.1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</si>
  <si>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</si>
  <si>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</si>
  <si>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</si>
  <si>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</si>
  <si>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</si>
  <si>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</si>
  <si>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</si>
  <si>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</si>
  <si>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</si>
  <si>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</si>
  <si>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</si>
  <si>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</si>
  <si>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</si>
  <si>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</si>
  <si>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</si>
  <si>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</si>
  <si>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</si>
  <si>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</si>
  <si>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</si>
  <si>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</si>
  <si>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</si>
  <si>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</si>
  <si>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</si>
  <si>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</si>
  <si>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</si>
  <si>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</si>
  <si>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</si>
  <si>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</si>
  <si>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</si>
  <si>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</si>
  <si>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</si>
  <si>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</si>
  <si>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</si>
  <si>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</si>
  <si>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</si>
  <si>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</si>
  <si>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</si>
  <si>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</si>
  <si>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</si>
  <si>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</si>
  <si>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</si>
  <si>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</si>
  <si>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</si>
  <si>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</si>
  <si>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</si>
  <si>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</si>
  <si>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</si>
  <si>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</si>
  <si>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</si>
  <si>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</si>
  <si>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</si>
  <si>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</si>
  <si>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</si>
  <si>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</si>
  <si>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3.93696 93.3371 385.92 632.293 861.306 1071.22 1228.93 1385.97</t>
  </si>
  <si>
    <t>Fs_true</t>
  </si>
  <si>
    <t>-0.113085 101.953 400.48 602.273 800.969 1000.5 1200.22 1400.76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</si>
  <si>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</si>
  <si>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</si>
  <si>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</si>
  <si>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</si>
  <si>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</si>
  <si>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</si>
  <si>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</si>
  <si>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</si>
  <si>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</si>
  <si>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</si>
  <si>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</si>
  <si>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</si>
  <si>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</si>
  <si>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</si>
  <si>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</si>
  <si>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</si>
  <si>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</si>
  <si>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</si>
  <si>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</si>
  <si>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</si>
  <si>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</si>
  <si>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</si>
  <si>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</si>
  <si>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</si>
  <si>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</si>
  <si>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</si>
  <si>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</si>
  <si>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</t>
  </si>
  <si>
    <t>plot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</si>
  <si>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</si>
  <si>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</si>
  <si>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</si>
  <si>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</si>
  <si>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</si>
  <si>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</si>
  <si>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</si>
  <si>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</si>
  <si>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</si>
  <si>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</si>
  <si>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</si>
  <si>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</si>
  <si>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</si>
  <si>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</si>
  <si>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</si>
  <si>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</si>
  <si>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</si>
  <si>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</si>
  <si>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</si>
  <si>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</si>
  <si>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</si>
  <si>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</si>
  <si>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</si>
  <si>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</si>
  <si>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</si>
  <si>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</si>
  <si>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</si>
  <si>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</si>
  <si>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</si>
  <si>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</si>
  <si>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</si>
  <si>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</si>
  <si>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</si>
  <si>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</si>
  <si>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</si>
  <si>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</si>
  <si>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</si>
  <si>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</si>
  <si>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</si>
  <si>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</si>
  <si>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</si>
  <si>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</si>
  <si>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</si>
  <si>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</si>
  <si>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</si>
  <si>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</si>
  <si>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</si>
  <si>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</si>
  <si>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</si>
  <si>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</si>
  <si>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</si>
  <si>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</si>
  <si>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</si>
  <si>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</si>
  <si>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</si>
  <si>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</si>
  <si>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</si>
  <si>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</si>
  <si>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</si>
  <si>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</si>
  <si>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</si>
  <si>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</si>
  <si>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</si>
  <si>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</si>
  <si>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</si>
  <si>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</si>
  <si>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</si>
  <si>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</si>
  <si>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</si>
  <si>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</si>
  <si>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</si>
  <si>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</si>
  <si>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</si>
  <si>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</si>
  <si>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</si>
  <si>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</si>
  <si>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</si>
  <si>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</si>
  <si>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</si>
  <si>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</si>
  <si>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</si>
  <si>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</si>
  <si>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</si>
  <si>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</si>
  <si>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</si>
  <si>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</si>
  <si>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</si>
  <si>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</si>
  <si>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</si>
  <si>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</si>
  <si>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</si>
  <si>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</si>
  <si>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</si>
  <si>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</si>
  <si>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</si>
  <si>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</si>
  <si>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</si>
  <si>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</si>
  <si>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</si>
  <si>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</si>
  <si>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</si>
  <si>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</si>
  <si>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</si>
  <si>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</si>
  <si>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</si>
  <si>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</si>
  <si>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</si>
  <si>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</si>
  <si>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</si>
  <si>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</si>
  <si>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</si>
  <si>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</si>
  <si>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</si>
  <si>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</si>
  <si>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</si>
  <si>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</si>
  <si>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</si>
  <si>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</si>
  <si>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</si>
  <si>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</si>
  <si>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</si>
  <si>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</si>
  <si>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</si>
  <si>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</si>
  <si>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</si>
  <si>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</si>
  <si>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</si>
  <si>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</si>
  <si>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</si>
  <si>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</si>
  <si>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</si>
  <si>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</si>
  <si>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</si>
  <si>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</si>
  <si>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</si>
  <si>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</si>
  <si>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</si>
  <si>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</si>
  <si>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</si>
  <si>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</si>
  <si>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</si>
  <si>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</si>
  <si>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</si>
  <si>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</si>
  <si>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Fv'/Fm':MN</t>
  </si>
  <si>
    <t>Fv'/Fm':SLP</t>
  </si>
  <si>
    <t>Fv'/Fm':SD</t>
  </si>
  <si>
    <t>Fv'/Fm':OK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</si>
  <si>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</si>
  <si>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</si>
  <si>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</si>
  <si>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</si>
  <si>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</si>
  <si>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</si>
  <si>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</si>
  <si>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</si>
  <si>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</si>
  <si>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</si>
  <si>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</si>
  <si>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</si>
  <si>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</si>
  <si>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</si>
  <si>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</si>
  <si>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</si>
  <si>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</si>
  <si>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</si>
  <si>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</si>
  <si>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</si>
  <si>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</si>
  <si>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</si>
  <si>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</si>
  <si>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</si>
  <si>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</si>
  <si>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</si>
  <si>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</si>
  <si>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</si>
  <si>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</si>
  <si>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</si>
  <si>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</si>
  <si>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</si>
  <si>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</si>
  <si>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</si>
  <si>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</si>
  <si>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</si>
  <si>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</si>
  <si>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</si>
  <si>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</si>
  <si>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</si>
  <si>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</si>
  <si>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</si>
  <si>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</si>
  <si>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</si>
  <si>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</si>
  <si>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</si>
  <si>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</si>
  <si>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</si>
  <si>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</si>
  <si>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</si>
  <si>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</si>
  <si>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</si>
  <si>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</si>
  <si>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</si>
  <si>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</si>
  <si>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</si>
  <si>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</si>
  <si>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</si>
  <si>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</si>
  <si>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</si>
  <si>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</si>
  <si>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</si>
  <si>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</si>
  <si>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</si>
  <si>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</si>
  <si>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</si>
  <si>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</si>
  <si>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</si>
  <si>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</si>
  <si>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</si>
  <si>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</si>
  <si>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</si>
  <si>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</si>
  <si>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</si>
  <si>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</si>
  <si>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</si>
  <si>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</si>
  <si>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</si>
  <si>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</si>
  <si>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</si>
  <si>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</si>
  <si>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</si>
  <si>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</si>
  <si>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</si>
  <si>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</si>
  <si>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</si>
  <si>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</si>
  <si>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</si>
  <si>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</si>
  <si>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</si>
  <si>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</si>
  <si>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</si>
  <si>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</si>
  <si>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</si>
  <si>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</si>
  <si>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</si>
  <si>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</si>
  <si>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</si>
  <si>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</si>
  <si>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</si>
  <si>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</si>
  <si>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</si>
  <si>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</si>
  <si>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</si>
  <si>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</si>
  <si>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</si>
  <si>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</si>
  <si>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</si>
  <si>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</si>
  <si>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</si>
  <si>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</si>
  <si>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</si>
  <si>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</si>
  <si>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</si>
  <si>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</si>
  <si>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</si>
  <si>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</si>
  <si>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</si>
  <si>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</si>
  <si>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</si>
  <si>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</si>
  <si>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</si>
  <si>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</si>
  <si>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</si>
  <si>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</si>
  <si>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</si>
  <si>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</si>
  <si>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</si>
  <si>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</si>
  <si>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hrs</t>
  </si>
  <si>
    <t>mg</t>
  </si>
  <si>
    <t>min</t>
  </si>
  <si>
    <t>20180702 11:56:09</t>
  </si>
  <si>
    <t>11:56:09</t>
  </si>
  <si>
    <t>none</t>
  </si>
  <si>
    <t>I</t>
  </si>
  <si>
    <t>-</t>
  </si>
  <si>
    <t>RECT-6-20210825-09_31_52</t>
  </si>
  <si>
    <t>0: Broadleaf</t>
  </si>
  <si>
    <t>--:--:--</t>
  </si>
  <si>
    <t>0/3</t>
  </si>
  <si>
    <t>11111111</t>
  </si>
  <si>
    <t>oooooooo</t>
  </si>
  <si>
    <t>off</t>
  </si>
  <si>
    <t>20180702 11:56:49</t>
  </si>
  <si>
    <t>11:56:49</t>
  </si>
  <si>
    <t>RECT-7-20210825-09_32_32</t>
  </si>
  <si>
    <t>20180702 11:57:34</t>
  </si>
  <si>
    <t>11:57:34</t>
  </si>
  <si>
    <t>RECT-8-20210825-09_33_18</t>
  </si>
  <si>
    <t>20180702 11:58:41</t>
  </si>
  <si>
    <t>11:58:41</t>
  </si>
  <si>
    <t>RECT-9-20210825-09_34_24</t>
  </si>
  <si>
    <t>20180702 12:00:07</t>
  </si>
  <si>
    <t>12:00:07</t>
  </si>
  <si>
    <t>RECT-10-20210825-09_35_50</t>
  </si>
  <si>
    <t>20180702 12:01:03</t>
  </si>
  <si>
    <t>12:01:03</t>
  </si>
  <si>
    <t>RECT-11-20210825-09_36_46</t>
  </si>
  <si>
    <t>20180702 12:02:17</t>
  </si>
  <si>
    <t>12:02:17</t>
  </si>
  <si>
    <t>RECT-12-20210825-09_38_01</t>
  </si>
  <si>
    <t>20180702 12:03:06</t>
  </si>
  <si>
    <t>12:03:06</t>
  </si>
  <si>
    <t>RECT-13-20210825-09_38_50</t>
  </si>
  <si>
    <t>20180702 12:04:05</t>
  </si>
  <si>
    <t>12:04:05</t>
  </si>
  <si>
    <t>RECT-14-20210825-09_39_49</t>
  </si>
  <si>
    <t>20180702 12:04:44</t>
  </si>
  <si>
    <t>12:04:44</t>
  </si>
  <si>
    <t>RECT-15-20210825-09_40_28</t>
  </si>
  <si>
    <t>20180702 12:05:38</t>
  </si>
  <si>
    <t>12:05:38</t>
  </si>
  <si>
    <t>RECT-16-20210825-09_41_21</t>
  </si>
  <si>
    <t>20180702 12:06:22</t>
  </si>
  <si>
    <t>12:06:22</t>
  </si>
  <si>
    <t>RECT-17-20210825-09_42_05</t>
  </si>
  <si>
    <t>20180702 12:07:17</t>
  </si>
  <si>
    <t>12:07:17</t>
  </si>
  <si>
    <t>RECT-18-20210825-09_43_01</t>
  </si>
  <si>
    <t>20180702 12:08:35</t>
  </si>
  <si>
    <t>12:08:35</t>
  </si>
  <si>
    <t>RECT-19-20210825-09_44_18</t>
  </si>
  <si>
    <t>1/3</t>
  </si>
  <si>
    <t>20180702 12:10:16</t>
  </si>
  <si>
    <t>12:10:16</t>
  </si>
  <si>
    <t>RECT-20-20210825-09_45_59</t>
  </si>
  <si>
    <t>20180702 12:11:16</t>
  </si>
  <si>
    <t>12:11:16</t>
  </si>
  <si>
    <t>RECT-21-20210825-09_47_00</t>
  </si>
  <si>
    <t>20180702 12:12:15</t>
  </si>
  <si>
    <t>12:12:15</t>
  </si>
  <si>
    <t>RECT-22-20210825-09_47_58</t>
  </si>
  <si>
    <t>20180702 12:13:32</t>
  </si>
  <si>
    <t>12:13:32</t>
  </si>
  <si>
    <t>RECT-23-20210825-09_49_15</t>
  </si>
  <si>
    <t>20180702 12:14:33</t>
  </si>
  <si>
    <t>12:14:33</t>
  </si>
  <si>
    <t>RECT-24-20210825-09_50_17</t>
  </si>
  <si>
    <t>20180702 12:15:26</t>
  </si>
  <si>
    <t>12:15:26</t>
  </si>
  <si>
    <t>RECT-25-20210825-09_51_10</t>
  </si>
  <si>
    <t>20180702 12:17:11</t>
  </si>
  <si>
    <t>12:17:11</t>
  </si>
  <si>
    <t>RECT-26-20210825-09_52_54</t>
  </si>
  <si>
    <t>20180702 12:18:05</t>
  </si>
  <si>
    <t>12:18:05</t>
  </si>
  <si>
    <t>RECT-27-20210825-09_53_48</t>
  </si>
  <si>
    <t>20180702 12:19:10</t>
  </si>
  <si>
    <t>12:19:10</t>
  </si>
  <si>
    <t>RECT-28-20210825-09_54_54</t>
  </si>
  <si>
    <t>20180702 12:20:42</t>
  </si>
  <si>
    <t>12:20:42</t>
  </si>
  <si>
    <t>RECT-29-20210825-09_56_25</t>
  </si>
  <si>
    <t>20180702 12:21:48</t>
  </si>
  <si>
    <t>12:21:48</t>
  </si>
  <si>
    <t>RECT-30-20210825-09_57_32</t>
  </si>
  <si>
    <t>20180702 12:22:38</t>
  </si>
  <si>
    <t>12:22:38</t>
  </si>
  <si>
    <t>RECT-31-20210825-09_58_22</t>
  </si>
  <si>
    <t>20180702 12:23:30</t>
  </si>
  <si>
    <t>12:23:30</t>
  </si>
  <si>
    <t>RECT-32-20210825-09_59_13</t>
  </si>
  <si>
    <t>20180702 12:24:18</t>
  </si>
  <si>
    <t>12:24:18</t>
  </si>
  <si>
    <t>RECT-33-20210825-10_00_01</t>
  </si>
  <si>
    <t>20180702 12:25:25</t>
  </si>
  <si>
    <t>12:25:25</t>
  </si>
  <si>
    <t>RECT-34-20210825-10_01_09</t>
  </si>
  <si>
    <t>20180702 12:26:34</t>
  </si>
  <si>
    <t>12:26:34</t>
  </si>
  <si>
    <t>RECT-35-20210825-10_02_18</t>
  </si>
  <si>
    <t>20180702 12:27:48</t>
  </si>
  <si>
    <t>12:27:48</t>
  </si>
  <si>
    <t>RECT-36-20210825-10_03_32</t>
  </si>
  <si>
    <t>20180702 12:28:42</t>
  </si>
  <si>
    <t>12:28:42</t>
  </si>
  <si>
    <t>RECT-37-20210825-10_04_26</t>
  </si>
  <si>
    <t>20180702 12:31:15</t>
  </si>
  <si>
    <t>12:31:15</t>
  </si>
  <si>
    <t>RECT-38-20210825-10_06_59</t>
  </si>
  <si>
    <t>20180702 12:32:21</t>
  </si>
  <si>
    <t>12:32:21</t>
  </si>
  <si>
    <t>RECT-39-20210825-10_08_05</t>
  </si>
  <si>
    <t>20180702 12:33:12</t>
  </si>
  <si>
    <t>12:33:12</t>
  </si>
  <si>
    <t>RECT-40-20210825-10_08_56</t>
  </si>
  <si>
    <t>20180702 12:34:01</t>
  </si>
  <si>
    <t>12:34:01</t>
  </si>
  <si>
    <t>RECT-41-20210825-10_09_45</t>
  </si>
  <si>
    <t>20180702 12:35:14</t>
  </si>
  <si>
    <t>12:35:14</t>
  </si>
  <si>
    <t>RECT-42-20210825-10_10_58</t>
  </si>
  <si>
    <t>20180702 12:37:03</t>
  </si>
  <si>
    <t>12:37:03</t>
  </si>
  <si>
    <t>RECT-43-20210825-10_12_47</t>
  </si>
  <si>
    <t>12:37:26</t>
  </si>
  <si>
    <t>20180702 12:38:26</t>
  </si>
  <si>
    <t>12:38:26</t>
  </si>
  <si>
    <t>RECT-44-20210825-10_14_09</t>
  </si>
  <si>
    <t>20180702 12:39:21</t>
  </si>
  <si>
    <t>12:39:21</t>
  </si>
  <si>
    <t>RECT-45-20210825-10_15_05</t>
  </si>
  <si>
    <t>20180702 12:40:43</t>
  </si>
  <si>
    <t>12:40:43</t>
  </si>
  <si>
    <t>RECT-46-20210825-10_16_26</t>
  </si>
  <si>
    <t>20180702 12:41:21</t>
  </si>
  <si>
    <t>12:41:21</t>
  </si>
  <si>
    <t>RECT-47-20210825-10_17_05</t>
  </si>
  <si>
    <t>20180702 12:42:16</t>
  </si>
  <si>
    <t>12:42:16</t>
  </si>
  <si>
    <t>RECT-48-20210825-10_18_00</t>
  </si>
  <si>
    <t>20180702 12:43:19</t>
  </si>
  <si>
    <t>12:43:19</t>
  </si>
  <si>
    <t>RECT-49-20210825-10_19_02</t>
  </si>
  <si>
    <t>20180702 12:44:12</t>
  </si>
  <si>
    <t>12:44:12</t>
  </si>
  <si>
    <t>RECT-50-20210825-10_19_56</t>
  </si>
  <si>
    <t>20180702 12:45:08</t>
  </si>
  <si>
    <t>12:45:08</t>
  </si>
  <si>
    <t>RECT-51-20210825-10_20_52</t>
  </si>
  <si>
    <t>20180702 12:46:10</t>
  </si>
  <si>
    <t>12:46:10</t>
  </si>
  <si>
    <t>RECT-52-20210825-10_21_54</t>
  </si>
  <si>
    <t>20180702 12:47:21</t>
  </si>
  <si>
    <t>12:47:21</t>
  </si>
  <si>
    <t>RECT-53-20210825-10_23_05</t>
  </si>
  <si>
    <t>20180702 12:48:24</t>
  </si>
  <si>
    <t>12:48:24</t>
  </si>
  <si>
    <t>RECT-54-20210825-10_24_08</t>
  </si>
  <si>
    <t>12:48:54</t>
  </si>
  <si>
    <t>20180702 12:49:33</t>
  </si>
  <si>
    <t>12:49:33</t>
  </si>
  <si>
    <t>RECT-55-20210825-10_25_16</t>
  </si>
  <si>
    <t>20180702 12:50:22</t>
  </si>
  <si>
    <t>12:50:22</t>
  </si>
  <si>
    <t>RECT-56-20210825-10_26_06</t>
  </si>
  <si>
    <t>20180702 12:51:20</t>
  </si>
  <si>
    <t>12:51:20</t>
  </si>
  <si>
    <t>RECT-57-20210825-10_27_03</t>
  </si>
  <si>
    <t>20180702 12:53:03</t>
  </si>
  <si>
    <t>12:53:03</t>
  </si>
  <si>
    <t>RECT-58-20210825-10_28_47</t>
  </si>
  <si>
    <t>20180702 12:54:32</t>
  </si>
  <si>
    <t>12:54:32</t>
  </si>
  <si>
    <t>RECT-59-20210825-10_30_16</t>
  </si>
  <si>
    <t>20180702 12:56:14</t>
  </si>
  <si>
    <t>12:56:14</t>
  </si>
  <si>
    <t>RECT-60-20210825-10_31_58</t>
  </si>
  <si>
    <t>20180702 12:57:00</t>
  </si>
  <si>
    <t>12:57:00</t>
  </si>
  <si>
    <t>RECT-61-20210825-10_32_44</t>
  </si>
  <si>
    <t>20180702 12:57:55</t>
  </si>
  <si>
    <t>12:57:55</t>
  </si>
  <si>
    <t>RECT-62-20210825-10_33_39</t>
  </si>
  <si>
    <t>20180702 12:58:51</t>
  </si>
  <si>
    <t>12:58:51</t>
  </si>
  <si>
    <t>RECT-63-20210825-10_34_35</t>
  </si>
  <si>
    <t>20180702 13:00:12</t>
  </si>
  <si>
    <t>13:00:12</t>
  </si>
  <si>
    <t>RECT-64-20210825-10_35_56</t>
  </si>
  <si>
    <t>13:00:31</t>
  </si>
  <si>
    <t>20180702 13:01:11</t>
  </si>
  <si>
    <t>13:01:11</t>
  </si>
  <si>
    <t>RECT-65-20210825-10_36_55</t>
  </si>
  <si>
    <t>20180702 13:02:14</t>
  </si>
  <si>
    <t>13:02:14</t>
  </si>
  <si>
    <t>RECT-66-20210825-10_37_58</t>
  </si>
  <si>
    <t>20180702 13:02:55</t>
  </si>
  <si>
    <t>13:02:55</t>
  </si>
  <si>
    <t>RECT-67-20210825-10_38_39</t>
  </si>
  <si>
    <t>20180702 13:03:57</t>
  </si>
  <si>
    <t>13:03:57</t>
  </si>
  <si>
    <t>RECT-68-20210825-10_39_41</t>
  </si>
  <si>
    <t>20180702 13:04:51</t>
  </si>
  <si>
    <t>13:04:51</t>
  </si>
  <si>
    <t>RECT-69-20210825-10_40_35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</si>
</sst>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G82"/>
  <sheetViews>
    <sheetView tabSelected="1" workbookViewId="0"/>
  </sheetViews>
  <sheetFormatPr defaultRowHeight="15"/>
  <sheetData>
    <row r="2" spans="1:267">
      <c r="A2" t="s">
        <v>25</v>
      </c>
      <c r="B2" t="s">
        <v>26</v>
      </c>
      <c r="C2" t="s">
        <v>28</v>
      </c>
    </row>
    <row r="3" spans="1:267">
      <c r="B3" t="s">
        <v>27</v>
      </c>
      <c r="C3">
        <v>21</v>
      </c>
    </row>
    <row r="4" spans="1:267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67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67">
      <c r="A6" t="s">
        <v>41</v>
      </c>
      <c r="B6" t="s">
        <v>42</v>
      </c>
    </row>
    <row r="7" spans="1:267">
      <c r="B7">
        <v>2</v>
      </c>
    </row>
    <row r="8" spans="1:267">
      <c r="A8" t="s">
        <v>43</v>
      </c>
      <c r="B8" t="s">
        <v>44</v>
      </c>
      <c r="C8" t="s">
        <v>45</v>
      </c>
      <c r="D8" t="s">
        <v>46</v>
      </c>
      <c r="E8" t="s">
        <v>47</v>
      </c>
    </row>
    <row r="9" spans="1:267">
      <c r="B9">
        <v>0</v>
      </c>
      <c r="C9">
        <v>1</v>
      </c>
      <c r="D9">
        <v>0</v>
      </c>
      <c r="E9">
        <v>0</v>
      </c>
    </row>
    <row r="10" spans="1:267">
      <c r="A10" t="s">
        <v>48</v>
      </c>
      <c r="B10" t="s">
        <v>49</v>
      </c>
      <c r="C10" t="s">
        <v>51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62</v>
      </c>
      <c r="N10" t="s">
        <v>63</v>
      </c>
      <c r="O10" t="s">
        <v>64</v>
      </c>
      <c r="P10" t="s">
        <v>65</v>
      </c>
      <c r="Q10" t="s">
        <v>66</v>
      </c>
    </row>
    <row r="11" spans="1:267">
      <c r="B11" t="s">
        <v>50</v>
      </c>
      <c r="C11" t="s">
        <v>52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67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267">
      <c r="B13">
        <v>0</v>
      </c>
      <c r="C13">
        <v>0</v>
      </c>
      <c r="D13">
        <v>0</v>
      </c>
      <c r="E13">
        <v>0</v>
      </c>
      <c r="F13">
        <v>1</v>
      </c>
    </row>
    <row r="14" spans="1:267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80</v>
      </c>
      <c r="H14" t="s">
        <v>82</v>
      </c>
    </row>
    <row r="15" spans="1:267">
      <c r="B15">
        <v>-6276</v>
      </c>
      <c r="C15">
        <v>6.6</v>
      </c>
      <c r="D15">
        <v>1.709e-05</v>
      </c>
      <c r="E15">
        <v>3.11</v>
      </c>
      <c r="F15" t="s">
        <v>79</v>
      </c>
      <c r="G15" t="s">
        <v>81</v>
      </c>
      <c r="H15">
        <v>0</v>
      </c>
    </row>
    <row r="16" spans="1:267">
      <c r="A16" t="s">
        <v>83</v>
      </c>
      <c r="B16" t="s">
        <v>83</v>
      </c>
      <c r="C16" t="s">
        <v>83</v>
      </c>
      <c r="D16" t="s">
        <v>83</v>
      </c>
      <c r="E16" t="s">
        <v>83</v>
      </c>
      <c r="F16" t="s">
        <v>83</v>
      </c>
      <c r="G16" t="s">
        <v>84</v>
      </c>
      <c r="H16" t="s">
        <v>84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86</v>
      </c>
      <c r="AH16" t="s">
        <v>86</v>
      </c>
      <c r="AI16" t="s">
        <v>86</v>
      </c>
      <c r="AJ16" t="s">
        <v>86</v>
      </c>
      <c r="AK16" t="s">
        <v>86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87</v>
      </c>
      <c r="BI16" t="s">
        <v>87</v>
      </c>
      <c r="BJ16" t="s">
        <v>87</v>
      </c>
      <c r="BK16" t="s">
        <v>87</v>
      </c>
      <c r="BL16" t="s">
        <v>87</v>
      </c>
      <c r="BM16" t="s">
        <v>87</v>
      </c>
      <c r="BN16" t="s">
        <v>88</v>
      </c>
      <c r="BO16" t="s">
        <v>88</v>
      </c>
      <c r="BP16" t="s">
        <v>88</v>
      </c>
      <c r="BQ16" t="s">
        <v>88</v>
      </c>
      <c r="BR16" t="s">
        <v>88</v>
      </c>
      <c r="BS16" t="s">
        <v>88</v>
      </c>
      <c r="BT16" t="s">
        <v>88</v>
      </c>
      <c r="BU16" t="s">
        <v>88</v>
      </c>
      <c r="BV16" t="s">
        <v>89</v>
      </c>
      <c r="BW16" t="s">
        <v>89</v>
      </c>
      <c r="BX16" t="s">
        <v>89</v>
      </c>
      <c r="BY16" t="s">
        <v>89</v>
      </c>
      <c r="BZ16" t="s">
        <v>89</v>
      </c>
      <c r="CA16" t="s">
        <v>89</v>
      </c>
      <c r="CB16" t="s">
        <v>89</v>
      </c>
      <c r="CC16" t="s">
        <v>89</v>
      </c>
      <c r="CD16" t="s">
        <v>89</v>
      </c>
      <c r="CE16" t="s">
        <v>89</v>
      </c>
      <c r="CF16" t="s">
        <v>90</v>
      </c>
      <c r="CG16" t="s">
        <v>90</v>
      </c>
      <c r="CH16" t="s">
        <v>90</v>
      </c>
      <c r="CI16" t="s">
        <v>90</v>
      </c>
      <c r="CJ16" t="s">
        <v>41</v>
      </c>
      <c r="CK16" t="s">
        <v>41</v>
      </c>
      <c r="CL16" t="s">
        <v>41</v>
      </c>
      <c r="CM16" t="s">
        <v>91</v>
      </c>
      <c r="CN16" t="s">
        <v>91</v>
      </c>
      <c r="CO16" t="s">
        <v>91</v>
      </c>
      <c r="CP16" t="s">
        <v>91</v>
      </c>
      <c r="CQ16" t="s">
        <v>91</v>
      </c>
      <c r="CR16" t="s">
        <v>91</v>
      </c>
      <c r="CS16" t="s">
        <v>91</v>
      </c>
      <c r="CT16" t="s">
        <v>91</v>
      </c>
      <c r="CU16" t="s">
        <v>91</v>
      </c>
      <c r="CV16" t="s">
        <v>91</v>
      </c>
      <c r="CW16" t="s">
        <v>91</v>
      </c>
      <c r="CX16" t="s">
        <v>91</v>
      </c>
      <c r="CY16" t="s">
        <v>91</v>
      </c>
      <c r="CZ16" t="s">
        <v>91</v>
      </c>
      <c r="DA16" t="s">
        <v>91</v>
      </c>
      <c r="DB16" t="s">
        <v>91</v>
      </c>
      <c r="DC16" t="s">
        <v>91</v>
      </c>
      <c r="DD16" t="s">
        <v>91</v>
      </c>
      <c r="DE16" t="s">
        <v>92</v>
      </c>
      <c r="DF16" t="s">
        <v>92</v>
      </c>
      <c r="DG16" t="s">
        <v>92</v>
      </c>
      <c r="DH16" t="s">
        <v>92</v>
      </c>
      <c r="DI16" t="s">
        <v>92</v>
      </c>
      <c r="DJ16" t="s">
        <v>92</v>
      </c>
      <c r="DK16" t="s">
        <v>92</v>
      </c>
      <c r="DL16" t="s">
        <v>92</v>
      </c>
      <c r="DM16" t="s">
        <v>92</v>
      </c>
      <c r="DN16" t="s">
        <v>92</v>
      </c>
      <c r="DO16" t="s">
        <v>93</v>
      </c>
      <c r="DP16" t="s">
        <v>93</v>
      </c>
      <c r="DQ16" t="s">
        <v>93</v>
      </c>
      <c r="DR16" t="s">
        <v>93</v>
      </c>
      <c r="DS16" t="s">
        <v>93</v>
      </c>
      <c r="DT16" t="s">
        <v>93</v>
      </c>
      <c r="DU16" t="s">
        <v>93</v>
      </c>
      <c r="DV16" t="s">
        <v>93</v>
      </c>
      <c r="DW16" t="s">
        <v>93</v>
      </c>
      <c r="DX16" t="s">
        <v>93</v>
      </c>
      <c r="DY16" t="s">
        <v>93</v>
      </c>
      <c r="DZ16" t="s">
        <v>93</v>
      </c>
      <c r="EA16" t="s">
        <v>93</v>
      </c>
      <c r="EB16" t="s">
        <v>93</v>
      </c>
      <c r="EC16" t="s">
        <v>93</v>
      </c>
      <c r="ED16" t="s">
        <v>93</v>
      </c>
      <c r="EE16" t="s">
        <v>93</v>
      </c>
      <c r="EF16" t="s">
        <v>93</v>
      </c>
      <c r="EG16" t="s">
        <v>94</v>
      </c>
      <c r="EH16" t="s">
        <v>94</v>
      </c>
      <c r="EI16" t="s">
        <v>94</v>
      </c>
      <c r="EJ16" t="s">
        <v>94</v>
      </c>
      <c r="EK16" t="s">
        <v>94</v>
      </c>
      <c r="EL16" t="s">
        <v>95</v>
      </c>
      <c r="EM16" t="s">
        <v>95</v>
      </c>
      <c r="EN16" t="s">
        <v>95</v>
      </c>
      <c r="EO16" t="s">
        <v>95</v>
      </c>
      <c r="EP16" t="s">
        <v>95</v>
      </c>
      <c r="EQ16" t="s">
        <v>95</v>
      </c>
      <c r="ER16" t="s">
        <v>95</v>
      </c>
      <c r="ES16" t="s">
        <v>95</v>
      </c>
      <c r="ET16" t="s">
        <v>95</v>
      </c>
      <c r="EU16" t="s">
        <v>95</v>
      </c>
      <c r="EV16" t="s">
        <v>95</v>
      </c>
      <c r="EW16" t="s">
        <v>95</v>
      </c>
      <c r="EX16" t="s">
        <v>95</v>
      </c>
      <c r="EY16" t="s">
        <v>96</v>
      </c>
      <c r="EZ16" t="s">
        <v>96</v>
      </c>
      <c r="FA16" t="s">
        <v>96</v>
      </c>
      <c r="FB16" t="s">
        <v>96</v>
      </c>
      <c r="FC16" t="s">
        <v>96</v>
      </c>
      <c r="FD16" t="s">
        <v>96</v>
      </c>
      <c r="FE16" t="s">
        <v>96</v>
      </c>
      <c r="FF16" t="s">
        <v>96</v>
      </c>
      <c r="FG16" t="s">
        <v>96</v>
      </c>
      <c r="FH16" t="s">
        <v>96</v>
      </c>
      <c r="FI16" t="s">
        <v>96</v>
      </c>
      <c r="FJ16" t="s">
        <v>96</v>
      </c>
      <c r="FK16" t="s">
        <v>96</v>
      </c>
      <c r="FL16" t="s">
        <v>96</v>
      </c>
      <c r="FM16" t="s">
        <v>96</v>
      </c>
      <c r="FN16" t="s">
        <v>97</v>
      </c>
      <c r="FO16" t="s">
        <v>97</v>
      </c>
      <c r="FP16" t="s">
        <v>97</v>
      </c>
      <c r="FQ16" t="s">
        <v>97</v>
      </c>
      <c r="FR16" t="s">
        <v>97</v>
      </c>
      <c r="FS16" t="s">
        <v>97</v>
      </c>
      <c r="FT16" t="s">
        <v>97</v>
      </c>
      <c r="FU16" t="s">
        <v>97</v>
      </c>
      <c r="FV16" t="s">
        <v>97</v>
      </c>
      <c r="FW16" t="s">
        <v>97</v>
      </c>
      <c r="FX16" t="s">
        <v>97</v>
      </c>
      <c r="FY16" t="s">
        <v>97</v>
      </c>
      <c r="FZ16" t="s">
        <v>97</v>
      </c>
      <c r="GA16" t="s">
        <v>97</v>
      </c>
      <c r="GB16" t="s">
        <v>97</v>
      </c>
      <c r="GC16" t="s">
        <v>97</v>
      </c>
      <c r="GD16" t="s">
        <v>97</v>
      </c>
      <c r="GE16" t="s">
        <v>97</v>
      </c>
      <c r="GF16" t="s">
        <v>98</v>
      </c>
      <c r="GG16" t="s">
        <v>98</v>
      </c>
      <c r="GH16" t="s">
        <v>98</v>
      </c>
      <c r="GI16" t="s">
        <v>98</v>
      </c>
      <c r="GJ16" t="s">
        <v>98</v>
      </c>
      <c r="GK16" t="s">
        <v>98</v>
      </c>
      <c r="GL16" t="s">
        <v>98</v>
      </c>
      <c r="GM16" t="s">
        <v>98</v>
      </c>
      <c r="GN16" t="s">
        <v>98</v>
      </c>
      <c r="GO16" t="s">
        <v>98</v>
      </c>
      <c r="GP16" t="s">
        <v>98</v>
      </c>
      <c r="GQ16" t="s">
        <v>98</v>
      </c>
      <c r="GR16" t="s">
        <v>98</v>
      </c>
      <c r="GS16" t="s">
        <v>98</v>
      </c>
      <c r="GT16" t="s">
        <v>98</v>
      </c>
      <c r="GU16" t="s">
        <v>98</v>
      </c>
      <c r="GV16" t="s">
        <v>98</v>
      </c>
      <c r="GW16" t="s">
        <v>98</v>
      </c>
      <c r="GX16" t="s">
        <v>98</v>
      </c>
      <c r="GY16" t="s">
        <v>99</v>
      </c>
      <c r="GZ16" t="s">
        <v>99</v>
      </c>
      <c r="HA16" t="s">
        <v>99</v>
      </c>
      <c r="HB16" t="s">
        <v>99</v>
      </c>
      <c r="HC16" t="s">
        <v>99</v>
      </c>
      <c r="HD16" t="s">
        <v>99</v>
      </c>
      <c r="HE16" t="s">
        <v>99</v>
      </c>
      <c r="HF16" t="s">
        <v>99</v>
      </c>
      <c r="HG16" t="s">
        <v>99</v>
      </c>
      <c r="HH16" t="s">
        <v>99</v>
      </c>
      <c r="HI16" t="s">
        <v>99</v>
      </c>
      <c r="HJ16" t="s">
        <v>99</v>
      </c>
      <c r="HK16" t="s">
        <v>99</v>
      </c>
      <c r="HL16" t="s">
        <v>99</v>
      </c>
      <c r="HM16" t="s">
        <v>99</v>
      </c>
      <c r="HN16" t="s">
        <v>99</v>
      </c>
      <c r="HO16" t="s">
        <v>99</v>
      </c>
      <c r="HP16" t="s">
        <v>99</v>
      </c>
      <c r="HQ16" t="s">
        <v>99</v>
      </c>
      <c r="HR16" t="s">
        <v>100</v>
      </c>
      <c r="HS16" t="s">
        <v>100</v>
      </c>
      <c r="HT16" t="s">
        <v>100</v>
      </c>
      <c r="HU16" t="s">
        <v>100</v>
      </c>
      <c r="HV16" t="s">
        <v>100</v>
      </c>
      <c r="HW16" t="s">
        <v>100</v>
      </c>
      <c r="HX16" t="s">
        <v>100</v>
      </c>
      <c r="HY16" t="s">
        <v>100</v>
      </c>
      <c r="HZ16" t="s">
        <v>100</v>
      </c>
      <c r="IA16" t="s">
        <v>100</v>
      </c>
      <c r="IB16" t="s">
        <v>100</v>
      </c>
      <c r="IC16" t="s">
        <v>100</v>
      </c>
      <c r="ID16" t="s">
        <v>100</v>
      </c>
      <c r="IE16" t="s">
        <v>100</v>
      </c>
      <c r="IF16" t="s">
        <v>100</v>
      </c>
      <c r="IG16" t="s">
        <v>100</v>
      </c>
      <c r="IH16" t="s">
        <v>100</v>
      </c>
      <c r="II16" t="s">
        <v>100</v>
      </c>
      <c r="IJ16" t="s">
        <v>101</v>
      </c>
      <c r="IK16" t="s">
        <v>101</v>
      </c>
      <c r="IL16" t="s">
        <v>101</v>
      </c>
      <c r="IM16" t="s">
        <v>101</v>
      </c>
      <c r="IN16" t="s">
        <v>101</v>
      </c>
      <c r="IO16" t="s">
        <v>101</v>
      </c>
      <c r="IP16" t="s">
        <v>101</v>
      </c>
      <c r="IQ16" t="s">
        <v>101</v>
      </c>
      <c r="IR16" t="s">
        <v>102</v>
      </c>
      <c r="IS16" t="s">
        <v>102</v>
      </c>
      <c r="IT16" t="s">
        <v>102</v>
      </c>
      <c r="IU16" t="s">
        <v>102</v>
      </c>
      <c r="IV16" t="s">
        <v>102</v>
      </c>
      <c r="IW16" t="s">
        <v>102</v>
      </c>
      <c r="IX16" t="s">
        <v>102</v>
      </c>
      <c r="IY16" t="s">
        <v>102</v>
      </c>
      <c r="IZ16" t="s">
        <v>102</v>
      </c>
      <c r="JA16" t="s">
        <v>102</v>
      </c>
      <c r="JB16" t="s">
        <v>102</v>
      </c>
      <c r="JC16" t="s">
        <v>102</v>
      </c>
      <c r="JD16" t="s">
        <v>102</v>
      </c>
      <c r="JE16" t="s">
        <v>102</v>
      </c>
      <c r="JF16" t="s">
        <v>102</v>
      </c>
      <c r="JG16" t="s">
        <v>102</v>
      </c>
    </row>
    <row r="17" spans="1:267">
      <c r="A17" t="s">
        <v>103</v>
      </c>
      <c r="B17" t="s">
        <v>104</v>
      </c>
      <c r="C17" t="s">
        <v>105</v>
      </c>
      <c r="D17" t="s">
        <v>106</v>
      </c>
      <c r="E17" t="s">
        <v>107</v>
      </c>
      <c r="F17" t="s">
        <v>108</v>
      </c>
      <c r="G17" t="s">
        <v>109</v>
      </c>
      <c r="H17" t="s">
        <v>110</v>
      </c>
      <c r="I17" t="s">
        <v>111</v>
      </c>
      <c r="J17" t="s">
        <v>112</v>
      </c>
      <c r="K17" t="s">
        <v>113</v>
      </c>
      <c r="L17" t="s">
        <v>114</v>
      </c>
      <c r="M17" t="s">
        <v>115</v>
      </c>
      <c r="N17" t="s">
        <v>116</v>
      </c>
      <c r="O17" t="s">
        <v>117</v>
      </c>
      <c r="P17" t="s">
        <v>118</v>
      </c>
      <c r="Q17" t="s">
        <v>119</v>
      </c>
      <c r="R17" t="s">
        <v>120</v>
      </c>
      <c r="S17" t="s">
        <v>121</v>
      </c>
      <c r="T17" t="s">
        <v>122</v>
      </c>
      <c r="U17" t="s">
        <v>123</v>
      </c>
      <c r="V17" t="s">
        <v>124</v>
      </c>
      <c r="W17" t="s">
        <v>125</v>
      </c>
      <c r="X17" t="s">
        <v>126</v>
      </c>
      <c r="Y17" t="s">
        <v>127</v>
      </c>
      <c r="Z17" t="s">
        <v>128</v>
      </c>
      <c r="AA17" t="s">
        <v>129</v>
      </c>
      <c r="AB17" t="s">
        <v>130</v>
      </c>
      <c r="AC17" t="s">
        <v>131</v>
      </c>
      <c r="AD17" t="s">
        <v>132</v>
      </c>
      <c r="AE17" t="s">
        <v>133</v>
      </c>
      <c r="AF17" t="s">
        <v>134</v>
      </c>
      <c r="AG17" t="s">
        <v>86</v>
      </c>
      <c r="AH17" t="s">
        <v>135</v>
      </c>
      <c r="AI17" t="s">
        <v>136</v>
      </c>
      <c r="AJ17" t="s">
        <v>137</v>
      </c>
      <c r="AK17" t="s">
        <v>138</v>
      </c>
      <c r="AL17" t="s">
        <v>139</v>
      </c>
      <c r="AM17" t="s">
        <v>140</v>
      </c>
      <c r="AN17" t="s">
        <v>141</v>
      </c>
      <c r="AO17" t="s">
        <v>142</v>
      </c>
      <c r="AP17" t="s">
        <v>143</v>
      </c>
      <c r="AQ17" t="s">
        <v>144</v>
      </c>
      <c r="AR17" t="s">
        <v>145</v>
      </c>
      <c r="AS17" t="s">
        <v>146</v>
      </c>
      <c r="AT17" t="s">
        <v>147</v>
      </c>
      <c r="AU17" t="s">
        <v>148</v>
      </c>
      <c r="AV17" t="s">
        <v>149</v>
      </c>
      <c r="AW17" t="s">
        <v>150</v>
      </c>
      <c r="AX17" t="s">
        <v>151</v>
      </c>
      <c r="AY17" t="s">
        <v>152</v>
      </c>
      <c r="AZ17" t="s">
        <v>153</v>
      </c>
      <c r="BA17" t="s">
        <v>154</v>
      </c>
      <c r="BB17" t="s">
        <v>155</v>
      </c>
      <c r="BC17" t="s">
        <v>156</v>
      </c>
      <c r="BD17" t="s">
        <v>157</v>
      </c>
      <c r="BE17" t="s">
        <v>158</v>
      </c>
      <c r="BF17" t="s">
        <v>159</v>
      </c>
      <c r="BG17" t="s">
        <v>160</v>
      </c>
      <c r="BH17" t="s">
        <v>161</v>
      </c>
      <c r="BI17" t="s">
        <v>162</v>
      </c>
      <c r="BJ17" t="s">
        <v>163</v>
      </c>
      <c r="BK17" t="s">
        <v>164</v>
      </c>
      <c r="BL17" t="s">
        <v>165</v>
      </c>
      <c r="BM17" t="s">
        <v>166</v>
      </c>
      <c r="BN17" t="s">
        <v>167</v>
      </c>
      <c r="BO17" t="s">
        <v>168</v>
      </c>
      <c r="BP17" t="s">
        <v>169</v>
      </c>
      <c r="BQ17" t="s">
        <v>170</v>
      </c>
      <c r="BR17" t="s">
        <v>171</v>
      </c>
      <c r="BS17" t="s">
        <v>172</v>
      </c>
      <c r="BT17" t="s">
        <v>173</v>
      </c>
      <c r="BU17" t="s">
        <v>174</v>
      </c>
      <c r="BV17" t="s">
        <v>167</v>
      </c>
      <c r="BW17" t="s">
        <v>175</v>
      </c>
      <c r="BX17" t="s">
        <v>141</v>
      </c>
      <c r="BY17" t="s">
        <v>176</v>
      </c>
      <c r="BZ17" t="s">
        <v>177</v>
      </c>
      <c r="CA17" t="s">
        <v>178</v>
      </c>
      <c r="CB17" t="s">
        <v>179</v>
      </c>
      <c r="CC17" t="s">
        <v>180</v>
      </c>
      <c r="CD17" t="s">
        <v>181</v>
      </c>
      <c r="CE17" t="s">
        <v>182</v>
      </c>
      <c r="CF17" t="s">
        <v>183</v>
      </c>
      <c r="CG17" t="s">
        <v>184</v>
      </c>
      <c r="CH17" t="s">
        <v>185</v>
      </c>
      <c r="CI17" t="s">
        <v>186</v>
      </c>
      <c r="CJ17" t="s">
        <v>187</v>
      </c>
      <c r="CK17" t="s">
        <v>188</v>
      </c>
      <c r="CL17" t="s">
        <v>189</v>
      </c>
      <c r="CM17" t="s">
        <v>111</v>
      </c>
      <c r="CN17" t="s">
        <v>190</v>
      </c>
      <c r="CO17" t="s">
        <v>191</v>
      </c>
      <c r="CP17" t="s">
        <v>192</v>
      </c>
      <c r="CQ17" t="s">
        <v>193</v>
      </c>
      <c r="CR17" t="s">
        <v>194</v>
      </c>
      <c r="CS17" t="s">
        <v>195</v>
      </c>
      <c r="CT17" t="s">
        <v>196</v>
      </c>
      <c r="CU17" t="s">
        <v>197</v>
      </c>
      <c r="CV17" t="s">
        <v>198</v>
      </c>
      <c r="CW17" t="s">
        <v>199</v>
      </c>
      <c r="CX17" t="s">
        <v>200</v>
      </c>
      <c r="CY17" t="s">
        <v>201</v>
      </c>
      <c r="CZ17" t="s">
        <v>202</v>
      </c>
      <c r="DA17" t="s">
        <v>203</v>
      </c>
      <c r="DB17" t="s">
        <v>204</v>
      </c>
      <c r="DC17" t="s">
        <v>205</v>
      </c>
      <c r="DD17" t="s">
        <v>206</v>
      </c>
      <c r="DE17" t="s">
        <v>207</v>
      </c>
      <c r="DF17" t="s">
        <v>208</v>
      </c>
      <c r="DG17" t="s">
        <v>209</v>
      </c>
      <c r="DH17" t="s">
        <v>210</v>
      </c>
      <c r="DI17" t="s">
        <v>211</v>
      </c>
      <c r="DJ17" t="s">
        <v>212</v>
      </c>
      <c r="DK17" t="s">
        <v>213</v>
      </c>
      <c r="DL17" t="s">
        <v>214</v>
      </c>
      <c r="DM17" t="s">
        <v>215</v>
      </c>
      <c r="DN17" t="s">
        <v>216</v>
      </c>
      <c r="DO17" t="s">
        <v>217</v>
      </c>
      <c r="DP17" t="s">
        <v>218</v>
      </c>
      <c r="DQ17" t="s">
        <v>219</v>
      </c>
      <c r="DR17" t="s">
        <v>220</v>
      </c>
      <c r="DS17" t="s">
        <v>221</v>
      </c>
      <c r="DT17" t="s">
        <v>222</v>
      </c>
      <c r="DU17" t="s">
        <v>223</v>
      </c>
      <c r="DV17" t="s">
        <v>224</v>
      </c>
      <c r="DW17" t="s">
        <v>225</v>
      </c>
      <c r="DX17" t="s">
        <v>226</v>
      </c>
      <c r="DY17" t="s">
        <v>227</v>
      </c>
      <c r="DZ17" t="s">
        <v>228</v>
      </c>
      <c r="EA17" t="s">
        <v>229</v>
      </c>
      <c r="EB17" t="s">
        <v>230</v>
      </c>
      <c r="EC17" t="s">
        <v>231</v>
      </c>
      <c r="ED17" t="s">
        <v>232</v>
      </c>
      <c r="EE17" t="s">
        <v>233</v>
      </c>
      <c r="EF17" t="s">
        <v>234</v>
      </c>
      <c r="EG17" t="s">
        <v>235</v>
      </c>
      <c r="EH17" t="s">
        <v>236</v>
      </c>
      <c r="EI17" t="s">
        <v>237</v>
      </c>
      <c r="EJ17" t="s">
        <v>238</v>
      </c>
      <c r="EK17" t="s">
        <v>239</v>
      </c>
      <c r="EL17" t="s">
        <v>104</v>
      </c>
      <c r="EM17" t="s">
        <v>107</v>
      </c>
      <c r="EN17" t="s">
        <v>240</v>
      </c>
      <c r="EO17" t="s">
        <v>241</v>
      </c>
      <c r="EP17" t="s">
        <v>242</v>
      </c>
      <c r="EQ17" t="s">
        <v>243</v>
      </c>
      <c r="ER17" t="s">
        <v>244</v>
      </c>
      <c r="ES17" t="s">
        <v>245</v>
      </c>
      <c r="ET17" t="s">
        <v>246</v>
      </c>
      <c r="EU17" t="s">
        <v>247</v>
      </c>
      <c r="EV17" t="s">
        <v>248</v>
      </c>
      <c r="EW17" t="s">
        <v>249</v>
      </c>
      <c r="EX17" t="s">
        <v>250</v>
      </c>
      <c r="EY17" t="s">
        <v>251</v>
      </c>
      <c r="EZ17" t="s">
        <v>252</v>
      </c>
      <c r="FA17" t="s">
        <v>253</v>
      </c>
      <c r="FB17" t="s">
        <v>254</v>
      </c>
      <c r="FC17" t="s">
        <v>255</v>
      </c>
      <c r="FD17" t="s">
        <v>256</v>
      </c>
      <c r="FE17" t="s">
        <v>257</v>
      </c>
      <c r="FF17" t="s">
        <v>258</v>
      </c>
      <c r="FG17" t="s">
        <v>259</v>
      </c>
      <c r="FH17" t="s">
        <v>260</v>
      </c>
      <c r="FI17" t="s">
        <v>261</v>
      </c>
      <c r="FJ17" t="s">
        <v>262</v>
      </c>
      <c r="FK17" t="s">
        <v>263</v>
      </c>
      <c r="FL17" t="s">
        <v>264</v>
      </c>
      <c r="FM17" t="s">
        <v>265</v>
      </c>
      <c r="FN17" t="s">
        <v>266</v>
      </c>
      <c r="FO17" t="s">
        <v>267</v>
      </c>
      <c r="FP17" t="s">
        <v>268</v>
      </c>
      <c r="FQ17" t="s">
        <v>269</v>
      </c>
      <c r="FR17" t="s">
        <v>270</v>
      </c>
      <c r="FS17" t="s">
        <v>271</v>
      </c>
      <c r="FT17" t="s">
        <v>272</v>
      </c>
      <c r="FU17" t="s">
        <v>273</v>
      </c>
      <c r="FV17" t="s">
        <v>274</v>
      </c>
      <c r="FW17" t="s">
        <v>275</v>
      </c>
      <c r="FX17" t="s">
        <v>276</v>
      </c>
      <c r="FY17" t="s">
        <v>277</v>
      </c>
      <c r="FZ17" t="s">
        <v>278</v>
      </c>
      <c r="GA17" t="s">
        <v>279</v>
      </c>
      <c r="GB17" t="s">
        <v>280</v>
      </c>
      <c r="GC17" t="s">
        <v>281</v>
      </c>
      <c r="GD17" t="s">
        <v>282</v>
      </c>
      <c r="GE17" t="s">
        <v>283</v>
      </c>
      <c r="GF17" t="s">
        <v>284</v>
      </c>
      <c r="GG17" t="s">
        <v>285</v>
      </c>
      <c r="GH17" t="s">
        <v>286</v>
      </c>
      <c r="GI17" t="s">
        <v>287</v>
      </c>
      <c r="GJ17" t="s">
        <v>288</v>
      </c>
      <c r="GK17" t="s">
        <v>289</v>
      </c>
      <c r="GL17" t="s">
        <v>290</v>
      </c>
      <c r="GM17" t="s">
        <v>291</v>
      </c>
      <c r="GN17" t="s">
        <v>292</v>
      </c>
      <c r="GO17" t="s">
        <v>293</v>
      </c>
      <c r="GP17" t="s">
        <v>294</v>
      </c>
      <c r="GQ17" t="s">
        <v>295</v>
      </c>
      <c r="GR17" t="s">
        <v>296</v>
      </c>
      <c r="GS17" t="s">
        <v>297</v>
      </c>
      <c r="GT17" t="s">
        <v>298</v>
      </c>
      <c r="GU17" t="s">
        <v>299</v>
      </c>
      <c r="GV17" t="s">
        <v>300</v>
      </c>
      <c r="GW17" t="s">
        <v>301</v>
      </c>
      <c r="GX17" t="s">
        <v>302</v>
      </c>
      <c r="GY17" t="s">
        <v>303</v>
      </c>
      <c r="GZ17" t="s">
        <v>304</v>
      </c>
      <c r="HA17" t="s">
        <v>305</v>
      </c>
      <c r="HB17" t="s">
        <v>306</v>
      </c>
      <c r="HC17" t="s">
        <v>307</v>
      </c>
      <c r="HD17" t="s">
        <v>308</v>
      </c>
      <c r="HE17" t="s">
        <v>309</v>
      </c>
      <c r="HF17" t="s">
        <v>310</v>
      </c>
      <c r="HG17" t="s">
        <v>311</v>
      </c>
      <c r="HH17" t="s">
        <v>312</v>
      </c>
      <c r="HI17" t="s">
        <v>313</v>
      </c>
      <c r="HJ17" t="s">
        <v>314</v>
      </c>
      <c r="HK17" t="s">
        <v>315</v>
      </c>
      <c r="HL17" t="s">
        <v>316</v>
      </c>
      <c r="HM17" t="s">
        <v>317</v>
      </c>
      <c r="HN17" t="s">
        <v>318</v>
      </c>
      <c r="HO17" t="s">
        <v>319</v>
      </c>
      <c r="HP17" t="s">
        <v>320</v>
      </c>
      <c r="HQ17" t="s">
        <v>321</v>
      </c>
      <c r="HR17" t="s">
        <v>322</v>
      </c>
      <c r="HS17" t="s">
        <v>323</v>
      </c>
      <c r="HT17" t="s">
        <v>324</v>
      </c>
      <c r="HU17" t="s">
        <v>325</v>
      </c>
      <c r="HV17" t="s">
        <v>326</v>
      </c>
      <c r="HW17" t="s">
        <v>327</v>
      </c>
      <c r="HX17" t="s">
        <v>328</v>
      </c>
      <c r="HY17" t="s">
        <v>329</v>
      </c>
      <c r="HZ17" t="s">
        <v>330</v>
      </c>
      <c r="IA17" t="s">
        <v>331</v>
      </c>
      <c r="IB17" t="s">
        <v>332</v>
      </c>
      <c r="IC17" t="s">
        <v>333</v>
      </c>
      <c r="ID17" t="s">
        <v>334</v>
      </c>
      <c r="IE17" t="s">
        <v>335</v>
      </c>
      <c r="IF17" t="s">
        <v>336</v>
      </c>
      <c r="IG17" t="s">
        <v>337</v>
      </c>
      <c r="IH17" t="s">
        <v>338</v>
      </c>
      <c r="II17" t="s">
        <v>339</v>
      </c>
      <c r="IJ17" t="s">
        <v>340</v>
      </c>
      <c r="IK17" t="s">
        <v>341</v>
      </c>
      <c r="IL17" t="s">
        <v>342</v>
      </c>
      <c r="IM17" t="s">
        <v>343</v>
      </c>
      <c r="IN17" t="s">
        <v>344</v>
      </c>
      <c r="IO17" t="s">
        <v>345</v>
      </c>
      <c r="IP17" t="s">
        <v>346</v>
      </c>
      <c r="IQ17" t="s">
        <v>347</v>
      </c>
      <c r="IR17" t="s">
        <v>348</v>
      </c>
      <c r="IS17" t="s">
        <v>349</v>
      </c>
      <c r="IT17" t="s">
        <v>350</v>
      </c>
      <c r="IU17" t="s">
        <v>351</v>
      </c>
      <c r="IV17" t="s">
        <v>352</v>
      </c>
      <c r="IW17" t="s">
        <v>353</v>
      </c>
      <c r="IX17" t="s">
        <v>354</v>
      </c>
      <c r="IY17" t="s">
        <v>355</v>
      </c>
      <c r="IZ17" t="s">
        <v>356</v>
      </c>
      <c r="JA17" t="s">
        <v>357</v>
      </c>
      <c r="JB17" t="s">
        <v>358</v>
      </c>
      <c r="JC17" t="s">
        <v>359</v>
      </c>
      <c r="JD17" t="s">
        <v>360</v>
      </c>
      <c r="JE17" t="s">
        <v>361</v>
      </c>
      <c r="JF17" t="s">
        <v>362</v>
      </c>
      <c r="JG17" t="s">
        <v>363</v>
      </c>
    </row>
    <row r="18" spans="1:267">
      <c r="B18" t="s">
        <v>364</v>
      </c>
      <c r="C18" t="s">
        <v>364</v>
      </c>
      <c r="F18" t="s">
        <v>364</v>
      </c>
      <c r="I18" t="s">
        <v>364</v>
      </c>
      <c r="J18" t="s">
        <v>365</v>
      </c>
      <c r="K18" t="s">
        <v>366</v>
      </c>
      <c r="L18" t="s">
        <v>367</v>
      </c>
      <c r="M18" t="s">
        <v>368</v>
      </c>
      <c r="N18" t="s">
        <v>368</v>
      </c>
      <c r="O18" t="s">
        <v>197</v>
      </c>
      <c r="P18" t="s">
        <v>197</v>
      </c>
      <c r="Q18" t="s">
        <v>365</v>
      </c>
      <c r="R18" t="s">
        <v>365</v>
      </c>
      <c r="S18" t="s">
        <v>365</v>
      </c>
      <c r="T18" t="s">
        <v>365</v>
      </c>
      <c r="U18" t="s">
        <v>369</v>
      </c>
      <c r="V18" t="s">
        <v>370</v>
      </c>
      <c r="W18" t="s">
        <v>370</v>
      </c>
      <c r="X18" t="s">
        <v>371</v>
      </c>
      <c r="Y18" t="s">
        <v>372</v>
      </c>
      <c r="Z18" t="s">
        <v>371</v>
      </c>
      <c r="AA18" t="s">
        <v>371</v>
      </c>
      <c r="AB18" t="s">
        <v>371</v>
      </c>
      <c r="AC18" t="s">
        <v>369</v>
      </c>
      <c r="AD18" t="s">
        <v>369</v>
      </c>
      <c r="AE18" t="s">
        <v>369</v>
      </c>
      <c r="AF18" t="s">
        <v>369</v>
      </c>
      <c r="AG18" t="s">
        <v>373</v>
      </c>
      <c r="AH18" t="s">
        <v>372</v>
      </c>
      <c r="AJ18" t="s">
        <v>372</v>
      </c>
      <c r="AK18" t="s">
        <v>373</v>
      </c>
      <c r="AQ18" t="s">
        <v>367</v>
      </c>
      <c r="AX18" t="s">
        <v>367</v>
      </c>
      <c r="AY18" t="s">
        <v>367</v>
      </c>
      <c r="AZ18" t="s">
        <v>367</v>
      </c>
      <c r="BA18" t="s">
        <v>374</v>
      </c>
      <c r="BO18" t="s">
        <v>375</v>
      </c>
      <c r="BP18" t="s">
        <v>375</v>
      </c>
      <c r="BQ18" t="s">
        <v>375</v>
      </c>
      <c r="BR18" t="s">
        <v>367</v>
      </c>
      <c r="BT18" t="s">
        <v>376</v>
      </c>
      <c r="BW18" t="s">
        <v>375</v>
      </c>
      <c r="CB18" t="s">
        <v>364</v>
      </c>
      <c r="CC18" t="s">
        <v>364</v>
      </c>
      <c r="CD18" t="s">
        <v>364</v>
      </c>
      <c r="CE18" t="s">
        <v>364</v>
      </c>
      <c r="CF18" t="s">
        <v>367</v>
      </c>
      <c r="CG18" t="s">
        <v>367</v>
      </c>
      <c r="CI18" t="s">
        <v>377</v>
      </c>
      <c r="CJ18" t="s">
        <v>378</v>
      </c>
      <c r="CM18" t="s">
        <v>364</v>
      </c>
      <c r="CN18" t="s">
        <v>368</v>
      </c>
      <c r="CO18" t="s">
        <v>368</v>
      </c>
      <c r="CP18" t="s">
        <v>379</v>
      </c>
      <c r="CQ18" t="s">
        <v>379</v>
      </c>
      <c r="CR18" t="s">
        <v>368</v>
      </c>
      <c r="CS18" t="s">
        <v>379</v>
      </c>
      <c r="CT18" t="s">
        <v>373</v>
      </c>
      <c r="CU18" t="s">
        <v>371</v>
      </c>
      <c r="CV18" t="s">
        <v>371</v>
      </c>
      <c r="CW18" t="s">
        <v>370</v>
      </c>
      <c r="CX18" t="s">
        <v>370</v>
      </c>
      <c r="CY18" t="s">
        <v>370</v>
      </c>
      <c r="CZ18" t="s">
        <v>370</v>
      </c>
      <c r="DA18" t="s">
        <v>370</v>
      </c>
      <c r="DB18" t="s">
        <v>380</v>
      </c>
      <c r="DC18" t="s">
        <v>367</v>
      </c>
      <c r="DD18" t="s">
        <v>367</v>
      </c>
      <c r="DE18" t="s">
        <v>368</v>
      </c>
      <c r="DF18" t="s">
        <v>368</v>
      </c>
      <c r="DG18" t="s">
        <v>368</v>
      </c>
      <c r="DH18" t="s">
        <v>379</v>
      </c>
      <c r="DI18" t="s">
        <v>368</v>
      </c>
      <c r="DJ18" t="s">
        <v>379</v>
      </c>
      <c r="DK18" t="s">
        <v>371</v>
      </c>
      <c r="DL18" t="s">
        <v>371</v>
      </c>
      <c r="DM18" t="s">
        <v>370</v>
      </c>
      <c r="DN18" t="s">
        <v>370</v>
      </c>
      <c r="DO18" t="s">
        <v>367</v>
      </c>
      <c r="DT18" t="s">
        <v>367</v>
      </c>
      <c r="DW18" t="s">
        <v>370</v>
      </c>
      <c r="DX18" t="s">
        <v>370</v>
      </c>
      <c r="DY18" t="s">
        <v>370</v>
      </c>
      <c r="DZ18" t="s">
        <v>370</v>
      </c>
      <c r="EA18" t="s">
        <v>370</v>
      </c>
      <c r="EB18" t="s">
        <v>367</v>
      </c>
      <c r="EC18" t="s">
        <v>367</v>
      </c>
      <c r="ED18" t="s">
        <v>367</v>
      </c>
      <c r="EE18" t="s">
        <v>364</v>
      </c>
      <c r="EH18" t="s">
        <v>381</v>
      </c>
      <c r="EI18" t="s">
        <v>381</v>
      </c>
      <c r="EK18" t="s">
        <v>364</v>
      </c>
      <c r="EL18" t="s">
        <v>382</v>
      </c>
      <c r="EN18" t="s">
        <v>364</v>
      </c>
      <c r="EO18" t="s">
        <v>364</v>
      </c>
      <c r="EQ18" t="s">
        <v>383</v>
      </c>
      <c r="ER18" t="s">
        <v>384</v>
      </c>
      <c r="ES18" t="s">
        <v>383</v>
      </c>
      <c r="ET18" t="s">
        <v>384</v>
      </c>
      <c r="EU18" t="s">
        <v>383</v>
      </c>
      <c r="EV18" t="s">
        <v>384</v>
      </c>
      <c r="EW18" t="s">
        <v>372</v>
      </c>
      <c r="EX18" t="s">
        <v>372</v>
      </c>
      <c r="EZ18" t="s">
        <v>385</v>
      </c>
      <c r="FD18" t="s">
        <v>385</v>
      </c>
      <c r="FH18" t="s">
        <v>385</v>
      </c>
      <c r="FN18" t="s">
        <v>386</v>
      </c>
      <c r="FO18" t="s">
        <v>386</v>
      </c>
      <c r="GB18" t="s">
        <v>386</v>
      </c>
      <c r="GC18" t="s">
        <v>386</v>
      </c>
      <c r="GD18" t="s">
        <v>387</v>
      </c>
      <c r="GE18" t="s">
        <v>387</v>
      </c>
      <c r="GF18" t="s">
        <v>370</v>
      </c>
      <c r="GG18" t="s">
        <v>370</v>
      </c>
      <c r="GH18" t="s">
        <v>372</v>
      </c>
      <c r="GI18" t="s">
        <v>370</v>
      </c>
      <c r="GJ18" t="s">
        <v>379</v>
      </c>
      <c r="GK18" t="s">
        <v>372</v>
      </c>
      <c r="GL18" t="s">
        <v>372</v>
      </c>
      <c r="GN18" t="s">
        <v>386</v>
      </c>
      <c r="GO18" t="s">
        <v>386</v>
      </c>
      <c r="GP18" t="s">
        <v>386</v>
      </c>
      <c r="GQ18" t="s">
        <v>386</v>
      </c>
      <c r="GR18" t="s">
        <v>386</v>
      </c>
      <c r="GS18" t="s">
        <v>386</v>
      </c>
      <c r="GT18" t="s">
        <v>386</v>
      </c>
      <c r="GU18" t="s">
        <v>388</v>
      </c>
      <c r="GV18" t="s">
        <v>389</v>
      </c>
      <c r="GW18" t="s">
        <v>389</v>
      </c>
      <c r="GX18" t="s">
        <v>389</v>
      </c>
      <c r="GY18" t="s">
        <v>386</v>
      </c>
      <c r="GZ18" t="s">
        <v>386</v>
      </c>
      <c r="HA18" t="s">
        <v>386</v>
      </c>
      <c r="HB18" t="s">
        <v>386</v>
      </c>
      <c r="HC18" t="s">
        <v>386</v>
      </c>
      <c r="HD18" t="s">
        <v>386</v>
      </c>
      <c r="HE18" t="s">
        <v>386</v>
      </c>
      <c r="HF18" t="s">
        <v>386</v>
      </c>
      <c r="HG18" t="s">
        <v>386</v>
      </c>
      <c r="HH18" t="s">
        <v>386</v>
      </c>
      <c r="HI18" t="s">
        <v>386</v>
      </c>
      <c r="HJ18" t="s">
        <v>386</v>
      </c>
      <c r="HQ18" t="s">
        <v>386</v>
      </c>
      <c r="HR18" t="s">
        <v>372</v>
      </c>
      <c r="HS18" t="s">
        <v>372</v>
      </c>
      <c r="HT18" t="s">
        <v>383</v>
      </c>
      <c r="HU18" t="s">
        <v>384</v>
      </c>
      <c r="HV18" t="s">
        <v>384</v>
      </c>
      <c r="HZ18" t="s">
        <v>384</v>
      </c>
      <c r="ID18" t="s">
        <v>368</v>
      </c>
      <c r="IE18" t="s">
        <v>368</v>
      </c>
      <c r="IF18" t="s">
        <v>379</v>
      </c>
      <c r="IG18" t="s">
        <v>379</v>
      </c>
      <c r="IH18" t="s">
        <v>390</v>
      </c>
      <c r="II18" t="s">
        <v>390</v>
      </c>
      <c r="IJ18" t="s">
        <v>386</v>
      </c>
      <c r="IK18" t="s">
        <v>386</v>
      </c>
      <c r="IL18" t="s">
        <v>386</v>
      </c>
      <c r="IM18" t="s">
        <v>386</v>
      </c>
      <c r="IN18" t="s">
        <v>386</v>
      </c>
      <c r="IO18" t="s">
        <v>386</v>
      </c>
      <c r="IP18" t="s">
        <v>370</v>
      </c>
      <c r="IQ18" t="s">
        <v>386</v>
      </c>
      <c r="IS18" t="s">
        <v>373</v>
      </c>
      <c r="IT18" t="s">
        <v>373</v>
      </c>
      <c r="IU18" t="s">
        <v>370</v>
      </c>
      <c r="IV18" t="s">
        <v>370</v>
      </c>
      <c r="IW18" t="s">
        <v>370</v>
      </c>
      <c r="IX18" t="s">
        <v>370</v>
      </c>
      <c r="IY18" t="s">
        <v>370</v>
      </c>
      <c r="IZ18" t="s">
        <v>372</v>
      </c>
      <c r="JA18" t="s">
        <v>372</v>
      </c>
      <c r="JB18" t="s">
        <v>372</v>
      </c>
      <c r="JC18" t="s">
        <v>370</v>
      </c>
      <c r="JD18" t="s">
        <v>368</v>
      </c>
      <c r="JE18" t="s">
        <v>379</v>
      </c>
      <c r="JF18" t="s">
        <v>372</v>
      </c>
      <c r="JG18" t="s">
        <v>372</v>
      </c>
    </row>
    <row r="19" spans="1:267">
      <c r="A19">
        <v>1</v>
      </c>
      <c r="B19">
        <v>1530550569.1</v>
      </c>
      <c r="C19">
        <v>0</v>
      </c>
      <c r="D19" t="s">
        <v>391</v>
      </c>
      <c r="E19" t="s">
        <v>392</v>
      </c>
      <c r="F19" t="s">
        <v>393</v>
      </c>
      <c r="G19" t="s">
        <v>394</v>
      </c>
      <c r="I19">
        <v>1530550569.1</v>
      </c>
      <c r="J19">
        <f>(K19)/1000</f>
        <v>0</v>
      </c>
      <c r="K19">
        <f>1000*CT19*AI19*(CP19-CQ19)/(100*CJ19*(1000-AI19*CP19))</f>
        <v>0</v>
      </c>
      <c r="L19">
        <f>CT19*AI19*(CO19-CN19*(1000-AI19*CQ19)/(1000-AI19*CP19))/(100*CJ19)</f>
        <v>0</v>
      </c>
      <c r="M19">
        <f>CN19 - IF(AI19&gt;1, L19*CJ19*100.0/(AK19*DB19), 0)</f>
        <v>0</v>
      </c>
      <c r="N19">
        <f>((T19-J19/2)*M19-L19)/(T19+J19/2)</f>
        <v>0</v>
      </c>
      <c r="O19">
        <f>N19*(CU19+CV19)/1000.0</f>
        <v>0</v>
      </c>
      <c r="P19">
        <f>(CN19 - IF(AI19&gt;1, L19*CJ19*100.0/(AK19*DB19), 0))*(CU19+CV19)/1000.0</f>
        <v>0</v>
      </c>
      <c r="Q19">
        <f>2.0/((1/S19-1/R19)+SIGN(S19)*SQRT((1/S19-1/R19)*(1/S19-1/R19) + 4*CK19/((CK19+1)*(CK19+1))*(2*1/S19*1/R19-1/R19*1/R19)))</f>
        <v>0</v>
      </c>
      <c r="R19">
        <f>IF(LEFT(CL19,1)&lt;&gt;"0",IF(LEFT(CL19,1)="1",3.0,$B$7),$D$5+$E$5*(DB19*CU19/($K$5*1000))+$F$5*(DB19*CU19/($K$5*1000))*MAX(MIN(CJ19,$J$5),$I$5)*MAX(MIN(CJ19,$J$5),$I$5)+$G$5*MAX(MIN(CJ19,$J$5),$I$5)*(DB19*CU19/($K$5*1000))+$H$5*(DB19*CU19/($K$5*1000))*(DB19*CU19/($K$5*1000)))</f>
        <v>0</v>
      </c>
      <c r="S19">
        <f>J19*(1000-(1000*0.61365*exp(17.502*W19/(240.97+W19))/(CU19+CV19)+CP19)/2)/(1000*0.61365*exp(17.502*W19/(240.97+W19))/(CU19+CV19)-CP19)</f>
        <v>0</v>
      </c>
      <c r="T19">
        <f>1/((CK19+1)/(Q19/1.6)+1/(R19/1.37)) + CK19/((CK19+1)/(Q19/1.6) + CK19/(R19/1.37))</f>
        <v>0</v>
      </c>
      <c r="U19">
        <f>(CF19*CI19)</f>
        <v>0</v>
      </c>
      <c r="V19">
        <f>(CW19+(U19+2*0.95*5.67E-8*(((CW19+$B$9)+273)^4-(CW19+273)^4)-44100*J19)/(1.84*29.3*R19+8*0.95*5.67E-8*(CW19+273)^3))</f>
        <v>0</v>
      </c>
      <c r="W19">
        <f>($C$9*CX19+$D$9*CY19+$E$9*V19)</f>
        <v>0</v>
      </c>
      <c r="X19">
        <f>0.61365*exp(17.502*W19/(240.97+W19))</f>
        <v>0</v>
      </c>
      <c r="Y19">
        <f>(Z19/AA19*100)</f>
        <v>0</v>
      </c>
      <c r="Z19">
        <f>CP19*(CU19+CV19)/1000</f>
        <v>0</v>
      </c>
      <c r="AA19">
        <f>0.61365*exp(17.502*CW19/(240.97+CW19))</f>
        <v>0</v>
      </c>
      <c r="AB19">
        <f>(X19-CP19*(CU19+CV19)/1000)</f>
        <v>0</v>
      </c>
      <c r="AC19">
        <f>(-J19*44100)</f>
        <v>0</v>
      </c>
      <c r="AD19">
        <f>2*29.3*R19*0.92*(CW19-W19)</f>
        <v>0</v>
      </c>
      <c r="AE19">
        <f>2*0.95*5.67E-8*(((CW19+$B$9)+273)^4-(W19+273)^4)</f>
        <v>0</v>
      </c>
      <c r="AF19">
        <f>U19+AE19+AC19+AD19</f>
        <v>0</v>
      </c>
      <c r="AG19">
        <v>13</v>
      </c>
      <c r="AH19">
        <v>2</v>
      </c>
      <c r="AI19">
        <f>IF(AG19*$H$15&gt;=AK19,1.0,(AK19/(AK19-AG19*$H$15)))</f>
        <v>0</v>
      </c>
      <c r="AJ19">
        <f>(AI19-1)*100</f>
        <v>0</v>
      </c>
      <c r="AK19">
        <f>MAX(0,($B$15+$C$15*DB19)/(1+$D$15*DB19)*CU19/(CW19+273)*$E$15)</f>
        <v>0</v>
      </c>
      <c r="AL19" t="s">
        <v>395</v>
      </c>
      <c r="AM19">
        <v>0</v>
      </c>
      <c r="AN19">
        <v>0</v>
      </c>
      <c r="AO19">
        <v>0</v>
      </c>
      <c r="AP19">
        <f>1-AN19/AO19</f>
        <v>0</v>
      </c>
      <c r="AQ19">
        <v>-1</v>
      </c>
      <c r="AR19" t="s">
        <v>396</v>
      </c>
      <c r="AS19">
        <v>8300.31</v>
      </c>
      <c r="AT19">
        <v>882.119615384615</v>
      </c>
      <c r="AU19">
        <v>1136.24</v>
      </c>
      <c r="AV19">
        <f>1-AT19/AU19</f>
        <v>0</v>
      </c>
      <c r="AW19">
        <v>0.5</v>
      </c>
      <c r="AX19">
        <f>CG19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395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 t="s">
        <v>395</v>
      </c>
      <c r="BO19" t="s">
        <v>395</v>
      </c>
      <c r="BP19" t="s">
        <v>395</v>
      </c>
      <c r="BQ19" t="s">
        <v>395</v>
      </c>
      <c r="BR19" t="s">
        <v>395</v>
      </c>
      <c r="BS19" t="s">
        <v>395</v>
      </c>
      <c r="BT19" t="s">
        <v>395</v>
      </c>
      <c r="BU19" t="s">
        <v>395</v>
      </c>
      <c r="BV19" t="s">
        <v>395</v>
      </c>
      <c r="BW19" t="s">
        <v>395</v>
      </c>
      <c r="BX19" t="s">
        <v>395</v>
      </c>
      <c r="BY19" t="s">
        <v>395</v>
      </c>
      <c r="BZ19" t="s">
        <v>395</v>
      </c>
      <c r="CA19" t="s">
        <v>395</v>
      </c>
      <c r="CB19" t="s">
        <v>395</v>
      </c>
      <c r="CC19" t="s">
        <v>395</v>
      </c>
      <c r="CD19" t="s">
        <v>395</v>
      </c>
      <c r="CE19" t="s">
        <v>395</v>
      </c>
      <c r="CF19">
        <f>$B$13*DC19+$C$13*DD19+$F$13*DO19*(1-DR19)</f>
        <v>0</v>
      </c>
      <c r="CG19">
        <f>CF19*CH19</f>
        <v>0</v>
      </c>
      <c r="CH19">
        <f>($B$13*$D$11+$C$13*$D$11+$F$13*((EB19+DT19)/MAX(EB19+DT19+EC19, 0.1)*$I$11+EC19/MAX(EB19+DT19+EC19, 0.1)*$J$11))/($B$13+$C$13+$F$13)</f>
        <v>0</v>
      </c>
      <c r="CI19">
        <f>($B$13*$K$11+$C$13*$K$11+$F$13*((EB19+DT19)/MAX(EB19+DT19+EC19, 0.1)*$P$11+EC19/MAX(EB19+DT19+EC19, 0.1)*$Q$11))/($B$13+$C$13+$F$13)</f>
        <v>0</v>
      </c>
      <c r="CJ19">
        <v>9</v>
      </c>
      <c r="CK19">
        <v>0.5</v>
      </c>
      <c r="CL19" t="s">
        <v>397</v>
      </c>
      <c r="CM19">
        <v>1530550569.1</v>
      </c>
      <c r="CN19">
        <v>372.583</v>
      </c>
      <c r="CO19">
        <v>400.151</v>
      </c>
      <c r="CP19">
        <v>25.4351</v>
      </c>
      <c r="CQ19">
        <v>16.9215</v>
      </c>
      <c r="CR19">
        <v>372.681</v>
      </c>
      <c r="CS19">
        <v>25.4351</v>
      </c>
      <c r="CT19">
        <v>700.011</v>
      </c>
      <c r="CU19">
        <v>90.8312</v>
      </c>
      <c r="CV19">
        <v>0.0998428</v>
      </c>
      <c r="CW19">
        <v>27.9579</v>
      </c>
      <c r="CX19">
        <v>27.694</v>
      </c>
      <c r="CY19">
        <v>999.9</v>
      </c>
      <c r="CZ19">
        <v>0</v>
      </c>
      <c r="DA19">
        <v>0</v>
      </c>
      <c r="DB19">
        <v>10006.9</v>
      </c>
      <c r="DC19">
        <v>0</v>
      </c>
      <c r="DD19">
        <v>0.232823</v>
      </c>
      <c r="DE19">
        <v>-27.5681</v>
      </c>
      <c r="DF19">
        <v>382.307</v>
      </c>
      <c r="DG19">
        <v>407.039</v>
      </c>
      <c r="DH19">
        <v>8.5136</v>
      </c>
      <c r="DI19">
        <v>400.151</v>
      </c>
      <c r="DJ19">
        <v>16.9215</v>
      </c>
      <c r="DK19">
        <v>2.3103</v>
      </c>
      <c r="DL19">
        <v>1.537</v>
      </c>
      <c r="DM19">
        <v>19.7484</v>
      </c>
      <c r="DN19">
        <v>13.3413</v>
      </c>
      <c r="DO19">
        <v>1999.95</v>
      </c>
      <c r="DP19">
        <v>0.899988</v>
      </c>
      <c r="DQ19">
        <v>0.100012</v>
      </c>
      <c r="DR19">
        <v>0</v>
      </c>
      <c r="DS19">
        <v>847.434</v>
      </c>
      <c r="DT19">
        <v>4.99974</v>
      </c>
      <c r="DU19">
        <v>23661.6</v>
      </c>
      <c r="DV19">
        <v>15359.5</v>
      </c>
      <c r="DW19">
        <v>46.437</v>
      </c>
      <c r="DX19">
        <v>46.25</v>
      </c>
      <c r="DY19">
        <v>47.25</v>
      </c>
      <c r="DZ19">
        <v>46.75</v>
      </c>
      <c r="EA19">
        <v>48.062</v>
      </c>
      <c r="EB19">
        <v>1795.43</v>
      </c>
      <c r="EC19">
        <v>199.52</v>
      </c>
      <c r="ED19">
        <v>0</v>
      </c>
      <c r="EE19">
        <v>171.199999809265</v>
      </c>
      <c r="EF19">
        <v>0</v>
      </c>
      <c r="EG19">
        <v>882.119615384615</v>
      </c>
      <c r="EH19">
        <v>-337.323760824752</v>
      </c>
      <c r="EI19">
        <v>-1504.55042904468</v>
      </c>
      <c r="EJ19">
        <v>23938.2576923077</v>
      </c>
      <c r="EK19">
        <v>15</v>
      </c>
      <c r="EL19">
        <v>0</v>
      </c>
      <c r="EM19" t="s">
        <v>398</v>
      </c>
      <c r="EN19">
        <v>1626988825.1</v>
      </c>
      <c r="EO19">
        <v>0</v>
      </c>
      <c r="EP19">
        <v>0</v>
      </c>
      <c r="EQ19">
        <v>-0.05</v>
      </c>
      <c r="ER19">
        <v>0</v>
      </c>
      <c r="ES19">
        <v>-0.098</v>
      </c>
      <c r="ET19">
        <v>0</v>
      </c>
      <c r="EU19">
        <v>400</v>
      </c>
      <c r="EV19">
        <v>0</v>
      </c>
      <c r="EW19">
        <v>0.32</v>
      </c>
      <c r="EX19">
        <v>0</v>
      </c>
      <c r="EY19">
        <v>-26.290835</v>
      </c>
      <c r="EZ19">
        <v>-10.521809380863</v>
      </c>
      <c r="FA19">
        <v>1.1689490250969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6.29187425</v>
      </c>
      <c r="FH19">
        <v>17.3958554971857</v>
      </c>
      <c r="FI19">
        <v>1.7021038122848</v>
      </c>
      <c r="FJ19">
        <v>0</v>
      </c>
      <c r="FK19">
        <v>0</v>
      </c>
      <c r="FL19">
        <v>3</v>
      </c>
      <c r="FM19" t="s">
        <v>399</v>
      </c>
      <c r="FN19">
        <v>3.44494</v>
      </c>
      <c r="FO19">
        <v>2.77946</v>
      </c>
      <c r="FP19">
        <v>0.0791178</v>
      </c>
      <c r="FQ19">
        <v>0.0834915</v>
      </c>
      <c r="FR19">
        <v>0.10361</v>
      </c>
      <c r="FS19">
        <v>0.0765226</v>
      </c>
      <c r="FT19">
        <v>19559</v>
      </c>
      <c r="FU19">
        <v>23745.9</v>
      </c>
      <c r="FV19">
        <v>20703.2</v>
      </c>
      <c r="FW19">
        <v>25012.4</v>
      </c>
      <c r="FX19">
        <v>29439.5</v>
      </c>
      <c r="FY19">
        <v>34004.8</v>
      </c>
      <c r="FZ19">
        <v>37386</v>
      </c>
      <c r="GA19">
        <v>41505.6</v>
      </c>
      <c r="GB19">
        <v>2.22018</v>
      </c>
      <c r="GC19">
        <v>2.02595</v>
      </c>
      <c r="GD19">
        <v>0.0142753</v>
      </c>
      <c r="GE19">
        <v>0</v>
      </c>
      <c r="GF19">
        <v>27.4608</v>
      </c>
      <c r="GG19">
        <v>999.9</v>
      </c>
      <c r="GH19">
        <v>74.655</v>
      </c>
      <c r="GI19">
        <v>29.719</v>
      </c>
      <c r="GJ19">
        <v>34.4551</v>
      </c>
      <c r="GK19">
        <v>62.1</v>
      </c>
      <c r="GL19">
        <v>17.7444</v>
      </c>
      <c r="GM19">
        <v>2</v>
      </c>
      <c r="GN19">
        <v>0.271075</v>
      </c>
      <c r="GO19">
        <v>2.31413</v>
      </c>
      <c r="GP19">
        <v>20.3207</v>
      </c>
      <c r="GQ19">
        <v>5.21924</v>
      </c>
      <c r="GR19">
        <v>11.962</v>
      </c>
      <c r="GS19">
        <v>4.98515</v>
      </c>
      <c r="GT19">
        <v>3.30032</v>
      </c>
      <c r="GU19">
        <v>999.9</v>
      </c>
      <c r="GV19">
        <v>9999</v>
      </c>
      <c r="GW19">
        <v>9999</v>
      </c>
      <c r="GX19">
        <v>9999</v>
      </c>
      <c r="GY19">
        <v>1.8841</v>
      </c>
      <c r="GZ19">
        <v>1.88109</v>
      </c>
      <c r="HA19">
        <v>1.88278</v>
      </c>
      <c r="HB19">
        <v>1.88131</v>
      </c>
      <c r="HC19">
        <v>1.88278</v>
      </c>
      <c r="HD19">
        <v>1.88202</v>
      </c>
      <c r="HE19">
        <v>1.884</v>
      </c>
      <c r="HF19">
        <v>1.88124</v>
      </c>
      <c r="HG19">
        <v>5</v>
      </c>
      <c r="HH19">
        <v>0</v>
      </c>
      <c r="HI19">
        <v>0</v>
      </c>
      <c r="HJ19">
        <v>0</v>
      </c>
      <c r="HK19" t="s">
        <v>400</v>
      </c>
      <c r="HL19" t="s">
        <v>401</v>
      </c>
      <c r="HM19" t="s">
        <v>402</v>
      </c>
      <c r="HN19" t="s">
        <v>402</v>
      </c>
      <c r="HO19" t="s">
        <v>402</v>
      </c>
      <c r="HP19" t="s">
        <v>402</v>
      </c>
      <c r="HQ19">
        <v>0</v>
      </c>
      <c r="HR19">
        <v>100</v>
      </c>
      <c r="HS19">
        <v>100</v>
      </c>
      <c r="HT19">
        <v>-0.098</v>
      </c>
      <c r="HU19">
        <v>0</v>
      </c>
      <c r="HV19">
        <v>-0.098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-1</v>
      </c>
      <c r="IE19">
        <v>-1</v>
      </c>
      <c r="IF19">
        <v>-1</v>
      </c>
      <c r="IG19">
        <v>-1</v>
      </c>
      <c r="IH19">
        <v>-1607304.3</v>
      </c>
      <c r="II19">
        <v>25509176.2</v>
      </c>
      <c r="IJ19">
        <v>1.24268</v>
      </c>
      <c r="IK19">
        <v>2.56348</v>
      </c>
      <c r="IL19">
        <v>2.10083</v>
      </c>
      <c r="IM19">
        <v>2.67334</v>
      </c>
      <c r="IN19">
        <v>2.24854</v>
      </c>
      <c r="IO19">
        <v>2.27295</v>
      </c>
      <c r="IP19">
        <v>36.2224</v>
      </c>
      <c r="IQ19">
        <v>16.0408</v>
      </c>
      <c r="IR19">
        <v>18</v>
      </c>
      <c r="IS19">
        <v>730.506</v>
      </c>
      <c r="IT19">
        <v>536.426</v>
      </c>
      <c r="IU19">
        <v>24.9992</v>
      </c>
      <c r="IV19">
        <v>30.895</v>
      </c>
      <c r="IW19">
        <v>30.0002</v>
      </c>
      <c r="IX19">
        <v>30.6476</v>
      </c>
      <c r="IY19">
        <v>30.591</v>
      </c>
      <c r="IZ19">
        <v>24.8234</v>
      </c>
      <c r="JA19">
        <v>83.7834</v>
      </c>
      <c r="JB19">
        <v>27.6903</v>
      </c>
      <c r="JC19">
        <v>25</v>
      </c>
      <c r="JD19">
        <v>400</v>
      </c>
      <c r="JE19">
        <v>14.9686</v>
      </c>
      <c r="JF19">
        <v>100.763</v>
      </c>
      <c r="JG19">
        <v>100.05</v>
      </c>
    </row>
    <row r="20" spans="1:267">
      <c r="A20">
        <v>2</v>
      </c>
      <c r="B20">
        <v>1530550609.1</v>
      </c>
      <c r="C20">
        <v>40</v>
      </c>
      <c r="D20" t="s">
        <v>403</v>
      </c>
      <c r="E20" t="s">
        <v>404</v>
      </c>
      <c r="F20" t="s">
        <v>393</v>
      </c>
      <c r="G20" t="s">
        <v>394</v>
      </c>
      <c r="I20">
        <v>1530550609.1</v>
      </c>
      <c r="J20">
        <f>(K20)/1000</f>
        <v>0</v>
      </c>
      <c r="K20">
        <f>1000*CT20*AI20*(CP20-CQ20)/(100*CJ20*(1000-AI20*CP20))</f>
        <v>0</v>
      </c>
      <c r="L20">
        <f>CT20*AI20*(CO20-CN20*(1000-AI20*CQ20)/(1000-AI20*CP20))/(100*CJ20)</f>
        <v>0</v>
      </c>
      <c r="M20">
        <f>CN20 - IF(AI20&gt;1, L20*CJ20*100.0/(AK20*DB20), 0)</f>
        <v>0</v>
      </c>
      <c r="N20">
        <f>((T20-J20/2)*M20-L20)/(T20+J20/2)</f>
        <v>0</v>
      </c>
      <c r="O20">
        <f>N20*(CU20+CV20)/1000.0</f>
        <v>0</v>
      </c>
      <c r="P20">
        <f>(CN20 - IF(AI20&gt;1, L20*CJ20*100.0/(AK20*DB20), 0))*(CU20+CV20)/1000.0</f>
        <v>0</v>
      </c>
      <c r="Q20">
        <f>2.0/((1/S20-1/R20)+SIGN(S20)*SQRT((1/S20-1/R20)*(1/S20-1/R20) + 4*CK20/((CK20+1)*(CK20+1))*(2*1/S20*1/R20-1/R20*1/R20)))</f>
        <v>0</v>
      </c>
      <c r="R20">
        <f>IF(LEFT(CL20,1)&lt;&gt;"0",IF(LEFT(CL20,1)="1",3.0,$B$7),$D$5+$E$5*(DB20*CU20/($K$5*1000))+$F$5*(DB20*CU20/($K$5*1000))*MAX(MIN(CJ20,$J$5),$I$5)*MAX(MIN(CJ20,$J$5),$I$5)+$G$5*MAX(MIN(CJ20,$J$5),$I$5)*(DB20*CU20/($K$5*1000))+$H$5*(DB20*CU20/($K$5*1000))*(DB20*CU20/($K$5*1000)))</f>
        <v>0</v>
      </c>
      <c r="S20">
        <f>J20*(1000-(1000*0.61365*exp(17.502*W20/(240.97+W20))/(CU20+CV20)+CP20)/2)/(1000*0.61365*exp(17.502*W20/(240.97+W20))/(CU20+CV20)-CP20)</f>
        <v>0</v>
      </c>
      <c r="T20">
        <f>1/((CK20+1)/(Q20/1.6)+1/(R20/1.37)) + CK20/((CK20+1)/(Q20/1.6) + CK20/(R20/1.37))</f>
        <v>0</v>
      </c>
      <c r="U20">
        <f>(CF20*CI20)</f>
        <v>0</v>
      </c>
      <c r="V20">
        <f>(CW20+(U20+2*0.95*5.67E-8*(((CW20+$B$9)+273)^4-(CW20+273)^4)-44100*J20)/(1.84*29.3*R20+8*0.95*5.67E-8*(CW20+273)^3))</f>
        <v>0</v>
      </c>
      <c r="W20">
        <f>($C$9*CX20+$D$9*CY20+$E$9*V20)</f>
        <v>0</v>
      </c>
      <c r="X20">
        <f>0.61365*exp(17.502*W20/(240.97+W20))</f>
        <v>0</v>
      </c>
      <c r="Y20">
        <f>(Z20/AA20*100)</f>
        <v>0</v>
      </c>
      <c r="Z20">
        <f>CP20*(CU20+CV20)/1000</f>
        <v>0</v>
      </c>
      <c r="AA20">
        <f>0.61365*exp(17.502*CW20/(240.97+CW20))</f>
        <v>0</v>
      </c>
      <c r="AB20">
        <f>(X20-CP20*(CU20+CV20)/1000)</f>
        <v>0</v>
      </c>
      <c r="AC20">
        <f>(-J20*44100)</f>
        <v>0</v>
      </c>
      <c r="AD20">
        <f>2*29.3*R20*0.92*(CW20-W20)</f>
        <v>0</v>
      </c>
      <c r="AE20">
        <f>2*0.95*5.67E-8*(((CW20+$B$9)+273)^4-(W20+273)^4)</f>
        <v>0</v>
      </c>
      <c r="AF20">
        <f>U20+AE20+AC20+AD20</f>
        <v>0</v>
      </c>
      <c r="AG20">
        <v>0</v>
      </c>
      <c r="AH20">
        <v>0</v>
      </c>
      <c r="AI20">
        <f>IF(AG20*$H$15&gt;=AK20,1.0,(AK20/(AK20-AG20*$H$15)))</f>
        <v>0</v>
      </c>
      <c r="AJ20">
        <f>(AI20-1)*100</f>
        <v>0</v>
      </c>
      <c r="AK20">
        <f>MAX(0,($B$15+$C$15*DB20)/(1+$D$15*DB20)*CU20/(CW20+273)*$E$15)</f>
        <v>0</v>
      </c>
      <c r="AL20" t="s">
        <v>395</v>
      </c>
      <c r="AM20">
        <v>0</v>
      </c>
      <c r="AN20">
        <v>0</v>
      </c>
      <c r="AO20">
        <v>0</v>
      </c>
      <c r="AP20">
        <f>1-AN20/AO20</f>
        <v>0</v>
      </c>
      <c r="AQ20">
        <v>-1</v>
      </c>
      <c r="AR20" t="s">
        <v>405</v>
      </c>
      <c r="AS20">
        <v>8308.36</v>
      </c>
      <c r="AT20">
        <v>1168.69538461538</v>
      </c>
      <c r="AU20">
        <v>1624.15</v>
      </c>
      <c r="AV20">
        <f>1-AT20/AU20</f>
        <v>0</v>
      </c>
      <c r="AW20">
        <v>0.5</v>
      </c>
      <c r="AX20">
        <f>CG20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395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 t="s">
        <v>395</v>
      </c>
      <c r="BO20" t="s">
        <v>395</v>
      </c>
      <c r="BP20" t="s">
        <v>395</v>
      </c>
      <c r="BQ20" t="s">
        <v>395</v>
      </c>
      <c r="BR20" t="s">
        <v>395</v>
      </c>
      <c r="BS20" t="s">
        <v>395</v>
      </c>
      <c r="BT20" t="s">
        <v>395</v>
      </c>
      <c r="BU20" t="s">
        <v>395</v>
      </c>
      <c r="BV20" t="s">
        <v>395</v>
      </c>
      <c r="BW20" t="s">
        <v>395</v>
      </c>
      <c r="BX20" t="s">
        <v>395</v>
      </c>
      <c r="BY20" t="s">
        <v>395</v>
      </c>
      <c r="BZ20" t="s">
        <v>395</v>
      </c>
      <c r="CA20" t="s">
        <v>395</v>
      </c>
      <c r="CB20" t="s">
        <v>395</v>
      </c>
      <c r="CC20" t="s">
        <v>395</v>
      </c>
      <c r="CD20" t="s">
        <v>395</v>
      </c>
      <c r="CE20" t="s">
        <v>395</v>
      </c>
      <c r="CF20">
        <f>$B$13*DC20+$C$13*DD20+$F$13*DO20*(1-DR20)</f>
        <v>0</v>
      </c>
      <c r="CG20">
        <f>CF20*CH20</f>
        <v>0</v>
      </c>
      <c r="CH20">
        <f>($B$13*$D$11+$C$13*$D$11+$F$13*((EB20+DT20)/MAX(EB20+DT20+EC20, 0.1)*$I$11+EC20/MAX(EB20+DT20+EC20, 0.1)*$J$11))/($B$13+$C$13+$F$13)</f>
        <v>0</v>
      </c>
      <c r="CI20">
        <f>($B$13*$K$11+$C$13*$K$11+$F$13*((EB20+DT20)/MAX(EB20+DT20+EC20, 0.1)*$P$11+EC20/MAX(EB20+DT20+EC20, 0.1)*$Q$11))/($B$13+$C$13+$F$13)</f>
        <v>0</v>
      </c>
      <c r="CJ20">
        <v>9</v>
      </c>
      <c r="CK20">
        <v>0.5</v>
      </c>
      <c r="CL20" t="s">
        <v>397</v>
      </c>
      <c r="CM20">
        <v>1530550609.1</v>
      </c>
      <c r="CN20">
        <v>362.776</v>
      </c>
      <c r="CO20">
        <v>399.812</v>
      </c>
      <c r="CP20">
        <v>23.7928</v>
      </c>
      <c r="CQ20">
        <v>14.5879</v>
      </c>
      <c r="CR20">
        <v>362.874</v>
      </c>
      <c r="CS20">
        <v>23.7928</v>
      </c>
      <c r="CT20">
        <v>699.987</v>
      </c>
      <c r="CU20">
        <v>90.8306</v>
      </c>
      <c r="CV20">
        <v>0.10056</v>
      </c>
      <c r="CW20">
        <v>27.89</v>
      </c>
      <c r="CX20">
        <v>26.9331</v>
      </c>
      <c r="CY20">
        <v>999.9</v>
      </c>
      <c r="CZ20">
        <v>0</v>
      </c>
      <c r="DA20">
        <v>0</v>
      </c>
      <c r="DB20">
        <v>9997.5</v>
      </c>
      <c r="DC20">
        <v>0</v>
      </c>
      <c r="DD20">
        <v>0.219127</v>
      </c>
      <c r="DE20">
        <v>-37.0365</v>
      </c>
      <c r="DF20">
        <v>371.617</v>
      </c>
      <c r="DG20">
        <v>405.731</v>
      </c>
      <c r="DH20">
        <v>9.20495</v>
      </c>
      <c r="DI20">
        <v>399.812</v>
      </c>
      <c r="DJ20">
        <v>14.5879</v>
      </c>
      <c r="DK20">
        <v>2.16112</v>
      </c>
      <c r="DL20">
        <v>1.32503</v>
      </c>
      <c r="DM20">
        <v>18.6769</v>
      </c>
      <c r="DN20">
        <v>11.0858</v>
      </c>
      <c r="DO20">
        <v>1999.89</v>
      </c>
      <c r="DP20">
        <v>0.900005</v>
      </c>
      <c r="DQ20">
        <v>0.0999947</v>
      </c>
      <c r="DR20">
        <v>0</v>
      </c>
      <c r="DS20">
        <v>1092.67</v>
      </c>
      <c r="DT20">
        <v>4.99974</v>
      </c>
      <c r="DU20">
        <v>23492.2</v>
      </c>
      <c r="DV20">
        <v>15359.2</v>
      </c>
      <c r="DW20">
        <v>46.437</v>
      </c>
      <c r="DX20">
        <v>46.5</v>
      </c>
      <c r="DY20">
        <v>47.125</v>
      </c>
      <c r="DZ20">
        <v>46.437</v>
      </c>
      <c r="EA20">
        <v>48</v>
      </c>
      <c r="EB20">
        <v>1795.41</v>
      </c>
      <c r="EC20">
        <v>199.48</v>
      </c>
      <c r="ED20">
        <v>0</v>
      </c>
      <c r="EE20">
        <v>39.2999999523163</v>
      </c>
      <c r="EF20">
        <v>0</v>
      </c>
      <c r="EG20">
        <v>1168.69538461538</v>
      </c>
      <c r="EH20">
        <v>-914.16820549113</v>
      </c>
      <c r="EI20">
        <v>-22192.7965873347</v>
      </c>
      <c r="EJ20">
        <v>25306.7730769231</v>
      </c>
      <c r="EK20">
        <v>15</v>
      </c>
      <c r="EL20">
        <v>0</v>
      </c>
      <c r="EM20" t="s">
        <v>398</v>
      </c>
      <c r="EN20">
        <v>1626988825.1</v>
      </c>
      <c r="EO20">
        <v>0</v>
      </c>
      <c r="EP20">
        <v>0</v>
      </c>
      <c r="EQ20">
        <v>-0.05</v>
      </c>
      <c r="ER20">
        <v>0</v>
      </c>
      <c r="ES20">
        <v>-0.098</v>
      </c>
      <c r="ET20">
        <v>0</v>
      </c>
      <c r="EU20">
        <v>400</v>
      </c>
      <c r="EV20">
        <v>0</v>
      </c>
      <c r="EW20">
        <v>0.32</v>
      </c>
      <c r="EX20">
        <v>0</v>
      </c>
      <c r="EY20">
        <v>-29.6664575</v>
      </c>
      <c r="EZ20">
        <v>-52.2838908067542</v>
      </c>
      <c r="FA20">
        <v>5.86727906916347</v>
      </c>
      <c r="FB20">
        <v>0</v>
      </c>
      <c r="FC20">
        <v>1</v>
      </c>
      <c r="FD20">
        <v>0</v>
      </c>
      <c r="FE20">
        <v>0</v>
      </c>
      <c r="FF20">
        <v>0</v>
      </c>
      <c r="FG20">
        <v>8.8384435</v>
      </c>
      <c r="FH20">
        <v>2.26508780487805</v>
      </c>
      <c r="FI20">
        <v>0.226870665463276</v>
      </c>
      <c r="FJ20">
        <v>0</v>
      </c>
      <c r="FK20">
        <v>0</v>
      </c>
      <c r="FL20">
        <v>3</v>
      </c>
      <c r="FM20" t="s">
        <v>399</v>
      </c>
      <c r="FN20">
        <v>3.44489</v>
      </c>
      <c r="FO20">
        <v>2.78009</v>
      </c>
      <c r="FP20">
        <v>0.0774712</v>
      </c>
      <c r="FQ20">
        <v>0.0834098</v>
      </c>
      <c r="FR20">
        <v>0.0987964</v>
      </c>
      <c r="FS20">
        <v>0.0685218</v>
      </c>
      <c r="FT20">
        <v>19593.3</v>
      </c>
      <c r="FU20">
        <v>23747.4</v>
      </c>
      <c r="FV20">
        <v>20702.6</v>
      </c>
      <c r="FW20">
        <v>25011.8</v>
      </c>
      <c r="FX20">
        <v>29597</v>
      </c>
      <c r="FY20">
        <v>34299</v>
      </c>
      <c r="FZ20">
        <v>37385</v>
      </c>
      <c r="GA20">
        <v>41505</v>
      </c>
      <c r="GB20">
        <v>2.25262</v>
      </c>
      <c r="GC20">
        <v>2.021</v>
      </c>
      <c r="GD20">
        <v>-0.0229627</v>
      </c>
      <c r="GE20">
        <v>0</v>
      </c>
      <c r="GF20">
        <v>27.3085</v>
      </c>
      <c r="GG20">
        <v>999.9</v>
      </c>
      <c r="GH20">
        <v>73.99</v>
      </c>
      <c r="GI20">
        <v>29.789</v>
      </c>
      <c r="GJ20">
        <v>34.2883</v>
      </c>
      <c r="GK20">
        <v>62.18</v>
      </c>
      <c r="GL20">
        <v>17.8526</v>
      </c>
      <c r="GM20">
        <v>2</v>
      </c>
      <c r="GN20">
        <v>0.27216</v>
      </c>
      <c r="GO20">
        <v>2.29671</v>
      </c>
      <c r="GP20">
        <v>20.3213</v>
      </c>
      <c r="GQ20">
        <v>5.22148</v>
      </c>
      <c r="GR20">
        <v>11.962</v>
      </c>
      <c r="GS20">
        <v>4.9857</v>
      </c>
      <c r="GT20">
        <v>3.301</v>
      </c>
      <c r="GU20">
        <v>999.9</v>
      </c>
      <c r="GV20">
        <v>9999</v>
      </c>
      <c r="GW20">
        <v>9999</v>
      </c>
      <c r="GX20">
        <v>9999</v>
      </c>
      <c r="GY20">
        <v>1.88416</v>
      </c>
      <c r="GZ20">
        <v>1.8811</v>
      </c>
      <c r="HA20">
        <v>1.88278</v>
      </c>
      <c r="HB20">
        <v>1.88128</v>
      </c>
      <c r="HC20">
        <v>1.88278</v>
      </c>
      <c r="HD20">
        <v>1.88202</v>
      </c>
      <c r="HE20">
        <v>1.884</v>
      </c>
      <c r="HF20">
        <v>1.88126</v>
      </c>
      <c r="HG20">
        <v>5</v>
      </c>
      <c r="HH20">
        <v>0</v>
      </c>
      <c r="HI20">
        <v>0</v>
      </c>
      <c r="HJ20">
        <v>0</v>
      </c>
      <c r="HK20" t="s">
        <v>400</v>
      </c>
      <c r="HL20" t="s">
        <v>401</v>
      </c>
      <c r="HM20" t="s">
        <v>402</v>
      </c>
      <c r="HN20" t="s">
        <v>402</v>
      </c>
      <c r="HO20" t="s">
        <v>402</v>
      </c>
      <c r="HP20" t="s">
        <v>402</v>
      </c>
      <c r="HQ20">
        <v>0</v>
      </c>
      <c r="HR20">
        <v>100</v>
      </c>
      <c r="HS20">
        <v>100</v>
      </c>
      <c r="HT20">
        <v>-0.098</v>
      </c>
      <c r="HU20">
        <v>0</v>
      </c>
      <c r="HV20">
        <v>-0.098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-1</v>
      </c>
      <c r="IE20">
        <v>-1</v>
      </c>
      <c r="IF20">
        <v>-1</v>
      </c>
      <c r="IG20">
        <v>-1</v>
      </c>
      <c r="IH20">
        <v>-1607303.6</v>
      </c>
      <c r="II20">
        <v>25509176.8</v>
      </c>
      <c r="IJ20">
        <v>1.2439</v>
      </c>
      <c r="IK20">
        <v>2.56714</v>
      </c>
      <c r="IL20">
        <v>2.10083</v>
      </c>
      <c r="IM20">
        <v>2.67944</v>
      </c>
      <c r="IN20">
        <v>2.24854</v>
      </c>
      <c r="IO20">
        <v>2.27173</v>
      </c>
      <c r="IP20">
        <v>36.2224</v>
      </c>
      <c r="IQ20">
        <v>16.0408</v>
      </c>
      <c r="IR20">
        <v>18</v>
      </c>
      <c r="IS20">
        <v>759.737</v>
      </c>
      <c r="IT20">
        <v>533.149</v>
      </c>
      <c r="IU20">
        <v>24.9999</v>
      </c>
      <c r="IV20">
        <v>30.9125</v>
      </c>
      <c r="IW20">
        <v>30.0002</v>
      </c>
      <c r="IX20">
        <v>30.6796</v>
      </c>
      <c r="IY20">
        <v>30.6302</v>
      </c>
      <c r="IZ20">
        <v>24.8407</v>
      </c>
      <c r="JA20">
        <v>98.4073</v>
      </c>
      <c r="JB20">
        <v>22.047</v>
      </c>
      <c r="JC20">
        <v>25</v>
      </c>
      <c r="JD20">
        <v>400</v>
      </c>
      <c r="JE20">
        <v>13.537</v>
      </c>
      <c r="JF20">
        <v>100.761</v>
      </c>
      <c r="JG20">
        <v>100.049</v>
      </c>
    </row>
    <row r="21" spans="1:267">
      <c r="A21">
        <v>3</v>
      </c>
      <c r="B21">
        <v>1530550654.6</v>
      </c>
      <c r="C21">
        <v>85.5</v>
      </c>
      <c r="D21" t="s">
        <v>406</v>
      </c>
      <c r="E21" t="s">
        <v>407</v>
      </c>
      <c r="F21" t="s">
        <v>393</v>
      </c>
      <c r="G21" t="s">
        <v>394</v>
      </c>
      <c r="I21">
        <v>1530550654.6</v>
      </c>
      <c r="J21">
        <f>(K21)/1000</f>
        <v>0</v>
      </c>
      <c r="K21">
        <f>1000*CT21*AI21*(CP21-CQ21)/(100*CJ21*(1000-AI21*CP21))</f>
        <v>0</v>
      </c>
      <c r="L21">
        <f>CT21*AI21*(CO21-CN21*(1000-AI21*CQ21)/(1000-AI21*CP21))/(100*CJ21)</f>
        <v>0</v>
      </c>
      <c r="M21">
        <f>CN21 - IF(AI21&gt;1, L21*CJ21*100.0/(AK21*DB21), 0)</f>
        <v>0</v>
      </c>
      <c r="N21">
        <f>((T21-J21/2)*M21-L21)/(T21+J21/2)</f>
        <v>0</v>
      </c>
      <c r="O21">
        <f>N21*(CU21+CV21)/1000.0</f>
        <v>0</v>
      </c>
      <c r="P21">
        <f>(CN21 - IF(AI21&gt;1, L21*CJ21*100.0/(AK21*DB21), 0))*(CU21+CV21)/1000.0</f>
        <v>0</v>
      </c>
      <c r="Q21">
        <f>2.0/((1/S21-1/R21)+SIGN(S21)*SQRT((1/S21-1/R21)*(1/S21-1/R21) + 4*CK21/((CK21+1)*(CK21+1))*(2*1/S21*1/R21-1/R21*1/R21)))</f>
        <v>0</v>
      </c>
      <c r="R21">
        <f>IF(LEFT(CL21,1)&lt;&gt;"0",IF(LEFT(CL21,1)="1",3.0,$B$7),$D$5+$E$5*(DB21*CU21/($K$5*1000))+$F$5*(DB21*CU21/($K$5*1000))*MAX(MIN(CJ21,$J$5),$I$5)*MAX(MIN(CJ21,$J$5),$I$5)+$G$5*MAX(MIN(CJ21,$J$5),$I$5)*(DB21*CU21/($K$5*1000))+$H$5*(DB21*CU21/($K$5*1000))*(DB21*CU21/($K$5*1000)))</f>
        <v>0</v>
      </c>
      <c r="S21">
        <f>J21*(1000-(1000*0.61365*exp(17.502*W21/(240.97+W21))/(CU21+CV21)+CP21)/2)/(1000*0.61365*exp(17.502*W21/(240.97+W21))/(CU21+CV21)-CP21)</f>
        <v>0</v>
      </c>
      <c r="T21">
        <f>1/((CK21+1)/(Q21/1.6)+1/(R21/1.37)) + CK21/((CK21+1)/(Q21/1.6) + CK21/(R21/1.37))</f>
        <v>0</v>
      </c>
      <c r="U21">
        <f>(CF21*CI21)</f>
        <v>0</v>
      </c>
      <c r="V21">
        <f>(CW21+(U21+2*0.95*5.67E-8*(((CW21+$B$9)+273)^4-(CW21+273)^4)-44100*J21)/(1.84*29.3*R21+8*0.95*5.67E-8*(CW21+273)^3))</f>
        <v>0</v>
      </c>
      <c r="W21">
        <f>($C$9*CX21+$D$9*CY21+$E$9*V21)</f>
        <v>0</v>
      </c>
      <c r="X21">
        <f>0.61365*exp(17.502*W21/(240.97+W21))</f>
        <v>0</v>
      </c>
      <c r="Y21">
        <f>(Z21/AA21*100)</f>
        <v>0</v>
      </c>
      <c r="Z21">
        <f>CP21*(CU21+CV21)/1000</f>
        <v>0</v>
      </c>
      <c r="AA21">
        <f>0.61365*exp(17.502*CW21/(240.97+CW21))</f>
        <v>0</v>
      </c>
      <c r="AB21">
        <f>(X21-CP21*(CU21+CV21)/1000)</f>
        <v>0</v>
      </c>
      <c r="AC21">
        <f>(-J21*44100)</f>
        <v>0</v>
      </c>
      <c r="AD21">
        <f>2*29.3*R21*0.92*(CW21-W21)</f>
        <v>0</v>
      </c>
      <c r="AE21">
        <f>2*0.95*5.67E-8*(((CW21+$B$9)+273)^4-(W21+273)^4)</f>
        <v>0</v>
      </c>
      <c r="AF21">
        <f>U21+AE21+AC21+AD21</f>
        <v>0</v>
      </c>
      <c r="AG21">
        <v>27</v>
      </c>
      <c r="AH21">
        <v>4</v>
      </c>
      <c r="AI21">
        <f>IF(AG21*$H$15&gt;=AK21,1.0,(AK21/(AK21-AG21*$H$15)))</f>
        <v>0</v>
      </c>
      <c r="AJ21">
        <f>(AI21-1)*100</f>
        <v>0</v>
      </c>
      <c r="AK21">
        <f>MAX(0,($B$15+$C$15*DB21)/(1+$D$15*DB21)*CU21/(CW21+273)*$E$15)</f>
        <v>0</v>
      </c>
      <c r="AL21" t="s">
        <v>395</v>
      </c>
      <c r="AM21">
        <v>0</v>
      </c>
      <c r="AN21">
        <v>0</v>
      </c>
      <c r="AO21">
        <v>0</v>
      </c>
      <c r="AP21">
        <f>1-AN21/AO21</f>
        <v>0</v>
      </c>
      <c r="AQ21">
        <v>-1</v>
      </c>
      <c r="AR21" t="s">
        <v>408</v>
      </c>
      <c r="AS21">
        <v>8315.09</v>
      </c>
      <c r="AT21">
        <v>999.465807692308</v>
      </c>
      <c r="AU21">
        <v>1379.1</v>
      </c>
      <c r="AV21">
        <f>1-AT21/AU21</f>
        <v>0</v>
      </c>
      <c r="AW21">
        <v>0.5</v>
      </c>
      <c r="AX21">
        <f>CG21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395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 t="s">
        <v>395</v>
      </c>
      <c r="BO21" t="s">
        <v>395</v>
      </c>
      <c r="BP21" t="s">
        <v>395</v>
      </c>
      <c r="BQ21" t="s">
        <v>395</v>
      </c>
      <c r="BR21" t="s">
        <v>395</v>
      </c>
      <c r="BS21" t="s">
        <v>395</v>
      </c>
      <c r="BT21" t="s">
        <v>395</v>
      </c>
      <c r="BU21" t="s">
        <v>395</v>
      </c>
      <c r="BV21" t="s">
        <v>395</v>
      </c>
      <c r="BW21" t="s">
        <v>395</v>
      </c>
      <c r="BX21" t="s">
        <v>395</v>
      </c>
      <c r="BY21" t="s">
        <v>395</v>
      </c>
      <c r="BZ21" t="s">
        <v>395</v>
      </c>
      <c r="CA21" t="s">
        <v>395</v>
      </c>
      <c r="CB21" t="s">
        <v>395</v>
      </c>
      <c r="CC21" t="s">
        <v>395</v>
      </c>
      <c r="CD21" t="s">
        <v>395</v>
      </c>
      <c r="CE21" t="s">
        <v>395</v>
      </c>
      <c r="CF21">
        <f>$B$13*DC21+$C$13*DD21+$F$13*DO21*(1-DR21)</f>
        <v>0</v>
      </c>
      <c r="CG21">
        <f>CF21*CH21</f>
        <v>0</v>
      </c>
      <c r="CH21">
        <f>($B$13*$D$11+$C$13*$D$11+$F$13*((EB21+DT21)/MAX(EB21+DT21+EC21, 0.1)*$I$11+EC21/MAX(EB21+DT21+EC21, 0.1)*$J$11))/($B$13+$C$13+$F$13)</f>
        <v>0</v>
      </c>
      <c r="CI21">
        <f>($B$13*$K$11+$C$13*$K$11+$F$13*((EB21+DT21)/MAX(EB21+DT21+EC21, 0.1)*$P$11+EC21/MAX(EB21+DT21+EC21, 0.1)*$Q$11))/($B$13+$C$13+$F$13)</f>
        <v>0</v>
      </c>
      <c r="CJ21">
        <v>9</v>
      </c>
      <c r="CK21">
        <v>0.5</v>
      </c>
      <c r="CL21" t="s">
        <v>397</v>
      </c>
      <c r="CM21">
        <v>1530550654.6</v>
      </c>
      <c r="CN21">
        <v>367.852</v>
      </c>
      <c r="CO21">
        <v>399.66</v>
      </c>
      <c r="CP21">
        <v>23.0576</v>
      </c>
      <c r="CQ21">
        <v>14.3973</v>
      </c>
      <c r="CR21">
        <v>367.95</v>
      </c>
      <c r="CS21">
        <v>23.0576</v>
      </c>
      <c r="CT21">
        <v>699.739</v>
      </c>
      <c r="CU21">
        <v>90.8369</v>
      </c>
      <c r="CV21">
        <v>0.0972357</v>
      </c>
      <c r="CW21">
        <v>27.9071</v>
      </c>
      <c r="CX21">
        <v>27.5347</v>
      </c>
      <c r="CY21">
        <v>999.9</v>
      </c>
      <c r="CZ21">
        <v>0</v>
      </c>
      <c r="DA21">
        <v>0</v>
      </c>
      <c r="DB21">
        <v>9995.62</v>
      </c>
      <c r="DC21">
        <v>0</v>
      </c>
      <c r="DD21">
        <v>0.219127</v>
      </c>
      <c r="DE21">
        <v>-31.8085</v>
      </c>
      <c r="DF21">
        <v>376.534</v>
      </c>
      <c r="DG21">
        <v>405.499</v>
      </c>
      <c r="DH21">
        <v>8.66037</v>
      </c>
      <c r="DI21">
        <v>399.66</v>
      </c>
      <c r="DJ21">
        <v>14.3973</v>
      </c>
      <c r="DK21">
        <v>2.09449</v>
      </c>
      <c r="DL21">
        <v>1.3078</v>
      </c>
      <c r="DM21">
        <v>18.1773</v>
      </c>
      <c r="DN21">
        <v>10.8888</v>
      </c>
      <c r="DO21">
        <v>1999.76</v>
      </c>
      <c r="DP21">
        <v>0.900003</v>
      </c>
      <c r="DQ21">
        <v>0.0999966</v>
      </c>
      <c r="DR21">
        <v>0</v>
      </c>
      <c r="DS21">
        <v>977.474</v>
      </c>
      <c r="DT21">
        <v>4.99974</v>
      </c>
      <c r="DU21">
        <v>26886.9</v>
      </c>
      <c r="DV21">
        <v>15358.1</v>
      </c>
      <c r="DW21">
        <v>46.375</v>
      </c>
      <c r="DX21">
        <v>46.562</v>
      </c>
      <c r="DY21">
        <v>47.187</v>
      </c>
      <c r="DZ21">
        <v>46.375</v>
      </c>
      <c r="EA21">
        <v>48.062</v>
      </c>
      <c r="EB21">
        <v>1795.29</v>
      </c>
      <c r="EC21">
        <v>199.47</v>
      </c>
      <c r="ED21">
        <v>0</v>
      </c>
      <c r="EE21">
        <v>44.7000000476837</v>
      </c>
      <c r="EF21">
        <v>0</v>
      </c>
      <c r="EG21">
        <v>999.465807692308</v>
      </c>
      <c r="EH21">
        <v>-191.774598077312</v>
      </c>
      <c r="EI21">
        <v>-3939.18290267787</v>
      </c>
      <c r="EJ21">
        <v>27288.6576923077</v>
      </c>
      <c r="EK21">
        <v>15</v>
      </c>
      <c r="EL21">
        <v>0</v>
      </c>
      <c r="EM21" t="s">
        <v>398</v>
      </c>
      <c r="EN21">
        <v>1626988825.1</v>
      </c>
      <c r="EO21">
        <v>0</v>
      </c>
      <c r="EP21">
        <v>0</v>
      </c>
      <c r="EQ21">
        <v>-0.05</v>
      </c>
      <c r="ER21">
        <v>0</v>
      </c>
      <c r="ES21">
        <v>-0.098</v>
      </c>
      <c r="ET21">
        <v>0</v>
      </c>
      <c r="EU21">
        <v>400</v>
      </c>
      <c r="EV21">
        <v>0</v>
      </c>
      <c r="EW21">
        <v>0.32</v>
      </c>
      <c r="EX21">
        <v>0</v>
      </c>
      <c r="EY21">
        <v>-29.99355</v>
      </c>
      <c r="EZ21">
        <v>-18.7791692307691</v>
      </c>
      <c r="FA21">
        <v>2.03463464558136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8.504596</v>
      </c>
      <c r="FH21">
        <v>1.37041170731705</v>
      </c>
      <c r="FI21">
        <v>0.137769277812581</v>
      </c>
      <c r="FJ21">
        <v>0</v>
      </c>
      <c r="FK21">
        <v>0</v>
      </c>
      <c r="FL21">
        <v>3</v>
      </c>
      <c r="FM21" t="s">
        <v>399</v>
      </c>
      <c r="FN21">
        <v>3.44441</v>
      </c>
      <c r="FO21">
        <v>2.77675</v>
      </c>
      <c r="FP21">
        <v>0.0783092</v>
      </c>
      <c r="FQ21">
        <v>0.0833811</v>
      </c>
      <c r="FR21">
        <v>0.0966005</v>
      </c>
      <c r="FS21">
        <v>0.0678462</v>
      </c>
      <c r="FT21">
        <v>19574.8</v>
      </c>
      <c r="FU21">
        <v>23748</v>
      </c>
      <c r="FV21">
        <v>20701.9</v>
      </c>
      <c r="FW21">
        <v>25011.7</v>
      </c>
      <c r="FX21">
        <v>29668.8</v>
      </c>
      <c r="FY21">
        <v>34323.7</v>
      </c>
      <c r="FZ21">
        <v>37384.4</v>
      </c>
      <c r="GA21">
        <v>41504.9</v>
      </c>
      <c r="GB21">
        <v>2.20027</v>
      </c>
      <c r="GC21">
        <v>2.0211</v>
      </c>
      <c r="GD21">
        <v>0.0215918</v>
      </c>
      <c r="GE21">
        <v>0</v>
      </c>
      <c r="GF21">
        <v>27.1818</v>
      </c>
      <c r="GG21">
        <v>999.9</v>
      </c>
      <c r="GH21">
        <v>73.257</v>
      </c>
      <c r="GI21">
        <v>29.87</v>
      </c>
      <c r="GJ21">
        <v>34.103</v>
      </c>
      <c r="GK21">
        <v>62.1501</v>
      </c>
      <c r="GL21">
        <v>17.9527</v>
      </c>
      <c r="GM21">
        <v>2</v>
      </c>
      <c r="GN21">
        <v>0.273465</v>
      </c>
      <c r="GO21">
        <v>2.28632</v>
      </c>
      <c r="GP21">
        <v>20.3215</v>
      </c>
      <c r="GQ21">
        <v>5.22118</v>
      </c>
      <c r="GR21">
        <v>11.962</v>
      </c>
      <c r="GS21">
        <v>4.98565</v>
      </c>
      <c r="GT21">
        <v>3.301</v>
      </c>
      <c r="GU21">
        <v>999.9</v>
      </c>
      <c r="GV21">
        <v>9999</v>
      </c>
      <c r="GW21">
        <v>9999</v>
      </c>
      <c r="GX21">
        <v>9999</v>
      </c>
      <c r="GY21">
        <v>1.88414</v>
      </c>
      <c r="GZ21">
        <v>1.88108</v>
      </c>
      <c r="HA21">
        <v>1.88278</v>
      </c>
      <c r="HB21">
        <v>1.88133</v>
      </c>
      <c r="HC21">
        <v>1.88278</v>
      </c>
      <c r="HD21">
        <v>1.88202</v>
      </c>
      <c r="HE21">
        <v>1.884</v>
      </c>
      <c r="HF21">
        <v>1.88126</v>
      </c>
      <c r="HG21">
        <v>5</v>
      </c>
      <c r="HH21">
        <v>0</v>
      </c>
      <c r="HI21">
        <v>0</v>
      </c>
      <c r="HJ21">
        <v>0</v>
      </c>
      <c r="HK21" t="s">
        <v>400</v>
      </c>
      <c r="HL21" t="s">
        <v>401</v>
      </c>
      <c r="HM21" t="s">
        <v>402</v>
      </c>
      <c r="HN21" t="s">
        <v>402</v>
      </c>
      <c r="HO21" t="s">
        <v>402</v>
      </c>
      <c r="HP21" t="s">
        <v>402</v>
      </c>
      <c r="HQ21">
        <v>0</v>
      </c>
      <c r="HR21">
        <v>100</v>
      </c>
      <c r="HS21">
        <v>100</v>
      </c>
      <c r="HT21">
        <v>-0.098</v>
      </c>
      <c r="HU21">
        <v>0</v>
      </c>
      <c r="HV21">
        <v>-0.098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-1</v>
      </c>
      <c r="IE21">
        <v>-1</v>
      </c>
      <c r="IF21">
        <v>-1</v>
      </c>
      <c r="IG21">
        <v>-1</v>
      </c>
      <c r="IH21">
        <v>-1607302.8</v>
      </c>
      <c r="II21">
        <v>25509177.6</v>
      </c>
      <c r="IJ21">
        <v>1.24878</v>
      </c>
      <c r="IK21">
        <v>2.56958</v>
      </c>
      <c r="IL21">
        <v>2.10083</v>
      </c>
      <c r="IM21">
        <v>2.68066</v>
      </c>
      <c r="IN21">
        <v>2.24854</v>
      </c>
      <c r="IO21">
        <v>2.29614</v>
      </c>
      <c r="IP21">
        <v>36.2224</v>
      </c>
      <c r="IQ21">
        <v>16.0408</v>
      </c>
      <c r="IR21">
        <v>18</v>
      </c>
      <c r="IS21">
        <v>714.052</v>
      </c>
      <c r="IT21">
        <v>533.599</v>
      </c>
      <c r="IU21">
        <v>24.9998</v>
      </c>
      <c r="IV21">
        <v>30.9319</v>
      </c>
      <c r="IW21">
        <v>30.0003</v>
      </c>
      <c r="IX21">
        <v>30.7142</v>
      </c>
      <c r="IY21">
        <v>30.6708</v>
      </c>
      <c r="IZ21">
        <v>24.9546</v>
      </c>
      <c r="JA21">
        <v>100</v>
      </c>
      <c r="JB21">
        <v>15.5297</v>
      </c>
      <c r="JC21">
        <v>25</v>
      </c>
      <c r="JD21">
        <v>400</v>
      </c>
      <c r="JE21">
        <v>12.6922</v>
      </c>
      <c r="JF21">
        <v>100.758</v>
      </c>
      <c r="JG21">
        <v>100.048</v>
      </c>
    </row>
    <row r="22" spans="1:267">
      <c r="A22">
        <v>4</v>
      </c>
      <c r="B22">
        <v>1530550721</v>
      </c>
      <c r="C22">
        <v>151.900000095367</v>
      </c>
      <c r="D22" t="s">
        <v>409</v>
      </c>
      <c r="E22" t="s">
        <v>410</v>
      </c>
      <c r="F22" t="s">
        <v>393</v>
      </c>
      <c r="G22" t="s">
        <v>394</v>
      </c>
      <c r="I22">
        <v>1530550721</v>
      </c>
      <c r="J22">
        <f>(K22)/1000</f>
        <v>0</v>
      </c>
      <c r="K22">
        <f>1000*CT22*AI22*(CP22-CQ22)/(100*CJ22*(1000-AI22*CP22))</f>
        <v>0</v>
      </c>
      <c r="L22">
        <f>CT22*AI22*(CO22-CN22*(1000-AI22*CQ22)/(1000-AI22*CP22))/(100*CJ22)</f>
        <v>0</v>
      </c>
      <c r="M22">
        <f>CN22 - IF(AI22&gt;1, L22*CJ22*100.0/(AK22*DB22), 0)</f>
        <v>0</v>
      </c>
      <c r="N22">
        <f>((T22-J22/2)*M22-L22)/(T22+J22/2)</f>
        <v>0</v>
      </c>
      <c r="O22">
        <f>N22*(CU22+CV22)/1000.0</f>
        <v>0</v>
      </c>
      <c r="P22">
        <f>(CN22 - IF(AI22&gt;1, L22*CJ22*100.0/(AK22*DB22), 0))*(CU22+CV22)/1000.0</f>
        <v>0</v>
      </c>
      <c r="Q22">
        <f>2.0/((1/S22-1/R22)+SIGN(S22)*SQRT((1/S22-1/R22)*(1/S22-1/R22) + 4*CK22/((CK22+1)*(CK22+1))*(2*1/S22*1/R22-1/R22*1/R22)))</f>
        <v>0</v>
      </c>
      <c r="R22">
        <f>IF(LEFT(CL22,1)&lt;&gt;"0",IF(LEFT(CL22,1)="1",3.0,$B$7),$D$5+$E$5*(DB22*CU22/($K$5*1000))+$F$5*(DB22*CU22/($K$5*1000))*MAX(MIN(CJ22,$J$5),$I$5)*MAX(MIN(CJ22,$J$5),$I$5)+$G$5*MAX(MIN(CJ22,$J$5),$I$5)*(DB22*CU22/($K$5*1000))+$H$5*(DB22*CU22/($K$5*1000))*(DB22*CU22/($K$5*1000)))</f>
        <v>0</v>
      </c>
      <c r="S22">
        <f>J22*(1000-(1000*0.61365*exp(17.502*W22/(240.97+W22))/(CU22+CV22)+CP22)/2)/(1000*0.61365*exp(17.502*W22/(240.97+W22))/(CU22+CV22)-CP22)</f>
        <v>0</v>
      </c>
      <c r="T22">
        <f>1/((CK22+1)/(Q22/1.6)+1/(R22/1.37)) + CK22/((CK22+1)/(Q22/1.6) + CK22/(R22/1.37))</f>
        <v>0</v>
      </c>
      <c r="U22">
        <f>(CF22*CI22)</f>
        <v>0</v>
      </c>
      <c r="V22">
        <f>(CW22+(U22+2*0.95*5.67E-8*(((CW22+$B$9)+273)^4-(CW22+273)^4)-44100*J22)/(1.84*29.3*R22+8*0.95*5.67E-8*(CW22+273)^3))</f>
        <v>0</v>
      </c>
      <c r="W22">
        <f>($C$9*CX22+$D$9*CY22+$E$9*V22)</f>
        <v>0</v>
      </c>
      <c r="X22">
        <f>0.61365*exp(17.502*W22/(240.97+W22))</f>
        <v>0</v>
      </c>
      <c r="Y22">
        <f>(Z22/AA22*100)</f>
        <v>0</v>
      </c>
      <c r="Z22">
        <f>CP22*(CU22+CV22)/1000</f>
        <v>0</v>
      </c>
      <c r="AA22">
        <f>0.61365*exp(17.502*CW22/(240.97+CW22))</f>
        <v>0</v>
      </c>
      <c r="AB22">
        <f>(X22-CP22*(CU22+CV22)/1000)</f>
        <v>0</v>
      </c>
      <c r="AC22">
        <f>(-J22*44100)</f>
        <v>0</v>
      </c>
      <c r="AD22">
        <f>2*29.3*R22*0.92*(CW22-W22)</f>
        <v>0</v>
      </c>
      <c r="AE22">
        <f>2*0.95*5.67E-8*(((CW22+$B$9)+273)^4-(W22+273)^4)</f>
        <v>0</v>
      </c>
      <c r="AF22">
        <f>U22+AE22+AC22+AD22</f>
        <v>0</v>
      </c>
      <c r="AG22">
        <v>0</v>
      </c>
      <c r="AH22">
        <v>0</v>
      </c>
      <c r="AI22">
        <f>IF(AG22*$H$15&gt;=AK22,1.0,(AK22/(AK22-AG22*$H$15)))</f>
        <v>0</v>
      </c>
      <c r="AJ22">
        <f>(AI22-1)*100</f>
        <v>0</v>
      </c>
      <c r="AK22">
        <f>MAX(0,($B$15+$C$15*DB22)/(1+$D$15*DB22)*CU22/(CW22+273)*$E$15)</f>
        <v>0</v>
      </c>
      <c r="AL22" t="s">
        <v>395</v>
      </c>
      <c r="AM22">
        <v>0</v>
      </c>
      <c r="AN22">
        <v>0</v>
      </c>
      <c r="AO22">
        <v>0</v>
      </c>
      <c r="AP22">
        <f>1-AN22/AO22</f>
        <v>0</v>
      </c>
      <c r="AQ22">
        <v>-1</v>
      </c>
      <c r="AR22" t="s">
        <v>411</v>
      </c>
      <c r="AS22">
        <v>8282.55</v>
      </c>
      <c r="AT22">
        <v>1527.94</v>
      </c>
      <c r="AU22">
        <v>1963.01</v>
      </c>
      <c r="AV22">
        <f>1-AT22/AU22</f>
        <v>0</v>
      </c>
      <c r="AW22">
        <v>0.5</v>
      </c>
      <c r="AX22">
        <f>CG22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395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 t="s">
        <v>395</v>
      </c>
      <c r="BO22" t="s">
        <v>395</v>
      </c>
      <c r="BP22" t="s">
        <v>395</v>
      </c>
      <c r="BQ22" t="s">
        <v>395</v>
      </c>
      <c r="BR22" t="s">
        <v>395</v>
      </c>
      <c r="BS22" t="s">
        <v>395</v>
      </c>
      <c r="BT22" t="s">
        <v>395</v>
      </c>
      <c r="BU22" t="s">
        <v>395</v>
      </c>
      <c r="BV22" t="s">
        <v>395</v>
      </c>
      <c r="BW22" t="s">
        <v>395</v>
      </c>
      <c r="BX22" t="s">
        <v>395</v>
      </c>
      <c r="BY22" t="s">
        <v>395</v>
      </c>
      <c r="BZ22" t="s">
        <v>395</v>
      </c>
      <c r="CA22" t="s">
        <v>395</v>
      </c>
      <c r="CB22" t="s">
        <v>395</v>
      </c>
      <c r="CC22" t="s">
        <v>395</v>
      </c>
      <c r="CD22" t="s">
        <v>395</v>
      </c>
      <c r="CE22" t="s">
        <v>395</v>
      </c>
      <c r="CF22">
        <f>$B$13*DC22+$C$13*DD22+$F$13*DO22*(1-DR22)</f>
        <v>0</v>
      </c>
      <c r="CG22">
        <f>CF22*CH22</f>
        <v>0</v>
      </c>
      <c r="CH22">
        <f>($B$13*$D$11+$C$13*$D$11+$F$13*((EB22+DT22)/MAX(EB22+DT22+EC22, 0.1)*$I$11+EC22/MAX(EB22+DT22+EC22, 0.1)*$J$11))/($B$13+$C$13+$F$13)</f>
        <v>0</v>
      </c>
      <c r="CI22">
        <f>($B$13*$K$11+$C$13*$K$11+$F$13*((EB22+DT22)/MAX(EB22+DT22+EC22, 0.1)*$P$11+EC22/MAX(EB22+DT22+EC22, 0.1)*$Q$11))/($B$13+$C$13+$F$13)</f>
        <v>0</v>
      </c>
      <c r="CJ22">
        <v>9</v>
      </c>
      <c r="CK22">
        <v>0.5</v>
      </c>
      <c r="CL22" t="s">
        <v>397</v>
      </c>
      <c r="CM22">
        <v>1530550721</v>
      </c>
      <c r="CN22">
        <v>363.094</v>
      </c>
      <c r="CO22">
        <v>398.759</v>
      </c>
      <c r="CP22">
        <v>24.2752</v>
      </c>
      <c r="CQ22">
        <v>14.8405</v>
      </c>
      <c r="CR22">
        <v>363.192</v>
      </c>
      <c r="CS22">
        <v>24.2752</v>
      </c>
      <c r="CT22">
        <v>700.04</v>
      </c>
      <c r="CU22">
        <v>90.8321</v>
      </c>
      <c r="CV22">
        <v>0.100139</v>
      </c>
      <c r="CW22">
        <v>27.891</v>
      </c>
      <c r="CX22">
        <v>27.7005</v>
      </c>
      <c r="CY22">
        <v>999.9</v>
      </c>
      <c r="CZ22">
        <v>0</v>
      </c>
      <c r="DA22">
        <v>0</v>
      </c>
      <c r="DB22">
        <v>9988.12</v>
      </c>
      <c r="DC22">
        <v>0</v>
      </c>
      <c r="DD22">
        <v>0.219127</v>
      </c>
      <c r="DE22">
        <v>-35.6653</v>
      </c>
      <c r="DF22">
        <v>372.127</v>
      </c>
      <c r="DG22">
        <v>404.766</v>
      </c>
      <c r="DH22">
        <v>9.43477</v>
      </c>
      <c r="DI22">
        <v>398.759</v>
      </c>
      <c r="DJ22">
        <v>14.8405</v>
      </c>
      <c r="DK22">
        <v>2.20497</v>
      </c>
      <c r="DL22">
        <v>1.34799</v>
      </c>
      <c r="DM22">
        <v>18.9985</v>
      </c>
      <c r="DN22">
        <v>11.3449</v>
      </c>
      <c r="DO22">
        <v>1999.86</v>
      </c>
      <c r="DP22">
        <v>0.899996</v>
      </c>
      <c r="DQ22">
        <v>0.100004</v>
      </c>
      <c r="DR22">
        <v>0</v>
      </c>
      <c r="DS22">
        <v>1439.89</v>
      </c>
      <c r="DT22">
        <v>4.99974</v>
      </c>
      <c r="DU22">
        <v>34173.9</v>
      </c>
      <c r="DV22">
        <v>15358.9</v>
      </c>
      <c r="DW22">
        <v>46.625</v>
      </c>
      <c r="DX22">
        <v>46.687</v>
      </c>
      <c r="DY22">
        <v>47.375</v>
      </c>
      <c r="DZ22">
        <v>46.75</v>
      </c>
      <c r="EA22">
        <v>48.187</v>
      </c>
      <c r="EB22">
        <v>1795.37</v>
      </c>
      <c r="EC22">
        <v>199.49</v>
      </c>
      <c r="ED22">
        <v>0</v>
      </c>
      <c r="EE22">
        <v>66.2999999523163</v>
      </c>
      <c r="EF22">
        <v>0</v>
      </c>
      <c r="EG22">
        <v>1527.94</v>
      </c>
      <c r="EH22">
        <v>-761.462308859407</v>
      </c>
      <c r="EI22">
        <v>-14558.6846296631</v>
      </c>
      <c r="EJ22">
        <v>36140.228</v>
      </c>
      <c r="EK22">
        <v>15</v>
      </c>
      <c r="EL22">
        <v>0</v>
      </c>
      <c r="EM22" t="s">
        <v>398</v>
      </c>
      <c r="EN22">
        <v>1626988825.1</v>
      </c>
      <c r="EO22">
        <v>0</v>
      </c>
      <c r="EP22">
        <v>0</v>
      </c>
      <c r="EQ22">
        <v>-0.05</v>
      </c>
      <c r="ER22">
        <v>0</v>
      </c>
      <c r="ES22">
        <v>-0.098</v>
      </c>
      <c r="ET22">
        <v>0</v>
      </c>
      <c r="EU22">
        <v>400</v>
      </c>
      <c r="EV22">
        <v>0</v>
      </c>
      <c r="EW22">
        <v>0.32</v>
      </c>
      <c r="EX22">
        <v>0</v>
      </c>
      <c r="EY22">
        <v>-34.4848853658537</v>
      </c>
      <c r="EZ22">
        <v>-7.23292017447708</v>
      </c>
      <c r="FA22">
        <v>0.722394661933987</v>
      </c>
      <c r="FB22">
        <v>0</v>
      </c>
      <c r="FC22">
        <v>1</v>
      </c>
      <c r="FD22">
        <v>0</v>
      </c>
      <c r="FE22">
        <v>0</v>
      </c>
      <c r="FF22">
        <v>0</v>
      </c>
      <c r="FG22">
        <v>9.25516195121951</v>
      </c>
      <c r="FH22">
        <v>1.46349769663855</v>
      </c>
      <c r="FI22">
        <v>0.149388680362948</v>
      </c>
      <c r="FJ22">
        <v>0</v>
      </c>
      <c r="FK22">
        <v>0</v>
      </c>
      <c r="FL22">
        <v>3</v>
      </c>
      <c r="FM22" t="s">
        <v>399</v>
      </c>
      <c r="FN22">
        <v>3.44497</v>
      </c>
      <c r="FO22">
        <v>2.77959</v>
      </c>
      <c r="FP22">
        <v>0.0775134</v>
      </c>
      <c r="FQ22">
        <v>0.0832267</v>
      </c>
      <c r="FR22">
        <v>0.100205</v>
      </c>
      <c r="FS22">
        <v>0.0693953</v>
      </c>
      <c r="FT22">
        <v>19590.6</v>
      </c>
      <c r="FU22">
        <v>23751.2</v>
      </c>
      <c r="FV22">
        <v>20700.9</v>
      </c>
      <c r="FW22">
        <v>25010.9</v>
      </c>
      <c r="FX22">
        <v>29549.2</v>
      </c>
      <c r="FY22">
        <v>34266.6</v>
      </c>
      <c r="FZ22">
        <v>37383.2</v>
      </c>
      <c r="GA22">
        <v>41504.8</v>
      </c>
      <c r="GB22">
        <v>2.25565</v>
      </c>
      <c r="GC22">
        <v>2.02008</v>
      </c>
      <c r="GD22">
        <v>0.0320822</v>
      </c>
      <c r="GE22">
        <v>0</v>
      </c>
      <c r="GF22">
        <v>27.1762</v>
      </c>
      <c r="GG22">
        <v>999.9</v>
      </c>
      <c r="GH22">
        <v>72.189</v>
      </c>
      <c r="GI22">
        <v>30.001</v>
      </c>
      <c r="GJ22">
        <v>33.8634</v>
      </c>
      <c r="GK22">
        <v>62.2301</v>
      </c>
      <c r="GL22">
        <v>17.8886</v>
      </c>
      <c r="GM22">
        <v>2</v>
      </c>
      <c r="GN22">
        <v>0.275168</v>
      </c>
      <c r="GO22">
        <v>2.2742</v>
      </c>
      <c r="GP22">
        <v>20.3214</v>
      </c>
      <c r="GQ22">
        <v>5.22253</v>
      </c>
      <c r="GR22">
        <v>11.962</v>
      </c>
      <c r="GS22">
        <v>4.9858</v>
      </c>
      <c r="GT22">
        <v>3.301</v>
      </c>
      <c r="GU22">
        <v>999.9</v>
      </c>
      <c r="GV22">
        <v>9999</v>
      </c>
      <c r="GW22">
        <v>9999</v>
      </c>
      <c r="GX22">
        <v>9999</v>
      </c>
      <c r="GY22">
        <v>1.88413</v>
      </c>
      <c r="GZ22">
        <v>1.88109</v>
      </c>
      <c r="HA22">
        <v>1.88278</v>
      </c>
      <c r="HB22">
        <v>1.88129</v>
      </c>
      <c r="HC22">
        <v>1.88278</v>
      </c>
      <c r="HD22">
        <v>1.88202</v>
      </c>
      <c r="HE22">
        <v>1.884</v>
      </c>
      <c r="HF22">
        <v>1.88126</v>
      </c>
      <c r="HG22">
        <v>5</v>
      </c>
      <c r="HH22">
        <v>0</v>
      </c>
      <c r="HI22">
        <v>0</v>
      </c>
      <c r="HJ22">
        <v>0</v>
      </c>
      <c r="HK22" t="s">
        <v>400</v>
      </c>
      <c r="HL22" t="s">
        <v>401</v>
      </c>
      <c r="HM22" t="s">
        <v>402</v>
      </c>
      <c r="HN22" t="s">
        <v>402</v>
      </c>
      <c r="HO22" t="s">
        <v>402</v>
      </c>
      <c r="HP22" t="s">
        <v>402</v>
      </c>
      <c r="HQ22">
        <v>0</v>
      </c>
      <c r="HR22">
        <v>100</v>
      </c>
      <c r="HS22">
        <v>100</v>
      </c>
      <c r="HT22">
        <v>-0.098</v>
      </c>
      <c r="HU22">
        <v>0</v>
      </c>
      <c r="HV22">
        <v>-0.098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-1</v>
      </c>
      <c r="IE22">
        <v>-1</v>
      </c>
      <c r="IF22">
        <v>-1</v>
      </c>
      <c r="IG22">
        <v>-1</v>
      </c>
      <c r="IH22">
        <v>-1607301.7</v>
      </c>
      <c r="II22">
        <v>25509178.7</v>
      </c>
      <c r="IJ22">
        <v>1.26831</v>
      </c>
      <c r="IK22">
        <v>2.5708</v>
      </c>
      <c r="IL22">
        <v>2.10083</v>
      </c>
      <c r="IM22">
        <v>2.68311</v>
      </c>
      <c r="IN22">
        <v>2.24854</v>
      </c>
      <c r="IO22">
        <v>2.25464</v>
      </c>
      <c r="IP22">
        <v>36.2694</v>
      </c>
      <c r="IQ22">
        <v>16.0408</v>
      </c>
      <c r="IR22">
        <v>18</v>
      </c>
      <c r="IS22">
        <v>763.459</v>
      </c>
      <c r="IT22">
        <v>533.284</v>
      </c>
      <c r="IU22">
        <v>24.9995</v>
      </c>
      <c r="IV22">
        <v>30.9535</v>
      </c>
      <c r="IW22">
        <v>30.0001</v>
      </c>
      <c r="IX22">
        <v>30.7574</v>
      </c>
      <c r="IY22">
        <v>30.718</v>
      </c>
      <c r="IZ22">
        <v>25.3492</v>
      </c>
      <c r="JA22">
        <v>100</v>
      </c>
      <c r="JB22">
        <v>4.47553</v>
      </c>
      <c r="JC22">
        <v>25</v>
      </c>
      <c r="JD22">
        <v>400</v>
      </c>
      <c r="JE22">
        <v>8.55249</v>
      </c>
      <c r="JF22">
        <v>100.754</v>
      </c>
      <c r="JG22">
        <v>100.047</v>
      </c>
    </row>
    <row r="23" spans="1:267">
      <c r="A23">
        <v>5</v>
      </c>
      <c r="B23">
        <v>1530550807</v>
      </c>
      <c r="C23">
        <v>237.900000095367</v>
      </c>
      <c r="D23" t="s">
        <v>412</v>
      </c>
      <c r="E23" t="s">
        <v>413</v>
      </c>
      <c r="F23" t="s">
        <v>393</v>
      </c>
      <c r="G23" t="s">
        <v>394</v>
      </c>
      <c r="I23">
        <v>1530550807</v>
      </c>
      <c r="J23">
        <f>(K23)/1000</f>
        <v>0</v>
      </c>
      <c r="K23">
        <f>1000*CT23*AI23*(CP23-CQ23)/(100*CJ23*(1000-AI23*CP23))</f>
        <v>0</v>
      </c>
      <c r="L23">
        <f>CT23*AI23*(CO23-CN23*(1000-AI23*CQ23)/(1000-AI23*CP23))/(100*CJ23)</f>
        <v>0</v>
      </c>
      <c r="M23">
        <f>CN23 - IF(AI23&gt;1, L23*CJ23*100.0/(AK23*DB23), 0)</f>
        <v>0</v>
      </c>
      <c r="N23">
        <f>((T23-J23/2)*M23-L23)/(T23+J23/2)</f>
        <v>0</v>
      </c>
      <c r="O23">
        <f>N23*(CU23+CV23)/1000.0</f>
        <v>0</v>
      </c>
      <c r="P23">
        <f>(CN23 - IF(AI23&gt;1, L23*CJ23*100.0/(AK23*DB23), 0))*(CU23+CV23)/1000.0</f>
        <v>0</v>
      </c>
      <c r="Q23">
        <f>2.0/((1/S23-1/R23)+SIGN(S23)*SQRT((1/S23-1/R23)*(1/S23-1/R23) + 4*CK23/((CK23+1)*(CK23+1))*(2*1/S23*1/R23-1/R23*1/R23)))</f>
        <v>0</v>
      </c>
      <c r="R23">
        <f>IF(LEFT(CL23,1)&lt;&gt;"0",IF(LEFT(CL23,1)="1",3.0,$B$7),$D$5+$E$5*(DB23*CU23/($K$5*1000))+$F$5*(DB23*CU23/($K$5*1000))*MAX(MIN(CJ23,$J$5),$I$5)*MAX(MIN(CJ23,$J$5),$I$5)+$G$5*MAX(MIN(CJ23,$J$5),$I$5)*(DB23*CU23/($K$5*1000))+$H$5*(DB23*CU23/($K$5*1000))*(DB23*CU23/($K$5*1000)))</f>
        <v>0</v>
      </c>
      <c r="S23">
        <f>J23*(1000-(1000*0.61365*exp(17.502*W23/(240.97+W23))/(CU23+CV23)+CP23)/2)/(1000*0.61365*exp(17.502*W23/(240.97+W23))/(CU23+CV23)-CP23)</f>
        <v>0</v>
      </c>
      <c r="T23">
        <f>1/((CK23+1)/(Q23/1.6)+1/(R23/1.37)) + CK23/((CK23+1)/(Q23/1.6) + CK23/(R23/1.37))</f>
        <v>0</v>
      </c>
      <c r="U23">
        <f>(CF23*CI23)</f>
        <v>0</v>
      </c>
      <c r="V23">
        <f>(CW23+(U23+2*0.95*5.67E-8*(((CW23+$B$9)+273)^4-(CW23+273)^4)-44100*J23)/(1.84*29.3*R23+8*0.95*5.67E-8*(CW23+273)^3))</f>
        <v>0</v>
      </c>
      <c r="W23">
        <f>($C$9*CX23+$D$9*CY23+$E$9*V23)</f>
        <v>0</v>
      </c>
      <c r="X23">
        <f>0.61365*exp(17.502*W23/(240.97+W23))</f>
        <v>0</v>
      </c>
      <c r="Y23">
        <f>(Z23/AA23*100)</f>
        <v>0</v>
      </c>
      <c r="Z23">
        <f>CP23*(CU23+CV23)/1000</f>
        <v>0</v>
      </c>
      <c r="AA23">
        <f>0.61365*exp(17.502*CW23/(240.97+CW23))</f>
        <v>0</v>
      </c>
      <c r="AB23">
        <f>(X23-CP23*(CU23+CV23)/1000)</f>
        <v>0</v>
      </c>
      <c r="AC23">
        <f>(-J23*44100)</f>
        <v>0</v>
      </c>
      <c r="AD23">
        <f>2*29.3*R23*0.92*(CW23-W23)</f>
        <v>0</v>
      </c>
      <c r="AE23">
        <f>2*0.95*5.67E-8*(((CW23+$B$9)+273)^4-(W23+273)^4)</f>
        <v>0</v>
      </c>
      <c r="AF23">
        <f>U23+AE23+AC23+AD23</f>
        <v>0</v>
      </c>
      <c r="AG23">
        <v>0</v>
      </c>
      <c r="AH23">
        <v>0</v>
      </c>
      <c r="AI23">
        <f>IF(AG23*$H$15&gt;=AK23,1.0,(AK23/(AK23-AG23*$H$15)))</f>
        <v>0</v>
      </c>
      <c r="AJ23">
        <f>(AI23-1)*100</f>
        <v>0</v>
      </c>
      <c r="AK23">
        <f>MAX(0,($B$15+$C$15*DB23)/(1+$D$15*DB23)*CU23/(CW23+273)*$E$15)</f>
        <v>0</v>
      </c>
      <c r="AL23" t="s">
        <v>395</v>
      </c>
      <c r="AM23">
        <v>0</v>
      </c>
      <c r="AN23">
        <v>0</v>
      </c>
      <c r="AO23">
        <v>0</v>
      </c>
      <c r="AP23">
        <f>1-AN23/AO23</f>
        <v>0</v>
      </c>
      <c r="AQ23">
        <v>-1</v>
      </c>
      <c r="AR23" t="s">
        <v>414</v>
      </c>
      <c r="AS23">
        <v>8293.04</v>
      </c>
      <c r="AT23">
        <v>1092.142</v>
      </c>
      <c r="AU23">
        <v>1381.13</v>
      </c>
      <c r="AV23">
        <f>1-AT23/AU23</f>
        <v>0</v>
      </c>
      <c r="AW23">
        <v>0.5</v>
      </c>
      <c r="AX23">
        <f>CG23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395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 t="s">
        <v>395</v>
      </c>
      <c r="BO23" t="s">
        <v>395</v>
      </c>
      <c r="BP23" t="s">
        <v>395</v>
      </c>
      <c r="BQ23" t="s">
        <v>395</v>
      </c>
      <c r="BR23" t="s">
        <v>395</v>
      </c>
      <c r="BS23" t="s">
        <v>395</v>
      </c>
      <c r="BT23" t="s">
        <v>395</v>
      </c>
      <c r="BU23" t="s">
        <v>395</v>
      </c>
      <c r="BV23" t="s">
        <v>395</v>
      </c>
      <c r="BW23" t="s">
        <v>395</v>
      </c>
      <c r="BX23" t="s">
        <v>395</v>
      </c>
      <c r="BY23" t="s">
        <v>395</v>
      </c>
      <c r="BZ23" t="s">
        <v>395</v>
      </c>
      <c r="CA23" t="s">
        <v>395</v>
      </c>
      <c r="CB23" t="s">
        <v>395</v>
      </c>
      <c r="CC23" t="s">
        <v>395</v>
      </c>
      <c r="CD23" t="s">
        <v>395</v>
      </c>
      <c r="CE23" t="s">
        <v>395</v>
      </c>
      <c r="CF23">
        <f>$B$13*DC23+$C$13*DD23+$F$13*DO23*(1-DR23)</f>
        <v>0</v>
      </c>
      <c r="CG23">
        <f>CF23*CH23</f>
        <v>0</v>
      </c>
      <c r="CH23">
        <f>($B$13*$D$11+$C$13*$D$11+$F$13*((EB23+DT23)/MAX(EB23+DT23+EC23, 0.1)*$I$11+EC23/MAX(EB23+DT23+EC23, 0.1)*$J$11))/($B$13+$C$13+$F$13)</f>
        <v>0</v>
      </c>
      <c r="CI23">
        <f>($B$13*$K$11+$C$13*$K$11+$F$13*((EB23+DT23)/MAX(EB23+DT23+EC23, 0.1)*$P$11+EC23/MAX(EB23+DT23+EC23, 0.1)*$Q$11))/($B$13+$C$13+$F$13)</f>
        <v>0</v>
      </c>
      <c r="CJ23">
        <v>9</v>
      </c>
      <c r="CK23">
        <v>0.5</v>
      </c>
      <c r="CL23" t="s">
        <v>397</v>
      </c>
      <c r="CM23">
        <v>1530550807</v>
      </c>
      <c r="CN23">
        <v>374.791</v>
      </c>
      <c r="CO23">
        <v>400.284</v>
      </c>
      <c r="CP23">
        <v>24.0102</v>
      </c>
      <c r="CQ23">
        <v>17.0605</v>
      </c>
      <c r="CR23">
        <v>374.889</v>
      </c>
      <c r="CS23">
        <v>24.0102</v>
      </c>
      <c r="CT23">
        <v>700.034</v>
      </c>
      <c r="CU23">
        <v>90.8301</v>
      </c>
      <c r="CV23">
        <v>0.100474</v>
      </c>
      <c r="CW23">
        <v>28.0723</v>
      </c>
      <c r="CX23">
        <v>27.8444</v>
      </c>
      <c r="CY23">
        <v>999.9</v>
      </c>
      <c r="CZ23">
        <v>0</v>
      </c>
      <c r="DA23">
        <v>0</v>
      </c>
      <c r="DB23">
        <v>10005</v>
      </c>
      <c r="DC23">
        <v>0</v>
      </c>
      <c r="DD23">
        <v>0.219127</v>
      </c>
      <c r="DE23">
        <v>-25.4932</v>
      </c>
      <c r="DF23">
        <v>384.011</v>
      </c>
      <c r="DG23">
        <v>407.231</v>
      </c>
      <c r="DH23">
        <v>6.94962</v>
      </c>
      <c r="DI23">
        <v>400.284</v>
      </c>
      <c r="DJ23">
        <v>17.0605</v>
      </c>
      <c r="DK23">
        <v>2.18085</v>
      </c>
      <c r="DL23">
        <v>1.54961</v>
      </c>
      <c r="DM23">
        <v>18.8223</v>
      </c>
      <c r="DN23">
        <v>13.4667</v>
      </c>
      <c r="DO23">
        <v>1999.78</v>
      </c>
      <c r="DP23">
        <v>0.899994</v>
      </c>
      <c r="DQ23">
        <v>0.100006</v>
      </c>
      <c r="DR23">
        <v>0</v>
      </c>
      <c r="DS23">
        <v>1053.36</v>
      </c>
      <c r="DT23">
        <v>4.99974</v>
      </c>
      <c r="DU23">
        <v>24415.9</v>
      </c>
      <c r="DV23">
        <v>15358.3</v>
      </c>
      <c r="DW23">
        <v>47.25</v>
      </c>
      <c r="DX23">
        <v>46.937</v>
      </c>
      <c r="DY23">
        <v>47.687</v>
      </c>
      <c r="DZ23">
        <v>46.875</v>
      </c>
      <c r="EA23">
        <v>48.75</v>
      </c>
      <c r="EB23">
        <v>1795.29</v>
      </c>
      <c r="EC23">
        <v>199.49</v>
      </c>
      <c r="ED23">
        <v>0</v>
      </c>
      <c r="EE23">
        <v>85.5</v>
      </c>
      <c r="EF23">
        <v>0</v>
      </c>
      <c r="EG23">
        <v>1092.142</v>
      </c>
      <c r="EH23">
        <v>-346.332308198342</v>
      </c>
      <c r="EI23">
        <v>-3535.69229960042</v>
      </c>
      <c r="EJ23">
        <v>25987.06</v>
      </c>
      <c r="EK23">
        <v>15</v>
      </c>
      <c r="EL23">
        <v>0</v>
      </c>
      <c r="EM23" t="s">
        <v>398</v>
      </c>
      <c r="EN23">
        <v>1626988825.1</v>
      </c>
      <c r="EO23">
        <v>0</v>
      </c>
      <c r="EP23">
        <v>0</v>
      </c>
      <c r="EQ23">
        <v>-0.05</v>
      </c>
      <c r="ER23">
        <v>0</v>
      </c>
      <c r="ES23">
        <v>-0.098</v>
      </c>
      <c r="ET23">
        <v>0</v>
      </c>
      <c r="EU23">
        <v>400</v>
      </c>
      <c r="EV23">
        <v>0</v>
      </c>
      <c r="EW23">
        <v>0.32</v>
      </c>
      <c r="EX23">
        <v>0</v>
      </c>
      <c r="EY23">
        <v>-25.4291225</v>
      </c>
      <c r="EZ23">
        <v>-0.629395497185693</v>
      </c>
      <c r="FA23">
        <v>0.0958412450031298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6.5358535</v>
      </c>
      <c r="FH23">
        <v>3.83771684803003</v>
      </c>
      <c r="FI23">
        <v>0.383328538388091</v>
      </c>
      <c r="FJ23">
        <v>0</v>
      </c>
      <c r="FK23">
        <v>0</v>
      </c>
      <c r="FL23">
        <v>3</v>
      </c>
      <c r="FM23" t="s">
        <v>399</v>
      </c>
      <c r="FN23">
        <v>3.44496</v>
      </c>
      <c r="FO23">
        <v>2.78007</v>
      </c>
      <c r="FP23">
        <v>0.0794424</v>
      </c>
      <c r="FQ23">
        <v>0.0834795</v>
      </c>
      <c r="FR23">
        <v>0.0994144</v>
      </c>
      <c r="FS23">
        <v>0.0769568</v>
      </c>
      <c r="FT23">
        <v>19548.8</v>
      </c>
      <c r="FU23">
        <v>23743.3</v>
      </c>
      <c r="FV23">
        <v>20699.9</v>
      </c>
      <c r="FW23">
        <v>25009.5</v>
      </c>
      <c r="FX23">
        <v>29574</v>
      </c>
      <c r="FY23">
        <v>33986.9</v>
      </c>
      <c r="FZ23">
        <v>37381.6</v>
      </c>
      <c r="GA23">
        <v>41503.3</v>
      </c>
      <c r="GB23">
        <v>2.25665</v>
      </c>
      <c r="GC23">
        <v>2.02058</v>
      </c>
      <c r="GD23">
        <v>0.0336245</v>
      </c>
      <c r="GE23">
        <v>0</v>
      </c>
      <c r="GF23">
        <v>27.295</v>
      </c>
      <c r="GG23">
        <v>999.9</v>
      </c>
      <c r="GH23">
        <v>71.286</v>
      </c>
      <c r="GI23">
        <v>30.172</v>
      </c>
      <c r="GJ23">
        <v>33.7671</v>
      </c>
      <c r="GK23">
        <v>62.1201</v>
      </c>
      <c r="GL23">
        <v>17.5321</v>
      </c>
      <c r="GM23">
        <v>2</v>
      </c>
      <c r="GN23">
        <v>0.276387</v>
      </c>
      <c r="GO23">
        <v>2.30321</v>
      </c>
      <c r="GP23">
        <v>20.321</v>
      </c>
      <c r="GQ23">
        <v>5.22178</v>
      </c>
      <c r="GR23">
        <v>11.962</v>
      </c>
      <c r="GS23">
        <v>4.98575</v>
      </c>
      <c r="GT23">
        <v>3.301</v>
      </c>
      <c r="GU23">
        <v>999.9</v>
      </c>
      <c r="GV23">
        <v>9999</v>
      </c>
      <c r="GW23">
        <v>9999</v>
      </c>
      <c r="GX23">
        <v>9999</v>
      </c>
      <c r="GY23">
        <v>1.88415</v>
      </c>
      <c r="GZ23">
        <v>1.8811</v>
      </c>
      <c r="HA23">
        <v>1.88278</v>
      </c>
      <c r="HB23">
        <v>1.88131</v>
      </c>
      <c r="HC23">
        <v>1.88278</v>
      </c>
      <c r="HD23">
        <v>1.88202</v>
      </c>
      <c r="HE23">
        <v>1.88399</v>
      </c>
      <c r="HF23">
        <v>1.88126</v>
      </c>
      <c r="HG23">
        <v>5</v>
      </c>
      <c r="HH23">
        <v>0</v>
      </c>
      <c r="HI23">
        <v>0</v>
      </c>
      <c r="HJ23">
        <v>0</v>
      </c>
      <c r="HK23" t="s">
        <v>400</v>
      </c>
      <c r="HL23" t="s">
        <v>401</v>
      </c>
      <c r="HM23" t="s">
        <v>402</v>
      </c>
      <c r="HN23" t="s">
        <v>402</v>
      </c>
      <c r="HO23" t="s">
        <v>402</v>
      </c>
      <c r="HP23" t="s">
        <v>402</v>
      </c>
      <c r="HQ23">
        <v>0</v>
      </c>
      <c r="HR23">
        <v>100</v>
      </c>
      <c r="HS23">
        <v>100</v>
      </c>
      <c r="HT23">
        <v>-0.098</v>
      </c>
      <c r="HU23">
        <v>0</v>
      </c>
      <c r="HV23">
        <v>-0.098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-1</v>
      </c>
      <c r="IE23">
        <v>-1</v>
      </c>
      <c r="IF23">
        <v>-1</v>
      </c>
      <c r="IG23">
        <v>-1</v>
      </c>
      <c r="IH23">
        <v>-1607300.3</v>
      </c>
      <c r="II23">
        <v>25509180.1</v>
      </c>
      <c r="IJ23">
        <v>1.27686</v>
      </c>
      <c r="IK23">
        <v>2.56958</v>
      </c>
      <c r="IL23">
        <v>2.10083</v>
      </c>
      <c r="IM23">
        <v>2.68188</v>
      </c>
      <c r="IN23">
        <v>2.24854</v>
      </c>
      <c r="IO23">
        <v>2.31079</v>
      </c>
      <c r="IP23">
        <v>36.2694</v>
      </c>
      <c r="IQ23">
        <v>16.0321</v>
      </c>
      <c r="IR23">
        <v>18</v>
      </c>
      <c r="IS23">
        <v>764.74</v>
      </c>
      <c r="IT23">
        <v>533.955</v>
      </c>
      <c r="IU23">
        <v>24.9997</v>
      </c>
      <c r="IV23">
        <v>30.9493</v>
      </c>
      <c r="IW23">
        <v>30</v>
      </c>
      <c r="IX23">
        <v>30.7866</v>
      </c>
      <c r="IY23">
        <v>30.7506</v>
      </c>
      <c r="IZ23">
        <v>25.5014</v>
      </c>
      <c r="JA23">
        <v>86.0702</v>
      </c>
      <c r="JB23">
        <v>0</v>
      </c>
      <c r="JC23">
        <v>25</v>
      </c>
      <c r="JD23">
        <v>400</v>
      </c>
      <c r="JE23">
        <v>16.0774</v>
      </c>
      <c r="JF23">
        <v>100.75</v>
      </c>
      <c r="JG23">
        <v>100.043</v>
      </c>
    </row>
    <row r="24" spans="1:267">
      <c r="A24">
        <v>6</v>
      </c>
      <c r="B24">
        <v>1530550863</v>
      </c>
      <c r="C24">
        <v>293.900000095367</v>
      </c>
      <c r="D24" t="s">
        <v>415</v>
      </c>
      <c r="E24" t="s">
        <v>416</v>
      </c>
      <c r="F24" t="s">
        <v>393</v>
      </c>
      <c r="G24" t="s">
        <v>394</v>
      </c>
      <c r="I24">
        <v>1530550863</v>
      </c>
      <c r="J24">
        <f>(K24)/1000</f>
        <v>0</v>
      </c>
      <c r="K24">
        <f>1000*CT24*AI24*(CP24-CQ24)/(100*CJ24*(1000-AI24*CP24))</f>
        <v>0</v>
      </c>
      <c r="L24">
        <f>CT24*AI24*(CO24-CN24*(1000-AI24*CQ24)/(1000-AI24*CP24))/(100*CJ24)</f>
        <v>0</v>
      </c>
      <c r="M24">
        <f>CN24 - IF(AI24&gt;1, L24*CJ24*100.0/(AK24*DB24), 0)</f>
        <v>0</v>
      </c>
      <c r="N24">
        <f>((T24-J24/2)*M24-L24)/(T24+J24/2)</f>
        <v>0</v>
      </c>
      <c r="O24">
        <f>N24*(CU24+CV24)/1000.0</f>
        <v>0</v>
      </c>
      <c r="P24">
        <f>(CN24 - IF(AI24&gt;1, L24*CJ24*100.0/(AK24*DB24), 0))*(CU24+CV24)/1000.0</f>
        <v>0</v>
      </c>
      <c r="Q24">
        <f>2.0/((1/S24-1/R24)+SIGN(S24)*SQRT((1/S24-1/R24)*(1/S24-1/R24) + 4*CK24/((CK24+1)*(CK24+1))*(2*1/S24*1/R24-1/R24*1/R24)))</f>
        <v>0</v>
      </c>
      <c r="R24">
        <f>IF(LEFT(CL24,1)&lt;&gt;"0",IF(LEFT(CL24,1)="1",3.0,$B$7),$D$5+$E$5*(DB24*CU24/($K$5*1000))+$F$5*(DB24*CU24/($K$5*1000))*MAX(MIN(CJ24,$J$5),$I$5)*MAX(MIN(CJ24,$J$5),$I$5)+$G$5*MAX(MIN(CJ24,$J$5),$I$5)*(DB24*CU24/($K$5*1000))+$H$5*(DB24*CU24/($K$5*1000))*(DB24*CU24/($K$5*1000)))</f>
        <v>0</v>
      </c>
      <c r="S24">
        <f>J24*(1000-(1000*0.61365*exp(17.502*W24/(240.97+W24))/(CU24+CV24)+CP24)/2)/(1000*0.61365*exp(17.502*W24/(240.97+W24))/(CU24+CV24)-CP24)</f>
        <v>0</v>
      </c>
      <c r="T24">
        <f>1/((CK24+1)/(Q24/1.6)+1/(R24/1.37)) + CK24/((CK24+1)/(Q24/1.6) + CK24/(R24/1.37))</f>
        <v>0</v>
      </c>
      <c r="U24">
        <f>(CF24*CI24)</f>
        <v>0</v>
      </c>
      <c r="V24">
        <f>(CW24+(U24+2*0.95*5.67E-8*(((CW24+$B$9)+273)^4-(CW24+273)^4)-44100*J24)/(1.84*29.3*R24+8*0.95*5.67E-8*(CW24+273)^3))</f>
        <v>0</v>
      </c>
      <c r="W24">
        <f>($C$9*CX24+$D$9*CY24+$E$9*V24)</f>
        <v>0</v>
      </c>
      <c r="X24">
        <f>0.61365*exp(17.502*W24/(240.97+W24))</f>
        <v>0</v>
      </c>
      <c r="Y24">
        <f>(Z24/AA24*100)</f>
        <v>0</v>
      </c>
      <c r="Z24">
        <f>CP24*(CU24+CV24)/1000</f>
        <v>0</v>
      </c>
      <c r="AA24">
        <f>0.61365*exp(17.502*CW24/(240.97+CW24))</f>
        <v>0</v>
      </c>
      <c r="AB24">
        <f>(X24-CP24*(CU24+CV24)/1000)</f>
        <v>0</v>
      </c>
      <c r="AC24">
        <f>(-J24*44100)</f>
        <v>0</v>
      </c>
      <c r="AD24">
        <f>2*29.3*R24*0.92*(CW24-W24)</f>
        <v>0</v>
      </c>
      <c r="AE24">
        <f>2*0.95*5.67E-8*(((CW24+$B$9)+273)^4-(W24+273)^4)</f>
        <v>0</v>
      </c>
      <c r="AF24">
        <f>U24+AE24+AC24+AD24</f>
        <v>0</v>
      </c>
      <c r="AG24">
        <v>0</v>
      </c>
      <c r="AH24">
        <v>0</v>
      </c>
      <c r="AI24">
        <f>IF(AG24*$H$15&gt;=AK24,1.0,(AK24/(AK24-AG24*$H$15)))</f>
        <v>0</v>
      </c>
      <c r="AJ24">
        <f>(AI24-1)*100</f>
        <v>0</v>
      </c>
      <c r="AK24">
        <f>MAX(0,($B$15+$C$15*DB24)/(1+$D$15*DB24)*CU24/(CW24+273)*$E$15)</f>
        <v>0</v>
      </c>
      <c r="AL24" t="s">
        <v>395</v>
      </c>
      <c r="AM24">
        <v>0</v>
      </c>
      <c r="AN24">
        <v>0</v>
      </c>
      <c r="AO24">
        <v>0</v>
      </c>
      <c r="AP24">
        <f>1-AN24/AO24</f>
        <v>0</v>
      </c>
      <c r="AQ24">
        <v>-1</v>
      </c>
      <c r="AR24" t="s">
        <v>417</v>
      </c>
      <c r="AS24">
        <v>8309</v>
      </c>
      <c r="AT24">
        <v>1334.3544</v>
      </c>
      <c r="AU24">
        <v>1717.58</v>
      </c>
      <c r="AV24">
        <f>1-AT24/AU24</f>
        <v>0</v>
      </c>
      <c r="AW24">
        <v>0.5</v>
      </c>
      <c r="AX24">
        <f>CG24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395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 t="s">
        <v>395</v>
      </c>
      <c r="BO24" t="s">
        <v>395</v>
      </c>
      <c r="BP24" t="s">
        <v>395</v>
      </c>
      <c r="BQ24" t="s">
        <v>395</v>
      </c>
      <c r="BR24" t="s">
        <v>395</v>
      </c>
      <c r="BS24" t="s">
        <v>395</v>
      </c>
      <c r="BT24" t="s">
        <v>395</v>
      </c>
      <c r="BU24" t="s">
        <v>395</v>
      </c>
      <c r="BV24" t="s">
        <v>395</v>
      </c>
      <c r="BW24" t="s">
        <v>395</v>
      </c>
      <c r="BX24" t="s">
        <v>395</v>
      </c>
      <c r="BY24" t="s">
        <v>395</v>
      </c>
      <c r="BZ24" t="s">
        <v>395</v>
      </c>
      <c r="CA24" t="s">
        <v>395</v>
      </c>
      <c r="CB24" t="s">
        <v>395</v>
      </c>
      <c r="CC24" t="s">
        <v>395</v>
      </c>
      <c r="CD24" t="s">
        <v>395</v>
      </c>
      <c r="CE24" t="s">
        <v>395</v>
      </c>
      <c r="CF24">
        <f>$B$13*DC24+$C$13*DD24+$F$13*DO24*(1-DR24)</f>
        <v>0</v>
      </c>
      <c r="CG24">
        <f>CF24*CH24</f>
        <v>0</v>
      </c>
      <c r="CH24">
        <f>($B$13*$D$11+$C$13*$D$11+$F$13*((EB24+DT24)/MAX(EB24+DT24+EC24, 0.1)*$I$11+EC24/MAX(EB24+DT24+EC24, 0.1)*$J$11))/($B$13+$C$13+$F$13)</f>
        <v>0</v>
      </c>
      <c r="CI24">
        <f>($B$13*$K$11+$C$13*$K$11+$F$13*((EB24+DT24)/MAX(EB24+DT24+EC24, 0.1)*$P$11+EC24/MAX(EB24+DT24+EC24, 0.1)*$Q$11))/($B$13+$C$13+$F$13)</f>
        <v>0</v>
      </c>
      <c r="CJ24">
        <v>9</v>
      </c>
      <c r="CK24">
        <v>0.5</v>
      </c>
      <c r="CL24" t="s">
        <v>397</v>
      </c>
      <c r="CM24">
        <v>1530550863</v>
      </c>
      <c r="CN24">
        <v>368.205</v>
      </c>
      <c r="CO24">
        <v>400.16</v>
      </c>
      <c r="CP24">
        <v>24.4796</v>
      </c>
      <c r="CQ24">
        <v>15.6293</v>
      </c>
      <c r="CR24">
        <v>368.303</v>
      </c>
      <c r="CS24">
        <v>24.4796</v>
      </c>
      <c r="CT24">
        <v>699.971</v>
      </c>
      <c r="CU24">
        <v>90.8297</v>
      </c>
      <c r="CV24">
        <v>0.0996266</v>
      </c>
      <c r="CW24">
        <v>27.9976</v>
      </c>
      <c r="CX24">
        <v>27.3934</v>
      </c>
      <c r="CY24">
        <v>999.9</v>
      </c>
      <c r="CZ24">
        <v>0</v>
      </c>
      <c r="DA24">
        <v>0</v>
      </c>
      <c r="DB24">
        <v>10010.6</v>
      </c>
      <c r="DC24">
        <v>0</v>
      </c>
      <c r="DD24">
        <v>0.219127</v>
      </c>
      <c r="DE24">
        <v>-31.9553</v>
      </c>
      <c r="DF24">
        <v>377.445</v>
      </c>
      <c r="DG24">
        <v>406.514</v>
      </c>
      <c r="DH24">
        <v>8.85034</v>
      </c>
      <c r="DI24">
        <v>400.16</v>
      </c>
      <c r="DJ24">
        <v>15.6293</v>
      </c>
      <c r="DK24">
        <v>2.22348</v>
      </c>
      <c r="DL24">
        <v>1.4196</v>
      </c>
      <c r="DM24">
        <v>19.1325</v>
      </c>
      <c r="DN24">
        <v>12.1287</v>
      </c>
      <c r="DO24">
        <v>1999.91</v>
      </c>
      <c r="DP24">
        <v>0.90001</v>
      </c>
      <c r="DQ24">
        <v>0.0999904</v>
      </c>
      <c r="DR24">
        <v>0</v>
      </c>
      <c r="DS24">
        <v>1283.04</v>
      </c>
      <c r="DT24">
        <v>4.99974</v>
      </c>
      <c r="DU24">
        <v>29219</v>
      </c>
      <c r="DV24">
        <v>15359.3</v>
      </c>
      <c r="DW24">
        <v>47.437</v>
      </c>
      <c r="DX24">
        <v>47.062</v>
      </c>
      <c r="DY24">
        <v>47.812</v>
      </c>
      <c r="DZ24">
        <v>47.187</v>
      </c>
      <c r="EA24">
        <v>48.937</v>
      </c>
      <c r="EB24">
        <v>1795.44</v>
      </c>
      <c r="EC24">
        <v>199.47</v>
      </c>
      <c r="ED24">
        <v>0</v>
      </c>
      <c r="EE24">
        <v>55.7000000476837</v>
      </c>
      <c r="EF24">
        <v>0</v>
      </c>
      <c r="EG24">
        <v>1334.3544</v>
      </c>
      <c r="EH24">
        <v>-413.114614759982</v>
      </c>
      <c r="EI24">
        <v>-10436.5922855427</v>
      </c>
      <c r="EJ24">
        <v>31051.7</v>
      </c>
      <c r="EK24">
        <v>15</v>
      </c>
      <c r="EL24">
        <v>0</v>
      </c>
      <c r="EM24" t="s">
        <v>398</v>
      </c>
      <c r="EN24">
        <v>1626988825.1</v>
      </c>
      <c r="EO24">
        <v>0</v>
      </c>
      <c r="EP24">
        <v>0</v>
      </c>
      <c r="EQ24">
        <v>-0.05</v>
      </c>
      <c r="ER24">
        <v>0</v>
      </c>
      <c r="ES24">
        <v>-0.098</v>
      </c>
      <c r="ET24">
        <v>0</v>
      </c>
      <c r="EU24">
        <v>400</v>
      </c>
      <c r="EV24">
        <v>0</v>
      </c>
      <c r="EW24">
        <v>0.32</v>
      </c>
      <c r="EX24">
        <v>0</v>
      </c>
      <c r="EY24">
        <v>-30.9186975</v>
      </c>
      <c r="EZ24">
        <v>-8.68993508442775</v>
      </c>
      <c r="FA24">
        <v>0.920271103123286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8.4972885</v>
      </c>
      <c r="FH24">
        <v>3.4216003001876</v>
      </c>
      <c r="FI24">
        <v>0.339905555975112</v>
      </c>
      <c r="FJ24">
        <v>0</v>
      </c>
      <c r="FK24">
        <v>0</v>
      </c>
      <c r="FL24">
        <v>3</v>
      </c>
      <c r="FM24" t="s">
        <v>399</v>
      </c>
      <c r="FN24">
        <v>3.44486</v>
      </c>
      <c r="FO24">
        <v>2.77927</v>
      </c>
      <c r="FP24">
        <v>0.0783583</v>
      </c>
      <c r="FQ24">
        <v>0.083449</v>
      </c>
      <c r="FR24">
        <v>0.100797</v>
      </c>
      <c r="FS24">
        <v>0.0721242</v>
      </c>
      <c r="FT24">
        <v>19570.8</v>
      </c>
      <c r="FU24">
        <v>23743.3</v>
      </c>
      <c r="FV24">
        <v>20698.8</v>
      </c>
      <c r="FW24">
        <v>25008.6</v>
      </c>
      <c r="FX24">
        <v>29527</v>
      </c>
      <c r="FY24">
        <v>34164.1</v>
      </c>
      <c r="FZ24">
        <v>37379.8</v>
      </c>
      <c r="GA24">
        <v>41502.4</v>
      </c>
      <c r="GB24">
        <v>2.2355</v>
      </c>
      <c r="GC24">
        <v>2.01927</v>
      </c>
      <c r="GD24">
        <v>0.00537932</v>
      </c>
      <c r="GE24">
        <v>0</v>
      </c>
      <c r="GF24">
        <v>27.3055</v>
      </c>
      <c r="GG24">
        <v>999.9</v>
      </c>
      <c r="GH24">
        <v>70.932</v>
      </c>
      <c r="GI24">
        <v>30.293</v>
      </c>
      <c r="GJ24">
        <v>33.8337</v>
      </c>
      <c r="GK24">
        <v>62.1301</v>
      </c>
      <c r="GL24">
        <v>17.6723</v>
      </c>
      <c r="GM24">
        <v>2</v>
      </c>
      <c r="GN24">
        <v>0.276301</v>
      </c>
      <c r="GO24">
        <v>2.30828</v>
      </c>
      <c r="GP24">
        <v>20.3214</v>
      </c>
      <c r="GQ24">
        <v>5.22208</v>
      </c>
      <c r="GR24">
        <v>11.962</v>
      </c>
      <c r="GS24">
        <v>4.9858</v>
      </c>
      <c r="GT24">
        <v>3.301</v>
      </c>
      <c r="GU24">
        <v>999.9</v>
      </c>
      <c r="GV24">
        <v>9999</v>
      </c>
      <c r="GW24">
        <v>9999</v>
      </c>
      <c r="GX24">
        <v>9999</v>
      </c>
      <c r="GY24">
        <v>1.88415</v>
      </c>
      <c r="GZ24">
        <v>1.8811</v>
      </c>
      <c r="HA24">
        <v>1.88278</v>
      </c>
      <c r="HB24">
        <v>1.88127</v>
      </c>
      <c r="HC24">
        <v>1.88278</v>
      </c>
      <c r="HD24">
        <v>1.88202</v>
      </c>
      <c r="HE24">
        <v>1.88399</v>
      </c>
      <c r="HF24">
        <v>1.88126</v>
      </c>
      <c r="HG24">
        <v>5</v>
      </c>
      <c r="HH24">
        <v>0</v>
      </c>
      <c r="HI24">
        <v>0</v>
      </c>
      <c r="HJ24">
        <v>0</v>
      </c>
      <c r="HK24" t="s">
        <v>400</v>
      </c>
      <c r="HL24" t="s">
        <v>401</v>
      </c>
      <c r="HM24" t="s">
        <v>402</v>
      </c>
      <c r="HN24" t="s">
        <v>402</v>
      </c>
      <c r="HO24" t="s">
        <v>402</v>
      </c>
      <c r="HP24" t="s">
        <v>402</v>
      </c>
      <c r="HQ24">
        <v>0</v>
      </c>
      <c r="HR24">
        <v>100</v>
      </c>
      <c r="HS24">
        <v>100</v>
      </c>
      <c r="HT24">
        <v>-0.098</v>
      </c>
      <c r="HU24">
        <v>0</v>
      </c>
      <c r="HV24">
        <v>-0.098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-1</v>
      </c>
      <c r="IE24">
        <v>-1</v>
      </c>
      <c r="IF24">
        <v>-1</v>
      </c>
      <c r="IG24">
        <v>-1</v>
      </c>
      <c r="IH24">
        <v>-1607299.4</v>
      </c>
      <c r="II24">
        <v>25509181.1</v>
      </c>
      <c r="IJ24">
        <v>1.27319</v>
      </c>
      <c r="IK24">
        <v>2.57324</v>
      </c>
      <c r="IL24">
        <v>2.10083</v>
      </c>
      <c r="IM24">
        <v>2.68433</v>
      </c>
      <c r="IN24">
        <v>2.24854</v>
      </c>
      <c r="IO24">
        <v>2.28271</v>
      </c>
      <c r="IP24">
        <v>36.2694</v>
      </c>
      <c r="IQ24">
        <v>16.0233</v>
      </c>
      <c r="IR24">
        <v>18</v>
      </c>
      <c r="IS24">
        <v>745.668</v>
      </c>
      <c r="IT24">
        <v>532.939</v>
      </c>
      <c r="IU24">
        <v>25.0018</v>
      </c>
      <c r="IV24">
        <v>30.9142</v>
      </c>
      <c r="IW24">
        <v>30.0002</v>
      </c>
      <c r="IX24">
        <v>30.7812</v>
      </c>
      <c r="IY24">
        <v>30.744</v>
      </c>
      <c r="IZ24">
        <v>25.4299</v>
      </c>
      <c r="JA24">
        <v>100</v>
      </c>
      <c r="JB24">
        <v>0</v>
      </c>
      <c r="JC24">
        <v>25</v>
      </c>
      <c r="JD24">
        <v>400</v>
      </c>
      <c r="JE24">
        <v>14.0367</v>
      </c>
      <c r="JF24">
        <v>100.745</v>
      </c>
      <c r="JG24">
        <v>100.04</v>
      </c>
    </row>
    <row r="25" spans="1:267">
      <c r="A25">
        <v>7</v>
      </c>
      <c r="B25">
        <v>1530550937.5</v>
      </c>
      <c r="C25">
        <v>368.400000095367</v>
      </c>
      <c r="D25" t="s">
        <v>418</v>
      </c>
      <c r="E25" t="s">
        <v>419</v>
      </c>
      <c r="F25" t="s">
        <v>393</v>
      </c>
      <c r="G25" t="s">
        <v>394</v>
      </c>
      <c r="I25">
        <v>1530550937.5</v>
      </c>
      <c r="J25">
        <f>(K25)/1000</f>
        <v>0</v>
      </c>
      <c r="K25">
        <f>1000*CT25*AI25*(CP25-CQ25)/(100*CJ25*(1000-AI25*CP25))</f>
        <v>0</v>
      </c>
      <c r="L25">
        <f>CT25*AI25*(CO25-CN25*(1000-AI25*CQ25)/(1000-AI25*CP25))/(100*CJ25)</f>
        <v>0</v>
      </c>
      <c r="M25">
        <f>CN25 - IF(AI25&gt;1, L25*CJ25*100.0/(AK25*DB25), 0)</f>
        <v>0</v>
      </c>
      <c r="N25">
        <f>((T25-J25/2)*M25-L25)/(T25+J25/2)</f>
        <v>0</v>
      </c>
      <c r="O25">
        <f>N25*(CU25+CV25)/1000.0</f>
        <v>0</v>
      </c>
      <c r="P25">
        <f>(CN25 - IF(AI25&gt;1, L25*CJ25*100.0/(AK25*DB25), 0))*(CU25+CV25)/1000.0</f>
        <v>0</v>
      </c>
      <c r="Q25">
        <f>2.0/((1/S25-1/R25)+SIGN(S25)*SQRT((1/S25-1/R25)*(1/S25-1/R25) + 4*CK25/((CK25+1)*(CK25+1))*(2*1/S25*1/R25-1/R25*1/R25)))</f>
        <v>0</v>
      </c>
      <c r="R25">
        <f>IF(LEFT(CL25,1)&lt;&gt;"0",IF(LEFT(CL25,1)="1",3.0,$B$7),$D$5+$E$5*(DB25*CU25/($K$5*1000))+$F$5*(DB25*CU25/($K$5*1000))*MAX(MIN(CJ25,$J$5),$I$5)*MAX(MIN(CJ25,$J$5),$I$5)+$G$5*MAX(MIN(CJ25,$J$5),$I$5)*(DB25*CU25/($K$5*1000))+$H$5*(DB25*CU25/($K$5*1000))*(DB25*CU25/($K$5*1000)))</f>
        <v>0</v>
      </c>
      <c r="S25">
        <f>J25*(1000-(1000*0.61365*exp(17.502*W25/(240.97+W25))/(CU25+CV25)+CP25)/2)/(1000*0.61365*exp(17.502*W25/(240.97+W25))/(CU25+CV25)-CP25)</f>
        <v>0</v>
      </c>
      <c r="T25">
        <f>1/((CK25+1)/(Q25/1.6)+1/(R25/1.37)) + CK25/((CK25+1)/(Q25/1.6) + CK25/(R25/1.37))</f>
        <v>0</v>
      </c>
      <c r="U25">
        <f>(CF25*CI25)</f>
        <v>0</v>
      </c>
      <c r="V25">
        <f>(CW25+(U25+2*0.95*5.67E-8*(((CW25+$B$9)+273)^4-(CW25+273)^4)-44100*J25)/(1.84*29.3*R25+8*0.95*5.67E-8*(CW25+273)^3))</f>
        <v>0</v>
      </c>
      <c r="W25">
        <f>($C$9*CX25+$D$9*CY25+$E$9*V25)</f>
        <v>0</v>
      </c>
      <c r="X25">
        <f>0.61365*exp(17.502*W25/(240.97+W25))</f>
        <v>0</v>
      </c>
      <c r="Y25">
        <f>(Z25/AA25*100)</f>
        <v>0</v>
      </c>
      <c r="Z25">
        <f>CP25*(CU25+CV25)/1000</f>
        <v>0</v>
      </c>
      <c r="AA25">
        <f>0.61365*exp(17.502*CW25/(240.97+CW25))</f>
        <v>0</v>
      </c>
      <c r="AB25">
        <f>(X25-CP25*(CU25+CV25)/1000)</f>
        <v>0</v>
      </c>
      <c r="AC25">
        <f>(-J25*44100)</f>
        <v>0</v>
      </c>
      <c r="AD25">
        <f>2*29.3*R25*0.92*(CW25-W25)</f>
        <v>0</v>
      </c>
      <c r="AE25">
        <f>2*0.95*5.67E-8*(((CW25+$B$9)+273)^4-(W25+273)^4)</f>
        <v>0</v>
      </c>
      <c r="AF25">
        <f>U25+AE25+AC25+AD25</f>
        <v>0</v>
      </c>
      <c r="AG25">
        <v>0</v>
      </c>
      <c r="AH25">
        <v>0</v>
      </c>
      <c r="AI25">
        <f>IF(AG25*$H$15&gt;=AK25,1.0,(AK25/(AK25-AG25*$H$15)))</f>
        <v>0</v>
      </c>
      <c r="AJ25">
        <f>(AI25-1)*100</f>
        <v>0</v>
      </c>
      <c r="AK25">
        <f>MAX(0,($B$15+$C$15*DB25)/(1+$D$15*DB25)*CU25/(CW25+273)*$E$15)</f>
        <v>0</v>
      </c>
      <c r="AL25" t="s">
        <v>395</v>
      </c>
      <c r="AM25">
        <v>0</v>
      </c>
      <c r="AN25">
        <v>0</v>
      </c>
      <c r="AO25">
        <v>0</v>
      </c>
      <c r="AP25">
        <f>1-AN25/AO25</f>
        <v>0</v>
      </c>
      <c r="AQ25">
        <v>-1</v>
      </c>
      <c r="AR25" t="s">
        <v>420</v>
      </c>
      <c r="AS25">
        <v>8298.98</v>
      </c>
      <c r="AT25">
        <v>1156.13923076923</v>
      </c>
      <c r="AU25">
        <v>1301.6</v>
      </c>
      <c r="AV25">
        <f>1-AT25/AU25</f>
        <v>0</v>
      </c>
      <c r="AW25">
        <v>0.5</v>
      </c>
      <c r="AX25">
        <f>CG25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395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 t="s">
        <v>395</v>
      </c>
      <c r="BO25" t="s">
        <v>395</v>
      </c>
      <c r="BP25" t="s">
        <v>395</v>
      </c>
      <c r="BQ25" t="s">
        <v>395</v>
      </c>
      <c r="BR25" t="s">
        <v>395</v>
      </c>
      <c r="BS25" t="s">
        <v>395</v>
      </c>
      <c r="BT25" t="s">
        <v>395</v>
      </c>
      <c r="BU25" t="s">
        <v>395</v>
      </c>
      <c r="BV25" t="s">
        <v>395</v>
      </c>
      <c r="BW25" t="s">
        <v>395</v>
      </c>
      <c r="BX25" t="s">
        <v>395</v>
      </c>
      <c r="BY25" t="s">
        <v>395</v>
      </c>
      <c r="BZ25" t="s">
        <v>395</v>
      </c>
      <c r="CA25" t="s">
        <v>395</v>
      </c>
      <c r="CB25" t="s">
        <v>395</v>
      </c>
      <c r="CC25" t="s">
        <v>395</v>
      </c>
      <c r="CD25" t="s">
        <v>395</v>
      </c>
      <c r="CE25" t="s">
        <v>395</v>
      </c>
      <c r="CF25">
        <f>$B$13*DC25+$C$13*DD25+$F$13*DO25*(1-DR25)</f>
        <v>0</v>
      </c>
      <c r="CG25">
        <f>CF25*CH25</f>
        <v>0</v>
      </c>
      <c r="CH25">
        <f>($B$13*$D$11+$C$13*$D$11+$F$13*((EB25+DT25)/MAX(EB25+DT25+EC25, 0.1)*$I$11+EC25/MAX(EB25+DT25+EC25, 0.1)*$J$11))/($B$13+$C$13+$F$13)</f>
        <v>0</v>
      </c>
      <c r="CI25">
        <f>($B$13*$K$11+$C$13*$K$11+$F$13*((EB25+DT25)/MAX(EB25+DT25+EC25, 0.1)*$P$11+EC25/MAX(EB25+DT25+EC25, 0.1)*$Q$11))/($B$13+$C$13+$F$13)</f>
        <v>0</v>
      </c>
      <c r="CJ25">
        <v>9</v>
      </c>
      <c r="CK25">
        <v>0.5</v>
      </c>
      <c r="CL25" t="s">
        <v>397</v>
      </c>
      <c r="CM25">
        <v>1530550937.5</v>
      </c>
      <c r="CN25">
        <v>380.438</v>
      </c>
      <c r="CO25">
        <v>400.08</v>
      </c>
      <c r="CP25">
        <v>24.9429</v>
      </c>
      <c r="CQ25">
        <v>16.9345</v>
      </c>
      <c r="CR25">
        <v>380.536</v>
      </c>
      <c r="CS25">
        <v>24.9429</v>
      </c>
      <c r="CT25">
        <v>700.054</v>
      </c>
      <c r="CU25">
        <v>90.8343</v>
      </c>
      <c r="CV25">
        <v>0.0998126</v>
      </c>
      <c r="CW25">
        <v>28.045</v>
      </c>
      <c r="CX25">
        <v>27.5567</v>
      </c>
      <c r="CY25">
        <v>999.9</v>
      </c>
      <c r="CZ25">
        <v>0</v>
      </c>
      <c r="DA25">
        <v>0</v>
      </c>
      <c r="DB25">
        <v>10010.6</v>
      </c>
      <c r="DC25">
        <v>0</v>
      </c>
      <c r="DD25">
        <v>0.219127</v>
      </c>
      <c r="DE25">
        <v>-19.6421</v>
      </c>
      <c r="DF25">
        <v>390.17</v>
      </c>
      <c r="DG25">
        <v>406.972</v>
      </c>
      <c r="DH25">
        <v>8.00847</v>
      </c>
      <c r="DI25">
        <v>400.08</v>
      </c>
      <c r="DJ25">
        <v>16.9345</v>
      </c>
      <c r="DK25">
        <v>2.26567</v>
      </c>
      <c r="DL25">
        <v>1.53823</v>
      </c>
      <c r="DM25">
        <v>19.4344</v>
      </c>
      <c r="DN25">
        <v>13.3535</v>
      </c>
      <c r="DO25">
        <v>2000.18</v>
      </c>
      <c r="DP25">
        <v>0.899998</v>
      </c>
      <c r="DQ25">
        <v>0.100002</v>
      </c>
      <c r="DR25">
        <v>0</v>
      </c>
      <c r="DS25">
        <v>1098.11</v>
      </c>
      <c r="DT25">
        <v>4.99974</v>
      </c>
      <c r="DU25">
        <v>25005.5</v>
      </c>
      <c r="DV25">
        <v>15361.4</v>
      </c>
      <c r="DW25">
        <v>47.125</v>
      </c>
      <c r="DX25">
        <v>47.5</v>
      </c>
      <c r="DY25">
        <v>47.75</v>
      </c>
      <c r="DZ25">
        <v>47.625</v>
      </c>
      <c r="EA25">
        <v>48.937</v>
      </c>
      <c r="EB25">
        <v>1795.66</v>
      </c>
      <c r="EC25">
        <v>199.52</v>
      </c>
      <c r="ED25">
        <v>0</v>
      </c>
      <c r="EE25">
        <v>73.9000000953674</v>
      </c>
      <c r="EF25">
        <v>0</v>
      </c>
      <c r="EG25">
        <v>1156.13923076923</v>
      </c>
      <c r="EH25">
        <v>-501.03726526776</v>
      </c>
      <c r="EI25">
        <v>-8801.27863719391</v>
      </c>
      <c r="EJ25">
        <v>26041.5076923077</v>
      </c>
      <c r="EK25">
        <v>15</v>
      </c>
      <c r="EL25">
        <v>0</v>
      </c>
      <c r="EM25" t="s">
        <v>398</v>
      </c>
      <c r="EN25">
        <v>1626988825.1</v>
      </c>
      <c r="EO25">
        <v>0</v>
      </c>
      <c r="EP25">
        <v>0</v>
      </c>
      <c r="EQ25">
        <v>-0.05</v>
      </c>
      <c r="ER25">
        <v>0</v>
      </c>
      <c r="ES25">
        <v>-0.098</v>
      </c>
      <c r="ET25">
        <v>0</v>
      </c>
      <c r="EU25">
        <v>400</v>
      </c>
      <c r="EV25">
        <v>0</v>
      </c>
      <c r="EW25">
        <v>0.32</v>
      </c>
      <c r="EX25">
        <v>0</v>
      </c>
      <c r="EY25">
        <v>-18.5930625</v>
      </c>
      <c r="EZ25">
        <v>-6.62837560975605</v>
      </c>
      <c r="FA25">
        <v>0.642727721001475</v>
      </c>
      <c r="FB25">
        <v>0</v>
      </c>
      <c r="FC25">
        <v>1</v>
      </c>
      <c r="FD25">
        <v>0</v>
      </c>
      <c r="FE25">
        <v>0</v>
      </c>
      <c r="FF25">
        <v>0</v>
      </c>
      <c r="FG25">
        <v>7.06416075</v>
      </c>
      <c r="FH25">
        <v>7.46214675422139</v>
      </c>
      <c r="FI25">
        <v>0.727248242109898</v>
      </c>
      <c r="FJ25">
        <v>0</v>
      </c>
      <c r="FK25">
        <v>0</v>
      </c>
      <c r="FL25">
        <v>3</v>
      </c>
      <c r="FM25" t="s">
        <v>399</v>
      </c>
      <c r="FN25">
        <v>3.44503</v>
      </c>
      <c r="FO25">
        <v>2.77946</v>
      </c>
      <c r="FP25">
        <v>0.0803856</v>
      </c>
      <c r="FQ25">
        <v>0.0834557</v>
      </c>
      <c r="FR25">
        <v>0.102161</v>
      </c>
      <c r="FS25">
        <v>0.0765458</v>
      </c>
      <c r="FT25">
        <v>19528.3</v>
      </c>
      <c r="FU25">
        <v>23743.6</v>
      </c>
      <c r="FV25">
        <v>20699.2</v>
      </c>
      <c r="FW25">
        <v>25009</v>
      </c>
      <c r="FX25">
        <v>29483</v>
      </c>
      <c r="FY25">
        <v>34002</v>
      </c>
      <c r="FZ25">
        <v>37380.7</v>
      </c>
      <c r="GA25">
        <v>41503.1</v>
      </c>
      <c r="GB25">
        <v>2.25715</v>
      </c>
      <c r="GC25">
        <v>2.0198</v>
      </c>
      <c r="GD25">
        <v>0.0110231</v>
      </c>
      <c r="GE25">
        <v>0</v>
      </c>
      <c r="GF25">
        <v>27.3766</v>
      </c>
      <c r="GG25">
        <v>999.9</v>
      </c>
      <c r="GH25">
        <v>70.48</v>
      </c>
      <c r="GI25">
        <v>30.464</v>
      </c>
      <c r="GJ25">
        <v>33.9494</v>
      </c>
      <c r="GK25">
        <v>62.2302</v>
      </c>
      <c r="GL25">
        <v>17.6723</v>
      </c>
      <c r="GM25">
        <v>2</v>
      </c>
      <c r="GN25">
        <v>0.274512</v>
      </c>
      <c r="GO25">
        <v>2.35306</v>
      </c>
      <c r="GP25">
        <v>20.321</v>
      </c>
      <c r="GQ25">
        <v>5.22208</v>
      </c>
      <c r="GR25">
        <v>11.962</v>
      </c>
      <c r="GS25">
        <v>4.98575</v>
      </c>
      <c r="GT25">
        <v>3.301</v>
      </c>
      <c r="GU25">
        <v>999.9</v>
      </c>
      <c r="GV25">
        <v>9999</v>
      </c>
      <c r="GW25">
        <v>9999</v>
      </c>
      <c r="GX25">
        <v>9999</v>
      </c>
      <c r="GY25">
        <v>1.88416</v>
      </c>
      <c r="GZ25">
        <v>1.8811</v>
      </c>
      <c r="HA25">
        <v>1.88278</v>
      </c>
      <c r="HB25">
        <v>1.8813</v>
      </c>
      <c r="HC25">
        <v>1.88278</v>
      </c>
      <c r="HD25">
        <v>1.88202</v>
      </c>
      <c r="HE25">
        <v>1.884</v>
      </c>
      <c r="HF25">
        <v>1.88126</v>
      </c>
      <c r="HG25">
        <v>5</v>
      </c>
      <c r="HH25">
        <v>0</v>
      </c>
      <c r="HI25">
        <v>0</v>
      </c>
      <c r="HJ25">
        <v>0</v>
      </c>
      <c r="HK25" t="s">
        <v>400</v>
      </c>
      <c r="HL25" t="s">
        <v>401</v>
      </c>
      <c r="HM25" t="s">
        <v>402</v>
      </c>
      <c r="HN25" t="s">
        <v>402</v>
      </c>
      <c r="HO25" t="s">
        <v>402</v>
      </c>
      <c r="HP25" t="s">
        <v>402</v>
      </c>
      <c r="HQ25">
        <v>0</v>
      </c>
      <c r="HR25">
        <v>100</v>
      </c>
      <c r="HS25">
        <v>100</v>
      </c>
      <c r="HT25">
        <v>-0.098</v>
      </c>
      <c r="HU25">
        <v>0</v>
      </c>
      <c r="HV25">
        <v>-0.098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-1</v>
      </c>
      <c r="IE25">
        <v>-1</v>
      </c>
      <c r="IF25">
        <v>-1</v>
      </c>
      <c r="IG25">
        <v>-1</v>
      </c>
      <c r="IH25">
        <v>-1607298.1</v>
      </c>
      <c r="II25">
        <v>25509182.3</v>
      </c>
      <c r="IJ25">
        <v>1.27197</v>
      </c>
      <c r="IK25">
        <v>2.57935</v>
      </c>
      <c r="IL25">
        <v>2.10083</v>
      </c>
      <c r="IM25">
        <v>2.68188</v>
      </c>
      <c r="IN25">
        <v>2.24854</v>
      </c>
      <c r="IO25">
        <v>2.25586</v>
      </c>
      <c r="IP25">
        <v>36.2929</v>
      </c>
      <c r="IQ25">
        <v>16.0146</v>
      </c>
      <c r="IR25">
        <v>18</v>
      </c>
      <c r="IS25">
        <v>764.788</v>
      </c>
      <c r="IT25">
        <v>533.114</v>
      </c>
      <c r="IU25">
        <v>25.0001</v>
      </c>
      <c r="IV25">
        <v>30.8861</v>
      </c>
      <c r="IW25">
        <v>29.9997</v>
      </c>
      <c r="IX25">
        <v>30.7547</v>
      </c>
      <c r="IY25">
        <v>30.7213</v>
      </c>
      <c r="IZ25">
        <v>25.4192</v>
      </c>
      <c r="JA25">
        <v>97.2711</v>
      </c>
      <c r="JB25">
        <v>0</v>
      </c>
      <c r="JC25">
        <v>25</v>
      </c>
      <c r="JD25">
        <v>400</v>
      </c>
      <c r="JE25">
        <v>14.5951</v>
      </c>
      <c r="JF25">
        <v>100.747</v>
      </c>
      <c r="JG25">
        <v>100.042</v>
      </c>
    </row>
    <row r="26" spans="1:267">
      <c r="A26">
        <v>8</v>
      </c>
      <c r="B26">
        <v>1530550986.5</v>
      </c>
      <c r="C26">
        <v>417.400000095367</v>
      </c>
      <c r="D26" t="s">
        <v>421</v>
      </c>
      <c r="E26" t="s">
        <v>422</v>
      </c>
      <c r="F26" t="s">
        <v>393</v>
      </c>
      <c r="G26" t="s">
        <v>394</v>
      </c>
      <c r="I26">
        <v>1530550986.5</v>
      </c>
      <c r="J26">
        <f>(K26)/1000</f>
        <v>0</v>
      </c>
      <c r="K26">
        <f>1000*CT26*AI26*(CP26-CQ26)/(100*CJ26*(1000-AI26*CP26))</f>
        <v>0</v>
      </c>
      <c r="L26">
        <f>CT26*AI26*(CO26-CN26*(1000-AI26*CQ26)/(1000-AI26*CP26))/(100*CJ26)</f>
        <v>0</v>
      </c>
      <c r="M26">
        <f>CN26 - IF(AI26&gt;1, L26*CJ26*100.0/(AK26*DB26), 0)</f>
        <v>0</v>
      </c>
      <c r="N26">
        <f>((T26-J26/2)*M26-L26)/(T26+J26/2)</f>
        <v>0</v>
      </c>
      <c r="O26">
        <f>N26*(CU26+CV26)/1000.0</f>
        <v>0</v>
      </c>
      <c r="P26">
        <f>(CN26 - IF(AI26&gt;1, L26*CJ26*100.0/(AK26*DB26), 0))*(CU26+CV26)/1000.0</f>
        <v>0</v>
      </c>
      <c r="Q26">
        <f>2.0/((1/S26-1/R26)+SIGN(S26)*SQRT((1/S26-1/R26)*(1/S26-1/R26) + 4*CK26/((CK26+1)*(CK26+1))*(2*1/S26*1/R26-1/R26*1/R26)))</f>
        <v>0</v>
      </c>
      <c r="R26">
        <f>IF(LEFT(CL26,1)&lt;&gt;"0",IF(LEFT(CL26,1)="1",3.0,$B$7),$D$5+$E$5*(DB26*CU26/($K$5*1000))+$F$5*(DB26*CU26/($K$5*1000))*MAX(MIN(CJ26,$J$5),$I$5)*MAX(MIN(CJ26,$J$5),$I$5)+$G$5*MAX(MIN(CJ26,$J$5),$I$5)*(DB26*CU26/($K$5*1000))+$H$5*(DB26*CU26/($K$5*1000))*(DB26*CU26/($K$5*1000)))</f>
        <v>0</v>
      </c>
      <c r="S26">
        <f>J26*(1000-(1000*0.61365*exp(17.502*W26/(240.97+W26))/(CU26+CV26)+CP26)/2)/(1000*0.61365*exp(17.502*W26/(240.97+W26))/(CU26+CV26)-CP26)</f>
        <v>0</v>
      </c>
      <c r="T26">
        <f>1/((CK26+1)/(Q26/1.6)+1/(R26/1.37)) + CK26/((CK26+1)/(Q26/1.6) + CK26/(R26/1.37))</f>
        <v>0</v>
      </c>
      <c r="U26">
        <f>(CF26*CI26)</f>
        <v>0</v>
      </c>
      <c r="V26">
        <f>(CW26+(U26+2*0.95*5.67E-8*(((CW26+$B$9)+273)^4-(CW26+273)^4)-44100*J26)/(1.84*29.3*R26+8*0.95*5.67E-8*(CW26+273)^3))</f>
        <v>0</v>
      </c>
      <c r="W26">
        <f>($C$9*CX26+$D$9*CY26+$E$9*V26)</f>
        <v>0</v>
      </c>
      <c r="X26">
        <f>0.61365*exp(17.502*W26/(240.97+W26))</f>
        <v>0</v>
      </c>
      <c r="Y26">
        <f>(Z26/AA26*100)</f>
        <v>0</v>
      </c>
      <c r="Z26">
        <f>CP26*(CU26+CV26)/1000</f>
        <v>0</v>
      </c>
      <c r="AA26">
        <f>0.61365*exp(17.502*CW26/(240.97+CW26))</f>
        <v>0</v>
      </c>
      <c r="AB26">
        <f>(X26-CP26*(CU26+CV26)/1000)</f>
        <v>0</v>
      </c>
      <c r="AC26">
        <f>(-J26*44100)</f>
        <v>0</v>
      </c>
      <c r="AD26">
        <f>2*29.3*R26*0.92*(CW26-W26)</f>
        <v>0</v>
      </c>
      <c r="AE26">
        <f>2*0.95*5.67E-8*(((CW26+$B$9)+273)^4-(W26+273)^4)</f>
        <v>0</v>
      </c>
      <c r="AF26">
        <f>U26+AE26+AC26+AD26</f>
        <v>0</v>
      </c>
      <c r="AG26">
        <v>0</v>
      </c>
      <c r="AH26">
        <v>0</v>
      </c>
      <c r="AI26">
        <f>IF(AG26*$H$15&gt;=AK26,1.0,(AK26/(AK26-AG26*$H$15)))</f>
        <v>0</v>
      </c>
      <c r="AJ26">
        <f>(AI26-1)*100</f>
        <v>0</v>
      </c>
      <c r="AK26">
        <f>MAX(0,($B$15+$C$15*DB26)/(1+$D$15*DB26)*CU26/(CW26+273)*$E$15)</f>
        <v>0</v>
      </c>
      <c r="AL26" t="s">
        <v>395</v>
      </c>
      <c r="AM26">
        <v>0</v>
      </c>
      <c r="AN26">
        <v>0</v>
      </c>
      <c r="AO26">
        <v>0</v>
      </c>
      <c r="AP26">
        <f>1-AN26/AO26</f>
        <v>0</v>
      </c>
      <c r="AQ26">
        <v>-1</v>
      </c>
      <c r="AR26" t="s">
        <v>423</v>
      </c>
      <c r="AS26">
        <v>8303.52</v>
      </c>
      <c r="AT26">
        <v>1253.44961538462</v>
      </c>
      <c r="AU26">
        <v>1665.81</v>
      </c>
      <c r="AV26">
        <f>1-AT26/AU26</f>
        <v>0</v>
      </c>
      <c r="AW26">
        <v>0.5</v>
      </c>
      <c r="AX26">
        <f>CG26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395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BN26" t="s">
        <v>395</v>
      </c>
      <c r="BO26" t="s">
        <v>395</v>
      </c>
      <c r="BP26" t="s">
        <v>395</v>
      </c>
      <c r="BQ26" t="s">
        <v>395</v>
      </c>
      <c r="BR26" t="s">
        <v>395</v>
      </c>
      <c r="BS26" t="s">
        <v>395</v>
      </c>
      <c r="BT26" t="s">
        <v>395</v>
      </c>
      <c r="BU26" t="s">
        <v>395</v>
      </c>
      <c r="BV26" t="s">
        <v>395</v>
      </c>
      <c r="BW26" t="s">
        <v>395</v>
      </c>
      <c r="BX26" t="s">
        <v>395</v>
      </c>
      <c r="BY26" t="s">
        <v>395</v>
      </c>
      <c r="BZ26" t="s">
        <v>395</v>
      </c>
      <c r="CA26" t="s">
        <v>395</v>
      </c>
      <c r="CB26" t="s">
        <v>395</v>
      </c>
      <c r="CC26" t="s">
        <v>395</v>
      </c>
      <c r="CD26" t="s">
        <v>395</v>
      </c>
      <c r="CE26" t="s">
        <v>395</v>
      </c>
      <c r="CF26">
        <f>$B$13*DC26+$C$13*DD26+$F$13*DO26*(1-DR26)</f>
        <v>0</v>
      </c>
      <c r="CG26">
        <f>CF26*CH26</f>
        <v>0</v>
      </c>
      <c r="CH26">
        <f>($B$13*$D$11+$C$13*$D$11+$F$13*((EB26+DT26)/MAX(EB26+DT26+EC26, 0.1)*$I$11+EC26/MAX(EB26+DT26+EC26, 0.1)*$J$11))/($B$13+$C$13+$F$13)</f>
        <v>0</v>
      </c>
      <c r="CI26">
        <f>($B$13*$K$11+$C$13*$K$11+$F$13*((EB26+DT26)/MAX(EB26+DT26+EC26, 0.1)*$P$11+EC26/MAX(EB26+DT26+EC26, 0.1)*$Q$11))/($B$13+$C$13+$F$13)</f>
        <v>0</v>
      </c>
      <c r="CJ26">
        <v>9</v>
      </c>
      <c r="CK26">
        <v>0.5</v>
      </c>
      <c r="CL26" t="s">
        <v>397</v>
      </c>
      <c r="CM26">
        <v>1530550986.5</v>
      </c>
      <c r="CN26">
        <v>364.393</v>
      </c>
      <c r="CO26">
        <v>399.993</v>
      </c>
      <c r="CP26">
        <v>25.4724</v>
      </c>
      <c r="CQ26">
        <v>16.7085</v>
      </c>
      <c r="CR26">
        <v>364.491</v>
      </c>
      <c r="CS26">
        <v>25.4724</v>
      </c>
      <c r="CT26">
        <v>700.002</v>
      </c>
      <c r="CU26">
        <v>90.8331</v>
      </c>
      <c r="CV26">
        <v>0.100183</v>
      </c>
      <c r="CW26">
        <v>27.8685</v>
      </c>
      <c r="CX26">
        <v>26.9543</v>
      </c>
      <c r="CY26">
        <v>999.9</v>
      </c>
      <c r="CZ26">
        <v>0</v>
      </c>
      <c r="DA26">
        <v>0</v>
      </c>
      <c r="DB26">
        <v>10005.6</v>
      </c>
      <c r="DC26">
        <v>0</v>
      </c>
      <c r="DD26">
        <v>0.219127</v>
      </c>
      <c r="DE26">
        <v>-35.6001</v>
      </c>
      <c r="DF26">
        <v>373.917</v>
      </c>
      <c r="DG26">
        <v>406.79</v>
      </c>
      <c r="DH26">
        <v>8.76393</v>
      </c>
      <c r="DI26">
        <v>399.993</v>
      </c>
      <c r="DJ26">
        <v>16.7085</v>
      </c>
      <c r="DK26">
        <v>2.31374</v>
      </c>
      <c r="DL26">
        <v>1.51769</v>
      </c>
      <c r="DM26">
        <v>19.7724</v>
      </c>
      <c r="DN26">
        <v>13.1475</v>
      </c>
      <c r="DO26">
        <v>2000.06</v>
      </c>
      <c r="DP26">
        <v>0.900006</v>
      </c>
      <c r="DQ26">
        <v>0.0999938</v>
      </c>
      <c r="DR26">
        <v>0</v>
      </c>
      <c r="DS26">
        <v>1196.9</v>
      </c>
      <c r="DT26">
        <v>4.99974</v>
      </c>
      <c r="DU26">
        <v>26541.6</v>
      </c>
      <c r="DV26">
        <v>15360.5</v>
      </c>
      <c r="DW26">
        <v>47.312</v>
      </c>
      <c r="DX26">
        <v>47.5</v>
      </c>
      <c r="DY26">
        <v>47.812</v>
      </c>
      <c r="DZ26">
        <v>48.5</v>
      </c>
      <c r="EA26">
        <v>49</v>
      </c>
      <c r="EB26">
        <v>1795.57</v>
      </c>
      <c r="EC26">
        <v>199.49</v>
      </c>
      <c r="ED26">
        <v>0</v>
      </c>
      <c r="EE26">
        <v>48.2999999523163</v>
      </c>
      <c r="EF26">
        <v>0</v>
      </c>
      <c r="EG26">
        <v>1253.44961538462</v>
      </c>
      <c r="EH26">
        <v>-501.031453168663</v>
      </c>
      <c r="EI26">
        <v>-10177.0940214208</v>
      </c>
      <c r="EJ26">
        <v>27640.7846153846</v>
      </c>
      <c r="EK26">
        <v>15</v>
      </c>
      <c r="EL26">
        <v>0</v>
      </c>
      <c r="EM26" t="s">
        <v>398</v>
      </c>
      <c r="EN26">
        <v>1626988825.1</v>
      </c>
      <c r="EO26">
        <v>0</v>
      </c>
      <c r="EP26">
        <v>0</v>
      </c>
      <c r="EQ26">
        <v>-0.05</v>
      </c>
      <c r="ER26">
        <v>0</v>
      </c>
      <c r="ES26">
        <v>-0.098</v>
      </c>
      <c r="ET26">
        <v>0</v>
      </c>
      <c r="EU26">
        <v>400</v>
      </c>
      <c r="EV26">
        <v>0</v>
      </c>
      <c r="EW26">
        <v>0.32</v>
      </c>
      <c r="EX26">
        <v>0</v>
      </c>
      <c r="EY26">
        <v>-32.0544625</v>
      </c>
      <c r="EZ26">
        <v>-37.6938765478424</v>
      </c>
      <c r="FA26">
        <v>4.13284895197535</v>
      </c>
      <c r="FB26">
        <v>0</v>
      </c>
      <c r="FC26">
        <v>1</v>
      </c>
      <c r="FD26">
        <v>0</v>
      </c>
      <c r="FE26">
        <v>0</v>
      </c>
      <c r="FF26">
        <v>0</v>
      </c>
      <c r="FG26">
        <v>8.21104</v>
      </c>
      <c r="FH26">
        <v>4.78938461538462</v>
      </c>
      <c r="FI26">
        <v>0.484067563151054</v>
      </c>
      <c r="FJ26">
        <v>0</v>
      </c>
      <c r="FK26">
        <v>0</v>
      </c>
      <c r="FL26">
        <v>3</v>
      </c>
      <c r="FM26" t="s">
        <v>399</v>
      </c>
      <c r="FN26">
        <v>3.44494</v>
      </c>
      <c r="FO26">
        <v>2.77979</v>
      </c>
      <c r="FP26">
        <v>0.0777422</v>
      </c>
      <c r="FQ26">
        <v>0.0834417</v>
      </c>
      <c r="FR26">
        <v>0.103698</v>
      </c>
      <c r="FS26">
        <v>0.0757931</v>
      </c>
      <c r="FT26">
        <v>19587.4</v>
      </c>
      <c r="FU26">
        <v>23747.6</v>
      </c>
      <c r="FV26">
        <v>20702.4</v>
      </c>
      <c r="FW26">
        <v>25012.8</v>
      </c>
      <c r="FX26">
        <v>29436.8</v>
      </c>
      <c r="FY26">
        <v>34034.8</v>
      </c>
      <c r="FZ26">
        <v>37386.2</v>
      </c>
      <c r="GA26">
        <v>41509.2</v>
      </c>
      <c r="GB26">
        <v>2.26148</v>
      </c>
      <c r="GC26">
        <v>2.01892</v>
      </c>
      <c r="GD26">
        <v>-0.0189431</v>
      </c>
      <c r="GE26">
        <v>0</v>
      </c>
      <c r="GF26">
        <v>27.264</v>
      </c>
      <c r="GG26">
        <v>999.9</v>
      </c>
      <c r="GH26">
        <v>70.547</v>
      </c>
      <c r="GI26">
        <v>30.595</v>
      </c>
      <c r="GJ26">
        <v>34.24</v>
      </c>
      <c r="GK26">
        <v>62.0102</v>
      </c>
      <c r="GL26">
        <v>17.5841</v>
      </c>
      <c r="GM26">
        <v>2</v>
      </c>
      <c r="GN26">
        <v>0.270574</v>
      </c>
      <c r="GO26">
        <v>2.35638</v>
      </c>
      <c r="GP26">
        <v>20.3209</v>
      </c>
      <c r="GQ26">
        <v>5.22193</v>
      </c>
      <c r="GR26">
        <v>11.962</v>
      </c>
      <c r="GS26">
        <v>4.9859</v>
      </c>
      <c r="GT26">
        <v>3.301</v>
      </c>
      <c r="GU26">
        <v>999.9</v>
      </c>
      <c r="GV26">
        <v>9999</v>
      </c>
      <c r="GW26">
        <v>9999</v>
      </c>
      <c r="GX26">
        <v>9999</v>
      </c>
      <c r="GY26">
        <v>1.88413</v>
      </c>
      <c r="GZ26">
        <v>1.8811</v>
      </c>
      <c r="HA26">
        <v>1.88278</v>
      </c>
      <c r="HB26">
        <v>1.8813</v>
      </c>
      <c r="HC26">
        <v>1.88278</v>
      </c>
      <c r="HD26">
        <v>1.88202</v>
      </c>
      <c r="HE26">
        <v>1.884</v>
      </c>
      <c r="HF26">
        <v>1.88126</v>
      </c>
      <c r="HG26">
        <v>5</v>
      </c>
      <c r="HH26">
        <v>0</v>
      </c>
      <c r="HI26">
        <v>0</v>
      </c>
      <c r="HJ26">
        <v>0</v>
      </c>
      <c r="HK26" t="s">
        <v>400</v>
      </c>
      <c r="HL26" t="s">
        <v>401</v>
      </c>
      <c r="HM26" t="s">
        <v>402</v>
      </c>
      <c r="HN26" t="s">
        <v>402</v>
      </c>
      <c r="HO26" t="s">
        <v>402</v>
      </c>
      <c r="HP26" t="s">
        <v>402</v>
      </c>
      <c r="HQ26">
        <v>0</v>
      </c>
      <c r="HR26">
        <v>100</v>
      </c>
      <c r="HS26">
        <v>100</v>
      </c>
      <c r="HT26">
        <v>-0.098</v>
      </c>
      <c r="HU26">
        <v>0</v>
      </c>
      <c r="HV26">
        <v>-0.098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-1</v>
      </c>
      <c r="IE26">
        <v>-1</v>
      </c>
      <c r="IF26">
        <v>-1</v>
      </c>
      <c r="IG26">
        <v>-1</v>
      </c>
      <c r="IH26">
        <v>-1607297.3</v>
      </c>
      <c r="II26">
        <v>25509183.1</v>
      </c>
      <c r="IJ26">
        <v>1.27197</v>
      </c>
      <c r="IK26">
        <v>2.5769</v>
      </c>
      <c r="IL26">
        <v>2.10083</v>
      </c>
      <c r="IM26">
        <v>2.68311</v>
      </c>
      <c r="IN26">
        <v>2.24854</v>
      </c>
      <c r="IO26">
        <v>2.24365</v>
      </c>
      <c r="IP26">
        <v>36.3165</v>
      </c>
      <c r="IQ26">
        <v>16.0233</v>
      </c>
      <c r="IR26">
        <v>18</v>
      </c>
      <c r="IS26">
        <v>768.556</v>
      </c>
      <c r="IT26">
        <v>532.345</v>
      </c>
      <c r="IU26">
        <v>24.9996</v>
      </c>
      <c r="IV26">
        <v>30.8675</v>
      </c>
      <c r="IW26">
        <v>29.9997</v>
      </c>
      <c r="IX26">
        <v>30.7419</v>
      </c>
      <c r="IY26">
        <v>30.7076</v>
      </c>
      <c r="IZ26">
        <v>25.4181</v>
      </c>
      <c r="JA26">
        <v>100</v>
      </c>
      <c r="JB26">
        <v>0</v>
      </c>
      <c r="JC26">
        <v>25</v>
      </c>
      <c r="JD26">
        <v>400</v>
      </c>
      <c r="JE26">
        <v>14.3786</v>
      </c>
      <c r="JF26">
        <v>100.762</v>
      </c>
      <c r="JG26">
        <v>100.057</v>
      </c>
    </row>
    <row r="27" spans="1:267">
      <c r="A27">
        <v>9</v>
      </c>
      <c r="B27">
        <v>1530551045.5</v>
      </c>
      <c r="C27">
        <v>476.400000095367</v>
      </c>
      <c r="D27" t="s">
        <v>424</v>
      </c>
      <c r="E27" t="s">
        <v>425</v>
      </c>
      <c r="F27" t="s">
        <v>393</v>
      </c>
      <c r="G27" t="s">
        <v>394</v>
      </c>
      <c r="I27">
        <v>1530551045.5</v>
      </c>
      <c r="J27">
        <f>(K27)/1000</f>
        <v>0</v>
      </c>
      <c r="K27">
        <f>1000*CT27*AI27*(CP27-CQ27)/(100*CJ27*(1000-AI27*CP27))</f>
        <v>0</v>
      </c>
      <c r="L27">
        <f>CT27*AI27*(CO27-CN27*(1000-AI27*CQ27)/(1000-AI27*CP27))/(100*CJ27)</f>
        <v>0</v>
      </c>
      <c r="M27">
        <f>CN27 - IF(AI27&gt;1, L27*CJ27*100.0/(AK27*DB27), 0)</f>
        <v>0</v>
      </c>
      <c r="N27">
        <f>((T27-J27/2)*M27-L27)/(T27+J27/2)</f>
        <v>0</v>
      </c>
      <c r="O27">
        <f>N27*(CU27+CV27)/1000.0</f>
        <v>0</v>
      </c>
      <c r="P27">
        <f>(CN27 - IF(AI27&gt;1, L27*CJ27*100.0/(AK27*DB27), 0))*(CU27+CV27)/1000.0</f>
        <v>0</v>
      </c>
      <c r="Q27">
        <f>2.0/((1/S27-1/R27)+SIGN(S27)*SQRT((1/S27-1/R27)*(1/S27-1/R27) + 4*CK27/((CK27+1)*(CK27+1))*(2*1/S27*1/R27-1/R27*1/R27)))</f>
        <v>0</v>
      </c>
      <c r="R27">
        <f>IF(LEFT(CL27,1)&lt;&gt;"0",IF(LEFT(CL27,1)="1",3.0,$B$7),$D$5+$E$5*(DB27*CU27/($K$5*1000))+$F$5*(DB27*CU27/($K$5*1000))*MAX(MIN(CJ27,$J$5),$I$5)*MAX(MIN(CJ27,$J$5),$I$5)+$G$5*MAX(MIN(CJ27,$J$5),$I$5)*(DB27*CU27/($K$5*1000))+$H$5*(DB27*CU27/($K$5*1000))*(DB27*CU27/($K$5*1000)))</f>
        <v>0</v>
      </c>
      <c r="S27">
        <f>J27*(1000-(1000*0.61365*exp(17.502*W27/(240.97+W27))/(CU27+CV27)+CP27)/2)/(1000*0.61365*exp(17.502*W27/(240.97+W27))/(CU27+CV27)-CP27)</f>
        <v>0</v>
      </c>
      <c r="T27">
        <f>1/((CK27+1)/(Q27/1.6)+1/(R27/1.37)) + CK27/((CK27+1)/(Q27/1.6) + CK27/(R27/1.37))</f>
        <v>0</v>
      </c>
      <c r="U27">
        <f>(CF27*CI27)</f>
        <v>0</v>
      </c>
      <c r="V27">
        <f>(CW27+(U27+2*0.95*5.67E-8*(((CW27+$B$9)+273)^4-(CW27+273)^4)-44100*J27)/(1.84*29.3*R27+8*0.95*5.67E-8*(CW27+273)^3))</f>
        <v>0</v>
      </c>
      <c r="W27">
        <f>($C$9*CX27+$D$9*CY27+$E$9*V27)</f>
        <v>0</v>
      </c>
      <c r="X27">
        <f>0.61365*exp(17.502*W27/(240.97+W27))</f>
        <v>0</v>
      </c>
      <c r="Y27">
        <f>(Z27/AA27*100)</f>
        <v>0</v>
      </c>
      <c r="Z27">
        <f>CP27*(CU27+CV27)/1000</f>
        <v>0</v>
      </c>
      <c r="AA27">
        <f>0.61365*exp(17.502*CW27/(240.97+CW27))</f>
        <v>0</v>
      </c>
      <c r="AB27">
        <f>(X27-CP27*(CU27+CV27)/1000)</f>
        <v>0</v>
      </c>
      <c r="AC27">
        <f>(-J27*44100)</f>
        <v>0</v>
      </c>
      <c r="AD27">
        <f>2*29.3*R27*0.92*(CW27-W27)</f>
        <v>0</v>
      </c>
      <c r="AE27">
        <f>2*0.95*5.67E-8*(((CW27+$B$9)+273)^4-(W27+273)^4)</f>
        <v>0</v>
      </c>
      <c r="AF27">
        <f>U27+AE27+AC27+AD27</f>
        <v>0</v>
      </c>
      <c r="AG27">
        <v>0</v>
      </c>
      <c r="AH27">
        <v>0</v>
      </c>
      <c r="AI27">
        <f>IF(AG27*$H$15&gt;=AK27,1.0,(AK27/(AK27-AG27*$H$15)))</f>
        <v>0</v>
      </c>
      <c r="AJ27">
        <f>(AI27-1)*100</f>
        <v>0</v>
      </c>
      <c r="AK27">
        <f>MAX(0,($B$15+$C$15*DB27)/(1+$D$15*DB27)*CU27/(CW27+273)*$E$15)</f>
        <v>0</v>
      </c>
      <c r="AL27" t="s">
        <v>395</v>
      </c>
      <c r="AM27">
        <v>0</v>
      </c>
      <c r="AN27">
        <v>0</v>
      </c>
      <c r="AO27">
        <v>0</v>
      </c>
      <c r="AP27">
        <f>1-AN27/AO27</f>
        <v>0</v>
      </c>
      <c r="AQ27">
        <v>-1</v>
      </c>
      <c r="AR27" t="s">
        <v>426</v>
      </c>
      <c r="AS27">
        <v>8310.88</v>
      </c>
      <c r="AT27">
        <v>1057.71653846154</v>
      </c>
      <c r="AU27">
        <v>1438.51</v>
      </c>
      <c r="AV27">
        <f>1-AT27/AU27</f>
        <v>0</v>
      </c>
      <c r="AW27">
        <v>0.5</v>
      </c>
      <c r="AX27">
        <f>CG27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395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BN27" t="s">
        <v>395</v>
      </c>
      <c r="BO27" t="s">
        <v>395</v>
      </c>
      <c r="BP27" t="s">
        <v>395</v>
      </c>
      <c r="BQ27" t="s">
        <v>395</v>
      </c>
      <c r="BR27" t="s">
        <v>395</v>
      </c>
      <c r="BS27" t="s">
        <v>395</v>
      </c>
      <c r="BT27" t="s">
        <v>395</v>
      </c>
      <c r="BU27" t="s">
        <v>395</v>
      </c>
      <c r="BV27" t="s">
        <v>395</v>
      </c>
      <c r="BW27" t="s">
        <v>395</v>
      </c>
      <c r="BX27" t="s">
        <v>395</v>
      </c>
      <c r="BY27" t="s">
        <v>395</v>
      </c>
      <c r="BZ27" t="s">
        <v>395</v>
      </c>
      <c r="CA27" t="s">
        <v>395</v>
      </c>
      <c r="CB27" t="s">
        <v>395</v>
      </c>
      <c r="CC27" t="s">
        <v>395</v>
      </c>
      <c r="CD27" t="s">
        <v>395</v>
      </c>
      <c r="CE27" t="s">
        <v>395</v>
      </c>
      <c r="CF27">
        <f>$B$13*DC27+$C$13*DD27+$F$13*DO27*(1-DR27)</f>
        <v>0</v>
      </c>
      <c r="CG27">
        <f>CF27*CH27</f>
        <v>0</v>
      </c>
      <c r="CH27">
        <f>($B$13*$D$11+$C$13*$D$11+$F$13*((EB27+DT27)/MAX(EB27+DT27+EC27, 0.1)*$I$11+EC27/MAX(EB27+DT27+EC27, 0.1)*$J$11))/($B$13+$C$13+$F$13)</f>
        <v>0</v>
      </c>
      <c r="CI27">
        <f>($B$13*$K$11+$C$13*$K$11+$F$13*((EB27+DT27)/MAX(EB27+DT27+EC27, 0.1)*$P$11+EC27/MAX(EB27+DT27+EC27, 0.1)*$Q$11))/($B$13+$C$13+$F$13)</f>
        <v>0</v>
      </c>
      <c r="CJ27">
        <v>9</v>
      </c>
      <c r="CK27">
        <v>0.5</v>
      </c>
      <c r="CL27" t="s">
        <v>397</v>
      </c>
      <c r="CM27">
        <v>1530551045.5</v>
      </c>
      <c r="CN27">
        <v>369.086</v>
      </c>
      <c r="CO27">
        <v>399.99</v>
      </c>
      <c r="CP27">
        <v>24.6891</v>
      </c>
      <c r="CQ27">
        <v>17.1792</v>
      </c>
      <c r="CR27">
        <v>369.184</v>
      </c>
      <c r="CS27">
        <v>24.6891</v>
      </c>
      <c r="CT27">
        <v>700.074</v>
      </c>
      <c r="CU27">
        <v>90.833</v>
      </c>
      <c r="CV27">
        <v>0.100664</v>
      </c>
      <c r="CW27">
        <v>27.9167</v>
      </c>
      <c r="CX27">
        <v>27.5145</v>
      </c>
      <c r="CY27">
        <v>999.9</v>
      </c>
      <c r="CZ27">
        <v>0</v>
      </c>
      <c r="DA27">
        <v>0</v>
      </c>
      <c r="DB27">
        <v>9999.38</v>
      </c>
      <c r="DC27">
        <v>0</v>
      </c>
      <c r="DD27">
        <v>0.232823</v>
      </c>
      <c r="DE27">
        <v>-30.9045</v>
      </c>
      <c r="DF27">
        <v>378.429</v>
      </c>
      <c r="DG27">
        <v>406.982</v>
      </c>
      <c r="DH27">
        <v>7.50989</v>
      </c>
      <c r="DI27">
        <v>399.99</v>
      </c>
      <c r="DJ27">
        <v>17.1792</v>
      </c>
      <c r="DK27">
        <v>2.24258</v>
      </c>
      <c r="DL27">
        <v>1.56043</v>
      </c>
      <c r="DM27">
        <v>19.2698</v>
      </c>
      <c r="DN27">
        <v>13.5735</v>
      </c>
      <c r="DO27">
        <v>2000.2</v>
      </c>
      <c r="DP27">
        <v>0.90001</v>
      </c>
      <c r="DQ27">
        <v>0.0999904</v>
      </c>
      <c r="DR27">
        <v>0</v>
      </c>
      <c r="DS27">
        <v>1039.96</v>
      </c>
      <c r="DT27">
        <v>4.99974</v>
      </c>
      <c r="DU27">
        <v>22879.9</v>
      </c>
      <c r="DV27">
        <v>15361.6</v>
      </c>
      <c r="DW27">
        <v>47</v>
      </c>
      <c r="DX27">
        <v>47.687</v>
      </c>
      <c r="DY27">
        <v>47.687</v>
      </c>
      <c r="DZ27">
        <v>47.75</v>
      </c>
      <c r="EA27">
        <v>48.812</v>
      </c>
      <c r="EB27">
        <v>1795.7</v>
      </c>
      <c r="EC27">
        <v>199.5</v>
      </c>
      <c r="ED27">
        <v>0</v>
      </c>
      <c r="EE27">
        <v>58.5</v>
      </c>
      <c r="EF27">
        <v>0</v>
      </c>
      <c r="EG27">
        <v>1057.71653846154</v>
      </c>
      <c r="EH27">
        <v>-153.018461641321</v>
      </c>
      <c r="EI27">
        <v>-3230.56068574668</v>
      </c>
      <c r="EJ27">
        <v>23234.5884615385</v>
      </c>
      <c r="EK27">
        <v>15</v>
      </c>
      <c r="EL27">
        <v>0</v>
      </c>
      <c r="EM27" t="s">
        <v>398</v>
      </c>
      <c r="EN27">
        <v>1626988825.1</v>
      </c>
      <c r="EO27">
        <v>0</v>
      </c>
      <c r="EP27">
        <v>0</v>
      </c>
      <c r="EQ27">
        <v>-0.05</v>
      </c>
      <c r="ER27">
        <v>0</v>
      </c>
      <c r="ES27">
        <v>-0.098</v>
      </c>
      <c r="ET27">
        <v>0</v>
      </c>
      <c r="EU27">
        <v>400</v>
      </c>
      <c r="EV27">
        <v>0</v>
      </c>
      <c r="EW27">
        <v>0.32</v>
      </c>
      <c r="EX27">
        <v>0</v>
      </c>
      <c r="EY27">
        <v>-30.5534425</v>
      </c>
      <c r="EZ27">
        <v>-2.58924090056282</v>
      </c>
      <c r="FA27">
        <v>0.266211396156795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7.37572775</v>
      </c>
      <c r="FH27">
        <v>0.741526041275788</v>
      </c>
      <c r="FI27">
        <v>0.0714591320436899</v>
      </c>
      <c r="FJ27">
        <v>0</v>
      </c>
      <c r="FK27">
        <v>0</v>
      </c>
      <c r="FL27">
        <v>3</v>
      </c>
      <c r="FM27" t="s">
        <v>399</v>
      </c>
      <c r="FN27">
        <v>3.4451</v>
      </c>
      <c r="FO27">
        <v>2.78022</v>
      </c>
      <c r="FP27">
        <v>0.0785243</v>
      </c>
      <c r="FQ27">
        <v>0.0834522</v>
      </c>
      <c r="FR27">
        <v>0.101432</v>
      </c>
      <c r="FS27">
        <v>0.0773674</v>
      </c>
      <c r="FT27">
        <v>19574</v>
      </c>
      <c r="FU27">
        <v>23751.4</v>
      </c>
      <c r="FV27">
        <v>20705.6</v>
      </c>
      <c r="FW27">
        <v>25016.9</v>
      </c>
      <c r="FX27">
        <v>29516</v>
      </c>
      <c r="FY27">
        <v>33982.1</v>
      </c>
      <c r="FZ27">
        <v>37392.1</v>
      </c>
      <c r="GA27">
        <v>41515.7</v>
      </c>
      <c r="GB27">
        <v>2.24405</v>
      </c>
      <c r="GC27">
        <v>2.01997</v>
      </c>
      <c r="GD27">
        <v>0.0241473</v>
      </c>
      <c r="GE27">
        <v>0</v>
      </c>
      <c r="GF27">
        <v>27.1198</v>
      </c>
      <c r="GG27">
        <v>999.9</v>
      </c>
      <c r="GH27">
        <v>70.455</v>
      </c>
      <c r="GI27">
        <v>30.776</v>
      </c>
      <c r="GJ27">
        <v>34.5464</v>
      </c>
      <c r="GK27">
        <v>62.1702</v>
      </c>
      <c r="GL27">
        <v>17.5761</v>
      </c>
      <c r="GM27">
        <v>2</v>
      </c>
      <c r="GN27">
        <v>0.265821</v>
      </c>
      <c r="GO27">
        <v>2.33084</v>
      </c>
      <c r="GP27">
        <v>20.3209</v>
      </c>
      <c r="GQ27">
        <v>5.21849</v>
      </c>
      <c r="GR27">
        <v>11.962</v>
      </c>
      <c r="GS27">
        <v>4.9848</v>
      </c>
      <c r="GT27">
        <v>3.30023</v>
      </c>
      <c r="GU27">
        <v>999.9</v>
      </c>
      <c r="GV27">
        <v>9999</v>
      </c>
      <c r="GW27">
        <v>9999</v>
      </c>
      <c r="GX27">
        <v>9999</v>
      </c>
      <c r="GY27">
        <v>1.88414</v>
      </c>
      <c r="GZ27">
        <v>1.8811</v>
      </c>
      <c r="HA27">
        <v>1.88279</v>
      </c>
      <c r="HB27">
        <v>1.88134</v>
      </c>
      <c r="HC27">
        <v>1.88278</v>
      </c>
      <c r="HD27">
        <v>1.88202</v>
      </c>
      <c r="HE27">
        <v>1.884</v>
      </c>
      <c r="HF27">
        <v>1.88126</v>
      </c>
      <c r="HG27">
        <v>5</v>
      </c>
      <c r="HH27">
        <v>0</v>
      </c>
      <c r="HI27">
        <v>0</v>
      </c>
      <c r="HJ27">
        <v>0</v>
      </c>
      <c r="HK27" t="s">
        <v>400</v>
      </c>
      <c r="HL27" t="s">
        <v>401</v>
      </c>
      <c r="HM27" t="s">
        <v>402</v>
      </c>
      <c r="HN27" t="s">
        <v>402</v>
      </c>
      <c r="HO27" t="s">
        <v>402</v>
      </c>
      <c r="HP27" t="s">
        <v>402</v>
      </c>
      <c r="HQ27">
        <v>0</v>
      </c>
      <c r="HR27">
        <v>100</v>
      </c>
      <c r="HS27">
        <v>100</v>
      </c>
      <c r="HT27">
        <v>-0.098</v>
      </c>
      <c r="HU27">
        <v>0</v>
      </c>
      <c r="HV27">
        <v>-0.098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-1</v>
      </c>
      <c r="IE27">
        <v>-1</v>
      </c>
      <c r="IF27">
        <v>-1</v>
      </c>
      <c r="IG27">
        <v>-1</v>
      </c>
      <c r="IH27">
        <v>-1607296.3</v>
      </c>
      <c r="II27">
        <v>25509184.1</v>
      </c>
      <c r="IJ27">
        <v>1.27319</v>
      </c>
      <c r="IK27">
        <v>2.57812</v>
      </c>
      <c r="IL27">
        <v>2.10083</v>
      </c>
      <c r="IM27">
        <v>2.677</v>
      </c>
      <c r="IN27">
        <v>2.24854</v>
      </c>
      <c r="IO27">
        <v>2.29614</v>
      </c>
      <c r="IP27">
        <v>36.34</v>
      </c>
      <c r="IQ27">
        <v>16.0233</v>
      </c>
      <c r="IR27">
        <v>18</v>
      </c>
      <c r="IS27">
        <v>752.326</v>
      </c>
      <c r="IT27">
        <v>532.797</v>
      </c>
      <c r="IU27">
        <v>24.9998</v>
      </c>
      <c r="IV27">
        <v>30.8219</v>
      </c>
      <c r="IW27">
        <v>29.9997</v>
      </c>
      <c r="IX27">
        <v>30.7032</v>
      </c>
      <c r="IY27">
        <v>30.6733</v>
      </c>
      <c r="IZ27">
        <v>25.4292</v>
      </c>
      <c r="JA27">
        <v>100</v>
      </c>
      <c r="JB27">
        <v>0</v>
      </c>
      <c r="JC27">
        <v>25</v>
      </c>
      <c r="JD27">
        <v>400</v>
      </c>
      <c r="JE27">
        <v>14.3786</v>
      </c>
      <c r="JF27">
        <v>100.778</v>
      </c>
      <c r="JG27">
        <v>100.072</v>
      </c>
    </row>
    <row r="28" spans="1:267">
      <c r="A28">
        <v>10</v>
      </c>
      <c r="B28">
        <v>1530551084.5</v>
      </c>
      <c r="C28">
        <v>515.400000095367</v>
      </c>
      <c r="D28" t="s">
        <v>427</v>
      </c>
      <c r="E28" t="s">
        <v>428</v>
      </c>
      <c r="F28" t="s">
        <v>393</v>
      </c>
      <c r="G28" t="s">
        <v>394</v>
      </c>
      <c r="I28">
        <v>1530551084.5</v>
      </c>
      <c r="J28">
        <f>(K28)/1000</f>
        <v>0</v>
      </c>
      <c r="K28">
        <f>1000*CT28*AI28*(CP28-CQ28)/(100*CJ28*(1000-AI28*CP28))</f>
        <v>0</v>
      </c>
      <c r="L28">
        <f>CT28*AI28*(CO28-CN28*(1000-AI28*CQ28)/(1000-AI28*CP28))/(100*CJ28)</f>
        <v>0</v>
      </c>
      <c r="M28">
        <f>CN28 - IF(AI28&gt;1, L28*CJ28*100.0/(AK28*DB28), 0)</f>
        <v>0</v>
      </c>
      <c r="N28">
        <f>((T28-J28/2)*M28-L28)/(T28+J28/2)</f>
        <v>0</v>
      </c>
      <c r="O28">
        <f>N28*(CU28+CV28)/1000.0</f>
        <v>0</v>
      </c>
      <c r="P28">
        <f>(CN28 - IF(AI28&gt;1, L28*CJ28*100.0/(AK28*DB28), 0))*(CU28+CV28)/1000.0</f>
        <v>0</v>
      </c>
      <c r="Q28">
        <f>2.0/((1/S28-1/R28)+SIGN(S28)*SQRT((1/S28-1/R28)*(1/S28-1/R28) + 4*CK28/((CK28+1)*(CK28+1))*(2*1/S28*1/R28-1/R28*1/R28)))</f>
        <v>0</v>
      </c>
      <c r="R28">
        <f>IF(LEFT(CL28,1)&lt;&gt;"0",IF(LEFT(CL28,1)="1",3.0,$B$7),$D$5+$E$5*(DB28*CU28/($K$5*1000))+$F$5*(DB28*CU28/($K$5*1000))*MAX(MIN(CJ28,$J$5),$I$5)*MAX(MIN(CJ28,$J$5),$I$5)+$G$5*MAX(MIN(CJ28,$J$5),$I$5)*(DB28*CU28/($K$5*1000))+$H$5*(DB28*CU28/($K$5*1000))*(DB28*CU28/($K$5*1000)))</f>
        <v>0</v>
      </c>
      <c r="S28">
        <f>J28*(1000-(1000*0.61365*exp(17.502*W28/(240.97+W28))/(CU28+CV28)+CP28)/2)/(1000*0.61365*exp(17.502*W28/(240.97+W28))/(CU28+CV28)-CP28)</f>
        <v>0</v>
      </c>
      <c r="T28">
        <f>1/((CK28+1)/(Q28/1.6)+1/(R28/1.37)) + CK28/((CK28+1)/(Q28/1.6) + CK28/(R28/1.37))</f>
        <v>0</v>
      </c>
      <c r="U28">
        <f>(CF28*CI28)</f>
        <v>0</v>
      </c>
      <c r="V28">
        <f>(CW28+(U28+2*0.95*5.67E-8*(((CW28+$B$9)+273)^4-(CW28+273)^4)-44100*J28)/(1.84*29.3*R28+8*0.95*5.67E-8*(CW28+273)^3))</f>
        <v>0</v>
      </c>
      <c r="W28">
        <f>($C$9*CX28+$D$9*CY28+$E$9*V28)</f>
        <v>0</v>
      </c>
      <c r="X28">
        <f>0.61365*exp(17.502*W28/(240.97+W28))</f>
        <v>0</v>
      </c>
      <c r="Y28">
        <f>(Z28/AA28*100)</f>
        <v>0</v>
      </c>
      <c r="Z28">
        <f>CP28*(CU28+CV28)/1000</f>
        <v>0</v>
      </c>
      <c r="AA28">
        <f>0.61365*exp(17.502*CW28/(240.97+CW28))</f>
        <v>0</v>
      </c>
      <c r="AB28">
        <f>(X28-CP28*(CU28+CV28)/1000)</f>
        <v>0</v>
      </c>
      <c r="AC28">
        <f>(-J28*44100)</f>
        <v>0</v>
      </c>
      <c r="AD28">
        <f>2*29.3*R28*0.92*(CW28-W28)</f>
        <v>0</v>
      </c>
      <c r="AE28">
        <f>2*0.95*5.67E-8*(((CW28+$B$9)+273)^4-(W28+273)^4)</f>
        <v>0</v>
      </c>
      <c r="AF28">
        <f>U28+AE28+AC28+AD28</f>
        <v>0</v>
      </c>
      <c r="AG28">
        <v>12</v>
      </c>
      <c r="AH28">
        <v>2</v>
      </c>
      <c r="AI28">
        <f>IF(AG28*$H$15&gt;=AK28,1.0,(AK28/(AK28-AG28*$H$15)))</f>
        <v>0</v>
      </c>
      <c r="AJ28">
        <f>(AI28-1)*100</f>
        <v>0</v>
      </c>
      <c r="AK28">
        <f>MAX(0,($B$15+$C$15*DB28)/(1+$D$15*DB28)*CU28/(CW28+273)*$E$15)</f>
        <v>0</v>
      </c>
      <c r="AL28" t="s">
        <v>395</v>
      </c>
      <c r="AM28">
        <v>0</v>
      </c>
      <c r="AN28">
        <v>0</v>
      </c>
      <c r="AO28">
        <v>0</v>
      </c>
      <c r="AP28">
        <f>1-AN28/AO28</f>
        <v>0</v>
      </c>
      <c r="AQ28">
        <v>-1</v>
      </c>
      <c r="AR28" t="s">
        <v>429</v>
      </c>
      <c r="AS28">
        <v>8302.93</v>
      </c>
      <c r="AT28">
        <v>1095.155</v>
      </c>
      <c r="AU28">
        <v>1429.3</v>
      </c>
      <c r="AV28">
        <f>1-AT28/AU28</f>
        <v>0</v>
      </c>
      <c r="AW28">
        <v>0.5</v>
      </c>
      <c r="AX28">
        <f>CG28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395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BN28" t="s">
        <v>395</v>
      </c>
      <c r="BO28" t="s">
        <v>395</v>
      </c>
      <c r="BP28" t="s">
        <v>395</v>
      </c>
      <c r="BQ28" t="s">
        <v>395</v>
      </c>
      <c r="BR28" t="s">
        <v>395</v>
      </c>
      <c r="BS28" t="s">
        <v>395</v>
      </c>
      <c r="BT28" t="s">
        <v>395</v>
      </c>
      <c r="BU28" t="s">
        <v>395</v>
      </c>
      <c r="BV28" t="s">
        <v>395</v>
      </c>
      <c r="BW28" t="s">
        <v>395</v>
      </c>
      <c r="BX28" t="s">
        <v>395</v>
      </c>
      <c r="BY28" t="s">
        <v>395</v>
      </c>
      <c r="BZ28" t="s">
        <v>395</v>
      </c>
      <c r="CA28" t="s">
        <v>395</v>
      </c>
      <c r="CB28" t="s">
        <v>395</v>
      </c>
      <c r="CC28" t="s">
        <v>395</v>
      </c>
      <c r="CD28" t="s">
        <v>395</v>
      </c>
      <c r="CE28" t="s">
        <v>395</v>
      </c>
      <c r="CF28">
        <f>$B$13*DC28+$C$13*DD28+$F$13*DO28*(1-DR28)</f>
        <v>0</v>
      </c>
      <c r="CG28">
        <f>CF28*CH28</f>
        <v>0</v>
      </c>
      <c r="CH28">
        <f>($B$13*$D$11+$C$13*$D$11+$F$13*((EB28+DT28)/MAX(EB28+DT28+EC28, 0.1)*$I$11+EC28/MAX(EB28+DT28+EC28, 0.1)*$J$11))/($B$13+$C$13+$F$13)</f>
        <v>0</v>
      </c>
      <c r="CI28">
        <f>($B$13*$K$11+$C$13*$K$11+$F$13*((EB28+DT28)/MAX(EB28+DT28+EC28, 0.1)*$P$11+EC28/MAX(EB28+DT28+EC28, 0.1)*$Q$11))/($B$13+$C$13+$F$13)</f>
        <v>0</v>
      </c>
      <c r="CJ28">
        <v>9</v>
      </c>
      <c r="CK28">
        <v>0.5</v>
      </c>
      <c r="CL28" t="s">
        <v>397</v>
      </c>
      <c r="CM28">
        <v>1530551084.5</v>
      </c>
      <c r="CN28">
        <v>369.186</v>
      </c>
      <c r="CO28">
        <v>399.975</v>
      </c>
      <c r="CP28">
        <v>25.0773</v>
      </c>
      <c r="CQ28">
        <v>17.4666</v>
      </c>
      <c r="CR28">
        <v>369.284</v>
      </c>
      <c r="CS28">
        <v>25.0773</v>
      </c>
      <c r="CT28">
        <v>700.01</v>
      </c>
      <c r="CU28">
        <v>90.8322</v>
      </c>
      <c r="CV28">
        <v>0.0999908</v>
      </c>
      <c r="CW28">
        <v>27.8801</v>
      </c>
      <c r="CX28">
        <v>27.1832</v>
      </c>
      <c r="CY28">
        <v>999.9</v>
      </c>
      <c r="CZ28">
        <v>0</v>
      </c>
      <c r="DA28">
        <v>0</v>
      </c>
      <c r="DB28">
        <v>9990</v>
      </c>
      <c r="DC28">
        <v>0</v>
      </c>
      <c r="DD28">
        <v>0.219127</v>
      </c>
      <c r="DE28">
        <v>-30.7888</v>
      </c>
      <c r="DF28">
        <v>378.683</v>
      </c>
      <c r="DG28">
        <v>407.086</v>
      </c>
      <c r="DH28">
        <v>7.61068</v>
      </c>
      <c r="DI28">
        <v>399.975</v>
      </c>
      <c r="DJ28">
        <v>17.4666</v>
      </c>
      <c r="DK28">
        <v>2.27783</v>
      </c>
      <c r="DL28">
        <v>1.58653</v>
      </c>
      <c r="DM28">
        <v>19.5204</v>
      </c>
      <c r="DN28">
        <v>13.8286</v>
      </c>
      <c r="DO28">
        <v>1999.84</v>
      </c>
      <c r="DP28">
        <v>0.899988</v>
      </c>
      <c r="DQ28">
        <v>0.100012</v>
      </c>
      <c r="DR28">
        <v>0</v>
      </c>
      <c r="DS28">
        <v>1048.17</v>
      </c>
      <c r="DT28">
        <v>4.99974</v>
      </c>
      <c r="DU28">
        <v>24825.4</v>
      </c>
      <c r="DV28">
        <v>15358.7</v>
      </c>
      <c r="DW28">
        <v>47.062</v>
      </c>
      <c r="DX28">
        <v>47.75</v>
      </c>
      <c r="DY28">
        <v>47.75</v>
      </c>
      <c r="DZ28">
        <v>47.875</v>
      </c>
      <c r="EA28">
        <v>48.875</v>
      </c>
      <c r="EB28">
        <v>1795.33</v>
      </c>
      <c r="EC28">
        <v>199.51</v>
      </c>
      <c r="ED28">
        <v>0</v>
      </c>
      <c r="EE28">
        <v>38.2999999523163</v>
      </c>
      <c r="EF28">
        <v>0</v>
      </c>
      <c r="EG28">
        <v>1095.155</v>
      </c>
      <c r="EH28">
        <v>-505.605128496394</v>
      </c>
      <c r="EI28">
        <v>-31097.9419059396</v>
      </c>
      <c r="EJ28">
        <v>27577.8384615385</v>
      </c>
      <c r="EK28">
        <v>15</v>
      </c>
      <c r="EL28">
        <v>0</v>
      </c>
      <c r="EM28" t="s">
        <v>398</v>
      </c>
      <c r="EN28">
        <v>1626988825.1</v>
      </c>
      <c r="EO28">
        <v>0</v>
      </c>
      <c r="EP28">
        <v>0</v>
      </c>
      <c r="EQ28">
        <v>-0.05</v>
      </c>
      <c r="ER28">
        <v>0</v>
      </c>
      <c r="ES28">
        <v>-0.098</v>
      </c>
      <c r="ET28">
        <v>0</v>
      </c>
      <c r="EU28">
        <v>400</v>
      </c>
      <c r="EV28">
        <v>0</v>
      </c>
      <c r="EW28">
        <v>0.32</v>
      </c>
      <c r="EX28">
        <v>0</v>
      </c>
      <c r="EY28">
        <v>-25.66451</v>
      </c>
      <c r="EZ28">
        <v>-36.8436720450281</v>
      </c>
      <c r="FA28">
        <v>4.80094413661521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6.99078625</v>
      </c>
      <c r="FH28">
        <v>3.51635988742962</v>
      </c>
      <c r="FI28">
        <v>0.525281860445835</v>
      </c>
      <c r="FJ28">
        <v>0</v>
      </c>
      <c r="FK28">
        <v>0</v>
      </c>
      <c r="FL28">
        <v>3</v>
      </c>
      <c r="FM28" t="s">
        <v>399</v>
      </c>
      <c r="FN28">
        <v>3.44498</v>
      </c>
      <c r="FO28">
        <v>2.77946</v>
      </c>
      <c r="FP28">
        <v>0.0785468</v>
      </c>
      <c r="FQ28">
        <v>0.0834553</v>
      </c>
      <c r="FR28">
        <v>0.102567</v>
      </c>
      <c r="FS28">
        <v>0.0783198</v>
      </c>
      <c r="FT28">
        <v>19574.8</v>
      </c>
      <c r="FU28">
        <v>23753.7</v>
      </c>
      <c r="FV28">
        <v>20706.9</v>
      </c>
      <c r="FW28">
        <v>25019.3</v>
      </c>
      <c r="FX28">
        <v>29480.6</v>
      </c>
      <c r="FY28">
        <v>33950.4</v>
      </c>
      <c r="FZ28">
        <v>37394.5</v>
      </c>
      <c r="GA28">
        <v>41519.7</v>
      </c>
      <c r="GB28">
        <v>2.2208</v>
      </c>
      <c r="GC28">
        <v>2.01955</v>
      </c>
      <c r="GD28">
        <v>0.00758097</v>
      </c>
      <c r="GE28">
        <v>0</v>
      </c>
      <c r="GF28">
        <v>27.0592</v>
      </c>
      <c r="GG28">
        <v>999.9</v>
      </c>
      <c r="GH28">
        <v>70.407</v>
      </c>
      <c r="GI28">
        <v>30.867</v>
      </c>
      <c r="GJ28">
        <v>34.7035</v>
      </c>
      <c r="GK28">
        <v>62.1102</v>
      </c>
      <c r="GL28">
        <v>17.7404</v>
      </c>
      <c r="GM28">
        <v>2</v>
      </c>
      <c r="GN28">
        <v>0.263338</v>
      </c>
      <c r="GO28">
        <v>2.34969</v>
      </c>
      <c r="GP28">
        <v>20.3213</v>
      </c>
      <c r="GQ28">
        <v>5.22208</v>
      </c>
      <c r="GR28">
        <v>11.962</v>
      </c>
      <c r="GS28">
        <v>4.9858</v>
      </c>
      <c r="GT28">
        <v>3.301</v>
      </c>
      <c r="GU28">
        <v>999.9</v>
      </c>
      <c r="GV28">
        <v>9999</v>
      </c>
      <c r="GW28">
        <v>9999</v>
      </c>
      <c r="GX28">
        <v>9999</v>
      </c>
      <c r="GY28">
        <v>1.88414</v>
      </c>
      <c r="GZ28">
        <v>1.8811</v>
      </c>
      <c r="HA28">
        <v>1.88278</v>
      </c>
      <c r="HB28">
        <v>1.8813</v>
      </c>
      <c r="HC28">
        <v>1.88278</v>
      </c>
      <c r="HD28">
        <v>1.88203</v>
      </c>
      <c r="HE28">
        <v>1.884</v>
      </c>
      <c r="HF28">
        <v>1.88126</v>
      </c>
      <c r="HG28">
        <v>5</v>
      </c>
      <c r="HH28">
        <v>0</v>
      </c>
      <c r="HI28">
        <v>0</v>
      </c>
      <c r="HJ28">
        <v>0</v>
      </c>
      <c r="HK28" t="s">
        <v>400</v>
      </c>
      <c r="HL28" t="s">
        <v>401</v>
      </c>
      <c r="HM28" t="s">
        <v>402</v>
      </c>
      <c r="HN28" t="s">
        <v>402</v>
      </c>
      <c r="HO28" t="s">
        <v>402</v>
      </c>
      <c r="HP28" t="s">
        <v>402</v>
      </c>
      <c r="HQ28">
        <v>0</v>
      </c>
      <c r="HR28">
        <v>100</v>
      </c>
      <c r="HS28">
        <v>100</v>
      </c>
      <c r="HT28">
        <v>-0.098</v>
      </c>
      <c r="HU28">
        <v>0</v>
      </c>
      <c r="HV28">
        <v>-0.098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-1</v>
      </c>
      <c r="IE28">
        <v>-1</v>
      </c>
      <c r="IF28">
        <v>-1</v>
      </c>
      <c r="IG28">
        <v>-1</v>
      </c>
      <c r="IH28">
        <v>-1607295.7</v>
      </c>
      <c r="II28">
        <v>25509184.7</v>
      </c>
      <c r="IJ28">
        <v>1.27319</v>
      </c>
      <c r="IK28">
        <v>2.58057</v>
      </c>
      <c r="IL28">
        <v>2.10083</v>
      </c>
      <c r="IM28">
        <v>2.677</v>
      </c>
      <c r="IN28">
        <v>2.24854</v>
      </c>
      <c r="IO28">
        <v>2.28638</v>
      </c>
      <c r="IP28">
        <v>36.3635</v>
      </c>
      <c r="IQ28">
        <v>16.0146</v>
      </c>
      <c r="IR28">
        <v>18</v>
      </c>
      <c r="IS28">
        <v>731.505</v>
      </c>
      <c r="IT28">
        <v>532.313</v>
      </c>
      <c r="IU28">
        <v>25.0011</v>
      </c>
      <c r="IV28">
        <v>30.8028</v>
      </c>
      <c r="IW28">
        <v>29.9998</v>
      </c>
      <c r="IX28">
        <v>30.6845</v>
      </c>
      <c r="IY28">
        <v>30.6547</v>
      </c>
      <c r="IZ28">
        <v>25.4298</v>
      </c>
      <c r="JA28">
        <v>100</v>
      </c>
      <c r="JB28">
        <v>0</v>
      </c>
      <c r="JC28">
        <v>25</v>
      </c>
      <c r="JD28">
        <v>400</v>
      </c>
      <c r="JE28">
        <v>14.3786</v>
      </c>
      <c r="JF28">
        <v>100.784</v>
      </c>
      <c r="JG28">
        <v>100.082</v>
      </c>
    </row>
    <row r="29" spans="1:267">
      <c r="A29">
        <v>11</v>
      </c>
      <c r="B29">
        <v>1530551138</v>
      </c>
      <c r="C29">
        <v>568.900000095367</v>
      </c>
      <c r="D29" t="s">
        <v>430</v>
      </c>
      <c r="E29" t="s">
        <v>431</v>
      </c>
      <c r="F29" t="s">
        <v>393</v>
      </c>
      <c r="G29" t="s">
        <v>394</v>
      </c>
      <c r="I29">
        <v>1530551138</v>
      </c>
      <c r="J29">
        <f>(K29)/1000</f>
        <v>0</v>
      </c>
      <c r="K29">
        <f>1000*CT29*AI29*(CP29-CQ29)/(100*CJ29*(1000-AI29*CP29))</f>
        <v>0</v>
      </c>
      <c r="L29">
        <f>CT29*AI29*(CO29-CN29*(1000-AI29*CQ29)/(1000-AI29*CP29))/(100*CJ29)</f>
        <v>0</v>
      </c>
      <c r="M29">
        <f>CN29 - IF(AI29&gt;1, L29*CJ29*100.0/(AK29*DB29), 0)</f>
        <v>0</v>
      </c>
      <c r="N29">
        <f>((T29-J29/2)*M29-L29)/(T29+J29/2)</f>
        <v>0</v>
      </c>
      <c r="O29">
        <f>N29*(CU29+CV29)/1000.0</f>
        <v>0</v>
      </c>
      <c r="P29">
        <f>(CN29 - IF(AI29&gt;1, L29*CJ29*100.0/(AK29*DB29), 0))*(CU29+CV29)/1000.0</f>
        <v>0</v>
      </c>
      <c r="Q29">
        <f>2.0/((1/S29-1/R29)+SIGN(S29)*SQRT((1/S29-1/R29)*(1/S29-1/R29) + 4*CK29/((CK29+1)*(CK29+1))*(2*1/S29*1/R29-1/R29*1/R29)))</f>
        <v>0</v>
      </c>
      <c r="R29">
        <f>IF(LEFT(CL29,1)&lt;&gt;"0",IF(LEFT(CL29,1)="1",3.0,$B$7),$D$5+$E$5*(DB29*CU29/($K$5*1000))+$F$5*(DB29*CU29/($K$5*1000))*MAX(MIN(CJ29,$J$5),$I$5)*MAX(MIN(CJ29,$J$5),$I$5)+$G$5*MAX(MIN(CJ29,$J$5),$I$5)*(DB29*CU29/($K$5*1000))+$H$5*(DB29*CU29/($K$5*1000))*(DB29*CU29/($K$5*1000)))</f>
        <v>0</v>
      </c>
      <c r="S29">
        <f>J29*(1000-(1000*0.61365*exp(17.502*W29/(240.97+W29))/(CU29+CV29)+CP29)/2)/(1000*0.61365*exp(17.502*W29/(240.97+W29))/(CU29+CV29)-CP29)</f>
        <v>0</v>
      </c>
      <c r="T29">
        <f>1/((CK29+1)/(Q29/1.6)+1/(R29/1.37)) + CK29/((CK29+1)/(Q29/1.6) + CK29/(R29/1.37))</f>
        <v>0</v>
      </c>
      <c r="U29">
        <f>(CF29*CI29)</f>
        <v>0</v>
      </c>
      <c r="V29">
        <f>(CW29+(U29+2*0.95*5.67E-8*(((CW29+$B$9)+273)^4-(CW29+273)^4)-44100*J29)/(1.84*29.3*R29+8*0.95*5.67E-8*(CW29+273)^3))</f>
        <v>0</v>
      </c>
      <c r="W29">
        <f>($C$9*CX29+$D$9*CY29+$E$9*V29)</f>
        <v>0</v>
      </c>
      <c r="X29">
        <f>0.61365*exp(17.502*W29/(240.97+W29))</f>
        <v>0</v>
      </c>
      <c r="Y29">
        <f>(Z29/AA29*100)</f>
        <v>0</v>
      </c>
      <c r="Z29">
        <f>CP29*(CU29+CV29)/1000</f>
        <v>0</v>
      </c>
      <c r="AA29">
        <f>0.61365*exp(17.502*CW29/(240.97+CW29))</f>
        <v>0</v>
      </c>
      <c r="AB29">
        <f>(X29-CP29*(CU29+CV29)/1000)</f>
        <v>0</v>
      </c>
      <c r="AC29">
        <f>(-J29*44100)</f>
        <v>0</v>
      </c>
      <c r="AD29">
        <f>2*29.3*R29*0.92*(CW29-W29)</f>
        <v>0</v>
      </c>
      <c r="AE29">
        <f>2*0.95*5.67E-8*(((CW29+$B$9)+273)^4-(W29+273)^4)</f>
        <v>0</v>
      </c>
      <c r="AF29">
        <f>U29+AE29+AC29+AD29</f>
        <v>0</v>
      </c>
      <c r="AG29">
        <v>28</v>
      </c>
      <c r="AH29">
        <v>4</v>
      </c>
      <c r="AI29">
        <f>IF(AG29*$H$15&gt;=AK29,1.0,(AK29/(AK29-AG29*$H$15)))</f>
        <v>0</v>
      </c>
      <c r="AJ29">
        <f>(AI29-1)*100</f>
        <v>0</v>
      </c>
      <c r="AK29">
        <f>MAX(0,($B$15+$C$15*DB29)/(1+$D$15*DB29)*CU29/(CW29+273)*$E$15)</f>
        <v>0</v>
      </c>
      <c r="AL29" t="s">
        <v>395</v>
      </c>
      <c r="AM29">
        <v>0</v>
      </c>
      <c r="AN29">
        <v>0</v>
      </c>
      <c r="AO29">
        <v>0</v>
      </c>
      <c r="AP29">
        <f>1-AN29/AO29</f>
        <v>0</v>
      </c>
      <c r="AQ29">
        <v>-1</v>
      </c>
      <c r="AR29" t="s">
        <v>432</v>
      </c>
      <c r="AS29">
        <v>8315.53</v>
      </c>
      <c r="AT29">
        <v>1441.8444</v>
      </c>
      <c r="AU29">
        <v>1809.58</v>
      </c>
      <c r="AV29">
        <f>1-AT29/AU29</f>
        <v>0</v>
      </c>
      <c r="AW29">
        <v>0.5</v>
      </c>
      <c r="AX29">
        <f>CG29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395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BN29" t="s">
        <v>395</v>
      </c>
      <c r="BO29" t="s">
        <v>395</v>
      </c>
      <c r="BP29" t="s">
        <v>395</v>
      </c>
      <c r="BQ29" t="s">
        <v>395</v>
      </c>
      <c r="BR29" t="s">
        <v>395</v>
      </c>
      <c r="BS29" t="s">
        <v>395</v>
      </c>
      <c r="BT29" t="s">
        <v>395</v>
      </c>
      <c r="BU29" t="s">
        <v>395</v>
      </c>
      <c r="BV29" t="s">
        <v>395</v>
      </c>
      <c r="BW29" t="s">
        <v>395</v>
      </c>
      <c r="BX29" t="s">
        <v>395</v>
      </c>
      <c r="BY29" t="s">
        <v>395</v>
      </c>
      <c r="BZ29" t="s">
        <v>395</v>
      </c>
      <c r="CA29" t="s">
        <v>395</v>
      </c>
      <c r="CB29" t="s">
        <v>395</v>
      </c>
      <c r="CC29" t="s">
        <v>395</v>
      </c>
      <c r="CD29" t="s">
        <v>395</v>
      </c>
      <c r="CE29" t="s">
        <v>395</v>
      </c>
      <c r="CF29">
        <f>$B$13*DC29+$C$13*DD29+$F$13*DO29*(1-DR29)</f>
        <v>0</v>
      </c>
      <c r="CG29">
        <f>CF29*CH29</f>
        <v>0</v>
      </c>
      <c r="CH29">
        <f>($B$13*$D$11+$C$13*$D$11+$F$13*((EB29+DT29)/MAX(EB29+DT29+EC29, 0.1)*$I$11+EC29/MAX(EB29+DT29+EC29, 0.1)*$J$11))/($B$13+$C$13+$F$13)</f>
        <v>0</v>
      </c>
      <c r="CI29">
        <f>($B$13*$K$11+$C$13*$K$11+$F$13*((EB29+DT29)/MAX(EB29+DT29+EC29, 0.1)*$P$11+EC29/MAX(EB29+DT29+EC29, 0.1)*$Q$11))/($B$13+$C$13+$F$13)</f>
        <v>0</v>
      </c>
      <c r="CJ29">
        <v>9</v>
      </c>
      <c r="CK29">
        <v>0.5</v>
      </c>
      <c r="CL29" t="s">
        <v>397</v>
      </c>
      <c r="CM29">
        <v>1530551138</v>
      </c>
      <c r="CN29">
        <v>367.271</v>
      </c>
      <c r="CO29">
        <v>400.008</v>
      </c>
      <c r="CP29">
        <v>25.7232</v>
      </c>
      <c r="CQ29">
        <v>17.6889</v>
      </c>
      <c r="CR29">
        <v>367.369</v>
      </c>
      <c r="CS29">
        <v>25.7232</v>
      </c>
      <c r="CT29">
        <v>700.005</v>
      </c>
      <c r="CU29">
        <v>90.8368</v>
      </c>
      <c r="CV29">
        <v>0.100068</v>
      </c>
      <c r="CW29">
        <v>27.8121</v>
      </c>
      <c r="CX29">
        <v>27.2116</v>
      </c>
      <c r="CY29">
        <v>999.9</v>
      </c>
      <c r="CZ29">
        <v>0</v>
      </c>
      <c r="DA29">
        <v>0</v>
      </c>
      <c r="DB29">
        <v>10014.4</v>
      </c>
      <c r="DC29">
        <v>0</v>
      </c>
      <c r="DD29">
        <v>0.219127</v>
      </c>
      <c r="DE29">
        <v>-32.7371</v>
      </c>
      <c r="DF29">
        <v>376.967</v>
      </c>
      <c r="DG29">
        <v>407.211</v>
      </c>
      <c r="DH29">
        <v>8.03433</v>
      </c>
      <c r="DI29">
        <v>400.008</v>
      </c>
      <c r="DJ29">
        <v>17.6889</v>
      </c>
      <c r="DK29">
        <v>2.33661</v>
      </c>
      <c r="DL29">
        <v>1.6068</v>
      </c>
      <c r="DM29">
        <v>19.9311</v>
      </c>
      <c r="DN29">
        <v>14.0242</v>
      </c>
      <c r="DO29">
        <v>2000</v>
      </c>
      <c r="DP29">
        <v>0.900009</v>
      </c>
      <c r="DQ29">
        <v>0.0999912</v>
      </c>
      <c r="DR29">
        <v>0</v>
      </c>
      <c r="DS29">
        <v>1363.74</v>
      </c>
      <c r="DT29">
        <v>4.99974</v>
      </c>
      <c r="DU29">
        <v>28427</v>
      </c>
      <c r="DV29">
        <v>15360.1</v>
      </c>
      <c r="DW29">
        <v>47.5</v>
      </c>
      <c r="DX29">
        <v>47.625</v>
      </c>
      <c r="DY29">
        <v>48</v>
      </c>
      <c r="DZ29">
        <v>48.125</v>
      </c>
      <c r="EA29">
        <v>49.062</v>
      </c>
      <c r="EB29">
        <v>1795.52</v>
      </c>
      <c r="EC29">
        <v>199.48</v>
      </c>
      <c r="ED29">
        <v>0</v>
      </c>
      <c r="EE29">
        <v>53.1000001430511</v>
      </c>
      <c r="EF29">
        <v>0</v>
      </c>
      <c r="EG29">
        <v>1441.8444</v>
      </c>
      <c r="EH29">
        <v>-893.033075545519</v>
      </c>
      <c r="EI29">
        <v>-17703.3845901189</v>
      </c>
      <c r="EJ29">
        <v>29937.688</v>
      </c>
      <c r="EK29">
        <v>15</v>
      </c>
      <c r="EL29">
        <v>0</v>
      </c>
      <c r="EM29" t="s">
        <v>398</v>
      </c>
      <c r="EN29">
        <v>1626988825.1</v>
      </c>
      <c r="EO29">
        <v>0</v>
      </c>
      <c r="EP29">
        <v>0</v>
      </c>
      <c r="EQ29">
        <v>-0.05</v>
      </c>
      <c r="ER29">
        <v>0</v>
      </c>
      <c r="ES29">
        <v>-0.098</v>
      </c>
      <c r="ET29">
        <v>0</v>
      </c>
      <c r="EU29">
        <v>400</v>
      </c>
      <c r="EV29">
        <v>0</v>
      </c>
      <c r="EW29">
        <v>0.32</v>
      </c>
      <c r="EX29">
        <v>0</v>
      </c>
      <c r="EY29">
        <v>-26.6161125</v>
      </c>
      <c r="EZ29">
        <v>-58.0640409005628</v>
      </c>
      <c r="FA29">
        <v>6.06755878493103</v>
      </c>
      <c r="FB29">
        <v>0</v>
      </c>
      <c r="FC29">
        <v>1</v>
      </c>
      <c r="FD29">
        <v>0</v>
      </c>
      <c r="FE29">
        <v>0</v>
      </c>
      <c r="FF29">
        <v>0</v>
      </c>
      <c r="FG29">
        <v>7.113983</v>
      </c>
      <c r="FH29">
        <v>7.2719358348968</v>
      </c>
      <c r="FI29">
        <v>0.739496361120864</v>
      </c>
      <c r="FJ29">
        <v>0</v>
      </c>
      <c r="FK29">
        <v>0</v>
      </c>
      <c r="FL29">
        <v>3</v>
      </c>
      <c r="FM29" t="s">
        <v>399</v>
      </c>
      <c r="FN29">
        <v>3.44498</v>
      </c>
      <c r="FO29">
        <v>2.77975</v>
      </c>
      <c r="FP29">
        <v>0.0782405</v>
      </c>
      <c r="FQ29">
        <v>0.0834695</v>
      </c>
      <c r="FR29">
        <v>0.104442</v>
      </c>
      <c r="FS29">
        <v>0.0790566</v>
      </c>
      <c r="FT29">
        <v>19582.4</v>
      </c>
      <c r="FU29">
        <v>23754.9</v>
      </c>
      <c r="FV29">
        <v>20708</v>
      </c>
      <c r="FW29">
        <v>25020.9</v>
      </c>
      <c r="FX29">
        <v>29420.5</v>
      </c>
      <c r="FY29">
        <v>33925.4</v>
      </c>
      <c r="FZ29">
        <v>37396.6</v>
      </c>
      <c r="GA29">
        <v>41522.3</v>
      </c>
      <c r="GB29">
        <v>2.19925</v>
      </c>
      <c r="GC29">
        <v>2.01977</v>
      </c>
      <c r="GD29">
        <v>0.0109375</v>
      </c>
      <c r="GE29">
        <v>0</v>
      </c>
      <c r="GF29">
        <v>27.0328</v>
      </c>
      <c r="GG29">
        <v>999.9</v>
      </c>
      <c r="GH29">
        <v>70.284</v>
      </c>
      <c r="GI29">
        <v>31.028</v>
      </c>
      <c r="GJ29">
        <v>34.9605</v>
      </c>
      <c r="GK29">
        <v>61.9002</v>
      </c>
      <c r="GL29">
        <v>17.9127</v>
      </c>
      <c r="GM29">
        <v>2</v>
      </c>
      <c r="GN29">
        <v>0.261212</v>
      </c>
      <c r="GO29">
        <v>2.3509</v>
      </c>
      <c r="GP29">
        <v>20.3212</v>
      </c>
      <c r="GQ29">
        <v>5.21804</v>
      </c>
      <c r="GR29">
        <v>11.962</v>
      </c>
      <c r="GS29">
        <v>4.98585</v>
      </c>
      <c r="GT29">
        <v>3.301</v>
      </c>
      <c r="GU29">
        <v>999.9</v>
      </c>
      <c r="GV29">
        <v>9999</v>
      </c>
      <c r="GW29">
        <v>9999</v>
      </c>
      <c r="GX29">
        <v>9999</v>
      </c>
      <c r="GY29">
        <v>1.88414</v>
      </c>
      <c r="GZ29">
        <v>1.8811</v>
      </c>
      <c r="HA29">
        <v>1.88278</v>
      </c>
      <c r="HB29">
        <v>1.88129</v>
      </c>
      <c r="HC29">
        <v>1.88278</v>
      </c>
      <c r="HD29">
        <v>1.88202</v>
      </c>
      <c r="HE29">
        <v>1.884</v>
      </c>
      <c r="HF29">
        <v>1.88126</v>
      </c>
      <c r="HG29">
        <v>5</v>
      </c>
      <c r="HH29">
        <v>0</v>
      </c>
      <c r="HI29">
        <v>0</v>
      </c>
      <c r="HJ29">
        <v>0</v>
      </c>
      <c r="HK29" t="s">
        <v>400</v>
      </c>
      <c r="HL29" t="s">
        <v>401</v>
      </c>
      <c r="HM29" t="s">
        <v>402</v>
      </c>
      <c r="HN29" t="s">
        <v>402</v>
      </c>
      <c r="HO29" t="s">
        <v>402</v>
      </c>
      <c r="HP29" t="s">
        <v>402</v>
      </c>
      <c r="HQ29">
        <v>0</v>
      </c>
      <c r="HR29">
        <v>100</v>
      </c>
      <c r="HS29">
        <v>100</v>
      </c>
      <c r="HT29">
        <v>-0.098</v>
      </c>
      <c r="HU29">
        <v>0</v>
      </c>
      <c r="HV29">
        <v>-0.098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-1</v>
      </c>
      <c r="IE29">
        <v>-1</v>
      </c>
      <c r="IF29">
        <v>-1</v>
      </c>
      <c r="IG29">
        <v>-1</v>
      </c>
      <c r="IH29">
        <v>-1607294.8</v>
      </c>
      <c r="II29">
        <v>25509185.6</v>
      </c>
      <c r="IJ29">
        <v>1.27319</v>
      </c>
      <c r="IK29">
        <v>2.58667</v>
      </c>
      <c r="IL29">
        <v>2.10083</v>
      </c>
      <c r="IM29">
        <v>2.67578</v>
      </c>
      <c r="IN29">
        <v>2.24854</v>
      </c>
      <c r="IO29">
        <v>2.27417</v>
      </c>
      <c r="IP29">
        <v>36.3871</v>
      </c>
      <c r="IQ29">
        <v>15.997</v>
      </c>
      <c r="IR29">
        <v>18</v>
      </c>
      <c r="IS29">
        <v>712.635</v>
      </c>
      <c r="IT29">
        <v>532.343</v>
      </c>
      <c r="IU29">
        <v>24.9993</v>
      </c>
      <c r="IV29">
        <v>30.7841</v>
      </c>
      <c r="IW29">
        <v>30.0001</v>
      </c>
      <c r="IX29">
        <v>30.6689</v>
      </c>
      <c r="IY29">
        <v>30.6401</v>
      </c>
      <c r="IZ29">
        <v>25.4361</v>
      </c>
      <c r="JA29">
        <v>100</v>
      </c>
      <c r="JB29">
        <v>0</v>
      </c>
      <c r="JC29">
        <v>25</v>
      </c>
      <c r="JD29">
        <v>400</v>
      </c>
      <c r="JE29">
        <v>14.3786</v>
      </c>
      <c r="JF29">
        <v>100.79</v>
      </c>
      <c r="JG29">
        <v>100.088</v>
      </c>
    </row>
    <row r="30" spans="1:267">
      <c r="A30">
        <v>12</v>
      </c>
      <c r="B30">
        <v>1530551182</v>
      </c>
      <c r="C30">
        <v>612.900000095367</v>
      </c>
      <c r="D30" t="s">
        <v>433</v>
      </c>
      <c r="E30" t="s">
        <v>434</v>
      </c>
      <c r="F30" t="s">
        <v>393</v>
      </c>
      <c r="G30" t="s">
        <v>394</v>
      </c>
      <c r="I30">
        <v>1530551182</v>
      </c>
      <c r="J30">
        <f>(K30)/1000</f>
        <v>0</v>
      </c>
      <c r="K30">
        <f>1000*CT30*AI30*(CP30-CQ30)/(100*CJ30*(1000-AI30*CP30))</f>
        <v>0</v>
      </c>
      <c r="L30">
        <f>CT30*AI30*(CO30-CN30*(1000-AI30*CQ30)/(1000-AI30*CP30))/(100*CJ30)</f>
        <v>0</v>
      </c>
      <c r="M30">
        <f>CN30 - IF(AI30&gt;1, L30*CJ30*100.0/(AK30*DB30), 0)</f>
        <v>0</v>
      </c>
      <c r="N30">
        <f>((T30-J30/2)*M30-L30)/(T30+J30/2)</f>
        <v>0</v>
      </c>
      <c r="O30">
        <f>N30*(CU30+CV30)/1000.0</f>
        <v>0</v>
      </c>
      <c r="P30">
        <f>(CN30 - IF(AI30&gt;1, L30*CJ30*100.0/(AK30*DB30), 0))*(CU30+CV30)/1000.0</f>
        <v>0</v>
      </c>
      <c r="Q30">
        <f>2.0/((1/S30-1/R30)+SIGN(S30)*SQRT((1/S30-1/R30)*(1/S30-1/R30) + 4*CK30/((CK30+1)*(CK30+1))*(2*1/S30*1/R30-1/R30*1/R30)))</f>
        <v>0</v>
      </c>
      <c r="R30">
        <f>IF(LEFT(CL30,1)&lt;&gt;"0",IF(LEFT(CL30,1)="1",3.0,$B$7),$D$5+$E$5*(DB30*CU30/($K$5*1000))+$F$5*(DB30*CU30/($K$5*1000))*MAX(MIN(CJ30,$J$5),$I$5)*MAX(MIN(CJ30,$J$5),$I$5)+$G$5*MAX(MIN(CJ30,$J$5),$I$5)*(DB30*CU30/($K$5*1000))+$H$5*(DB30*CU30/($K$5*1000))*(DB30*CU30/($K$5*1000)))</f>
        <v>0</v>
      </c>
      <c r="S30">
        <f>J30*(1000-(1000*0.61365*exp(17.502*W30/(240.97+W30))/(CU30+CV30)+CP30)/2)/(1000*0.61365*exp(17.502*W30/(240.97+W30))/(CU30+CV30)-CP30)</f>
        <v>0</v>
      </c>
      <c r="T30">
        <f>1/((CK30+1)/(Q30/1.6)+1/(R30/1.37)) + CK30/((CK30+1)/(Q30/1.6) + CK30/(R30/1.37))</f>
        <v>0</v>
      </c>
      <c r="U30">
        <f>(CF30*CI30)</f>
        <v>0</v>
      </c>
      <c r="V30">
        <f>(CW30+(U30+2*0.95*5.67E-8*(((CW30+$B$9)+273)^4-(CW30+273)^4)-44100*J30)/(1.84*29.3*R30+8*0.95*5.67E-8*(CW30+273)^3))</f>
        <v>0</v>
      </c>
      <c r="W30">
        <f>($C$9*CX30+$D$9*CY30+$E$9*V30)</f>
        <v>0</v>
      </c>
      <c r="X30">
        <f>0.61365*exp(17.502*W30/(240.97+W30))</f>
        <v>0</v>
      </c>
      <c r="Y30">
        <f>(Z30/AA30*100)</f>
        <v>0</v>
      </c>
      <c r="Z30">
        <f>CP30*(CU30+CV30)/1000</f>
        <v>0</v>
      </c>
      <c r="AA30">
        <f>0.61365*exp(17.502*CW30/(240.97+CW30))</f>
        <v>0</v>
      </c>
      <c r="AB30">
        <f>(X30-CP30*(CU30+CV30)/1000)</f>
        <v>0</v>
      </c>
      <c r="AC30">
        <f>(-J30*44100)</f>
        <v>0</v>
      </c>
      <c r="AD30">
        <f>2*29.3*R30*0.92*(CW30-W30)</f>
        <v>0</v>
      </c>
      <c r="AE30">
        <f>2*0.95*5.67E-8*(((CW30+$B$9)+273)^4-(W30+273)^4)</f>
        <v>0</v>
      </c>
      <c r="AF30">
        <f>U30+AE30+AC30+AD30</f>
        <v>0</v>
      </c>
      <c r="AG30">
        <v>70</v>
      </c>
      <c r="AH30">
        <v>10</v>
      </c>
      <c r="AI30">
        <f>IF(AG30*$H$15&gt;=AK30,1.0,(AK30/(AK30-AG30*$H$15)))</f>
        <v>0</v>
      </c>
      <c r="AJ30">
        <f>(AI30-1)*100</f>
        <v>0</v>
      </c>
      <c r="AK30">
        <f>MAX(0,($B$15+$C$15*DB30)/(1+$D$15*DB30)*CU30/(CW30+273)*$E$15)</f>
        <v>0</v>
      </c>
      <c r="AL30" t="s">
        <v>395</v>
      </c>
      <c r="AM30">
        <v>0</v>
      </c>
      <c r="AN30">
        <v>0</v>
      </c>
      <c r="AO30">
        <v>0</v>
      </c>
      <c r="AP30">
        <f>1-AN30/AO30</f>
        <v>0</v>
      </c>
      <c r="AQ30">
        <v>-1</v>
      </c>
      <c r="AR30" t="s">
        <v>435</v>
      </c>
      <c r="AS30">
        <v>8304.37</v>
      </c>
      <c r="AT30">
        <v>1113.8136</v>
      </c>
      <c r="AU30">
        <v>1515.34</v>
      </c>
      <c r="AV30">
        <f>1-AT30/AU30</f>
        <v>0</v>
      </c>
      <c r="AW30">
        <v>0.5</v>
      </c>
      <c r="AX30">
        <f>CG30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395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BN30" t="s">
        <v>395</v>
      </c>
      <c r="BO30" t="s">
        <v>395</v>
      </c>
      <c r="BP30" t="s">
        <v>395</v>
      </c>
      <c r="BQ30" t="s">
        <v>395</v>
      </c>
      <c r="BR30" t="s">
        <v>395</v>
      </c>
      <c r="BS30" t="s">
        <v>395</v>
      </c>
      <c r="BT30" t="s">
        <v>395</v>
      </c>
      <c r="BU30" t="s">
        <v>395</v>
      </c>
      <c r="BV30" t="s">
        <v>395</v>
      </c>
      <c r="BW30" t="s">
        <v>395</v>
      </c>
      <c r="BX30" t="s">
        <v>395</v>
      </c>
      <c r="BY30" t="s">
        <v>395</v>
      </c>
      <c r="BZ30" t="s">
        <v>395</v>
      </c>
      <c r="CA30" t="s">
        <v>395</v>
      </c>
      <c r="CB30" t="s">
        <v>395</v>
      </c>
      <c r="CC30" t="s">
        <v>395</v>
      </c>
      <c r="CD30" t="s">
        <v>395</v>
      </c>
      <c r="CE30" t="s">
        <v>395</v>
      </c>
      <c r="CF30">
        <f>$B$13*DC30+$C$13*DD30+$F$13*DO30*(1-DR30)</f>
        <v>0</v>
      </c>
      <c r="CG30">
        <f>CF30*CH30</f>
        <v>0</v>
      </c>
      <c r="CH30">
        <f>($B$13*$D$11+$C$13*$D$11+$F$13*((EB30+DT30)/MAX(EB30+DT30+EC30, 0.1)*$I$11+EC30/MAX(EB30+DT30+EC30, 0.1)*$J$11))/($B$13+$C$13+$F$13)</f>
        <v>0</v>
      </c>
      <c r="CI30">
        <f>($B$13*$K$11+$C$13*$K$11+$F$13*((EB30+DT30)/MAX(EB30+DT30+EC30, 0.1)*$P$11+EC30/MAX(EB30+DT30+EC30, 0.1)*$Q$11))/($B$13+$C$13+$F$13)</f>
        <v>0</v>
      </c>
      <c r="CJ30">
        <v>9</v>
      </c>
      <c r="CK30">
        <v>0.5</v>
      </c>
      <c r="CL30" t="s">
        <v>397</v>
      </c>
      <c r="CM30">
        <v>1530551182</v>
      </c>
      <c r="CN30">
        <v>367.605</v>
      </c>
      <c r="CO30">
        <v>399.982</v>
      </c>
      <c r="CP30">
        <v>25.2415</v>
      </c>
      <c r="CQ30">
        <v>17.8308</v>
      </c>
      <c r="CR30">
        <v>367.703</v>
      </c>
      <c r="CS30">
        <v>25.2415</v>
      </c>
      <c r="CT30">
        <v>699.985</v>
      </c>
      <c r="CU30">
        <v>90.8385</v>
      </c>
      <c r="CV30">
        <v>0.0997214</v>
      </c>
      <c r="CW30">
        <v>27.921</v>
      </c>
      <c r="CX30">
        <v>27.2276</v>
      </c>
      <c r="CY30">
        <v>999.9</v>
      </c>
      <c r="CZ30">
        <v>0</v>
      </c>
      <c r="DA30">
        <v>0</v>
      </c>
      <c r="DB30">
        <v>10008.8</v>
      </c>
      <c r="DC30">
        <v>0</v>
      </c>
      <c r="DD30">
        <v>0.219127</v>
      </c>
      <c r="DE30">
        <v>-32.3772</v>
      </c>
      <c r="DF30">
        <v>377.124</v>
      </c>
      <c r="DG30">
        <v>407.243</v>
      </c>
      <c r="DH30">
        <v>7.41069</v>
      </c>
      <c r="DI30">
        <v>399.982</v>
      </c>
      <c r="DJ30">
        <v>17.8308</v>
      </c>
      <c r="DK30">
        <v>2.2929</v>
      </c>
      <c r="DL30">
        <v>1.61973</v>
      </c>
      <c r="DM30">
        <v>19.6266</v>
      </c>
      <c r="DN30">
        <v>14.1478</v>
      </c>
      <c r="DO30">
        <v>2000.02</v>
      </c>
      <c r="DP30">
        <v>0.90001</v>
      </c>
      <c r="DQ30">
        <v>0.0999896</v>
      </c>
      <c r="DR30">
        <v>0</v>
      </c>
      <c r="DS30">
        <v>1082.17</v>
      </c>
      <c r="DT30">
        <v>4.99974</v>
      </c>
      <c r="DU30">
        <v>25239.9</v>
      </c>
      <c r="DV30">
        <v>15360.2</v>
      </c>
      <c r="DW30">
        <v>47.25</v>
      </c>
      <c r="DX30">
        <v>47.687</v>
      </c>
      <c r="DY30">
        <v>47.875</v>
      </c>
      <c r="DZ30">
        <v>47.875</v>
      </c>
      <c r="EA30">
        <v>49</v>
      </c>
      <c r="EB30">
        <v>1795.54</v>
      </c>
      <c r="EC30">
        <v>199.48</v>
      </c>
      <c r="ED30">
        <v>0</v>
      </c>
      <c r="EE30">
        <v>43.2999999523163</v>
      </c>
      <c r="EF30">
        <v>0</v>
      </c>
      <c r="EG30">
        <v>1113.8136</v>
      </c>
      <c r="EH30">
        <v>-304.940769639932</v>
      </c>
      <c r="EI30">
        <v>-13935.5846408097</v>
      </c>
      <c r="EJ30">
        <v>27067.712</v>
      </c>
      <c r="EK30">
        <v>15</v>
      </c>
      <c r="EL30">
        <v>0</v>
      </c>
      <c r="EM30" t="s">
        <v>398</v>
      </c>
      <c r="EN30">
        <v>1626988825.1</v>
      </c>
      <c r="EO30">
        <v>0</v>
      </c>
      <c r="EP30">
        <v>0</v>
      </c>
      <c r="EQ30">
        <v>-0.05</v>
      </c>
      <c r="ER30">
        <v>0</v>
      </c>
      <c r="ES30">
        <v>-0.098</v>
      </c>
      <c r="ET30">
        <v>0</v>
      </c>
      <c r="EU30">
        <v>400</v>
      </c>
      <c r="EV30">
        <v>0</v>
      </c>
      <c r="EW30">
        <v>0.32</v>
      </c>
      <c r="EX30">
        <v>0</v>
      </c>
      <c r="EY30">
        <v>-30.53373</v>
      </c>
      <c r="EZ30">
        <v>-19.8541328330206</v>
      </c>
      <c r="FA30">
        <v>2.20139535933462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7.16480425</v>
      </c>
      <c r="FH30">
        <v>2.04352311444653</v>
      </c>
      <c r="FI30">
        <v>0.203077978396077</v>
      </c>
      <c r="FJ30">
        <v>0</v>
      </c>
      <c r="FK30">
        <v>0</v>
      </c>
      <c r="FL30">
        <v>3</v>
      </c>
      <c r="FM30" t="s">
        <v>399</v>
      </c>
      <c r="FN30">
        <v>3.44495</v>
      </c>
      <c r="FO30">
        <v>2.77935</v>
      </c>
      <c r="FP30">
        <v>0.0782958</v>
      </c>
      <c r="FQ30">
        <v>0.0834697</v>
      </c>
      <c r="FR30">
        <v>0.103056</v>
      </c>
      <c r="FS30">
        <v>0.0795241</v>
      </c>
      <c r="FT30">
        <v>19582</v>
      </c>
      <c r="FU30">
        <v>23755.5</v>
      </c>
      <c r="FV30">
        <v>20708.9</v>
      </c>
      <c r="FW30">
        <v>25021.5</v>
      </c>
      <c r="FX30">
        <v>29467.4</v>
      </c>
      <c r="FY30">
        <v>33909</v>
      </c>
      <c r="FZ30">
        <v>37398.2</v>
      </c>
      <c r="GA30">
        <v>41523.3</v>
      </c>
      <c r="GB30">
        <v>2.1418</v>
      </c>
      <c r="GC30">
        <v>2.0181</v>
      </c>
      <c r="GD30">
        <v>0.0158697</v>
      </c>
      <c r="GE30">
        <v>0</v>
      </c>
      <c r="GF30">
        <v>26.9682</v>
      </c>
      <c r="GG30">
        <v>999.9</v>
      </c>
      <c r="GH30">
        <v>70.046</v>
      </c>
      <c r="GI30">
        <v>31.149</v>
      </c>
      <c r="GJ30">
        <v>35.0832</v>
      </c>
      <c r="GK30">
        <v>62.0902</v>
      </c>
      <c r="GL30">
        <v>17.7885</v>
      </c>
      <c r="GM30">
        <v>2</v>
      </c>
      <c r="GN30">
        <v>0.260071</v>
      </c>
      <c r="GO30">
        <v>2.31947</v>
      </c>
      <c r="GP30">
        <v>20.3219</v>
      </c>
      <c r="GQ30">
        <v>5.22118</v>
      </c>
      <c r="GR30">
        <v>11.962</v>
      </c>
      <c r="GS30">
        <v>4.98575</v>
      </c>
      <c r="GT30">
        <v>3.301</v>
      </c>
      <c r="GU30">
        <v>999.9</v>
      </c>
      <c r="GV30">
        <v>9999</v>
      </c>
      <c r="GW30">
        <v>9999</v>
      </c>
      <c r="GX30">
        <v>9999</v>
      </c>
      <c r="GY30">
        <v>1.88412</v>
      </c>
      <c r="GZ30">
        <v>1.8811</v>
      </c>
      <c r="HA30">
        <v>1.88278</v>
      </c>
      <c r="HB30">
        <v>1.88133</v>
      </c>
      <c r="HC30">
        <v>1.88278</v>
      </c>
      <c r="HD30">
        <v>1.88203</v>
      </c>
      <c r="HE30">
        <v>1.884</v>
      </c>
      <c r="HF30">
        <v>1.88126</v>
      </c>
      <c r="HG30">
        <v>5</v>
      </c>
      <c r="HH30">
        <v>0</v>
      </c>
      <c r="HI30">
        <v>0</v>
      </c>
      <c r="HJ30">
        <v>0</v>
      </c>
      <c r="HK30" t="s">
        <v>400</v>
      </c>
      <c r="HL30" t="s">
        <v>401</v>
      </c>
      <c r="HM30" t="s">
        <v>402</v>
      </c>
      <c r="HN30" t="s">
        <v>402</v>
      </c>
      <c r="HO30" t="s">
        <v>402</v>
      </c>
      <c r="HP30" t="s">
        <v>402</v>
      </c>
      <c r="HQ30">
        <v>0</v>
      </c>
      <c r="HR30">
        <v>100</v>
      </c>
      <c r="HS30">
        <v>100</v>
      </c>
      <c r="HT30">
        <v>-0.098</v>
      </c>
      <c r="HU30">
        <v>0</v>
      </c>
      <c r="HV30">
        <v>-0.098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-1</v>
      </c>
      <c r="IE30">
        <v>-1</v>
      </c>
      <c r="IF30">
        <v>-1</v>
      </c>
      <c r="IG30">
        <v>-1</v>
      </c>
      <c r="IH30">
        <v>-1607294.1</v>
      </c>
      <c r="II30">
        <v>25509186.4</v>
      </c>
      <c r="IJ30">
        <v>1.27319</v>
      </c>
      <c r="IK30">
        <v>2.59399</v>
      </c>
      <c r="IL30">
        <v>2.10083</v>
      </c>
      <c r="IM30">
        <v>2.67578</v>
      </c>
      <c r="IN30">
        <v>2.24854</v>
      </c>
      <c r="IO30">
        <v>2.27173</v>
      </c>
      <c r="IP30">
        <v>36.4343</v>
      </c>
      <c r="IQ30">
        <v>16.0058</v>
      </c>
      <c r="IR30">
        <v>18</v>
      </c>
      <c r="IS30">
        <v>664.579</v>
      </c>
      <c r="IT30">
        <v>531.042</v>
      </c>
      <c r="IU30">
        <v>24.9999</v>
      </c>
      <c r="IV30">
        <v>30.7814</v>
      </c>
      <c r="IW30">
        <v>29.9999</v>
      </c>
      <c r="IX30">
        <v>30.6601</v>
      </c>
      <c r="IY30">
        <v>30.6321</v>
      </c>
      <c r="IZ30">
        <v>25.4461</v>
      </c>
      <c r="JA30">
        <v>100</v>
      </c>
      <c r="JB30">
        <v>0</v>
      </c>
      <c r="JC30">
        <v>25</v>
      </c>
      <c r="JD30">
        <v>400</v>
      </c>
      <c r="JE30">
        <v>14.3786</v>
      </c>
      <c r="JF30">
        <v>100.794</v>
      </c>
      <c r="JG30">
        <v>100.091</v>
      </c>
    </row>
    <row r="31" spans="1:267">
      <c r="A31">
        <v>13</v>
      </c>
      <c r="B31">
        <v>1530551237.5</v>
      </c>
      <c r="C31">
        <v>668.400000095367</v>
      </c>
      <c r="D31" t="s">
        <v>436</v>
      </c>
      <c r="E31" t="s">
        <v>437</v>
      </c>
      <c r="F31" t="s">
        <v>393</v>
      </c>
      <c r="G31" t="s">
        <v>394</v>
      </c>
      <c r="I31">
        <v>1530551237.5</v>
      </c>
      <c r="J31">
        <f>(K31)/1000</f>
        <v>0</v>
      </c>
      <c r="K31">
        <f>1000*CT31*AI31*(CP31-CQ31)/(100*CJ31*(1000-AI31*CP31))</f>
        <v>0</v>
      </c>
      <c r="L31">
        <f>CT31*AI31*(CO31-CN31*(1000-AI31*CQ31)/(1000-AI31*CP31))/(100*CJ31)</f>
        <v>0</v>
      </c>
      <c r="M31">
        <f>CN31 - IF(AI31&gt;1, L31*CJ31*100.0/(AK31*DB31), 0)</f>
        <v>0</v>
      </c>
      <c r="N31">
        <f>((T31-J31/2)*M31-L31)/(T31+J31/2)</f>
        <v>0</v>
      </c>
      <c r="O31">
        <f>N31*(CU31+CV31)/1000.0</f>
        <v>0</v>
      </c>
      <c r="P31">
        <f>(CN31 - IF(AI31&gt;1, L31*CJ31*100.0/(AK31*DB31), 0))*(CU31+CV31)/1000.0</f>
        <v>0</v>
      </c>
      <c r="Q31">
        <f>2.0/((1/S31-1/R31)+SIGN(S31)*SQRT((1/S31-1/R31)*(1/S31-1/R31) + 4*CK31/((CK31+1)*(CK31+1))*(2*1/S31*1/R31-1/R31*1/R31)))</f>
        <v>0</v>
      </c>
      <c r="R31">
        <f>IF(LEFT(CL31,1)&lt;&gt;"0",IF(LEFT(CL31,1)="1",3.0,$B$7),$D$5+$E$5*(DB31*CU31/($K$5*1000))+$F$5*(DB31*CU31/($K$5*1000))*MAX(MIN(CJ31,$J$5),$I$5)*MAX(MIN(CJ31,$J$5),$I$5)+$G$5*MAX(MIN(CJ31,$J$5),$I$5)*(DB31*CU31/($K$5*1000))+$H$5*(DB31*CU31/($K$5*1000))*(DB31*CU31/($K$5*1000)))</f>
        <v>0</v>
      </c>
      <c r="S31">
        <f>J31*(1000-(1000*0.61365*exp(17.502*W31/(240.97+W31))/(CU31+CV31)+CP31)/2)/(1000*0.61365*exp(17.502*W31/(240.97+W31))/(CU31+CV31)-CP31)</f>
        <v>0</v>
      </c>
      <c r="T31">
        <f>1/((CK31+1)/(Q31/1.6)+1/(R31/1.37)) + CK31/((CK31+1)/(Q31/1.6) + CK31/(R31/1.37))</f>
        <v>0</v>
      </c>
      <c r="U31">
        <f>(CF31*CI31)</f>
        <v>0</v>
      </c>
      <c r="V31">
        <f>(CW31+(U31+2*0.95*5.67E-8*(((CW31+$B$9)+273)^4-(CW31+273)^4)-44100*J31)/(1.84*29.3*R31+8*0.95*5.67E-8*(CW31+273)^3))</f>
        <v>0</v>
      </c>
      <c r="W31">
        <f>($C$9*CX31+$D$9*CY31+$E$9*V31)</f>
        <v>0</v>
      </c>
      <c r="X31">
        <f>0.61365*exp(17.502*W31/(240.97+W31))</f>
        <v>0</v>
      </c>
      <c r="Y31">
        <f>(Z31/AA31*100)</f>
        <v>0</v>
      </c>
      <c r="Z31">
        <f>CP31*(CU31+CV31)/1000</f>
        <v>0</v>
      </c>
      <c r="AA31">
        <f>0.61365*exp(17.502*CW31/(240.97+CW31))</f>
        <v>0</v>
      </c>
      <c r="AB31">
        <f>(X31-CP31*(CU31+CV31)/1000)</f>
        <v>0</v>
      </c>
      <c r="AC31">
        <f>(-J31*44100)</f>
        <v>0</v>
      </c>
      <c r="AD31">
        <f>2*29.3*R31*0.92*(CW31-W31)</f>
        <v>0</v>
      </c>
      <c r="AE31">
        <f>2*0.95*5.67E-8*(((CW31+$B$9)+273)^4-(W31+273)^4)</f>
        <v>0</v>
      </c>
      <c r="AF31">
        <f>U31+AE31+AC31+AD31</f>
        <v>0</v>
      </c>
      <c r="AG31">
        <v>0</v>
      </c>
      <c r="AH31">
        <v>0</v>
      </c>
      <c r="AI31">
        <f>IF(AG31*$H$15&gt;=AK31,1.0,(AK31/(AK31-AG31*$H$15)))</f>
        <v>0</v>
      </c>
      <c r="AJ31">
        <f>(AI31-1)*100</f>
        <v>0</v>
      </c>
      <c r="AK31">
        <f>MAX(0,($B$15+$C$15*DB31)/(1+$D$15*DB31)*CU31/(CW31+273)*$E$15)</f>
        <v>0</v>
      </c>
      <c r="AL31" t="s">
        <v>395</v>
      </c>
      <c r="AM31">
        <v>0</v>
      </c>
      <c r="AN31">
        <v>0</v>
      </c>
      <c r="AO31">
        <v>0</v>
      </c>
      <c r="AP31">
        <f>1-AN31/AO31</f>
        <v>0</v>
      </c>
      <c r="AQ31">
        <v>-1</v>
      </c>
      <c r="AR31" t="s">
        <v>438</v>
      </c>
      <c r="AS31">
        <v>8314.56</v>
      </c>
      <c r="AT31">
        <v>1476.69961538462</v>
      </c>
      <c r="AU31">
        <v>1703.85</v>
      </c>
      <c r="AV31">
        <f>1-AT31/AU31</f>
        <v>0</v>
      </c>
      <c r="AW31">
        <v>0.5</v>
      </c>
      <c r="AX31">
        <f>CG31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395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BN31" t="s">
        <v>395</v>
      </c>
      <c r="BO31" t="s">
        <v>395</v>
      </c>
      <c r="BP31" t="s">
        <v>395</v>
      </c>
      <c r="BQ31" t="s">
        <v>395</v>
      </c>
      <c r="BR31" t="s">
        <v>395</v>
      </c>
      <c r="BS31" t="s">
        <v>395</v>
      </c>
      <c r="BT31" t="s">
        <v>395</v>
      </c>
      <c r="BU31" t="s">
        <v>395</v>
      </c>
      <c r="BV31" t="s">
        <v>395</v>
      </c>
      <c r="BW31" t="s">
        <v>395</v>
      </c>
      <c r="BX31" t="s">
        <v>395</v>
      </c>
      <c r="BY31" t="s">
        <v>395</v>
      </c>
      <c r="BZ31" t="s">
        <v>395</v>
      </c>
      <c r="CA31" t="s">
        <v>395</v>
      </c>
      <c r="CB31" t="s">
        <v>395</v>
      </c>
      <c r="CC31" t="s">
        <v>395</v>
      </c>
      <c r="CD31" t="s">
        <v>395</v>
      </c>
      <c r="CE31" t="s">
        <v>395</v>
      </c>
      <c r="CF31">
        <f>$B$13*DC31+$C$13*DD31+$F$13*DO31*(1-DR31)</f>
        <v>0</v>
      </c>
      <c r="CG31">
        <f>CF31*CH31</f>
        <v>0</v>
      </c>
      <c r="CH31">
        <f>($B$13*$D$11+$C$13*$D$11+$F$13*((EB31+DT31)/MAX(EB31+DT31+EC31, 0.1)*$I$11+EC31/MAX(EB31+DT31+EC31, 0.1)*$J$11))/($B$13+$C$13+$F$13)</f>
        <v>0</v>
      </c>
      <c r="CI31">
        <f>($B$13*$K$11+$C$13*$K$11+$F$13*((EB31+DT31)/MAX(EB31+DT31+EC31, 0.1)*$P$11+EC31/MAX(EB31+DT31+EC31, 0.1)*$Q$11))/($B$13+$C$13+$F$13)</f>
        <v>0</v>
      </c>
      <c r="CJ31">
        <v>9</v>
      </c>
      <c r="CK31">
        <v>0.5</v>
      </c>
      <c r="CL31" t="s">
        <v>397</v>
      </c>
      <c r="CM31">
        <v>1530551237.5</v>
      </c>
      <c r="CN31">
        <v>375.901</v>
      </c>
      <c r="CO31">
        <v>399.961</v>
      </c>
      <c r="CP31">
        <v>25.4054</v>
      </c>
      <c r="CQ31">
        <v>17.9946</v>
      </c>
      <c r="CR31">
        <v>375.999</v>
      </c>
      <c r="CS31">
        <v>25.4054</v>
      </c>
      <c r="CT31">
        <v>700.031</v>
      </c>
      <c r="CU31">
        <v>90.8348</v>
      </c>
      <c r="CV31">
        <v>0.100184</v>
      </c>
      <c r="CW31">
        <v>28.0468</v>
      </c>
      <c r="CX31">
        <v>27.3999</v>
      </c>
      <c r="CY31">
        <v>999.9</v>
      </c>
      <c r="CZ31">
        <v>0</v>
      </c>
      <c r="DA31">
        <v>0</v>
      </c>
      <c r="DB31">
        <v>10006.9</v>
      </c>
      <c r="DC31">
        <v>0</v>
      </c>
      <c r="DD31">
        <v>0.219127</v>
      </c>
      <c r="DE31">
        <v>-24.0602</v>
      </c>
      <c r="DF31">
        <v>385.7</v>
      </c>
      <c r="DG31">
        <v>407.29</v>
      </c>
      <c r="DH31">
        <v>7.41082</v>
      </c>
      <c r="DI31">
        <v>399.961</v>
      </c>
      <c r="DJ31">
        <v>17.9946</v>
      </c>
      <c r="DK31">
        <v>2.30769</v>
      </c>
      <c r="DL31">
        <v>1.63453</v>
      </c>
      <c r="DM31">
        <v>19.7302</v>
      </c>
      <c r="DN31">
        <v>14.2883</v>
      </c>
      <c r="DO31">
        <v>2000.01</v>
      </c>
      <c r="DP31">
        <v>0.899999</v>
      </c>
      <c r="DQ31">
        <v>0.100001</v>
      </c>
      <c r="DR31">
        <v>0</v>
      </c>
      <c r="DS31">
        <v>1379.87</v>
      </c>
      <c r="DT31">
        <v>4.99974</v>
      </c>
      <c r="DU31">
        <v>35597.9</v>
      </c>
      <c r="DV31">
        <v>15360.1</v>
      </c>
      <c r="DW31">
        <v>47.562</v>
      </c>
      <c r="DX31">
        <v>47.5</v>
      </c>
      <c r="DY31">
        <v>48.125</v>
      </c>
      <c r="DZ31">
        <v>48.687</v>
      </c>
      <c r="EA31">
        <v>49.125</v>
      </c>
      <c r="EB31">
        <v>1795.51</v>
      </c>
      <c r="EC31">
        <v>199.5</v>
      </c>
      <c r="ED31">
        <v>0</v>
      </c>
      <c r="EE31">
        <v>54.9000000953674</v>
      </c>
      <c r="EF31">
        <v>0</v>
      </c>
      <c r="EG31">
        <v>1476.69961538462</v>
      </c>
      <c r="EH31">
        <v>-849.526496201929</v>
      </c>
      <c r="EI31">
        <v>-20976.0376173584</v>
      </c>
      <c r="EJ31">
        <v>37859.5115384615</v>
      </c>
      <c r="EK31">
        <v>15</v>
      </c>
      <c r="EL31">
        <v>0</v>
      </c>
      <c r="EM31" t="s">
        <v>398</v>
      </c>
      <c r="EN31">
        <v>1626988825.1</v>
      </c>
      <c r="EO31">
        <v>0</v>
      </c>
      <c r="EP31">
        <v>0</v>
      </c>
      <c r="EQ31">
        <v>-0.05</v>
      </c>
      <c r="ER31">
        <v>0</v>
      </c>
      <c r="ES31">
        <v>-0.098</v>
      </c>
      <c r="ET31">
        <v>0</v>
      </c>
      <c r="EU31">
        <v>400</v>
      </c>
      <c r="EV31">
        <v>0</v>
      </c>
      <c r="EW31">
        <v>0.32</v>
      </c>
      <c r="EX31">
        <v>0</v>
      </c>
      <c r="EY31">
        <v>-22.360305</v>
      </c>
      <c r="EZ31">
        <v>-15.4959894934334</v>
      </c>
      <c r="FA31">
        <v>1.61169460288697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6.88035475</v>
      </c>
      <c r="FH31">
        <v>4.34042195121951</v>
      </c>
      <c r="FI31">
        <v>0.433902664482413</v>
      </c>
      <c r="FJ31">
        <v>0</v>
      </c>
      <c r="FK31">
        <v>0</v>
      </c>
      <c r="FL31">
        <v>3</v>
      </c>
      <c r="FM31" t="s">
        <v>399</v>
      </c>
      <c r="FN31">
        <v>3.44503</v>
      </c>
      <c r="FO31">
        <v>2.7798</v>
      </c>
      <c r="FP31">
        <v>0.0796678</v>
      </c>
      <c r="FQ31">
        <v>0.083467</v>
      </c>
      <c r="FR31">
        <v>0.10353</v>
      </c>
      <c r="FS31">
        <v>0.0800573</v>
      </c>
      <c r="FT31">
        <v>19554.2</v>
      </c>
      <c r="FU31">
        <v>23757</v>
      </c>
      <c r="FV31">
        <v>20710.2</v>
      </c>
      <c r="FW31">
        <v>25023</v>
      </c>
      <c r="FX31">
        <v>29453.9</v>
      </c>
      <c r="FY31">
        <v>33891.6</v>
      </c>
      <c r="FZ31">
        <v>37400.8</v>
      </c>
      <c r="GA31">
        <v>41526.1</v>
      </c>
      <c r="GB31">
        <v>2.2553</v>
      </c>
      <c r="GC31">
        <v>2.01715</v>
      </c>
      <c r="GD31">
        <v>0.0154823</v>
      </c>
      <c r="GE31">
        <v>0</v>
      </c>
      <c r="GF31">
        <v>27.1469</v>
      </c>
      <c r="GG31">
        <v>999.9</v>
      </c>
      <c r="GH31">
        <v>69.668</v>
      </c>
      <c r="GI31">
        <v>31.29</v>
      </c>
      <c r="GJ31">
        <v>35.1783</v>
      </c>
      <c r="GK31">
        <v>62.1402</v>
      </c>
      <c r="GL31">
        <v>17.7564</v>
      </c>
      <c r="GM31">
        <v>2</v>
      </c>
      <c r="GN31">
        <v>0.258697</v>
      </c>
      <c r="GO31">
        <v>2.33316</v>
      </c>
      <c r="GP31">
        <v>20.3217</v>
      </c>
      <c r="GQ31">
        <v>5.22163</v>
      </c>
      <c r="GR31">
        <v>11.962</v>
      </c>
      <c r="GS31">
        <v>4.9857</v>
      </c>
      <c r="GT31">
        <v>3.301</v>
      </c>
      <c r="GU31">
        <v>999.9</v>
      </c>
      <c r="GV31">
        <v>9999</v>
      </c>
      <c r="GW31">
        <v>9999</v>
      </c>
      <c r="GX31">
        <v>9999</v>
      </c>
      <c r="GY31">
        <v>1.88415</v>
      </c>
      <c r="GZ31">
        <v>1.88108</v>
      </c>
      <c r="HA31">
        <v>1.88278</v>
      </c>
      <c r="HB31">
        <v>1.88129</v>
      </c>
      <c r="HC31">
        <v>1.88278</v>
      </c>
      <c r="HD31">
        <v>1.88202</v>
      </c>
      <c r="HE31">
        <v>1.88399</v>
      </c>
      <c r="HF31">
        <v>1.88126</v>
      </c>
      <c r="HG31">
        <v>5</v>
      </c>
      <c r="HH31">
        <v>0</v>
      </c>
      <c r="HI31">
        <v>0</v>
      </c>
      <c r="HJ31">
        <v>0</v>
      </c>
      <c r="HK31" t="s">
        <v>400</v>
      </c>
      <c r="HL31" t="s">
        <v>401</v>
      </c>
      <c r="HM31" t="s">
        <v>402</v>
      </c>
      <c r="HN31" t="s">
        <v>402</v>
      </c>
      <c r="HO31" t="s">
        <v>402</v>
      </c>
      <c r="HP31" t="s">
        <v>402</v>
      </c>
      <c r="HQ31">
        <v>0</v>
      </c>
      <c r="HR31">
        <v>100</v>
      </c>
      <c r="HS31">
        <v>100</v>
      </c>
      <c r="HT31">
        <v>-0.098</v>
      </c>
      <c r="HU31">
        <v>0</v>
      </c>
      <c r="HV31">
        <v>-0.098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-1</v>
      </c>
      <c r="IE31">
        <v>-1</v>
      </c>
      <c r="IF31">
        <v>-1</v>
      </c>
      <c r="IG31">
        <v>-1</v>
      </c>
      <c r="IH31">
        <v>-1607293.1</v>
      </c>
      <c r="II31">
        <v>25509187.3</v>
      </c>
      <c r="IJ31">
        <v>1.27441</v>
      </c>
      <c r="IK31">
        <v>2.58545</v>
      </c>
      <c r="IL31">
        <v>2.10083</v>
      </c>
      <c r="IM31">
        <v>2.68066</v>
      </c>
      <c r="IN31">
        <v>2.24854</v>
      </c>
      <c r="IO31">
        <v>2.30347</v>
      </c>
      <c r="IP31">
        <v>36.4814</v>
      </c>
      <c r="IQ31">
        <v>15.9795</v>
      </c>
      <c r="IR31">
        <v>18</v>
      </c>
      <c r="IS31">
        <v>761.713</v>
      </c>
      <c r="IT31">
        <v>530.236</v>
      </c>
      <c r="IU31">
        <v>25.0005</v>
      </c>
      <c r="IV31">
        <v>30.7761</v>
      </c>
      <c r="IW31">
        <v>30</v>
      </c>
      <c r="IX31">
        <v>30.6449</v>
      </c>
      <c r="IY31">
        <v>30.6201</v>
      </c>
      <c r="IZ31">
        <v>25.4594</v>
      </c>
      <c r="JA31">
        <v>100</v>
      </c>
      <c r="JB31">
        <v>0</v>
      </c>
      <c r="JC31">
        <v>25</v>
      </c>
      <c r="JD31">
        <v>400</v>
      </c>
      <c r="JE31">
        <v>14.3786</v>
      </c>
      <c r="JF31">
        <v>100.801</v>
      </c>
      <c r="JG31">
        <v>100.097</v>
      </c>
    </row>
    <row r="32" spans="1:267">
      <c r="A32">
        <v>14</v>
      </c>
      <c r="B32">
        <v>1530551315</v>
      </c>
      <c r="C32">
        <v>745.900000095367</v>
      </c>
      <c r="D32" t="s">
        <v>439</v>
      </c>
      <c r="E32" t="s">
        <v>440</v>
      </c>
      <c r="F32" t="s">
        <v>393</v>
      </c>
      <c r="G32" t="s">
        <v>394</v>
      </c>
      <c r="I32">
        <v>1530551315</v>
      </c>
      <c r="J32">
        <f>(K32)/1000</f>
        <v>0</v>
      </c>
      <c r="K32">
        <f>1000*CT32*AI32*(CP32-CQ32)/(100*CJ32*(1000-AI32*CP32))</f>
        <v>0</v>
      </c>
      <c r="L32">
        <f>CT32*AI32*(CO32-CN32*(1000-AI32*CQ32)/(1000-AI32*CP32))/(100*CJ32)</f>
        <v>0</v>
      </c>
      <c r="M32">
        <f>CN32 - IF(AI32&gt;1, L32*CJ32*100.0/(AK32*DB32), 0)</f>
        <v>0</v>
      </c>
      <c r="N32">
        <f>((T32-J32/2)*M32-L32)/(T32+J32/2)</f>
        <v>0</v>
      </c>
      <c r="O32">
        <f>N32*(CU32+CV32)/1000.0</f>
        <v>0</v>
      </c>
      <c r="P32">
        <f>(CN32 - IF(AI32&gt;1, L32*CJ32*100.0/(AK32*DB32), 0))*(CU32+CV32)/1000.0</f>
        <v>0</v>
      </c>
      <c r="Q32">
        <f>2.0/((1/S32-1/R32)+SIGN(S32)*SQRT((1/S32-1/R32)*(1/S32-1/R32) + 4*CK32/((CK32+1)*(CK32+1))*(2*1/S32*1/R32-1/R32*1/R32)))</f>
        <v>0</v>
      </c>
      <c r="R32">
        <f>IF(LEFT(CL32,1)&lt;&gt;"0",IF(LEFT(CL32,1)="1",3.0,$B$7),$D$5+$E$5*(DB32*CU32/($K$5*1000))+$F$5*(DB32*CU32/($K$5*1000))*MAX(MIN(CJ32,$J$5),$I$5)*MAX(MIN(CJ32,$J$5),$I$5)+$G$5*MAX(MIN(CJ32,$J$5),$I$5)*(DB32*CU32/($K$5*1000))+$H$5*(DB32*CU32/($K$5*1000))*(DB32*CU32/($K$5*1000)))</f>
        <v>0</v>
      </c>
      <c r="S32">
        <f>J32*(1000-(1000*0.61365*exp(17.502*W32/(240.97+W32))/(CU32+CV32)+CP32)/2)/(1000*0.61365*exp(17.502*W32/(240.97+W32))/(CU32+CV32)-CP32)</f>
        <v>0</v>
      </c>
      <c r="T32">
        <f>1/((CK32+1)/(Q32/1.6)+1/(R32/1.37)) + CK32/((CK32+1)/(Q32/1.6) + CK32/(R32/1.37))</f>
        <v>0</v>
      </c>
      <c r="U32">
        <f>(CF32*CI32)</f>
        <v>0</v>
      </c>
      <c r="V32">
        <f>(CW32+(U32+2*0.95*5.67E-8*(((CW32+$B$9)+273)^4-(CW32+273)^4)-44100*J32)/(1.84*29.3*R32+8*0.95*5.67E-8*(CW32+273)^3))</f>
        <v>0</v>
      </c>
      <c r="W32">
        <f>($C$9*CX32+$D$9*CY32+$E$9*V32)</f>
        <v>0</v>
      </c>
      <c r="X32">
        <f>0.61365*exp(17.502*W32/(240.97+W32))</f>
        <v>0</v>
      </c>
      <c r="Y32">
        <f>(Z32/AA32*100)</f>
        <v>0</v>
      </c>
      <c r="Z32">
        <f>CP32*(CU32+CV32)/1000</f>
        <v>0</v>
      </c>
      <c r="AA32">
        <f>0.61365*exp(17.502*CW32/(240.97+CW32))</f>
        <v>0</v>
      </c>
      <c r="AB32">
        <f>(X32-CP32*(CU32+CV32)/1000)</f>
        <v>0</v>
      </c>
      <c r="AC32">
        <f>(-J32*44100)</f>
        <v>0</v>
      </c>
      <c r="AD32">
        <f>2*29.3*R32*0.92*(CW32-W32)</f>
        <v>0</v>
      </c>
      <c r="AE32">
        <f>2*0.95*5.67E-8*(((CW32+$B$9)+273)^4-(W32+273)^4)</f>
        <v>0</v>
      </c>
      <c r="AF32">
        <f>U32+AE32+AC32+AD32</f>
        <v>0</v>
      </c>
      <c r="AG32">
        <v>0</v>
      </c>
      <c r="AH32">
        <v>0</v>
      </c>
      <c r="AI32">
        <f>IF(AG32*$H$15&gt;=AK32,1.0,(AK32/(AK32-AG32*$H$15)))</f>
        <v>0</v>
      </c>
      <c r="AJ32">
        <f>(AI32-1)*100</f>
        <v>0</v>
      </c>
      <c r="AK32">
        <f>MAX(0,($B$15+$C$15*DB32)/(1+$D$15*DB32)*CU32/(CW32+273)*$E$15)</f>
        <v>0</v>
      </c>
      <c r="AL32" t="s">
        <v>395</v>
      </c>
      <c r="AM32">
        <v>0</v>
      </c>
      <c r="AN32">
        <v>0</v>
      </c>
      <c r="AO32">
        <v>0</v>
      </c>
      <c r="AP32">
        <f>1-AN32/AO32</f>
        <v>0</v>
      </c>
      <c r="AQ32">
        <v>-1</v>
      </c>
      <c r="AR32" t="s">
        <v>441</v>
      </c>
      <c r="AS32">
        <v>8291.83</v>
      </c>
      <c r="AT32">
        <v>1462.04115384615</v>
      </c>
      <c r="AU32">
        <v>1793.41</v>
      </c>
      <c r="AV32">
        <f>1-AT32/AU32</f>
        <v>0</v>
      </c>
      <c r="AW32">
        <v>0.5</v>
      </c>
      <c r="AX32">
        <f>CG32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395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BN32" t="s">
        <v>395</v>
      </c>
      <c r="BO32" t="s">
        <v>395</v>
      </c>
      <c r="BP32" t="s">
        <v>395</v>
      </c>
      <c r="BQ32" t="s">
        <v>395</v>
      </c>
      <c r="BR32" t="s">
        <v>395</v>
      </c>
      <c r="BS32" t="s">
        <v>395</v>
      </c>
      <c r="BT32" t="s">
        <v>395</v>
      </c>
      <c r="BU32" t="s">
        <v>395</v>
      </c>
      <c r="BV32" t="s">
        <v>395</v>
      </c>
      <c r="BW32" t="s">
        <v>395</v>
      </c>
      <c r="BX32" t="s">
        <v>395</v>
      </c>
      <c r="BY32" t="s">
        <v>395</v>
      </c>
      <c r="BZ32" t="s">
        <v>395</v>
      </c>
      <c r="CA32" t="s">
        <v>395</v>
      </c>
      <c r="CB32" t="s">
        <v>395</v>
      </c>
      <c r="CC32" t="s">
        <v>395</v>
      </c>
      <c r="CD32" t="s">
        <v>395</v>
      </c>
      <c r="CE32" t="s">
        <v>395</v>
      </c>
      <c r="CF32">
        <f>$B$13*DC32+$C$13*DD32+$F$13*DO32*(1-DR32)</f>
        <v>0</v>
      </c>
      <c r="CG32">
        <f>CF32*CH32</f>
        <v>0</v>
      </c>
      <c r="CH32">
        <f>($B$13*$D$11+$C$13*$D$11+$F$13*((EB32+DT32)/MAX(EB32+DT32+EC32, 0.1)*$I$11+EC32/MAX(EB32+DT32+EC32, 0.1)*$J$11))/($B$13+$C$13+$F$13)</f>
        <v>0</v>
      </c>
      <c r="CI32">
        <f>($B$13*$K$11+$C$13*$K$11+$F$13*((EB32+DT32)/MAX(EB32+DT32+EC32, 0.1)*$P$11+EC32/MAX(EB32+DT32+EC32, 0.1)*$Q$11))/($B$13+$C$13+$F$13)</f>
        <v>0</v>
      </c>
      <c r="CJ32">
        <v>9</v>
      </c>
      <c r="CK32">
        <v>0.5</v>
      </c>
      <c r="CL32" t="s">
        <v>397</v>
      </c>
      <c r="CM32">
        <v>1530551315</v>
      </c>
      <c r="CN32">
        <v>369.202</v>
      </c>
      <c r="CO32">
        <v>399.933</v>
      </c>
      <c r="CP32">
        <v>26.8585</v>
      </c>
      <c r="CQ32">
        <v>18.3198</v>
      </c>
      <c r="CR32">
        <v>369.3</v>
      </c>
      <c r="CS32">
        <v>26.8585</v>
      </c>
      <c r="CT32">
        <v>700.023</v>
      </c>
      <c r="CU32">
        <v>90.838</v>
      </c>
      <c r="CV32">
        <v>0.0997458</v>
      </c>
      <c r="CW32">
        <v>28.1636</v>
      </c>
      <c r="CX32">
        <v>27.4688</v>
      </c>
      <c r="CY32">
        <v>999.9</v>
      </c>
      <c r="CZ32">
        <v>0</v>
      </c>
      <c r="DA32">
        <v>0</v>
      </c>
      <c r="DB32">
        <v>10028.1</v>
      </c>
      <c r="DC32">
        <v>0</v>
      </c>
      <c r="DD32">
        <v>0.219127</v>
      </c>
      <c r="DE32">
        <v>-30.7307</v>
      </c>
      <c r="DF32">
        <v>379.392</v>
      </c>
      <c r="DG32">
        <v>407.397</v>
      </c>
      <c r="DH32">
        <v>8.53874</v>
      </c>
      <c r="DI32">
        <v>399.933</v>
      </c>
      <c r="DJ32">
        <v>18.3198</v>
      </c>
      <c r="DK32">
        <v>2.43977</v>
      </c>
      <c r="DL32">
        <v>1.66413</v>
      </c>
      <c r="DM32">
        <v>20.6302</v>
      </c>
      <c r="DN32">
        <v>14.5658</v>
      </c>
      <c r="DO32">
        <v>1999.93</v>
      </c>
      <c r="DP32">
        <v>0.899994</v>
      </c>
      <c r="DQ32">
        <v>0.100006</v>
      </c>
      <c r="DR32">
        <v>0</v>
      </c>
      <c r="DS32">
        <v>1393.72</v>
      </c>
      <c r="DT32">
        <v>4.99974</v>
      </c>
      <c r="DU32">
        <v>35288.5</v>
      </c>
      <c r="DV32">
        <v>15359.4</v>
      </c>
      <c r="DW32">
        <v>47.437</v>
      </c>
      <c r="DX32">
        <v>47.875</v>
      </c>
      <c r="DY32">
        <v>48.125</v>
      </c>
      <c r="DZ32">
        <v>47.875</v>
      </c>
      <c r="EA32">
        <v>49.062</v>
      </c>
      <c r="EB32">
        <v>1795.43</v>
      </c>
      <c r="EC32">
        <v>199.5</v>
      </c>
      <c r="ED32">
        <v>0</v>
      </c>
      <c r="EE32">
        <v>77.1000001430511</v>
      </c>
      <c r="EF32">
        <v>0</v>
      </c>
      <c r="EG32">
        <v>1462.04115384615</v>
      </c>
      <c r="EH32">
        <v>-573.998290552057</v>
      </c>
      <c r="EI32">
        <v>-12087.2034187587</v>
      </c>
      <c r="EJ32">
        <v>36716.75</v>
      </c>
      <c r="EK32">
        <v>15</v>
      </c>
      <c r="EL32">
        <v>0</v>
      </c>
      <c r="EM32" t="s">
        <v>398</v>
      </c>
      <c r="EN32">
        <v>1626988825.1</v>
      </c>
      <c r="EO32">
        <v>0</v>
      </c>
      <c r="EP32">
        <v>0</v>
      </c>
      <c r="EQ32">
        <v>-0.05</v>
      </c>
      <c r="ER32">
        <v>0</v>
      </c>
      <c r="ES32">
        <v>-0.098</v>
      </c>
      <c r="ET32">
        <v>0</v>
      </c>
      <c r="EU32">
        <v>400</v>
      </c>
      <c r="EV32">
        <v>0</v>
      </c>
      <c r="EW32">
        <v>0.32</v>
      </c>
      <c r="EX32">
        <v>0</v>
      </c>
      <c r="EY32">
        <v>-29.857035</v>
      </c>
      <c r="EZ32">
        <v>-5.40474371482156</v>
      </c>
      <c r="FA32">
        <v>0.521246577230968</v>
      </c>
      <c r="FB32">
        <v>0</v>
      </c>
      <c r="FC32">
        <v>1</v>
      </c>
      <c r="FD32">
        <v>0</v>
      </c>
      <c r="FE32">
        <v>0</v>
      </c>
      <c r="FF32">
        <v>0</v>
      </c>
      <c r="FG32">
        <v>8.503544</v>
      </c>
      <c r="FH32">
        <v>0.288579061913678</v>
      </c>
      <c r="FI32">
        <v>0.0284567209811671</v>
      </c>
      <c r="FJ32">
        <v>1</v>
      </c>
      <c r="FK32">
        <v>1</v>
      </c>
      <c r="FL32">
        <v>3</v>
      </c>
      <c r="FM32" t="s">
        <v>442</v>
      </c>
      <c r="FN32">
        <v>3.445</v>
      </c>
      <c r="FO32">
        <v>2.77955</v>
      </c>
      <c r="FP32">
        <v>0.0785693</v>
      </c>
      <c r="FQ32">
        <v>0.0834613</v>
      </c>
      <c r="FR32">
        <v>0.107677</v>
      </c>
      <c r="FS32">
        <v>0.081109</v>
      </c>
      <c r="FT32">
        <v>19576.5</v>
      </c>
      <c r="FU32">
        <v>23755.7</v>
      </c>
      <c r="FV32">
        <v>20709.3</v>
      </c>
      <c r="FW32">
        <v>25021.6</v>
      </c>
      <c r="FX32">
        <v>29316.3</v>
      </c>
      <c r="FY32">
        <v>33851.7</v>
      </c>
      <c r="FZ32">
        <v>37399.5</v>
      </c>
      <c r="GA32">
        <v>41524.7</v>
      </c>
      <c r="GB32">
        <v>2.26063</v>
      </c>
      <c r="GC32">
        <v>2.01627</v>
      </c>
      <c r="GD32">
        <v>0.00388175</v>
      </c>
      <c r="GE32">
        <v>0</v>
      </c>
      <c r="GF32">
        <v>27.4053</v>
      </c>
      <c r="GG32">
        <v>999.9</v>
      </c>
      <c r="GH32">
        <v>69.143</v>
      </c>
      <c r="GI32">
        <v>31.461</v>
      </c>
      <c r="GJ32">
        <v>35.2527</v>
      </c>
      <c r="GK32">
        <v>62.0202</v>
      </c>
      <c r="GL32">
        <v>17.7163</v>
      </c>
      <c r="GM32">
        <v>2</v>
      </c>
      <c r="GN32">
        <v>0.262002</v>
      </c>
      <c r="GO32">
        <v>2.36405</v>
      </c>
      <c r="GP32">
        <v>20.3204</v>
      </c>
      <c r="GQ32">
        <v>5.22163</v>
      </c>
      <c r="GR32">
        <v>11.962</v>
      </c>
      <c r="GS32">
        <v>4.98565</v>
      </c>
      <c r="GT32">
        <v>3.301</v>
      </c>
      <c r="GU32">
        <v>999.9</v>
      </c>
      <c r="GV32">
        <v>9999</v>
      </c>
      <c r="GW32">
        <v>9999</v>
      </c>
      <c r="GX32">
        <v>9999</v>
      </c>
      <c r="GY32">
        <v>1.88412</v>
      </c>
      <c r="GZ32">
        <v>1.88109</v>
      </c>
      <c r="HA32">
        <v>1.88278</v>
      </c>
      <c r="HB32">
        <v>1.88131</v>
      </c>
      <c r="HC32">
        <v>1.88278</v>
      </c>
      <c r="HD32">
        <v>1.88202</v>
      </c>
      <c r="HE32">
        <v>1.884</v>
      </c>
      <c r="HF32">
        <v>1.88126</v>
      </c>
      <c r="HG32">
        <v>5</v>
      </c>
      <c r="HH32">
        <v>0</v>
      </c>
      <c r="HI32">
        <v>0</v>
      </c>
      <c r="HJ32">
        <v>0</v>
      </c>
      <c r="HK32" t="s">
        <v>400</v>
      </c>
      <c r="HL32" t="s">
        <v>401</v>
      </c>
      <c r="HM32" t="s">
        <v>402</v>
      </c>
      <c r="HN32" t="s">
        <v>402</v>
      </c>
      <c r="HO32" t="s">
        <v>402</v>
      </c>
      <c r="HP32" t="s">
        <v>402</v>
      </c>
      <c r="HQ32">
        <v>0</v>
      </c>
      <c r="HR32">
        <v>100</v>
      </c>
      <c r="HS32">
        <v>100</v>
      </c>
      <c r="HT32">
        <v>-0.098</v>
      </c>
      <c r="HU32">
        <v>0</v>
      </c>
      <c r="HV32">
        <v>-0.098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-1</v>
      </c>
      <c r="IE32">
        <v>-1</v>
      </c>
      <c r="IF32">
        <v>-1</v>
      </c>
      <c r="IG32">
        <v>-1</v>
      </c>
      <c r="IH32">
        <v>-1607291.8</v>
      </c>
      <c r="II32">
        <v>25509188.6</v>
      </c>
      <c r="IJ32">
        <v>1.27563</v>
      </c>
      <c r="IK32">
        <v>2.58179</v>
      </c>
      <c r="IL32">
        <v>2.10083</v>
      </c>
      <c r="IM32">
        <v>2.68188</v>
      </c>
      <c r="IN32">
        <v>2.24854</v>
      </c>
      <c r="IO32">
        <v>2.28027</v>
      </c>
      <c r="IP32">
        <v>36.5996</v>
      </c>
      <c r="IQ32">
        <v>15.997</v>
      </c>
      <c r="IR32">
        <v>18</v>
      </c>
      <c r="IS32">
        <v>766.899</v>
      </c>
      <c r="IT32">
        <v>529.884</v>
      </c>
      <c r="IU32">
        <v>25.0004</v>
      </c>
      <c r="IV32">
        <v>30.8124</v>
      </c>
      <c r="IW32">
        <v>30.0004</v>
      </c>
      <c r="IX32">
        <v>30.6731</v>
      </c>
      <c r="IY32">
        <v>30.6514</v>
      </c>
      <c r="IZ32">
        <v>25.4862</v>
      </c>
      <c r="JA32">
        <v>100</v>
      </c>
      <c r="JB32">
        <v>0</v>
      </c>
      <c r="JC32">
        <v>25</v>
      </c>
      <c r="JD32">
        <v>400</v>
      </c>
      <c r="JE32">
        <v>14.3786</v>
      </c>
      <c r="JF32">
        <v>100.797</v>
      </c>
      <c r="JG32">
        <v>100.093</v>
      </c>
    </row>
    <row r="33" spans="1:267">
      <c r="A33">
        <v>15</v>
      </c>
      <c r="B33">
        <v>1530551416</v>
      </c>
      <c r="C33">
        <v>846.900000095367</v>
      </c>
      <c r="D33" t="s">
        <v>443</v>
      </c>
      <c r="E33" t="s">
        <v>444</v>
      </c>
      <c r="F33" t="s">
        <v>393</v>
      </c>
      <c r="G33" t="s">
        <v>394</v>
      </c>
      <c r="I33">
        <v>1530551416</v>
      </c>
      <c r="J33">
        <f>(K33)/1000</f>
        <v>0</v>
      </c>
      <c r="K33">
        <f>1000*CT33*AI33*(CP33-CQ33)/(100*CJ33*(1000-AI33*CP33))</f>
        <v>0</v>
      </c>
      <c r="L33">
        <f>CT33*AI33*(CO33-CN33*(1000-AI33*CQ33)/(1000-AI33*CP33))/(100*CJ33)</f>
        <v>0</v>
      </c>
      <c r="M33">
        <f>CN33 - IF(AI33&gt;1, L33*CJ33*100.0/(AK33*DB33), 0)</f>
        <v>0</v>
      </c>
      <c r="N33">
        <f>((T33-J33/2)*M33-L33)/(T33+J33/2)</f>
        <v>0</v>
      </c>
      <c r="O33">
        <f>N33*(CU33+CV33)/1000.0</f>
        <v>0</v>
      </c>
      <c r="P33">
        <f>(CN33 - IF(AI33&gt;1, L33*CJ33*100.0/(AK33*DB33), 0))*(CU33+CV33)/1000.0</f>
        <v>0</v>
      </c>
      <c r="Q33">
        <f>2.0/((1/S33-1/R33)+SIGN(S33)*SQRT((1/S33-1/R33)*(1/S33-1/R33) + 4*CK33/((CK33+1)*(CK33+1))*(2*1/S33*1/R33-1/R33*1/R33)))</f>
        <v>0</v>
      </c>
      <c r="R33">
        <f>IF(LEFT(CL33,1)&lt;&gt;"0",IF(LEFT(CL33,1)="1",3.0,$B$7),$D$5+$E$5*(DB33*CU33/($K$5*1000))+$F$5*(DB33*CU33/($K$5*1000))*MAX(MIN(CJ33,$J$5),$I$5)*MAX(MIN(CJ33,$J$5),$I$5)+$G$5*MAX(MIN(CJ33,$J$5),$I$5)*(DB33*CU33/($K$5*1000))+$H$5*(DB33*CU33/($K$5*1000))*(DB33*CU33/($K$5*1000)))</f>
        <v>0</v>
      </c>
      <c r="S33">
        <f>J33*(1000-(1000*0.61365*exp(17.502*W33/(240.97+W33))/(CU33+CV33)+CP33)/2)/(1000*0.61365*exp(17.502*W33/(240.97+W33))/(CU33+CV33)-CP33)</f>
        <v>0</v>
      </c>
      <c r="T33">
        <f>1/((CK33+1)/(Q33/1.6)+1/(R33/1.37)) + CK33/((CK33+1)/(Q33/1.6) + CK33/(R33/1.37))</f>
        <v>0</v>
      </c>
      <c r="U33">
        <f>(CF33*CI33)</f>
        <v>0</v>
      </c>
      <c r="V33">
        <f>(CW33+(U33+2*0.95*5.67E-8*(((CW33+$B$9)+273)^4-(CW33+273)^4)-44100*J33)/(1.84*29.3*R33+8*0.95*5.67E-8*(CW33+273)^3))</f>
        <v>0</v>
      </c>
      <c r="W33">
        <f>($C$9*CX33+$D$9*CY33+$E$9*V33)</f>
        <v>0</v>
      </c>
      <c r="X33">
        <f>0.61365*exp(17.502*W33/(240.97+W33))</f>
        <v>0</v>
      </c>
      <c r="Y33">
        <f>(Z33/AA33*100)</f>
        <v>0</v>
      </c>
      <c r="Z33">
        <f>CP33*(CU33+CV33)/1000</f>
        <v>0</v>
      </c>
      <c r="AA33">
        <f>0.61365*exp(17.502*CW33/(240.97+CW33))</f>
        <v>0</v>
      </c>
      <c r="AB33">
        <f>(X33-CP33*(CU33+CV33)/1000)</f>
        <v>0</v>
      </c>
      <c r="AC33">
        <f>(-J33*44100)</f>
        <v>0</v>
      </c>
      <c r="AD33">
        <f>2*29.3*R33*0.92*(CW33-W33)</f>
        <v>0</v>
      </c>
      <c r="AE33">
        <f>2*0.95*5.67E-8*(((CW33+$B$9)+273)^4-(W33+273)^4)</f>
        <v>0</v>
      </c>
      <c r="AF33">
        <f>U33+AE33+AC33+AD33</f>
        <v>0</v>
      </c>
      <c r="AG33">
        <v>0</v>
      </c>
      <c r="AH33">
        <v>0</v>
      </c>
      <c r="AI33">
        <f>IF(AG33*$H$15&gt;=AK33,1.0,(AK33/(AK33-AG33*$H$15)))</f>
        <v>0</v>
      </c>
      <c r="AJ33">
        <f>(AI33-1)*100</f>
        <v>0</v>
      </c>
      <c r="AK33">
        <f>MAX(0,($B$15+$C$15*DB33)/(1+$D$15*DB33)*CU33/(CW33+273)*$E$15)</f>
        <v>0</v>
      </c>
      <c r="AL33" t="s">
        <v>395</v>
      </c>
      <c r="AM33">
        <v>0</v>
      </c>
      <c r="AN33">
        <v>0</v>
      </c>
      <c r="AO33">
        <v>0</v>
      </c>
      <c r="AP33">
        <f>1-AN33/AO33</f>
        <v>0</v>
      </c>
      <c r="AQ33">
        <v>-1</v>
      </c>
      <c r="AR33" t="s">
        <v>445</v>
      </c>
      <c r="AS33">
        <v>8322.51</v>
      </c>
      <c r="AT33">
        <v>1065.21730769231</v>
      </c>
      <c r="AU33">
        <v>1326.99</v>
      </c>
      <c r="AV33">
        <f>1-AT33/AU33</f>
        <v>0</v>
      </c>
      <c r="AW33">
        <v>0.5</v>
      </c>
      <c r="AX33">
        <f>CG33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395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BN33" t="s">
        <v>395</v>
      </c>
      <c r="BO33" t="s">
        <v>395</v>
      </c>
      <c r="BP33" t="s">
        <v>395</v>
      </c>
      <c r="BQ33" t="s">
        <v>395</v>
      </c>
      <c r="BR33" t="s">
        <v>395</v>
      </c>
      <c r="BS33" t="s">
        <v>395</v>
      </c>
      <c r="BT33" t="s">
        <v>395</v>
      </c>
      <c r="BU33" t="s">
        <v>395</v>
      </c>
      <c r="BV33" t="s">
        <v>395</v>
      </c>
      <c r="BW33" t="s">
        <v>395</v>
      </c>
      <c r="BX33" t="s">
        <v>395</v>
      </c>
      <c r="BY33" t="s">
        <v>395</v>
      </c>
      <c r="BZ33" t="s">
        <v>395</v>
      </c>
      <c r="CA33" t="s">
        <v>395</v>
      </c>
      <c r="CB33" t="s">
        <v>395</v>
      </c>
      <c r="CC33" t="s">
        <v>395</v>
      </c>
      <c r="CD33" t="s">
        <v>395</v>
      </c>
      <c r="CE33" t="s">
        <v>395</v>
      </c>
      <c r="CF33">
        <f>$B$13*DC33+$C$13*DD33+$F$13*DO33*(1-DR33)</f>
        <v>0</v>
      </c>
      <c r="CG33">
        <f>CF33*CH33</f>
        <v>0</v>
      </c>
      <c r="CH33">
        <f>($B$13*$D$11+$C$13*$D$11+$F$13*((EB33+DT33)/MAX(EB33+DT33+EC33, 0.1)*$I$11+EC33/MAX(EB33+DT33+EC33, 0.1)*$J$11))/($B$13+$C$13+$F$13)</f>
        <v>0</v>
      </c>
      <c r="CI33">
        <f>($B$13*$K$11+$C$13*$K$11+$F$13*((EB33+DT33)/MAX(EB33+DT33+EC33, 0.1)*$P$11+EC33/MAX(EB33+DT33+EC33, 0.1)*$Q$11))/($B$13+$C$13+$F$13)</f>
        <v>0</v>
      </c>
      <c r="CJ33">
        <v>9</v>
      </c>
      <c r="CK33">
        <v>0.5</v>
      </c>
      <c r="CL33" t="s">
        <v>397</v>
      </c>
      <c r="CM33">
        <v>1530551416</v>
      </c>
      <c r="CN33">
        <v>374.274</v>
      </c>
      <c r="CO33">
        <v>399.989</v>
      </c>
      <c r="CP33">
        <v>26.2219</v>
      </c>
      <c r="CQ33">
        <v>18.6373</v>
      </c>
      <c r="CR33">
        <v>374.372</v>
      </c>
      <c r="CS33">
        <v>26.2219</v>
      </c>
      <c r="CT33">
        <v>700.052</v>
      </c>
      <c r="CU33">
        <v>90.8406</v>
      </c>
      <c r="CV33">
        <v>0.0998616</v>
      </c>
      <c r="CW33">
        <v>28.1215</v>
      </c>
      <c r="CX33">
        <v>27.146</v>
      </c>
      <c r="CY33">
        <v>999.9</v>
      </c>
      <c r="CZ33">
        <v>0</v>
      </c>
      <c r="DA33">
        <v>0</v>
      </c>
      <c r="DB33">
        <v>10017.5</v>
      </c>
      <c r="DC33">
        <v>0</v>
      </c>
      <c r="DD33">
        <v>0.219127</v>
      </c>
      <c r="DE33">
        <v>-25.7152</v>
      </c>
      <c r="DF33">
        <v>384.352</v>
      </c>
      <c r="DG33">
        <v>407.585</v>
      </c>
      <c r="DH33">
        <v>7.58458</v>
      </c>
      <c r="DI33">
        <v>399.989</v>
      </c>
      <c r="DJ33">
        <v>18.6373</v>
      </c>
      <c r="DK33">
        <v>2.38201</v>
      </c>
      <c r="DL33">
        <v>1.69303</v>
      </c>
      <c r="DM33">
        <v>20.242</v>
      </c>
      <c r="DN33">
        <v>14.8326</v>
      </c>
      <c r="DO33">
        <v>1999.93</v>
      </c>
      <c r="DP33">
        <v>0.900003</v>
      </c>
      <c r="DQ33">
        <v>0.0999973</v>
      </c>
      <c r="DR33">
        <v>0</v>
      </c>
      <c r="DS33">
        <v>1030.92</v>
      </c>
      <c r="DT33">
        <v>4.99974</v>
      </c>
      <c r="DU33">
        <v>21745.6</v>
      </c>
      <c r="DV33">
        <v>15359.5</v>
      </c>
      <c r="DW33">
        <v>47.625</v>
      </c>
      <c r="DX33">
        <v>48.125</v>
      </c>
      <c r="DY33">
        <v>48.437</v>
      </c>
      <c r="DZ33">
        <v>48.125</v>
      </c>
      <c r="EA33">
        <v>49.25</v>
      </c>
      <c r="EB33">
        <v>1795.44</v>
      </c>
      <c r="EC33">
        <v>199.49</v>
      </c>
      <c r="ED33">
        <v>0</v>
      </c>
      <c r="EE33">
        <v>100.299999952316</v>
      </c>
      <c r="EF33">
        <v>0</v>
      </c>
      <c r="EG33">
        <v>1065.21730769231</v>
      </c>
      <c r="EH33">
        <v>-290.221196613235</v>
      </c>
      <c r="EI33">
        <v>-5395.94871806831</v>
      </c>
      <c r="EJ33">
        <v>22392.95</v>
      </c>
      <c r="EK33">
        <v>15</v>
      </c>
      <c r="EL33">
        <v>0</v>
      </c>
      <c r="EM33" t="s">
        <v>398</v>
      </c>
      <c r="EN33">
        <v>1626988825.1</v>
      </c>
      <c r="EO33">
        <v>0</v>
      </c>
      <c r="EP33">
        <v>0</v>
      </c>
      <c r="EQ33">
        <v>-0.05</v>
      </c>
      <c r="ER33">
        <v>0</v>
      </c>
      <c r="ES33">
        <v>-0.098</v>
      </c>
      <c r="ET33">
        <v>0</v>
      </c>
      <c r="EU33">
        <v>400</v>
      </c>
      <c r="EV33">
        <v>0</v>
      </c>
      <c r="EW33">
        <v>0.32</v>
      </c>
      <c r="EX33">
        <v>0</v>
      </c>
      <c r="EY33">
        <v>-25.1027025</v>
      </c>
      <c r="EZ33">
        <v>-3.8653249530957</v>
      </c>
      <c r="FA33">
        <v>0.373907016842089</v>
      </c>
      <c r="FB33">
        <v>0</v>
      </c>
      <c r="FC33">
        <v>1</v>
      </c>
      <c r="FD33">
        <v>0</v>
      </c>
      <c r="FE33">
        <v>0</v>
      </c>
      <c r="FF33">
        <v>0</v>
      </c>
      <c r="FG33">
        <v>7.56274725</v>
      </c>
      <c r="FH33">
        <v>0.148509005628519</v>
      </c>
      <c r="FI33">
        <v>0.0143187440069826</v>
      </c>
      <c r="FJ33">
        <v>1</v>
      </c>
      <c r="FK33">
        <v>1</v>
      </c>
      <c r="FL33">
        <v>3</v>
      </c>
      <c r="FM33" t="s">
        <v>442</v>
      </c>
      <c r="FN33">
        <v>3.44503</v>
      </c>
      <c r="FO33">
        <v>2.77957</v>
      </c>
      <c r="FP33">
        <v>0.079394</v>
      </c>
      <c r="FQ33">
        <v>0.0834648</v>
      </c>
      <c r="FR33">
        <v>0.10586</v>
      </c>
      <c r="FS33">
        <v>0.0821249</v>
      </c>
      <c r="FT33">
        <v>19555.9</v>
      </c>
      <c r="FU33">
        <v>23751.9</v>
      </c>
      <c r="FV33">
        <v>20706.1</v>
      </c>
      <c r="FW33">
        <v>25017.9</v>
      </c>
      <c r="FX33">
        <v>29372.2</v>
      </c>
      <c r="FY33">
        <v>33809.9</v>
      </c>
      <c r="FZ33">
        <v>37394.6</v>
      </c>
      <c r="GA33">
        <v>41519.5</v>
      </c>
      <c r="GB33">
        <v>2.24717</v>
      </c>
      <c r="GC33">
        <v>2.01353</v>
      </c>
      <c r="GD33">
        <v>-0.013873</v>
      </c>
      <c r="GE33">
        <v>0</v>
      </c>
      <c r="GF33">
        <v>27.3728</v>
      </c>
      <c r="GG33">
        <v>999.9</v>
      </c>
      <c r="GH33">
        <v>68.545</v>
      </c>
      <c r="GI33">
        <v>31.642</v>
      </c>
      <c r="GJ33">
        <v>35.31</v>
      </c>
      <c r="GK33">
        <v>62.1202</v>
      </c>
      <c r="GL33">
        <v>17.6402</v>
      </c>
      <c r="GM33">
        <v>2</v>
      </c>
      <c r="GN33">
        <v>0.268046</v>
      </c>
      <c r="GO33">
        <v>2.36168</v>
      </c>
      <c r="GP33">
        <v>20.3209</v>
      </c>
      <c r="GQ33">
        <v>5.22088</v>
      </c>
      <c r="GR33">
        <v>11.962</v>
      </c>
      <c r="GS33">
        <v>4.98545</v>
      </c>
      <c r="GT33">
        <v>3.301</v>
      </c>
      <c r="GU33">
        <v>999.9</v>
      </c>
      <c r="GV33">
        <v>9999</v>
      </c>
      <c r="GW33">
        <v>9999</v>
      </c>
      <c r="GX33">
        <v>9999</v>
      </c>
      <c r="GY33">
        <v>1.88416</v>
      </c>
      <c r="GZ33">
        <v>1.8811</v>
      </c>
      <c r="HA33">
        <v>1.88278</v>
      </c>
      <c r="HB33">
        <v>1.88132</v>
      </c>
      <c r="HC33">
        <v>1.88278</v>
      </c>
      <c r="HD33">
        <v>1.88202</v>
      </c>
      <c r="HE33">
        <v>1.88399</v>
      </c>
      <c r="HF33">
        <v>1.88126</v>
      </c>
      <c r="HG33">
        <v>5</v>
      </c>
      <c r="HH33">
        <v>0</v>
      </c>
      <c r="HI33">
        <v>0</v>
      </c>
      <c r="HJ33">
        <v>0</v>
      </c>
      <c r="HK33" t="s">
        <v>400</v>
      </c>
      <c r="HL33" t="s">
        <v>401</v>
      </c>
      <c r="HM33" t="s">
        <v>402</v>
      </c>
      <c r="HN33" t="s">
        <v>402</v>
      </c>
      <c r="HO33" t="s">
        <v>402</v>
      </c>
      <c r="HP33" t="s">
        <v>402</v>
      </c>
      <c r="HQ33">
        <v>0</v>
      </c>
      <c r="HR33">
        <v>100</v>
      </c>
      <c r="HS33">
        <v>100</v>
      </c>
      <c r="HT33">
        <v>-0.098</v>
      </c>
      <c r="HU33">
        <v>0</v>
      </c>
      <c r="HV33">
        <v>-0.098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-1</v>
      </c>
      <c r="IE33">
        <v>-1</v>
      </c>
      <c r="IF33">
        <v>-1</v>
      </c>
      <c r="IG33">
        <v>-1</v>
      </c>
      <c r="IH33">
        <v>-1607290.2</v>
      </c>
      <c r="II33">
        <v>25509190.3</v>
      </c>
      <c r="IJ33">
        <v>1.27686</v>
      </c>
      <c r="IK33">
        <v>2.58789</v>
      </c>
      <c r="IL33">
        <v>2.10083</v>
      </c>
      <c r="IM33">
        <v>2.68066</v>
      </c>
      <c r="IN33">
        <v>2.24854</v>
      </c>
      <c r="IO33">
        <v>2.2876</v>
      </c>
      <c r="IP33">
        <v>36.718</v>
      </c>
      <c r="IQ33">
        <v>15.9708</v>
      </c>
      <c r="IR33">
        <v>18</v>
      </c>
      <c r="IS33">
        <v>755.437</v>
      </c>
      <c r="IT33">
        <v>528.33</v>
      </c>
      <c r="IU33">
        <v>24.9989</v>
      </c>
      <c r="IV33">
        <v>30.87</v>
      </c>
      <c r="IW33">
        <v>30.0003</v>
      </c>
      <c r="IX33">
        <v>30.7277</v>
      </c>
      <c r="IY33">
        <v>30.7006</v>
      </c>
      <c r="IZ33">
        <v>25.5096</v>
      </c>
      <c r="JA33">
        <v>100</v>
      </c>
      <c r="JB33">
        <v>0</v>
      </c>
      <c r="JC33">
        <v>25</v>
      </c>
      <c r="JD33">
        <v>400</v>
      </c>
      <c r="JE33">
        <v>14.3786</v>
      </c>
      <c r="JF33">
        <v>100.783</v>
      </c>
      <c r="JG33">
        <v>100.08</v>
      </c>
    </row>
    <row r="34" spans="1:267">
      <c r="A34">
        <v>16</v>
      </c>
      <c r="B34">
        <v>1530551476.5</v>
      </c>
      <c r="C34">
        <v>907.400000095367</v>
      </c>
      <c r="D34" t="s">
        <v>446</v>
      </c>
      <c r="E34" t="s">
        <v>447</v>
      </c>
      <c r="F34" t="s">
        <v>393</v>
      </c>
      <c r="G34" t="s">
        <v>394</v>
      </c>
      <c r="I34">
        <v>1530551476.5</v>
      </c>
      <c r="J34">
        <f>(K34)/1000</f>
        <v>0</v>
      </c>
      <c r="K34">
        <f>1000*CT34*AI34*(CP34-CQ34)/(100*CJ34*(1000-AI34*CP34))</f>
        <v>0</v>
      </c>
      <c r="L34">
        <f>CT34*AI34*(CO34-CN34*(1000-AI34*CQ34)/(1000-AI34*CP34))/(100*CJ34)</f>
        <v>0</v>
      </c>
      <c r="M34">
        <f>CN34 - IF(AI34&gt;1, L34*CJ34*100.0/(AK34*DB34), 0)</f>
        <v>0</v>
      </c>
      <c r="N34">
        <f>((T34-J34/2)*M34-L34)/(T34+J34/2)</f>
        <v>0</v>
      </c>
      <c r="O34">
        <f>N34*(CU34+CV34)/1000.0</f>
        <v>0</v>
      </c>
      <c r="P34">
        <f>(CN34 - IF(AI34&gt;1, L34*CJ34*100.0/(AK34*DB34), 0))*(CU34+CV34)/1000.0</f>
        <v>0</v>
      </c>
      <c r="Q34">
        <f>2.0/((1/S34-1/R34)+SIGN(S34)*SQRT((1/S34-1/R34)*(1/S34-1/R34) + 4*CK34/((CK34+1)*(CK34+1))*(2*1/S34*1/R34-1/R34*1/R34)))</f>
        <v>0</v>
      </c>
      <c r="R34">
        <f>IF(LEFT(CL34,1)&lt;&gt;"0",IF(LEFT(CL34,1)="1",3.0,$B$7),$D$5+$E$5*(DB34*CU34/($K$5*1000))+$F$5*(DB34*CU34/($K$5*1000))*MAX(MIN(CJ34,$J$5),$I$5)*MAX(MIN(CJ34,$J$5),$I$5)+$G$5*MAX(MIN(CJ34,$J$5),$I$5)*(DB34*CU34/($K$5*1000))+$H$5*(DB34*CU34/($K$5*1000))*(DB34*CU34/($K$5*1000)))</f>
        <v>0</v>
      </c>
      <c r="S34">
        <f>J34*(1000-(1000*0.61365*exp(17.502*W34/(240.97+W34))/(CU34+CV34)+CP34)/2)/(1000*0.61365*exp(17.502*W34/(240.97+W34))/(CU34+CV34)-CP34)</f>
        <v>0</v>
      </c>
      <c r="T34">
        <f>1/((CK34+1)/(Q34/1.6)+1/(R34/1.37)) + CK34/((CK34+1)/(Q34/1.6) + CK34/(R34/1.37))</f>
        <v>0</v>
      </c>
      <c r="U34">
        <f>(CF34*CI34)</f>
        <v>0</v>
      </c>
      <c r="V34">
        <f>(CW34+(U34+2*0.95*5.67E-8*(((CW34+$B$9)+273)^4-(CW34+273)^4)-44100*J34)/(1.84*29.3*R34+8*0.95*5.67E-8*(CW34+273)^3))</f>
        <v>0</v>
      </c>
      <c r="W34">
        <f>($C$9*CX34+$D$9*CY34+$E$9*V34)</f>
        <v>0</v>
      </c>
      <c r="X34">
        <f>0.61365*exp(17.502*W34/(240.97+W34))</f>
        <v>0</v>
      </c>
      <c r="Y34">
        <f>(Z34/AA34*100)</f>
        <v>0</v>
      </c>
      <c r="Z34">
        <f>CP34*(CU34+CV34)/1000</f>
        <v>0</v>
      </c>
      <c r="AA34">
        <f>0.61365*exp(17.502*CW34/(240.97+CW34))</f>
        <v>0</v>
      </c>
      <c r="AB34">
        <f>(X34-CP34*(CU34+CV34)/1000)</f>
        <v>0</v>
      </c>
      <c r="AC34">
        <f>(-J34*44100)</f>
        <v>0</v>
      </c>
      <c r="AD34">
        <f>2*29.3*R34*0.92*(CW34-W34)</f>
        <v>0</v>
      </c>
      <c r="AE34">
        <f>2*0.95*5.67E-8*(((CW34+$B$9)+273)^4-(W34+273)^4)</f>
        <v>0</v>
      </c>
      <c r="AF34">
        <f>U34+AE34+AC34+AD34</f>
        <v>0</v>
      </c>
      <c r="AG34">
        <v>0</v>
      </c>
      <c r="AH34">
        <v>0</v>
      </c>
      <c r="AI34">
        <f>IF(AG34*$H$15&gt;=AK34,1.0,(AK34/(AK34-AG34*$H$15)))</f>
        <v>0</v>
      </c>
      <c r="AJ34">
        <f>(AI34-1)*100</f>
        <v>0</v>
      </c>
      <c r="AK34">
        <f>MAX(0,($B$15+$C$15*DB34)/(1+$D$15*DB34)*CU34/(CW34+273)*$E$15)</f>
        <v>0</v>
      </c>
      <c r="AL34" t="s">
        <v>395</v>
      </c>
      <c r="AM34">
        <v>0</v>
      </c>
      <c r="AN34">
        <v>0</v>
      </c>
      <c r="AO34">
        <v>0</v>
      </c>
      <c r="AP34">
        <f>1-AN34/AO34</f>
        <v>0</v>
      </c>
      <c r="AQ34">
        <v>-1</v>
      </c>
      <c r="AR34" t="s">
        <v>448</v>
      </c>
      <c r="AS34">
        <v>8342.33</v>
      </c>
      <c r="AT34">
        <v>1469.5116</v>
      </c>
      <c r="AU34">
        <v>1799.73</v>
      </c>
      <c r="AV34">
        <f>1-AT34/AU34</f>
        <v>0</v>
      </c>
      <c r="AW34">
        <v>0.5</v>
      </c>
      <c r="AX34">
        <f>CG34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395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BN34" t="s">
        <v>395</v>
      </c>
      <c r="BO34" t="s">
        <v>395</v>
      </c>
      <c r="BP34" t="s">
        <v>395</v>
      </c>
      <c r="BQ34" t="s">
        <v>395</v>
      </c>
      <c r="BR34" t="s">
        <v>395</v>
      </c>
      <c r="BS34" t="s">
        <v>395</v>
      </c>
      <c r="BT34" t="s">
        <v>395</v>
      </c>
      <c r="BU34" t="s">
        <v>395</v>
      </c>
      <c r="BV34" t="s">
        <v>395</v>
      </c>
      <c r="BW34" t="s">
        <v>395</v>
      </c>
      <c r="BX34" t="s">
        <v>395</v>
      </c>
      <c r="BY34" t="s">
        <v>395</v>
      </c>
      <c r="BZ34" t="s">
        <v>395</v>
      </c>
      <c r="CA34" t="s">
        <v>395</v>
      </c>
      <c r="CB34" t="s">
        <v>395</v>
      </c>
      <c r="CC34" t="s">
        <v>395</v>
      </c>
      <c r="CD34" t="s">
        <v>395</v>
      </c>
      <c r="CE34" t="s">
        <v>395</v>
      </c>
      <c r="CF34">
        <f>$B$13*DC34+$C$13*DD34+$F$13*DO34*(1-DR34)</f>
        <v>0</v>
      </c>
      <c r="CG34">
        <f>CF34*CH34</f>
        <v>0</v>
      </c>
      <c r="CH34">
        <f>($B$13*$D$11+$C$13*$D$11+$F$13*((EB34+DT34)/MAX(EB34+DT34+EC34, 0.1)*$I$11+EC34/MAX(EB34+DT34+EC34, 0.1)*$J$11))/($B$13+$C$13+$F$13)</f>
        <v>0</v>
      </c>
      <c r="CI34">
        <f>($B$13*$K$11+$C$13*$K$11+$F$13*((EB34+DT34)/MAX(EB34+DT34+EC34, 0.1)*$P$11+EC34/MAX(EB34+DT34+EC34, 0.1)*$Q$11))/($B$13+$C$13+$F$13)</f>
        <v>0</v>
      </c>
      <c r="CJ34">
        <v>9</v>
      </c>
      <c r="CK34">
        <v>0.5</v>
      </c>
      <c r="CL34" t="s">
        <v>397</v>
      </c>
      <c r="CM34">
        <v>1530551476.5</v>
      </c>
      <c r="CN34">
        <v>363.542</v>
      </c>
      <c r="CO34">
        <v>399.983</v>
      </c>
      <c r="CP34">
        <v>28.1201</v>
      </c>
      <c r="CQ34">
        <v>18.6679</v>
      </c>
      <c r="CR34">
        <v>363.64</v>
      </c>
      <c r="CS34">
        <v>28.1201</v>
      </c>
      <c r="CT34">
        <v>700.041</v>
      </c>
      <c r="CU34">
        <v>90.8395</v>
      </c>
      <c r="CV34">
        <v>0.0996187</v>
      </c>
      <c r="CW34">
        <v>27.86</v>
      </c>
      <c r="CX34">
        <v>27.3041</v>
      </c>
      <c r="CY34">
        <v>999.9</v>
      </c>
      <c r="CZ34">
        <v>0</v>
      </c>
      <c r="DA34">
        <v>0</v>
      </c>
      <c r="DB34">
        <v>10001.2</v>
      </c>
      <c r="DC34">
        <v>0</v>
      </c>
      <c r="DD34">
        <v>0.219127</v>
      </c>
      <c r="DE34">
        <v>-36.4407</v>
      </c>
      <c r="DF34">
        <v>374.061</v>
      </c>
      <c r="DG34">
        <v>407.592</v>
      </c>
      <c r="DH34">
        <v>9.45219</v>
      </c>
      <c r="DI34">
        <v>399.983</v>
      </c>
      <c r="DJ34">
        <v>18.6679</v>
      </c>
      <c r="DK34">
        <v>2.55441</v>
      </c>
      <c r="DL34">
        <v>1.69578</v>
      </c>
      <c r="DM34">
        <v>21.3774</v>
      </c>
      <c r="DN34">
        <v>14.8579</v>
      </c>
      <c r="DO34">
        <v>1999.91</v>
      </c>
      <c r="DP34">
        <v>0.9</v>
      </c>
      <c r="DQ34">
        <v>0.1</v>
      </c>
      <c r="DR34">
        <v>0</v>
      </c>
      <c r="DS34">
        <v>1415.7</v>
      </c>
      <c r="DT34">
        <v>4.99974</v>
      </c>
      <c r="DU34">
        <v>30025</v>
      </c>
      <c r="DV34">
        <v>15359.3</v>
      </c>
      <c r="DW34">
        <v>47.75</v>
      </c>
      <c r="DX34">
        <v>48.25</v>
      </c>
      <c r="DY34">
        <v>48.562</v>
      </c>
      <c r="DZ34">
        <v>48.187</v>
      </c>
      <c r="EA34">
        <v>49.375</v>
      </c>
      <c r="EB34">
        <v>1795.42</v>
      </c>
      <c r="EC34">
        <v>199.49</v>
      </c>
      <c r="ED34">
        <v>0</v>
      </c>
      <c r="EE34">
        <v>60.2999999523163</v>
      </c>
      <c r="EF34">
        <v>0</v>
      </c>
      <c r="EG34">
        <v>1469.5116</v>
      </c>
      <c r="EH34">
        <v>-461.091539196884</v>
      </c>
      <c r="EI34">
        <v>-18330.1385015168</v>
      </c>
      <c r="EJ34">
        <v>32127.068</v>
      </c>
      <c r="EK34">
        <v>15</v>
      </c>
      <c r="EL34">
        <v>0</v>
      </c>
      <c r="EM34" t="s">
        <v>398</v>
      </c>
      <c r="EN34">
        <v>1626988825.1</v>
      </c>
      <c r="EO34">
        <v>0</v>
      </c>
      <c r="EP34">
        <v>0</v>
      </c>
      <c r="EQ34">
        <v>-0.05</v>
      </c>
      <c r="ER34">
        <v>0</v>
      </c>
      <c r="ES34">
        <v>-0.098</v>
      </c>
      <c r="ET34">
        <v>0</v>
      </c>
      <c r="EU34">
        <v>400</v>
      </c>
      <c r="EV34">
        <v>0</v>
      </c>
      <c r="EW34">
        <v>0.32</v>
      </c>
      <c r="EX34">
        <v>0</v>
      </c>
      <c r="EY34">
        <v>-35.931305</v>
      </c>
      <c r="EZ34">
        <v>-5.66633020637894</v>
      </c>
      <c r="FA34">
        <v>0.617385298638541</v>
      </c>
      <c r="FB34">
        <v>0</v>
      </c>
      <c r="FC34">
        <v>1</v>
      </c>
      <c r="FD34">
        <v>0</v>
      </c>
      <c r="FE34">
        <v>0</v>
      </c>
      <c r="FF34">
        <v>0</v>
      </c>
      <c r="FG34">
        <v>9.058378</v>
      </c>
      <c r="FH34">
        <v>3.05290198874296</v>
      </c>
      <c r="FI34">
        <v>0.303322948366918</v>
      </c>
      <c r="FJ34">
        <v>0</v>
      </c>
      <c r="FK34">
        <v>0</v>
      </c>
      <c r="FL34">
        <v>3</v>
      </c>
      <c r="FM34" t="s">
        <v>399</v>
      </c>
      <c r="FN34">
        <v>3.44501</v>
      </c>
      <c r="FO34">
        <v>2.77919</v>
      </c>
      <c r="FP34">
        <v>0.0776237</v>
      </c>
      <c r="FQ34">
        <v>0.0834611</v>
      </c>
      <c r="FR34">
        <v>0.111191</v>
      </c>
      <c r="FS34">
        <v>0.08222</v>
      </c>
      <c r="FT34">
        <v>19592</v>
      </c>
      <c r="FU34">
        <v>23750.9</v>
      </c>
      <c r="FV34">
        <v>20704.6</v>
      </c>
      <c r="FW34">
        <v>25016.8</v>
      </c>
      <c r="FX34">
        <v>29194.6</v>
      </c>
      <c r="FY34">
        <v>33805.1</v>
      </c>
      <c r="FZ34">
        <v>37392</v>
      </c>
      <c r="GA34">
        <v>41518</v>
      </c>
      <c r="GB34">
        <v>2.262</v>
      </c>
      <c r="GC34">
        <v>2.01385</v>
      </c>
      <c r="GD34">
        <v>0.00135601</v>
      </c>
      <c r="GE34">
        <v>0</v>
      </c>
      <c r="GF34">
        <v>27.282</v>
      </c>
      <c r="GG34">
        <v>999.9</v>
      </c>
      <c r="GH34">
        <v>68.069</v>
      </c>
      <c r="GI34">
        <v>31.753</v>
      </c>
      <c r="GJ34">
        <v>35.2838</v>
      </c>
      <c r="GK34">
        <v>62.2402</v>
      </c>
      <c r="GL34">
        <v>17.8766</v>
      </c>
      <c r="GM34">
        <v>2</v>
      </c>
      <c r="GN34">
        <v>0.269533</v>
      </c>
      <c r="GO34">
        <v>2.30777</v>
      </c>
      <c r="GP34">
        <v>20.3211</v>
      </c>
      <c r="GQ34">
        <v>5.21894</v>
      </c>
      <c r="GR34">
        <v>11.962</v>
      </c>
      <c r="GS34">
        <v>4.98505</v>
      </c>
      <c r="GT34">
        <v>3.30047</v>
      </c>
      <c r="GU34">
        <v>999.9</v>
      </c>
      <c r="GV34">
        <v>9999</v>
      </c>
      <c r="GW34">
        <v>9999</v>
      </c>
      <c r="GX34">
        <v>9999</v>
      </c>
      <c r="GY34">
        <v>1.88414</v>
      </c>
      <c r="GZ34">
        <v>1.88109</v>
      </c>
      <c r="HA34">
        <v>1.88279</v>
      </c>
      <c r="HB34">
        <v>1.8813</v>
      </c>
      <c r="HC34">
        <v>1.88278</v>
      </c>
      <c r="HD34">
        <v>1.88202</v>
      </c>
      <c r="HE34">
        <v>1.884</v>
      </c>
      <c r="HF34">
        <v>1.88126</v>
      </c>
      <c r="HG34">
        <v>5</v>
      </c>
      <c r="HH34">
        <v>0</v>
      </c>
      <c r="HI34">
        <v>0</v>
      </c>
      <c r="HJ34">
        <v>0</v>
      </c>
      <c r="HK34" t="s">
        <v>400</v>
      </c>
      <c r="HL34" t="s">
        <v>401</v>
      </c>
      <c r="HM34" t="s">
        <v>402</v>
      </c>
      <c r="HN34" t="s">
        <v>402</v>
      </c>
      <c r="HO34" t="s">
        <v>402</v>
      </c>
      <c r="HP34" t="s">
        <v>402</v>
      </c>
      <c r="HQ34">
        <v>0</v>
      </c>
      <c r="HR34">
        <v>100</v>
      </c>
      <c r="HS34">
        <v>100</v>
      </c>
      <c r="HT34">
        <v>-0.098</v>
      </c>
      <c r="HU34">
        <v>0</v>
      </c>
      <c r="HV34">
        <v>-0.098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-1</v>
      </c>
      <c r="IE34">
        <v>-1</v>
      </c>
      <c r="IF34">
        <v>-1</v>
      </c>
      <c r="IG34">
        <v>-1</v>
      </c>
      <c r="IH34">
        <v>-1607289.1</v>
      </c>
      <c r="II34">
        <v>25509191.3</v>
      </c>
      <c r="IJ34">
        <v>1.27808</v>
      </c>
      <c r="IK34">
        <v>2.58423</v>
      </c>
      <c r="IL34">
        <v>2.10083</v>
      </c>
      <c r="IM34">
        <v>2.68066</v>
      </c>
      <c r="IN34">
        <v>2.24854</v>
      </c>
      <c r="IO34">
        <v>2.29004</v>
      </c>
      <c r="IP34">
        <v>36.7654</v>
      </c>
      <c r="IQ34">
        <v>15.9708</v>
      </c>
      <c r="IR34">
        <v>18</v>
      </c>
      <c r="IS34">
        <v>769.057</v>
      </c>
      <c r="IT34">
        <v>528.66</v>
      </c>
      <c r="IU34">
        <v>24.9991</v>
      </c>
      <c r="IV34">
        <v>30.8807</v>
      </c>
      <c r="IW34">
        <v>30.0002</v>
      </c>
      <c r="IX34">
        <v>30.7437</v>
      </c>
      <c r="IY34">
        <v>30.7106</v>
      </c>
      <c r="IZ34">
        <v>25.5243</v>
      </c>
      <c r="JA34">
        <v>100</v>
      </c>
      <c r="JB34">
        <v>0</v>
      </c>
      <c r="JC34">
        <v>25</v>
      </c>
      <c r="JD34">
        <v>400</v>
      </c>
      <c r="JE34">
        <v>14.3786</v>
      </c>
      <c r="JF34">
        <v>100.776</v>
      </c>
      <c r="JG34">
        <v>100.076</v>
      </c>
    </row>
    <row r="35" spans="1:267">
      <c r="A35">
        <v>17</v>
      </c>
      <c r="B35">
        <v>1530551535</v>
      </c>
      <c r="C35">
        <v>965.900000095367</v>
      </c>
      <c r="D35" t="s">
        <v>449</v>
      </c>
      <c r="E35" t="s">
        <v>450</v>
      </c>
      <c r="F35" t="s">
        <v>393</v>
      </c>
      <c r="G35" t="s">
        <v>394</v>
      </c>
      <c r="I35">
        <v>1530551535</v>
      </c>
      <c r="J35">
        <f>(K35)/1000</f>
        <v>0</v>
      </c>
      <c r="K35">
        <f>1000*CT35*AI35*(CP35-CQ35)/(100*CJ35*(1000-AI35*CP35))</f>
        <v>0</v>
      </c>
      <c r="L35">
        <f>CT35*AI35*(CO35-CN35*(1000-AI35*CQ35)/(1000-AI35*CP35))/(100*CJ35)</f>
        <v>0</v>
      </c>
      <c r="M35">
        <f>CN35 - IF(AI35&gt;1, L35*CJ35*100.0/(AK35*DB35), 0)</f>
        <v>0</v>
      </c>
      <c r="N35">
        <f>((T35-J35/2)*M35-L35)/(T35+J35/2)</f>
        <v>0</v>
      </c>
      <c r="O35">
        <f>N35*(CU35+CV35)/1000.0</f>
        <v>0</v>
      </c>
      <c r="P35">
        <f>(CN35 - IF(AI35&gt;1, L35*CJ35*100.0/(AK35*DB35), 0))*(CU35+CV35)/1000.0</f>
        <v>0</v>
      </c>
      <c r="Q35">
        <f>2.0/((1/S35-1/R35)+SIGN(S35)*SQRT((1/S35-1/R35)*(1/S35-1/R35) + 4*CK35/((CK35+1)*(CK35+1))*(2*1/S35*1/R35-1/R35*1/R35)))</f>
        <v>0</v>
      </c>
      <c r="R35">
        <f>IF(LEFT(CL35,1)&lt;&gt;"0",IF(LEFT(CL35,1)="1",3.0,$B$7),$D$5+$E$5*(DB35*CU35/($K$5*1000))+$F$5*(DB35*CU35/($K$5*1000))*MAX(MIN(CJ35,$J$5),$I$5)*MAX(MIN(CJ35,$J$5),$I$5)+$G$5*MAX(MIN(CJ35,$J$5),$I$5)*(DB35*CU35/($K$5*1000))+$H$5*(DB35*CU35/($K$5*1000))*(DB35*CU35/($K$5*1000)))</f>
        <v>0</v>
      </c>
      <c r="S35">
        <f>J35*(1000-(1000*0.61365*exp(17.502*W35/(240.97+W35))/(CU35+CV35)+CP35)/2)/(1000*0.61365*exp(17.502*W35/(240.97+W35))/(CU35+CV35)-CP35)</f>
        <v>0</v>
      </c>
      <c r="T35">
        <f>1/((CK35+1)/(Q35/1.6)+1/(R35/1.37)) + CK35/((CK35+1)/(Q35/1.6) + CK35/(R35/1.37))</f>
        <v>0</v>
      </c>
      <c r="U35">
        <f>(CF35*CI35)</f>
        <v>0</v>
      </c>
      <c r="V35">
        <f>(CW35+(U35+2*0.95*5.67E-8*(((CW35+$B$9)+273)^4-(CW35+273)^4)-44100*J35)/(1.84*29.3*R35+8*0.95*5.67E-8*(CW35+273)^3))</f>
        <v>0</v>
      </c>
      <c r="W35">
        <f>($C$9*CX35+$D$9*CY35+$E$9*V35)</f>
        <v>0</v>
      </c>
      <c r="X35">
        <f>0.61365*exp(17.502*W35/(240.97+W35))</f>
        <v>0</v>
      </c>
      <c r="Y35">
        <f>(Z35/AA35*100)</f>
        <v>0</v>
      </c>
      <c r="Z35">
        <f>CP35*(CU35+CV35)/1000</f>
        <v>0</v>
      </c>
      <c r="AA35">
        <f>0.61365*exp(17.502*CW35/(240.97+CW35))</f>
        <v>0</v>
      </c>
      <c r="AB35">
        <f>(X35-CP35*(CU35+CV35)/1000)</f>
        <v>0</v>
      </c>
      <c r="AC35">
        <f>(-J35*44100)</f>
        <v>0</v>
      </c>
      <c r="AD35">
        <f>2*29.3*R35*0.92*(CW35-W35)</f>
        <v>0</v>
      </c>
      <c r="AE35">
        <f>2*0.95*5.67E-8*(((CW35+$B$9)+273)^4-(W35+273)^4)</f>
        <v>0</v>
      </c>
      <c r="AF35">
        <f>U35+AE35+AC35+AD35</f>
        <v>0</v>
      </c>
      <c r="AG35">
        <v>26</v>
      </c>
      <c r="AH35">
        <v>4</v>
      </c>
      <c r="AI35">
        <f>IF(AG35*$H$15&gt;=AK35,1.0,(AK35/(AK35-AG35*$H$15)))</f>
        <v>0</v>
      </c>
      <c r="AJ35">
        <f>(AI35-1)*100</f>
        <v>0</v>
      </c>
      <c r="AK35">
        <f>MAX(0,($B$15+$C$15*DB35)/(1+$D$15*DB35)*CU35/(CW35+273)*$E$15)</f>
        <v>0</v>
      </c>
      <c r="AL35" t="s">
        <v>395</v>
      </c>
      <c r="AM35">
        <v>0</v>
      </c>
      <c r="AN35">
        <v>0</v>
      </c>
      <c r="AO35">
        <v>0</v>
      </c>
      <c r="AP35">
        <f>1-AN35/AO35</f>
        <v>0</v>
      </c>
      <c r="AQ35">
        <v>-1</v>
      </c>
      <c r="AR35" t="s">
        <v>451</v>
      </c>
      <c r="AS35">
        <v>8313.48</v>
      </c>
      <c r="AT35">
        <v>1224.4572</v>
      </c>
      <c r="AU35">
        <v>1721.46</v>
      </c>
      <c r="AV35">
        <f>1-AT35/AU35</f>
        <v>0</v>
      </c>
      <c r="AW35">
        <v>0.5</v>
      </c>
      <c r="AX35">
        <f>CG35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395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BN35" t="s">
        <v>395</v>
      </c>
      <c r="BO35" t="s">
        <v>395</v>
      </c>
      <c r="BP35" t="s">
        <v>395</v>
      </c>
      <c r="BQ35" t="s">
        <v>395</v>
      </c>
      <c r="BR35" t="s">
        <v>395</v>
      </c>
      <c r="BS35" t="s">
        <v>395</v>
      </c>
      <c r="BT35" t="s">
        <v>395</v>
      </c>
      <c r="BU35" t="s">
        <v>395</v>
      </c>
      <c r="BV35" t="s">
        <v>395</v>
      </c>
      <c r="BW35" t="s">
        <v>395</v>
      </c>
      <c r="BX35" t="s">
        <v>395</v>
      </c>
      <c r="BY35" t="s">
        <v>395</v>
      </c>
      <c r="BZ35" t="s">
        <v>395</v>
      </c>
      <c r="CA35" t="s">
        <v>395</v>
      </c>
      <c r="CB35" t="s">
        <v>395</v>
      </c>
      <c r="CC35" t="s">
        <v>395</v>
      </c>
      <c r="CD35" t="s">
        <v>395</v>
      </c>
      <c r="CE35" t="s">
        <v>395</v>
      </c>
      <c r="CF35">
        <f>$B$13*DC35+$C$13*DD35+$F$13*DO35*(1-DR35)</f>
        <v>0</v>
      </c>
      <c r="CG35">
        <f>CF35*CH35</f>
        <v>0</v>
      </c>
      <c r="CH35">
        <f>($B$13*$D$11+$C$13*$D$11+$F$13*((EB35+DT35)/MAX(EB35+DT35+EC35, 0.1)*$I$11+EC35/MAX(EB35+DT35+EC35, 0.1)*$J$11))/($B$13+$C$13+$F$13)</f>
        <v>0</v>
      </c>
      <c r="CI35">
        <f>($B$13*$K$11+$C$13*$K$11+$F$13*((EB35+DT35)/MAX(EB35+DT35+EC35, 0.1)*$P$11+EC35/MAX(EB35+DT35+EC35, 0.1)*$Q$11))/($B$13+$C$13+$F$13)</f>
        <v>0</v>
      </c>
      <c r="CJ35">
        <v>9</v>
      </c>
      <c r="CK35">
        <v>0.5</v>
      </c>
      <c r="CL35" t="s">
        <v>397</v>
      </c>
      <c r="CM35">
        <v>1530551535</v>
      </c>
      <c r="CN35">
        <v>363.119</v>
      </c>
      <c r="CO35">
        <v>399.998</v>
      </c>
      <c r="CP35">
        <v>26.9963</v>
      </c>
      <c r="CQ35">
        <v>18.88</v>
      </c>
      <c r="CR35">
        <v>363.217</v>
      </c>
      <c r="CS35">
        <v>26.9963</v>
      </c>
      <c r="CT35">
        <v>700.012</v>
      </c>
      <c r="CU35">
        <v>90.8427</v>
      </c>
      <c r="CV35">
        <v>0.100282</v>
      </c>
      <c r="CW35">
        <v>28.0875</v>
      </c>
      <c r="CX35">
        <v>27.5415</v>
      </c>
      <c r="CY35">
        <v>999.9</v>
      </c>
      <c r="CZ35">
        <v>0</v>
      </c>
      <c r="DA35">
        <v>0</v>
      </c>
      <c r="DB35">
        <v>10001.9</v>
      </c>
      <c r="DC35">
        <v>0</v>
      </c>
      <c r="DD35">
        <v>0.219127</v>
      </c>
      <c r="DE35">
        <v>-36.8791</v>
      </c>
      <c r="DF35">
        <v>373.194</v>
      </c>
      <c r="DG35">
        <v>407.695</v>
      </c>
      <c r="DH35">
        <v>8.11634</v>
      </c>
      <c r="DI35">
        <v>399.998</v>
      </c>
      <c r="DJ35">
        <v>18.88</v>
      </c>
      <c r="DK35">
        <v>2.45242</v>
      </c>
      <c r="DL35">
        <v>1.71511</v>
      </c>
      <c r="DM35">
        <v>20.7141</v>
      </c>
      <c r="DN35">
        <v>15.0339</v>
      </c>
      <c r="DO35">
        <v>2000.18</v>
      </c>
      <c r="DP35">
        <v>0.900005</v>
      </c>
      <c r="DQ35">
        <v>0.0999955</v>
      </c>
      <c r="DR35">
        <v>0</v>
      </c>
      <c r="DS35">
        <v>1161.44</v>
      </c>
      <c r="DT35">
        <v>4.99974</v>
      </c>
      <c r="DU35">
        <v>27849.5</v>
      </c>
      <c r="DV35">
        <v>15361.4</v>
      </c>
      <c r="DW35">
        <v>47.937</v>
      </c>
      <c r="DX35">
        <v>48.437</v>
      </c>
      <c r="DY35">
        <v>48.75</v>
      </c>
      <c r="DZ35">
        <v>48.312</v>
      </c>
      <c r="EA35">
        <v>49.562</v>
      </c>
      <c r="EB35">
        <v>1795.67</v>
      </c>
      <c r="EC35">
        <v>199.51</v>
      </c>
      <c r="ED35">
        <v>0</v>
      </c>
      <c r="EE35">
        <v>58.2999999523163</v>
      </c>
      <c r="EF35">
        <v>0</v>
      </c>
      <c r="EG35">
        <v>1224.4572</v>
      </c>
      <c r="EH35">
        <v>-714.562308768862</v>
      </c>
      <c r="EI35">
        <v>-28289.8769601281</v>
      </c>
      <c r="EJ35">
        <v>30222.548</v>
      </c>
      <c r="EK35">
        <v>15</v>
      </c>
      <c r="EL35">
        <v>0</v>
      </c>
      <c r="EM35" t="s">
        <v>398</v>
      </c>
      <c r="EN35">
        <v>1626988825.1</v>
      </c>
      <c r="EO35">
        <v>0</v>
      </c>
      <c r="EP35">
        <v>0</v>
      </c>
      <c r="EQ35">
        <v>-0.05</v>
      </c>
      <c r="ER35">
        <v>0</v>
      </c>
      <c r="ES35">
        <v>-0.098</v>
      </c>
      <c r="ET35">
        <v>0</v>
      </c>
      <c r="EU35">
        <v>400</v>
      </c>
      <c r="EV35">
        <v>0</v>
      </c>
      <c r="EW35">
        <v>0.32</v>
      </c>
      <c r="EX35">
        <v>0</v>
      </c>
      <c r="EY35">
        <v>-27.926916425</v>
      </c>
      <c r="EZ35">
        <v>-100.717251793621</v>
      </c>
      <c r="FA35">
        <v>11.2409807065003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6.62175875</v>
      </c>
      <c r="FH35">
        <v>16.0525304690431</v>
      </c>
      <c r="FI35">
        <v>1.82466050444348</v>
      </c>
      <c r="FJ35">
        <v>0</v>
      </c>
      <c r="FK35">
        <v>0</v>
      </c>
      <c r="FL35">
        <v>3</v>
      </c>
      <c r="FM35" t="s">
        <v>399</v>
      </c>
      <c r="FN35">
        <v>3.44495</v>
      </c>
      <c r="FO35">
        <v>2.77986</v>
      </c>
      <c r="FP35">
        <v>0.0775464</v>
      </c>
      <c r="FQ35">
        <v>0.0834668</v>
      </c>
      <c r="FR35">
        <v>0.108052</v>
      </c>
      <c r="FS35">
        <v>0.0829011</v>
      </c>
      <c r="FT35">
        <v>19593.3</v>
      </c>
      <c r="FU35">
        <v>23750.4</v>
      </c>
      <c r="FV35">
        <v>20704.3</v>
      </c>
      <c r="FW35">
        <v>25016.4</v>
      </c>
      <c r="FX35">
        <v>29297.6</v>
      </c>
      <c r="FY35">
        <v>33779.9</v>
      </c>
      <c r="FZ35">
        <v>37391.6</v>
      </c>
      <c r="GA35">
        <v>41517.7</v>
      </c>
      <c r="GB35">
        <v>2.20117</v>
      </c>
      <c r="GC35">
        <v>2.01297</v>
      </c>
      <c r="GD35">
        <v>0.0139475</v>
      </c>
      <c r="GE35">
        <v>0</v>
      </c>
      <c r="GF35">
        <v>27.3136</v>
      </c>
      <c r="GG35">
        <v>999.9</v>
      </c>
      <c r="GH35">
        <v>67.666</v>
      </c>
      <c r="GI35">
        <v>31.884</v>
      </c>
      <c r="GJ35">
        <v>35.3366</v>
      </c>
      <c r="GK35">
        <v>62.0703</v>
      </c>
      <c r="GL35">
        <v>17.8486</v>
      </c>
      <c r="GM35">
        <v>2</v>
      </c>
      <c r="GN35">
        <v>0.269853</v>
      </c>
      <c r="GO35">
        <v>2.36652</v>
      </c>
      <c r="GP35">
        <v>20.3209</v>
      </c>
      <c r="GQ35">
        <v>5.22028</v>
      </c>
      <c r="GR35">
        <v>11.962</v>
      </c>
      <c r="GS35">
        <v>4.98565</v>
      </c>
      <c r="GT35">
        <v>3.301</v>
      </c>
      <c r="GU35">
        <v>999.9</v>
      </c>
      <c r="GV35">
        <v>9999</v>
      </c>
      <c r="GW35">
        <v>9999</v>
      </c>
      <c r="GX35">
        <v>9999</v>
      </c>
      <c r="GY35">
        <v>1.88415</v>
      </c>
      <c r="GZ35">
        <v>1.8811</v>
      </c>
      <c r="HA35">
        <v>1.88278</v>
      </c>
      <c r="HB35">
        <v>1.88134</v>
      </c>
      <c r="HC35">
        <v>1.88278</v>
      </c>
      <c r="HD35">
        <v>1.88202</v>
      </c>
      <c r="HE35">
        <v>1.884</v>
      </c>
      <c r="HF35">
        <v>1.88125</v>
      </c>
      <c r="HG35">
        <v>5</v>
      </c>
      <c r="HH35">
        <v>0</v>
      </c>
      <c r="HI35">
        <v>0</v>
      </c>
      <c r="HJ35">
        <v>0</v>
      </c>
      <c r="HK35" t="s">
        <v>400</v>
      </c>
      <c r="HL35" t="s">
        <v>401</v>
      </c>
      <c r="HM35" t="s">
        <v>402</v>
      </c>
      <c r="HN35" t="s">
        <v>402</v>
      </c>
      <c r="HO35" t="s">
        <v>402</v>
      </c>
      <c r="HP35" t="s">
        <v>402</v>
      </c>
      <c r="HQ35">
        <v>0</v>
      </c>
      <c r="HR35">
        <v>100</v>
      </c>
      <c r="HS35">
        <v>100</v>
      </c>
      <c r="HT35">
        <v>-0.098</v>
      </c>
      <c r="HU35">
        <v>0</v>
      </c>
      <c r="HV35">
        <v>-0.098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-1</v>
      </c>
      <c r="IE35">
        <v>-1</v>
      </c>
      <c r="IF35">
        <v>-1</v>
      </c>
      <c r="IG35">
        <v>-1</v>
      </c>
      <c r="IH35">
        <v>-1607288.2</v>
      </c>
      <c r="II35">
        <v>25509192.2</v>
      </c>
      <c r="IJ35">
        <v>1.27808</v>
      </c>
      <c r="IK35">
        <v>2.59399</v>
      </c>
      <c r="IL35">
        <v>2.10083</v>
      </c>
      <c r="IM35">
        <v>2.68066</v>
      </c>
      <c r="IN35">
        <v>2.24854</v>
      </c>
      <c r="IO35">
        <v>2.3291</v>
      </c>
      <c r="IP35">
        <v>36.7892</v>
      </c>
      <c r="IQ35">
        <v>15.962</v>
      </c>
      <c r="IR35">
        <v>18</v>
      </c>
      <c r="IS35">
        <v>715.265</v>
      </c>
      <c r="IT35">
        <v>528.071</v>
      </c>
      <c r="IU35">
        <v>25.0022</v>
      </c>
      <c r="IV35">
        <v>30.8807</v>
      </c>
      <c r="IW35">
        <v>30.0003</v>
      </c>
      <c r="IX35">
        <v>30.751</v>
      </c>
      <c r="IY35">
        <v>30.7159</v>
      </c>
      <c r="IZ35">
        <v>25.5401</v>
      </c>
      <c r="JA35">
        <v>100</v>
      </c>
      <c r="JB35">
        <v>0</v>
      </c>
      <c r="JC35">
        <v>25</v>
      </c>
      <c r="JD35">
        <v>400</v>
      </c>
      <c r="JE35">
        <v>14.3786</v>
      </c>
      <c r="JF35">
        <v>100.775</v>
      </c>
      <c r="JG35">
        <v>100.075</v>
      </c>
    </row>
    <row r="36" spans="1:267">
      <c r="A36">
        <v>18</v>
      </c>
      <c r="B36">
        <v>1530551612</v>
      </c>
      <c r="C36">
        <v>1042.90000009537</v>
      </c>
      <c r="D36" t="s">
        <v>452</v>
      </c>
      <c r="E36" t="s">
        <v>453</v>
      </c>
      <c r="F36" t="s">
        <v>393</v>
      </c>
      <c r="G36" t="s">
        <v>394</v>
      </c>
      <c r="I36">
        <v>1530551612</v>
      </c>
      <c r="J36">
        <f>(K36)/1000</f>
        <v>0</v>
      </c>
      <c r="K36">
        <f>1000*CT36*AI36*(CP36-CQ36)/(100*CJ36*(1000-AI36*CP36))</f>
        <v>0</v>
      </c>
      <c r="L36">
        <f>CT36*AI36*(CO36-CN36*(1000-AI36*CQ36)/(1000-AI36*CP36))/(100*CJ36)</f>
        <v>0</v>
      </c>
      <c r="M36">
        <f>CN36 - IF(AI36&gt;1, L36*CJ36*100.0/(AK36*DB36), 0)</f>
        <v>0</v>
      </c>
      <c r="N36">
        <f>((T36-J36/2)*M36-L36)/(T36+J36/2)</f>
        <v>0</v>
      </c>
      <c r="O36">
        <f>N36*(CU36+CV36)/1000.0</f>
        <v>0</v>
      </c>
      <c r="P36">
        <f>(CN36 - IF(AI36&gt;1, L36*CJ36*100.0/(AK36*DB36), 0))*(CU36+CV36)/1000.0</f>
        <v>0</v>
      </c>
      <c r="Q36">
        <f>2.0/((1/S36-1/R36)+SIGN(S36)*SQRT((1/S36-1/R36)*(1/S36-1/R36) + 4*CK36/((CK36+1)*(CK36+1))*(2*1/S36*1/R36-1/R36*1/R36)))</f>
        <v>0</v>
      </c>
      <c r="R36">
        <f>IF(LEFT(CL36,1)&lt;&gt;"0",IF(LEFT(CL36,1)="1",3.0,$B$7),$D$5+$E$5*(DB36*CU36/($K$5*1000))+$F$5*(DB36*CU36/($K$5*1000))*MAX(MIN(CJ36,$J$5),$I$5)*MAX(MIN(CJ36,$J$5),$I$5)+$G$5*MAX(MIN(CJ36,$J$5),$I$5)*(DB36*CU36/($K$5*1000))+$H$5*(DB36*CU36/($K$5*1000))*(DB36*CU36/($K$5*1000)))</f>
        <v>0</v>
      </c>
      <c r="S36">
        <f>J36*(1000-(1000*0.61365*exp(17.502*W36/(240.97+W36))/(CU36+CV36)+CP36)/2)/(1000*0.61365*exp(17.502*W36/(240.97+W36))/(CU36+CV36)-CP36)</f>
        <v>0</v>
      </c>
      <c r="T36">
        <f>1/((CK36+1)/(Q36/1.6)+1/(R36/1.37)) + CK36/((CK36+1)/(Q36/1.6) + CK36/(R36/1.37))</f>
        <v>0</v>
      </c>
      <c r="U36">
        <f>(CF36*CI36)</f>
        <v>0</v>
      </c>
      <c r="V36">
        <f>(CW36+(U36+2*0.95*5.67E-8*(((CW36+$B$9)+273)^4-(CW36+273)^4)-44100*J36)/(1.84*29.3*R36+8*0.95*5.67E-8*(CW36+273)^3))</f>
        <v>0</v>
      </c>
      <c r="W36">
        <f>($C$9*CX36+$D$9*CY36+$E$9*V36)</f>
        <v>0</v>
      </c>
      <c r="X36">
        <f>0.61365*exp(17.502*W36/(240.97+W36))</f>
        <v>0</v>
      </c>
      <c r="Y36">
        <f>(Z36/AA36*100)</f>
        <v>0</v>
      </c>
      <c r="Z36">
        <f>CP36*(CU36+CV36)/1000</f>
        <v>0</v>
      </c>
      <c r="AA36">
        <f>0.61365*exp(17.502*CW36/(240.97+CW36))</f>
        <v>0</v>
      </c>
      <c r="AB36">
        <f>(X36-CP36*(CU36+CV36)/1000)</f>
        <v>0</v>
      </c>
      <c r="AC36">
        <f>(-J36*44100)</f>
        <v>0</v>
      </c>
      <c r="AD36">
        <f>2*29.3*R36*0.92*(CW36-W36)</f>
        <v>0</v>
      </c>
      <c r="AE36">
        <f>2*0.95*5.67E-8*(((CW36+$B$9)+273)^4-(W36+273)^4)</f>
        <v>0</v>
      </c>
      <c r="AF36">
        <f>U36+AE36+AC36+AD36</f>
        <v>0</v>
      </c>
      <c r="AG36">
        <v>32</v>
      </c>
      <c r="AH36">
        <v>5</v>
      </c>
      <c r="AI36">
        <f>IF(AG36*$H$15&gt;=AK36,1.0,(AK36/(AK36-AG36*$H$15)))</f>
        <v>0</v>
      </c>
      <c r="AJ36">
        <f>(AI36-1)*100</f>
        <v>0</v>
      </c>
      <c r="AK36">
        <f>MAX(0,($B$15+$C$15*DB36)/(1+$D$15*DB36)*CU36/(CW36+273)*$E$15)</f>
        <v>0</v>
      </c>
      <c r="AL36" t="s">
        <v>395</v>
      </c>
      <c r="AM36">
        <v>0</v>
      </c>
      <c r="AN36">
        <v>0</v>
      </c>
      <c r="AO36">
        <v>0</v>
      </c>
      <c r="AP36">
        <f>1-AN36/AO36</f>
        <v>0</v>
      </c>
      <c r="AQ36">
        <v>-1</v>
      </c>
      <c r="AR36" t="s">
        <v>454</v>
      </c>
      <c r="AS36">
        <v>8284.92</v>
      </c>
      <c r="AT36">
        <v>1122.56653846154</v>
      </c>
      <c r="AU36">
        <v>1557.48</v>
      </c>
      <c r="AV36">
        <f>1-AT36/AU36</f>
        <v>0</v>
      </c>
      <c r="AW36">
        <v>0.5</v>
      </c>
      <c r="AX36">
        <f>CG36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395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BN36" t="s">
        <v>395</v>
      </c>
      <c r="BO36" t="s">
        <v>395</v>
      </c>
      <c r="BP36" t="s">
        <v>395</v>
      </c>
      <c r="BQ36" t="s">
        <v>395</v>
      </c>
      <c r="BR36" t="s">
        <v>395</v>
      </c>
      <c r="BS36" t="s">
        <v>395</v>
      </c>
      <c r="BT36" t="s">
        <v>395</v>
      </c>
      <c r="BU36" t="s">
        <v>395</v>
      </c>
      <c r="BV36" t="s">
        <v>395</v>
      </c>
      <c r="BW36" t="s">
        <v>395</v>
      </c>
      <c r="BX36" t="s">
        <v>395</v>
      </c>
      <c r="BY36" t="s">
        <v>395</v>
      </c>
      <c r="BZ36" t="s">
        <v>395</v>
      </c>
      <c r="CA36" t="s">
        <v>395</v>
      </c>
      <c r="CB36" t="s">
        <v>395</v>
      </c>
      <c r="CC36" t="s">
        <v>395</v>
      </c>
      <c r="CD36" t="s">
        <v>395</v>
      </c>
      <c r="CE36" t="s">
        <v>395</v>
      </c>
      <c r="CF36">
        <f>$B$13*DC36+$C$13*DD36+$F$13*DO36*(1-DR36)</f>
        <v>0</v>
      </c>
      <c r="CG36">
        <f>CF36*CH36</f>
        <v>0</v>
      </c>
      <c r="CH36">
        <f>($B$13*$D$11+$C$13*$D$11+$F$13*((EB36+DT36)/MAX(EB36+DT36+EC36, 0.1)*$I$11+EC36/MAX(EB36+DT36+EC36, 0.1)*$J$11))/($B$13+$C$13+$F$13)</f>
        <v>0</v>
      </c>
      <c r="CI36">
        <f>($B$13*$K$11+$C$13*$K$11+$F$13*((EB36+DT36)/MAX(EB36+DT36+EC36, 0.1)*$P$11+EC36/MAX(EB36+DT36+EC36, 0.1)*$Q$11))/($B$13+$C$13+$F$13)</f>
        <v>0</v>
      </c>
      <c r="CJ36">
        <v>9</v>
      </c>
      <c r="CK36">
        <v>0.5</v>
      </c>
      <c r="CL36" t="s">
        <v>397</v>
      </c>
      <c r="CM36">
        <v>1530551612</v>
      </c>
      <c r="CN36">
        <v>368.891</v>
      </c>
      <c r="CO36">
        <v>400.002</v>
      </c>
      <c r="CP36">
        <v>25.8308</v>
      </c>
      <c r="CQ36">
        <v>19.1812</v>
      </c>
      <c r="CR36">
        <v>368.989</v>
      </c>
      <c r="CS36">
        <v>25.8308</v>
      </c>
      <c r="CT36">
        <v>700.017</v>
      </c>
      <c r="CU36">
        <v>90.8449</v>
      </c>
      <c r="CV36">
        <v>0.0999731</v>
      </c>
      <c r="CW36">
        <v>28.2747</v>
      </c>
      <c r="CX36">
        <v>28.0216</v>
      </c>
      <c r="CY36">
        <v>999.9</v>
      </c>
      <c r="CZ36">
        <v>0</v>
      </c>
      <c r="DA36">
        <v>0</v>
      </c>
      <c r="DB36">
        <v>10011.9</v>
      </c>
      <c r="DC36">
        <v>0</v>
      </c>
      <c r="DD36">
        <v>0.219127</v>
      </c>
      <c r="DE36">
        <v>-31.1111</v>
      </c>
      <c r="DF36">
        <v>378.673</v>
      </c>
      <c r="DG36">
        <v>407.825</v>
      </c>
      <c r="DH36">
        <v>6.64965</v>
      </c>
      <c r="DI36">
        <v>400.002</v>
      </c>
      <c r="DJ36">
        <v>19.1812</v>
      </c>
      <c r="DK36">
        <v>2.3466</v>
      </c>
      <c r="DL36">
        <v>1.74251</v>
      </c>
      <c r="DM36">
        <v>19.9999</v>
      </c>
      <c r="DN36">
        <v>15.2804</v>
      </c>
      <c r="DO36">
        <v>2000.03</v>
      </c>
      <c r="DP36">
        <v>0.899996</v>
      </c>
      <c r="DQ36">
        <v>0.100004</v>
      </c>
      <c r="DR36">
        <v>0</v>
      </c>
      <c r="DS36">
        <v>1090.81</v>
      </c>
      <c r="DT36">
        <v>4.99974</v>
      </c>
      <c r="DU36">
        <v>24093.9</v>
      </c>
      <c r="DV36">
        <v>15360.2</v>
      </c>
      <c r="DW36">
        <v>48.187</v>
      </c>
      <c r="DX36">
        <v>48.812</v>
      </c>
      <c r="DY36">
        <v>48.875</v>
      </c>
      <c r="DZ36">
        <v>48.687</v>
      </c>
      <c r="EA36">
        <v>49.812</v>
      </c>
      <c r="EB36">
        <v>1795.52</v>
      </c>
      <c r="EC36">
        <v>199.51</v>
      </c>
      <c r="ED36">
        <v>0</v>
      </c>
      <c r="EE36">
        <v>76.5</v>
      </c>
      <c r="EF36">
        <v>0</v>
      </c>
      <c r="EG36">
        <v>1122.56653846154</v>
      </c>
      <c r="EH36">
        <v>-263.185299336525</v>
      </c>
      <c r="EI36">
        <v>-5031.03590037372</v>
      </c>
      <c r="EJ36">
        <v>24677.0461538462</v>
      </c>
      <c r="EK36">
        <v>15</v>
      </c>
      <c r="EL36">
        <v>0</v>
      </c>
      <c r="EM36" t="s">
        <v>398</v>
      </c>
      <c r="EN36">
        <v>1626988825.1</v>
      </c>
      <c r="EO36">
        <v>0</v>
      </c>
      <c r="EP36">
        <v>0</v>
      </c>
      <c r="EQ36">
        <v>-0.05</v>
      </c>
      <c r="ER36">
        <v>0</v>
      </c>
      <c r="ES36">
        <v>-0.098</v>
      </c>
      <c r="ET36">
        <v>0</v>
      </c>
      <c r="EU36">
        <v>400</v>
      </c>
      <c r="EV36">
        <v>0</v>
      </c>
      <c r="EW36">
        <v>0.32</v>
      </c>
      <c r="EX36">
        <v>0</v>
      </c>
      <c r="EY36">
        <v>-31.1667925</v>
      </c>
      <c r="EZ36">
        <v>0.616819136960621</v>
      </c>
      <c r="FA36">
        <v>0.063466484806944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6.64206525</v>
      </c>
      <c r="FH36">
        <v>0.0741150844277407</v>
      </c>
      <c r="FI36">
        <v>0.00752773504697796</v>
      </c>
      <c r="FJ36">
        <v>1</v>
      </c>
      <c r="FK36">
        <v>1</v>
      </c>
      <c r="FL36">
        <v>3</v>
      </c>
      <c r="FM36" t="s">
        <v>442</v>
      </c>
      <c r="FN36">
        <v>3.44496</v>
      </c>
      <c r="FO36">
        <v>2.77964</v>
      </c>
      <c r="FP36">
        <v>0.0785008</v>
      </c>
      <c r="FQ36">
        <v>0.0834707</v>
      </c>
      <c r="FR36">
        <v>0.10474</v>
      </c>
      <c r="FS36">
        <v>0.0838613</v>
      </c>
      <c r="FT36">
        <v>19573</v>
      </c>
      <c r="FU36">
        <v>23750.1</v>
      </c>
      <c r="FV36">
        <v>20704.2</v>
      </c>
      <c r="FW36">
        <v>25016.2</v>
      </c>
      <c r="FX36">
        <v>29407</v>
      </c>
      <c r="FY36">
        <v>33744.3</v>
      </c>
      <c r="FZ36">
        <v>37392.1</v>
      </c>
      <c r="GA36">
        <v>41517.5</v>
      </c>
      <c r="GB36">
        <v>2.19345</v>
      </c>
      <c r="GC36">
        <v>2.0125</v>
      </c>
      <c r="GD36">
        <v>0.0301898</v>
      </c>
      <c r="GE36">
        <v>0</v>
      </c>
      <c r="GF36">
        <v>27.5285</v>
      </c>
      <c r="GG36">
        <v>999.9</v>
      </c>
      <c r="GH36">
        <v>67.33</v>
      </c>
      <c r="GI36">
        <v>32.045</v>
      </c>
      <c r="GJ36">
        <v>35.4787</v>
      </c>
      <c r="GK36">
        <v>62.0203</v>
      </c>
      <c r="GL36">
        <v>17.7684</v>
      </c>
      <c r="GM36">
        <v>2</v>
      </c>
      <c r="GN36">
        <v>0.27109</v>
      </c>
      <c r="GO36">
        <v>2.51709</v>
      </c>
      <c r="GP36">
        <v>20.3186</v>
      </c>
      <c r="GQ36">
        <v>5.21849</v>
      </c>
      <c r="GR36">
        <v>11.962</v>
      </c>
      <c r="GS36">
        <v>4.98575</v>
      </c>
      <c r="GT36">
        <v>3.301</v>
      </c>
      <c r="GU36">
        <v>999.9</v>
      </c>
      <c r="GV36">
        <v>9999</v>
      </c>
      <c r="GW36">
        <v>9999</v>
      </c>
      <c r="GX36">
        <v>9999</v>
      </c>
      <c r="GY36">
        <v>1.88415</v>
      </c>
      <c r="GZ36">
        <v>1.8811</v>
      </c>
      <c r="HA36">
        <v>1.88279</v>
      </c>
      <c r="HB36">
        <v>1.88135</v>
      </c>
      <c r="HC36">
        <v>1.88278</v>
      </c>
      <c r="HD36">
        <v>1.88202</v>
      </c>
      <c r="HE36">
        <v>1.884</v>
      </c>
      <c r="HF36">
        <v>1.88125</v>
      </c>
      <c r="HG36">
        <v>5</v>
      </c>
      <c r="HH36">
        <v>0</v>
      </c>
      <c r="HI36">
        <v>0</v>
      </c>
      <c r="HJ36">
        <v>0</v>
      </c>
      <c r="HK36" t="s">
        <v>400</v>
      </c>
      <c r="HL36" t="s">
        <v>401</v>
      </c>
      <c r="HM36" t="s">
        <v>402</v>
      </c>
      <c r="HN36" t="s">
        <v>402</v>
      </c>
      <c r="HO36" t="s">
        <v>402</v>
      </c>
      <c r="HP36" t="s">
        <v>402</v>
      </c>
      <c r="HQ36">
        <v>0</v>
      </c>
      <c r="HR36">
        <v>100</v>
      </c>
      <c r="HS36">
        <v>100</v>
      </c>
      <c r="HT36">
        <v>-0.098</v>
      </c>
      <c r="HU36">
        <v>0</v>
      </c>
      <c r="HV36">
        <v>-0.098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-1</v>
      </c>
      <c r="IE36">
        <v>-1</v>
      </c>
      <c r="IF36">
        <v>-1</v>
      </c>
      <c r="IG36">
        <v>-1</v>
      </c>
      <c r="IH36">
        <v>-1607286.9</v>
      </c>
      <c r="II36">
        <v>25509193.5</v>
      </c>
      <c r="IJ36">
        <v>1.2793</v>
      </c>
      <c r="IK36">
        <v>2.59399</v>
      </c>
      <c r="IL36">
        <v>2.10083</v>
      </c>
      <c r="IM36">
        <v>2.68066</v>
      </c>
      <c r="IN36">
        <v>2.24854</v>
      </c>
      <c r="IO36">
        <v>2.27905</v>
      </c>
      <c r="IP36">
        <v>36.8604</v>
      </c>
      <c r="IQ36">
        <v>15.9445</v>
      </c>
      <c r="IR36">
        <v>18</v>
      </c>
      <c r="IS36">
        <v>708.616</v>
      </c>
      <c r="IT36">
        <v>527.773</v>
      </c>
      <c r="IU36">
        <v>25.0022</v>
      </c>
      <c r="IV36">
        <v>30.8815</v>
      </c>
      <c r="IW36">
        <v>30.0002</v>
      </c>
      <c r="IX36">
        <v>30.7491</v>
      </c>
      <c r="IY36">
        <v>30.7213</v>
      </c>
      <c r="IZ36">
        <v>25.5557</v>
      </c>
      <c r="JA36">
        <v>100</v>
      </c>
      <c r="JB36">
        <v>0</v>
      </c>
      <c r="JC36">
        <v>25</v>
      </c>
      <c r="JD36">
        <v>400</v>
      </c>
      <c r="JE36">
        <v>14.3786</v>
      </c>
      <c r="JF36">
        <v>100.775</v>
      </c>
      <c r="JG36">
        <v>100.074</v>
      </c>
    </row>
    <row r="37" spans="1:267">
      <c r="A37">
        <v>19</v>
      </c>
      <c r="B37">
        <v>1530551673.5</v>
      </c>
      <c r="C37">
        <v>1104.40000009537</v>
      </c>
      <c r="D37" t="s">
        <v>455</v>
      </c>
      <c r="E37" t="s">
        <v>456</v>
      </c>
      <c r="F37" t="s">
        <v>393</v>
      </c>
      <c r="G37" t="s">
        <v>394</v>
      </c>
      <c r="I37">
        <v>1530551673.5</v>
      </c>
      <c r="J37">
        <f>(K37)/1000</f>
        <v>0</v>
      </c>
      <c r="K37">
        <f>1000*CT37*AI37*(CP37-CQ37)/(100*CJ37*(1000-AI37*CP37))</f>
        <v>0</v>
      </c>
      <c r="L37">
        <f>CT37*AI37*(CO37-CN37*(1000-AI37*CQ37)/(1000-AI37*CP37))/(100*CJ37)</f>
        <v>0</v>
      </c>
      <c r="M37">
        <f>CN37 - IF(AI37&gt;1, L37*CJ37*100.0/(AK37*DB37), 0)</f>
        <v>0</v>
      </c>
      <c r="N37">
        <f>((T37-J37/2)*M37-L37)/(T37+J37/2)</f>
        <v>0</v>
      </c>
      <c r="O37">
        <f>N37*(CU37+CV37)/1000.0</f>
        <v>0</v>
      </c>
      <c r="P37">
        <f>(CN37 - IF(AI37&gt;1, L37*CJ37*100.0/(AK37*DB37), 0))*(CU37+CV37)/1000.0</f>
        <v>0</v>
      </c>
      <c r="Q37">
        <f>2.0/((1/S37-1/R37)+SIGN(S37)*SQRT((1/S37-1/R37)*(1/S37-1/R37) + 4*CK37/((CK37+1)*(CK37+1))*(2*1/S37*1/R37-1/R37*1/R37)))</f>
        <v>0</v>
      </c>
      <c r="R37">
        <f>IF(LEFT(CL37,1)&lt;&gt;"0",IF(LEFT(CL37,1)="1",3.0,$B$7),$D$5+$E$5*(DB37*CU37/($K$5*1000))+$F$5*(DB37*CU37/($K$5*1000))*MAX(MIN(CJ37,$J$5),$I$5)*MAX(MIN(CJ37,$J$5),$I$5)+$G$5*MAX(MIN(CJ37,$J$5),$I$5)*(DB37*CU37/($K$5*1000))+$H$5*(DB37*CU37/($K$5*1000))*(DB37*CU37/($K$5*1000)))</f>
        <v>0</v>
      </c>
      <c r="S37">
        <f>J37*(1000-(1000*0.61365*exp(17.502*W37/(240.97+W37))/(CU37+CV37)+CP37)/2)/(1000*0.61365*exp(17.502*W37/(240.97+W37))/(CU37+CV37)-CP37)</f>
        <v>0</v>
      </c>
      <c r="T37">
        <f>1/((CK37+1)/(Q37/1.6)+1/(R37/1.37)) + CK37/((CK37+1)/(Q37/1.6) + CK37/(R37/1.37))</f>
        <v>0</v>
      </c>
      <c r="U37">
        <f>(CF37*CI37)</f>
        <v>0</v>
      </c>
      <c r="V37">
        <f>(CW37+(U37+2*0.95*5.67E-8*(((CW37+$B$9)+273)^4-(CW37+273)^4)-44100*J37)/(1.84*29.3*R37+8*0.95*5.67E-8*(CW37+273)^3))</f>
        <v>0</v>
      </c>
      <c r="W37">
        <f>($C$9*CX37+$D$9*CY37+$E$9*V37)</f>
        <v>0</v>
      </c>
      <c r="X37">
        <f>0.61365*exp(17.502*W37/(240.97+W37))</f>
        <v>0</v>
      </c>
      <c r="Y37">
        <f>(Z37/AA37*100)</f>
        <v>0</v>
      </c>
      <c r="Z37">
        <f>CP37*(CU37+CV37)/1000</f>
        <v>0</v>
      </c>
      <c r="AA37">
        <f>0.61365*exp(17.502*CW37/(240.97+CW37))</f>
        <v>0</v>
      </c>
      <c r="AB37">
        <f>(X37-CP37*(CU37+CV37)/1000)</f>
        <v>0</v>
      </c>
      <c r="AC37">
        <f>(-J37*44100)</f>
        <v>0</v>
      </c>
      <c r="AD37">
        <f>2*29.3*R37*0.92*(CW37-W37)</f>
        <v>0</v>
      </c>
      <c r="AE37">
        <f>2*0.95*5.67E-8*(((CW37+$B$9)+273)^4-(W37+273)^4)</f>
        <v>0</v>
      </c>
      <c r="AF37">
        <f>U37+AE37+AC37+AD37</f>
        <v>0</v>
      </c>
      <c r="AG37">
        <v>0</v>
      </c>
      <c r="AH37">
        <v>0</v>
      </c>
      <c r="AI37">
        <f>IF(AG37*$H$15&gt;=AK37,1.0,(AK37/(AK37-AG37*$H$15)))</f>
        <v>0</v>
      </c>
      <c r="AJ37">
        <f>(AI37-1)*100</f>
        <v>0</v>
      </c>
      <c r="AK37">
        <f>MAX(0,($B$15+$C$15*DB37)/(1+$D$15*DB37)*CU37/(CW37+273)*$E$15)</f>
        <v>0</v>
      </c>
      <c r="AL37" t="s">
        <v>395</v>
      </c>
      <c r="AM37">
        <v>0</v>
      </c>
      <c r="AN37">
        <v>0</v>
      </c>
      <c r="AO37">
        <v>0</v>
      </c>
      <c r="AP37">
        <f>1-AN37/AO37</f>
        <v>0</v>
      </c>
      <c r="AQ37">
        <v>-1</v>
      </c>
      <c r="AR37" t="s">
        <v>457</v>
      </c>
      <c r="AS37">
        <v>8363.61</v>
      </c>
      <c r="AT37">
        <v>1935.95230769231</v>
      </c>
      <c r="AU37">
        <v>2154.43</v>
      </c>
      <c r="AV37">
        <f>1-AT37/AU37</f>
        <v>0</v>
      </c>
      <c r="AW37">
        <v>0.5</v>
      </c>
      <c r="AX37">
        <f>CG37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395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BN37" t="s">
        <v>395</v>
      </c>
      <c r="BO37" t="s">
        <v>395</v>
      </c>
      <c r="BP37" t="s">
        <v>395</v>
      </c>
      <c r="BQ37" t="s">
        <v>395</v>
      </c>
      <c r="BR37" t="s">
        <v>395</v>
      </c>
      <c r="BS37" t="s">
        <v>395</v>
      </c>
      <c r="BT37" t="s">
        <v>395</v>
      </c>
      <c r="BU37" t="s">
        <v>395</v>
      </c>
      <c r="BV37" t="s">
        <v>395</v>
      </c>
      <c r="BW37" t="s">
        <v>395</v>
      </c>
      <c r="BX37" t="s">
        <v>395</v>
      </c>
      <c r="BY37" t="s">
        <v>395</v>
      </c>
      <c r="BZ37" t="s">
        <v>395</v>
      </c>
      <c r="CA37" t="s">
        <v>395</v>
      </c>
      <c r="CB37" t="s">
        <v>395</v>
      </c>
      <c r="CC37" t="s">
        <v>395</v>
      </c>
      <c r="CD37" t="s">
        <v>395</v>
      </c>
      <c r="CE37" t="s">
        <v>395</v>
      </c>
      <c r="CF37">
        <f>$B$13*DC37+$C$13*DD37+$F$13*DO37*(1-DR37)</f>
        <v>0</v>
      </c>
      <c r="CG37">
        <f>CF37*CH37</f>
        <v>0</v>
      </c>
      <c r="CH37">
        <f>($B$13*$D$11+$C$13*$D$11+$F$13*((EB37+DT37)/MAX(EB37+DT37+EC37, 0.1)*$I$11+EC37/MAX(EB37+DT37+EC37, 0.1)*$J$11))/($B$13+$C$13+$F$13)</f>
        <v>0</v>
      </c>
      <c r="CI37">
        <f>($B$13*$K$11+$C$13*$K$11+$F$13*((EB37+DT37)/MAX(EB37+DT37+EC37, 0.1)*$P$11+EC37/MAX(EB37+DT37+EC37, 0.1)*$Q$11))/($B$13+$C$13+$F$13)</f>
        <v>0</v>
      </c>
      <c r="CJ37">
        <v>9</v>
      </c>
      <c r="CK37">
        <v>0.5</v>
      </c>
      <c r="CL37" t="s">
        <v>397</v>
      </c>
      <c r="CM37">
        <v>1530551673.5</v>
      </c>
      <c r="CN37">
        <v>369.011</v>
      </c>
      <c r="CO37">
        <v>399.993</v>
      </c>
      <c r="CP37">
        <v>28.2638</v>
      </c>
      <c r="CQ37">
        <v>19.6757</v>
      </c>
      <c r="CR37">
        <v>369.109</v>
      </c>
      <c r="CS37">
        <v>28.2638</v>
      </c>
      <c r="CT37">
        <v>699.984</v>
      </c>
      <c r="CU37">
        <v>90.845</v>
      </c>
      <c r="CV37">
        <v>0.0998267</v>
      </c>
      <c r="CW37">
        <v>28.1474</v>
      </c>
      <c r="CX37">
        <v>27.0547</v>
      </c>
      <c r="CY37">
        <v>999.9</v>
      </c>
      <c r="CZ37">
        <v>0</v>
      </c>
      <c r="DA37">
        <v>0</v>
      </c>
      <c r="DB37">
        <v>9984.38</v>
      </c>
      <c r="DC37">
        <v>0</v>
      </c>
      <c r="DD37">
        <v>0.219127</v>
      </c>
      <c r="DE37">
        <v>-30.982</v>
      </c>
      <c r="DF37">
        <v>379.744</v>
      </c>
      <c r="DG37">
        <v>408.021</v>
      </c>
      <c r="DH37">
        <v>8.58813</v>
      </c>
      <c r="DI37">
        <v>399.993</v>
      </c>
      <c r="DJ37">
        <v>19.6757</v>
      </c>
      <c r="DK37">
        <v>2.56763</v>
      </c>
      <c r="DL37">
        <v>1.78744</v>
      </c>
      <c r="DM37">
        <v>21.4617</v>
      </c>
      <c r="DN37">
        <v>15.6774</v>
      </c>
      <c r="DO37">
        <v>1999.87</v>
      </c>
      <c r="DP37">
        <v>0.900005</v>
      </c>
      <c r="DQ37">
        <v>0.099995</v>
      </c>
      <c r="DR37">
        <v>0</v>
      </c>
      <c r="DS37">
        <v>1811.78</v>
      </c>
      <c r="DT37">
        <v>4.99974</v>
      </c>
      <c r="DU37">
        <v>40234</v>
      </c>
      <c r="DV37">
        <v>15359</v>
      </c>
      <c r="DW37">
        <v>48.25</v>
      </c>
      <c r="DX37">
        <v>49</v>
      </c>
      <c r="DY37">
        <v>49</v>
      </c>
      <c r="DZ37">
        <v>48.937</v>
      </c>
      <c r="EA37">
        <v>49.937</v>
      </c>
      <c r="EB37">
        <v>1795.39</v>
      </c>
      <c r="EC37">
        <v>199.48</v>
      </c>
      <c r="ED37">
        <v>0</v>
      </c>
      <c r="EE37">
        <v>61.1000001430511</v>
      </c>
      <c r="EF37">
        <v>0</v>
      </c>
      <c r="EG37">
        <v>1935.95230769231</v>
      </c>
      <c r="EH37">
        <v>-994.191452892468</v>
      </c>
      <c r="EI37">
        <v>-21053.9452969079</v>
      </c>
      <c r="EJ37">
        <v>42869.6269230769</v>
      </c>
      <c r="EK37">
        <v>15</v>
      </c>
      <c r="EL37">
        <v>0</v>
      </c>
      <c r="EM37" t="s">
        <v>398</v>
      </c>
      <c r="EN37">
        <v>1626988825.1</v>
      </c>
      <c r="EO37">
        <v>0</v>
      </c>
      <c r="EP37">
        <v>0</v>
      </c>
      <c r="EQ37">
        <v>-0.05</v>
      </c>
      <c r="ER37">
        <v>0</v>
      </c>
      <c r="ES37">
        <v>-0.098</v>
      </c>
      <c r="ET37">
        <v>0</v>
      </c>
      <c r="EU37">
        <v>400</v>
      </c>
      <c r="EV37">
        <v>0</v>
      </c>
      <c r="EW37">
        <v>0.32</v>
      </c>
      <c r="EX37">
        <v>0</v>
      </c>
      <c r="EY37">
        <v>-30.139255</v>
      </c>
      <c r="EZ37">
        <v>-9.18131707317067</v>
      </c>
      <c r="FA37">
        <v>1.01144663031472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8.08757325</v>
      </c>
      <c r="FH37">
        <v>4.05753219512196</v>
      </c>
      <c r="FI37">
        <v>0.40517293945541</v>
      </c>
      <c r="FJ37">
        <v>0</v>
      </c>
      <c r="FK37">
        <v>0</v>
      </c>
      <c r="FL37">
        <v>3</v>
      </c>
      <c r="FM37" t="s">
        <v>399</v>
      </c>
      <c r="FN37">
        <v>3.44489</v>
      </c>
      <c r="FO37">
        <v>2.77925</v>
      </c>
      <c r="FP37">
        <v>0.0785364</v>
      </c>
      <c r="FQ37">
        <v>0.0834728</v>
      </c>
      <c r="FR37">
        <v>0.111592</v>
      </c>
      <c r="FS37">
        <v>0.0854235</v>
      </c>
      <c r="FT37">
        <v>19571.2</v>
      </c>
      <c r="FU37">
        <v>23749.5</v>
      </c>
      <c r="FV37">
        <v>20703.1</v>
      </c>
      <c r="FW37">
        <v>25015.7</v>
      </c>
      <c r="FX37">
        <v>29180.2</v>
      </c>
      <c r="FY37">
        <v>33686.5</v>
      </c>
      <c r="FZ37">
        <v>37390.4</v>
      </c>
      <c r="GA37">
        <v>41517.2</v>
      </c>
      <c r="GB37">
        <v>2.2626</v>
      </c>
      <c r="GC37">
        <v>2.01248</v>
      </c>
      <c r="GD37">
        <v>-0.0248589</v>
      </c>
      <c r="GE37">
        <v>0</v>
      </c>
      <c r="GF37">
        <v>27.461</v>
      </c>
      <c r="GG37">
        <v>999.9</v>
      </c>
      <c r="GH37">
        <v>67.306</v>
      </c>
      <c r="GI37">
        <v>32.176</v>
      </c>
      <c r="GJ37">
        <v>35.7306</v>
      </c>
      <c r="GK37">
        <v>62.1603</v>
      </c>
      <c r="GL37">
        <v>17.7925</v>
      </c>
      <c r="GM37">
        <v>2</v>
      </c>
      <c r="GN37">
        <v>0.272137</v>
      </c>
      <c r="GO37">
        <v>2.52465</v>
      </c>
      <c r="GP37">
        <v>20.3187</v>
      </c>
      <c r="GQ37">
        <v>5.22103</v>
      </c>
      <c r="GR37">
        <v>11.962</v>
      </c>
      <c r="GS37">
        <v>4.9858</v>
      </c>
      <c r="GT37">
        <v>3.301</v>
      </c>
      <c r="GU37">
        <v>999.9</v>
      </c>
      <c r="GV37">
        <v>9999</v>
      </c>
      <c r="GW37">
        <v>9999</v>
      </c>
      <c r="GX37">
        <v>9999</v>
      </c>
      <c r="GY37">
        <v>1.88416</v>
      </c>
      <c r="GZ37">
        <v>1.88108</v>
      </c>
      <c r="HA37">
        <v>1.88279</v>
      </c>
      <c r="HB37">
        <v>1.88132</v>
      </c>
      <c r="HC37">
        <v>1.88278</v>
      </c>
      <c r="HD37">
        <v>1.88202</v>
      </c>
      <c r="HE37">
        <v>1.884</v>
      </c>
      <c r="HF37">
        <v>1.88125</v>
      </c>
      <c r="HG37">
        <v>5</v>
      </c>
      <c r="HH37">
        <v>0</v>
      </c>
      <c r="HI37">
        <v>0</v>
      </c>
      <c r="HJ37">
        <v>0</v>
      </c>
      <c r="HK37" t="s">
        <v>400</v>
      </c>
      <c r="HL37" t="s">
        <v>401</v>
      </c>
      <c r="HM37" t="s">
        <v>402</v>
      </c>
      <c r="HN37" t="s">
        <v>402</v>
      </c>
      <c r="HO37" t="s">
        <v>402</v>
      </c>
      <c r="HP37" t="s">
        <v>402</v>
      </c>
      <c r="HQ37">
        <v>0</v>
      </c>
      <c r="HR37">
        <v>100</v>
      </c>
      <c r="HS37">
        <v>100</v>
      </c>
      <c r="HT37">
        <v>-0.098</v>
      </c>
      <c r="HU37">
        <v>0</v>
      </c>
      <c r="HV37">
        <v>-0.098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-1</v>
      </c>
      <c r="IE37">
        <v>-1</v>
      </c>
      <c r="IF37">
        <v>-1</v>
      </c>
      <c r="IG37">
        <v>-1</v>
      </c>
      <c r="IH37">
        <v>-1607285.9</v>
      </c>
      <c r="II37">
        <v>25509194.6</v>
      </c>
      <c r="IJ37">
        <v>1.2793</v>
      </c>
      <c r="IK37">
        <v>2.58545</v>
      </c>
      <c r="IL37">
        <v>2.10083</v>
      </c>
      <c r="IM37">
        <v>2.67822</v>
      </c>
      <c r="IN37">
        <v>2.24854</v>
      </c>
      <c r="IO37">
        <v>2.30835</v>
      </c>
      <c r="IP37">
        <v>36.9317</v>
      </c>
      <c r="IQ37">
        <v>15.9445</v>
      </c>
      <c r="IR37">
        <v>18</v>
      </c>
      <c r="IS37">
        <v>769.776</v>
      </c>
      <c r="IT37">
        <v>527.779</v>
      </c>
      <c r="IU37">
        <v>24.9996</v>
      </c>
      <c r="IV37">
        <v>30.8946</v>
      </c>
      <c r="IW37">
        <v>30.0001</v>
      </c>
      <c r="IX37">
        <v>30.7572</v>
      </c>
      <c r="IY37">
        <v>30.724</v>
      </c>
      <c r="IZ37">
        <v>25.5681</v>
      </c>
      <c r="JA37">
        <v>100</v>
      </c>
      <c r="JB37">
        <v>0</v>
      </c>
      <c r="JC37">
        <v>25</v>
      </c>
      <c r="JD37">
        <v>400</v>
      </c>
      <c r="JE37">
        <v>14.3786</v>
      </c>
      <c r="JF37">
        <v>100.771</v>
      </c>
      <c r="JG37">
        <v>100.073</v>
      </c>
    </row>
    <row r="38" spans="1:267">
      <c r="A38">
        <v>20</v>
      </c>
      <c r="B38">
        <v>1530551726.5</v>
      </c>
      <c r="C38">
        <v>1157.40000009537</v>
      </c>
      <c r="D38" t="s">
        <v>458</v>
      </c>
      <c r="E38" t="s">
        <v>459</v>
      </c>
      <c r="F38" t="s">
        <v>393</v>
      </c>
      <c r="G38" t="s">
        <v>394</v>
      </c>
      <c r="I38">
        <v>1530551726.5</v>
      </c>
      <c r="J38">
        <f>(K38)/1000</f>
        <v>0</v>
      </c>
      <c r="K38">
        <f>1000*CT38*AI38*(CP38-CQ38)/(100*CJ38*(1000-AI38*CP38))</f>
        <v>0</v>
      </c>
      <c r="L38">
        <f>CT38*AI38*(CO38-CN38*(1000-AI38*CQ38)/(1000-AI38*CP38))/(100*CJ38)</f>
        <v>0</v>
      </c>
      <c r="M38">
        <f>CN38 - IF(AI38&gt;1, L38*CJ38*100.0/(AK38*DB38), 0)</f>
        <v>0</v>
      </c>
      <c r="N38">
        <f>((T38-J38/2)*M38-L38)/(T38+J38/2)</f>
        <v>0</v>
      </c>
      <c r="O38">
        <f>N38*(CU38+CV38)/1000.0</f>
        <v>0</v>
      </c>
      <c r="P38">
        <f>(CN38 - IF(AI38&gt;1, L38*CJ38*100.0/(AK38*DB38), 0))*(CU38+CV38)/1000.0</f>
        <v>0</v>
      </c>
      <c r="Q38">
        <f>2.0/((1/S38-1/R38)+SIGN(S38)*SQRT((1/S38-1/R38)*(1/S38-1/R38) + 4*CK38/((CK38+1)*(CK38+1))*(2*1/S38*1/R38-1/R38*1/R38)))</f>
        <v>0</v>
      </c>
      <c r="R38">
        <f>IF(LEFT(CL38,1)&lt;&gt;"0",IF(LEFT(CL38,1)="1",3.0,$B$7),$D$5+$E$5*(DB38*CU38/($K$5*1000))+$F$5*(DB38*CU38/($K$5*1000))*MAX(MIN(CJ38,$J$5),$I$5)*MAX(MIN(CJ38,$J$5),$I$5)+$G$5*MAX(MIN(CJ38,$J$5),$I$5)*(DB38*CU38/($K$5*1000))+$H$5*(DB38*CU38/($K$5*1000))*(DB38*CU38/($K$5*1000)))</f>
        <v>0</v>
      </c>
      <c r="S38">
        <f>J38*(1000-(1000*0.61365*exp(17.502*W38/(240.97+W38))/(CU38+CV38)+CP38)/2)/(1000*0.61365*exp(17.502*W38/(240.97+W38))/(CU38+CV38)-CP38)</f>
        <v>0</v>
      </c>
      <c r="T38">
        <f>1/((CK38+1)/(Q38/1.6)+1/(R38/1.37)) + CK38/((CK38+1)/(Q38/1.6) + CK38/(R38/1.37))</f>
        <v>0</v>
      </c>
      <c r="U38">
        <f>(CF38*CI38)</f>
        <v>0</v>
      </c>
      <c r="V38">
        <f>(CW38+(U38+2*0.95*5.67E-8*(((CW38+$B$9)+273)^4-(CW38+273)^4)-44100*J38)/(1.84*29.3*R38+8*0.95*5.67E-8*(CW38+273)^3))</f>
        <v>0</v>
      </c>
      <c r="W38">
        <f>($C$9*CX38+$D$9*CY38+$E$9*V38)</f>
        <v>0</v>
      </c>
      <c r="X38">
        <f>0.61365*exp(17.502*W38/(240.97+W38))</f>
        <v>0</v>
      </c>
      <c r="Y38">
        <f>(Z38/AA38*100)</f>
        <v>0</v>
      </c>
      <c r="Z38">
        <f>CP38*(CU38+CV38)/1000</f>
        <v>0</v>
      </c>
      <c r="AA38">
        <f>0.61365*exp(17.502*CW38/(240.97+CW38))</f>
        <v>0</v>
      </c>
      <c r="AB38">
        <f>(X38-CP38*(CU38+CV38)/1000)</f>
        <v>0</v>
      </c>
      <c r="AC38">
        <f>(-J38*44100)</f>
        <v>0</v>
      </c>
      <c r="AD38">
        <f>2*29.3*R38*0.92*(CW38-W38)</f>
        <v>0</v>
      </c>
      <c r="AE38">
        <f>2*0.95*5.67E-8*(((CW38+$B$9)+273)^4-(W38+273)^4)</f>
        <v>0</v>
      </c>
      <c r="AF38">
        <f>U38+AE38+AC38+AD38</f>
        <v>0</v>
      </c>
      <c r="AG38">
        <v>0</v>
      </c>
      <c r="AH38">
        <v>0</v>
      </c>
      <c r="AI38">
        <f>IF(AG38*$H$15&gt;=AK38,1.0,(AK38/(AK38-AG38*$H$15)))</f>
        <v>0</v>
      </c>
      <c r="AJ38">
        <f>(AI38-1)*100</f>
        <v>0</v>
      </c>
      <c r="AK38">
        <f>MAX(0,($B$15+$C$15*DB38)/(1+$D$15*DB38)*CU38/(CW38+273)*$E$15)</f>
        <v>0</v>
      </c>
      <c r="AL38" t="s">
        <v>395</v>
      </c>
      <c r="AM38">
        <v>0</v>
      </c>
      <c r="AN38">
        <v>0</v>
      </c>
      <c r="AO38">
        <v>0</v>
      </c>
      <c r="AP38">
        <f>1-AN38/AO38</f>
        <v>0</v>
      </c>
      <c r="AQ38">
        <v>-1</v>
      </c>
      <c r="AR38" t="s">
        <v>460</v>
      </c>
      <c r="AS38">
        <v>8310.92</v>
      </c>
      <c r="AT38">
        <v>1290.81807692308</v>
      </c>
      <c r="AU38">
        <v>1458.18</v>
      </c>
      <c r="AV38">
        <f>1-AT38/AU38</f>
        <v>0</v>
      </c>
      <c r="AW38">
        <v>0.5</v>
      </c>
      <c r="AX38">
        <f>CG38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395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BN38" t="s">
        <v>395</v>
      </c>
      <c r="BO38" t="s">
        <v>395</v>
      </c>
      <c r="BP38" t="s">
        <v>395</v>
      </c>
      <c r="BQ38" t="s">
        <v>395</v>
      </c>
      <c r="BR38" t="s">
        <v>395</v>
      </c>
      <c r="BS38" t="s">
        <v>395</v>
      </c>
      <c r="BT38" t="s">
        <v>395</v>
      </c>
      <c r="BU38" t="s">
        <v>395</v>
      </c>
      <c r="BV38" t="s">
        <v>395</v>
      </c>
      <c r="BW38" t="s">
        <v>395</v>
      </c>
      <c r="BX38" t="s">
        <v>395</v>
      </c>
      <c r="BY38" t="s">
        <v>395</v>
      </c>
      <c r="BZ38" t="s">
        <v>395</v>
      </c>
      <c r="CA38" t="s">
        <v>395</v>
      </c>
      <c r="CB38" t="s">
        <v>395</v>
      </c>
      <c r="CC38" t="s">
        <v>395</v>
      </c>
      <c r="CD38" t="s">
        <v>395</v>
      </c>
      <c r="CE38" t="s">
        <v>395</v>
      </c>
      <c r="CF38">
        <f>$B$13*DC38+$C$13*DD38+$F$13*DO38*(1-DR38)</f>
        <v>0</v>
      </c>
      <c r="CG38">
        <f>CF38*CH38</f>
        <v>0</v>
      </c>
      <c r="CH38">
        <f>($B$13*$D$11+$C$13*$D$11+$F$13*((EB38+DT38)/MAX(EB38+DT38+EC38, 0.1)*$I$11+EC38/MAX(EB38+DT38+EC38, 0.1)*$J$11))/($B$13+$C$13+$F$13)</f>
        <v>0</v>
      </c>
      <c r="CI38">
        <f>($B$13*$K$11+$C$13*$K$11+$F$13*((EB38+DT38)/MAX(EB38+DT38+EC38, 0.1)*$P$11+EC38/MAX(EB38+DT38+EC38, 0.1)*$Q$11))/($B$13+$C$13+$F$13)</f>
        <v>0</v>
      </c>
      <c r="CJ38">
        <v>9</v>
      </c>
      <c r="CK38">
        <v>0.5</v>
      </c>
      <c r="CL38" t="s">
        <v>397</v>
      </c>
      <c r="CM38">
        <v>1530551726.5</v>
      </c>
      <c r="CN38">
        <v>378.612</v>
      </c>
      <c r="CO38">
        <v>399.997</v>
      </c>
      <c r="CP38">
        <v>26.5044</v>
      </c>
      <c r="CQ38">
        <v>20.465</v>
      </c>
      <c r="CR38">
        <v>378.71</v>
      </c>
      <c r="CS38">
        <v>26.5044</v>
      </c>
      <c r="CT38">
        <v>700.014</v>
      </c>
      <c r="CU38">
        <v>90.8465</v>
      </c>
      <c r="CV38">
        <v>0.100106</v>
      </c>
      <c r="CW38">
        <v>28.242</v>
      </c>
      <c r="CX38">
        <v>28.1612</v>
      </c>
      <c r="CY38">
        <v>999.9</v>
      </c>
      <c r="CZ38">
        <v>0</v>
      </c>
      <c r="DA38">
        <v>0</v>
      </c>
      <c r="DB38">
        <v>10000</v>
      </c>
      <c r="DC38">
        <v>0</v>
      </c>
      <c r="DD38">
        <v>0.219127</v>
      </c>
      <c r="DE38">
        <v>-21.3851</v>
      </c>
      <c r="DF38">
        <v>388.92</v>
      </c>
      <c r="DG38">
        <v>408.354</v>
      </c>
      <c r="DH38">
        <v>6.03936</v>
      </c>
      <c r="DI38">
        <v>399.997</v>
      </c>
      <c r="DJ38">
        <v>20.465</v>
      </c>
      <c r="DK38">
        <v>2.40783</v>
      </c>
      <c r="DL38">
        <v>1.85918</v>
      </c>
      <c r="DM38">
        <v>20.4165</v>
      </c>
      <c r="DN38">
        <v>16.2934</v>
      </c>
      <c r="DO38">
        <v>1999.94</v>
      </c>
      <c r="DP38">
        <v>0.9</v>
      </c>
      <c r="DQ38">
        <v>0.0999997</v>
      </c>
      <c r="DR38">
        <v>0</v>
      </c>
      <c r="DS38">
        <v>1201.5</v>
      </c>
      <c r="DT38">
        <v>4.99974</v>
      </c>
      <c r="DU38">
        <v>26445</v>
      </c>
      <c r="DV38">
        <v>15359.5</v>
      </c>
      <c r="DW38">
        <v>48.312</v>
      </c>
      <c r="DX38">
        <v>49.125</v>
      </c>
      <c r="DY38">
        <v>49.062</v>
      </c>
      <c r="DZ38">
        <v>49</v>
      </c>
      <c r="EA38">
        <v>50</v>
      </c>
      <c r="EB38">
        <v>1795.45</v>
      </c>
      <c r="EC38">
        <v>199.49</v>
      </c>
      <c r="ED38">
        <v>0</v>
      </c>
      <c r="EE38">
        <v>52.2999999523163</v>
      </c>
      <c r="EF38">
        <v>0</v>
      </c>
      <c r="EG38">
        <v>1290.81807692308</v>
      </c>
      <c r="EH38">
        <v>-770.351794989249</v>
      </c>
      <c r="EI38">
        <v>-16006.9401742536</v>
      </c>
      <c r="EJ38">
        <v>28286.9846153846</v>
      </c>
      <c r="EK38">
        <v>15</v>
      </c>
      <c r="EL38">
        <v>0</v>
      </c>
      <c r="EM38" t="s">
        <v>398</v>
      </c>
      <c r="EN38">
        <v>1626988825.1</v>
      </c>
      <c r="EO38">
        <v>0</v>
      </c>
      <c r="EP38">
        <v>0</v>
      </c>
      <c r="EQ38">
        <v>-0.05</v>
      </c>
      <c r="ER38">
        <v>0</v>
      </c>
      <c r="ES38">
        <v>-0.098</v>
      </c>
      <c r="ET38">
        <v>0</v>
      </c>
      <c r="EU38">
        <v>400</v>
      </c>
      <c r="EV38">
        <v>0</v>
      </c>
      <c r="EW38">
        <v>0.32</v>
      </c>
      <c r="EX38">
        <v>0</v>
      </c>
      <c r="EY38">
        <v>-20.0869975</v>
      </c>
      <c r="EZ38">
        <v>-8.3463275797373</v>
      </c>
      <c r="FA38">
        <v>0.810115463217281</v>
      </c>
      <c r="FB38">
        <v>0</v>
      </c>
      <c r="FC38">
        <v>1</v>
      </c>
      <c r="FD38">
        <v>0</v>
      </c>
      <c r="FE38">
        <v>0</v>
      </c>
      <c r="FF38">
        <v>0</v>
      </c>
      <c r="FG38">
        <v>5.88827675</v>
      </c>
      <c r="FH38">
        <v>1.3457001500938</v>
      </c>
      <c r="FI38">
        <v>0.136203679950057</v>
      </c>
      <c r="FJ38">
        <v>0</v>
      </c>
      <c r="FK38">
        <v>0</v>
      </c>
      <c r="FL38">
        <v>3</v>
      </c>
      <c r="FM38" t="s">
        <v>399</v>
      </c>
      <c r="FN38">
        <v>3.44495</v>
      </c>
      <c r="FO38">
        <v>2.77966</v>
      </c>
      <c r="FP38">
        <v>0.080109</v>
      </c>
      <c r="FQ38">
        <v>0.0834811</v>
      </c>
      <c r="FR38">
        <v>0.106664</v>
      </c>
      <c r="FS38">
        <v>0.0878874</v>
      </c>
      <c r="FT38">
        <v>19538.9</v>
      </c>
      <c r="FU38">
        <v>23750.3</v>
      </c>
      <c r="FV38">
        <v>20704.2</v>
      </c>
      <c r="FW38">
        <v>25016.8</v>
      </c>
      <c r="FX38">
        <v>29343.9</v>
      </c>
      <c r="FY38">
        <v>33597.3</v>
      </c>
      <c r="FZ38">
        <v>37392.3</v>
      </c>
      <c r="GA38">
        <v>41519.2</v>
      </c>
      <c r="GB38">
        <v>2.26175</v>
      </c>
      <c r="GC38">
        <v>2.01215</v>
      </c>
      <c r="GD38">
        <v>0.0488609</v>
      </c>
      <c r="GE38">
        <v>0</v>
      </c>
      <c r="GF38">
        <v>27.3632</v>
      </c>
      <c r="GG38">
        <v>999.9</v>
      </c>
      <c r="GH38">
        <v>67.69</v>
      </c>
      <c r="GI38">
        <v>32.307</v>
      </c>
      <c r="GJ38">
        <v>36.2002</v>
      </c>
      <c r="GK38">
        <v>62.2003</v>
      </c>
      <c r="GL38">
        <v>17.6562</v>
      </c>
      <c r="GM38">
        <v>2</v>
      </c>
      <c r="GN38">
        <v>0.271143</v>
      </c>
      <c r="GO38">
        <v>2.49399</v>
      </c>
      <c r="GP38">
        <v>20.3189</v>
      </c>
      <c r="GQ38">
        <v>5.22133</v>
      </c>
      <c r="GR38">
        <v>11.962</v>
      </c>
      <c r="GS38">
        <v>4.98575</v>
      </c>
      <c r="GT38">
        <v>3.301</v>
      </c>
      <c r="GU38">
        <v>999.9</v>
      </c>
      <c r="GV38">
        <v>9999</v>
      </c>
      <c r="GW38">
        <v>9999</v>
      </c>
      <c r="GX38">
        <v>9999</v>
      </c>
      <c r="GY38">
        <v>1.88416</v>
      </c>
      <c r="GZ38">
        <v>1.8811</v>
      </c>
      <c r="HA38">
        <v>1.88278</v>
      </c>
      <c r="HB38">
        <v>1.88133</v>
      </c>
      <c r="HC38">
        <v>1.88278</v>
      </c>
      <c r="HD38">
        <v>1.88202</v>
      </c>
      <c r="HE38">
        <v>1.884</v>
      </c>
      <c r="HF38">
        <v>1.88126</v>
      </c>
      <c r="HG38">
        <v>5</v>
      </c>
      <c r="HH38">
        <v>0</v>
      </c>
      <c r="HI38">
        <v>0</v>
      </c>
      <c r="HJ38">
        <v>0</v>
      </c>
      <c r="HK38" t="s">
        <v>400</v>
      </c>
      <c r="HL38" t="s">
        <v>401</v>
      </c>
      <c r="HM38" t="s">
        <v>402</v>
      </c>
      <c r="HN38" t="s">
        <v>402</v>
      </c>
      <c r="HO38" t="s">
        <v>402</v>
      </c>
      <c r="HP38" t="s">
        <v>402</v>
      </c>
      <c r="HQ38">
        <v>0</v>
      </c>
      <c r="HR38">
        <v>100</v>
      </c>
      <c r="HS38">
        <v>100</v>
      </c>
      <c r="HT38">
        <v>-0.098</v>
      </c>
      <c r="HU38">
        <v>0</v>
      </c>
      <c r="HV38">
        <v>-0.098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-1</v>
      </c>
      <c r="IE38">
        <v>-1</v>
      </c>
      <c r="IF38">
        <v>-1</v>
      </c>
      <c r="IG38">
        <v>-1</v>
      </c>
      <c r="IH38">
        <v>-1607285</v>
      </c>
      <c r="II38">
        <v>25509195.4</v>
      </c>
      <c r="IJ38">
        <v>1.2793</v>
      </c>
      <c r="IK38">
        <v>2.59766</v>
      </c>
      <c r="IL38">
        <v>2.10083</v>
      </c>
      <c r="IM38">
        <v>2.67578</v>
      </c>
      <c r="IN38">
        <v>2.24854</v>
      </c>
      <c r="IO38">
        <v>2.29614</v>
      </c>
      <c r="IP38">
        <v>37.0509</v>
      </c>
      <c r="IQ38">
        <v>15.9358</v>
      </c>
      <c r="IR38">
        <v>18</v>
      </c>
      <c r="IS38">
        <v>768.933</v>
      </c>
      <c r="IT38">
        <v>527.543</v>
      </c>
      <c r="IU38">
        <v>24.999</v>
      </c>
      <c r="IV38">
        <v>30.8969</v>
      </c>
      <c r="IW38">
        <v>29.9999</v>
      </c>
      <c r="IX38">
        <v>30.7518</v>
      </c>
      <c r="IY38">
        <v>30.724</v>
      </c>
      <c r="IZ38">
        <v>25.5666</v>
      </c>
      <c r="JA38">
        <v>100</v>
      </c>
      <c r="JB38">
        <v>0</v>
      </c>
      <c r="JC38">
        <v>25</v>
      </c>
      <c r="JD38">
        <v>400</v>
      </c>
      <c r="JE38">
        <v>14.3786</v>
      </c>
      <c r="JF38">
        <v>100.776</v>
      </c>
      <c r="JG38">
        <v>100.077</v>
      </c>
    </row>
    <row r="39" spans="1:267">
      <c r="A39">
        <v>21</v>
      </c>
      <c r="B39">
        <v>1530551831</v>
      </c>
      <c r="C39">
        <v>1261.90000009537</v>
      </c>
      <c r="D39" t="s">
        <v>461</v>
      </c>
      <c r="E39" t="s">
        <v>462</v>
      </c>
      <c r="F39" t="s">
        <v>393</v>
      </c>
      <c r="G39" t="s">
        <v>394</v>
      </c>
      <c r="I39">
        <v>1530551831</v>
      </c>
      <c r="J39">
        <f>(K39)/1000</f>
        <v>0</v>
      </c>
      <c r="K39">
        <f>1000*CT39*AI39*(CP39-CQ39)/(100*CJ39*(1000-AI39*CP39))</f>
        <v>0</v>
      </c>
      <c r="L39">
        <f>CT39*AI39*(CO39-CN39*(1000-AI39*CQ39)/(1000-AI39*CP39))/(100*CJ39)</f>
        <v>0</v>
      </c>
      <c r="M39">
        <f>CN39 - IF(AI39&gt;1, L39*CJ39*100.0/(AK39*DB39), 0)</f>
        <v>0</v>
      </c>
      <c r="N39">
        <f>((T39-J39/2)*M39-L39)/(T39+J39/2)</f>
        <v>0</v>
      </c>
      <c r="O39">
        <f>N39*(CU39+CV39)/1000.0</f>
        <v>0</v>
      </c>
      <c r="P39">
        <f>(CN39 - IF(AI39&gt;1, L39*CJ39*100.0/(AK39*DB39), 0))*(CU39+CV39)/1000.0</f>
        <v>0</v>
      </c>
      <c r="Q39">
        <f>2.0/((1/S39-1/R39)+SIGN(S39)*SQRT((1/S39-1/R39)*(1/S39-1/R39) + 4*CK39/((CK39+1)*(CK39+1))*(2*1/S39*1/R39-1/R39*1/R39)))</f>
        <v>0</v>
      </c>
      <c r="R39">
        <f>IF(LEFT(CL39,1)&lt;&gt;"0",IF(LEFT(CL39,1)="1",3.0,$B$7),$D$5+$E$5*(DB39*CU39/($K$5*1000))+$F$5*(DB39*CU39/($K$5*1000))*MAX(MIN(CJ39,$J$5),$I$5)*MAX(MIN(CJ39,$J$5),$I$5)+$G$5*MAX(MIN(CJ39,$J$5),$I$5)*(DB39*CU39/($K$5*1000))+$H$5*(DB39*CU39/($K$5*1000))*(DB39*CU39/($K$5*1000)))</f>
        <v>0</v>
      </c>
      <c r="S39">
        <f>J39*(1000-(1000*0.61365*exp(17.502*W39/(240.97+W39))/(CU39+CV39)+CP39)/2)/(1000*0.61365*exp(17.502*W39/(240.97+W39))/(CU39+CV39)-CP39)</f>
        <v>0</v>
      </c>
      <c r="T39">
        <f>1/((CK39+1)/(Q39/1.6)+1/(R39/1.37)) + CK39/((CK39+1)/(Q39/1.6) + CK39/(R39/1.37))</f>
        <v>0</v>
      </c>
      <c r="U39">
        <f>(CF39*CI39)</f>
        <v>0</v>
      </c>
      <c r="V39">
        <f>(CW39+(U39+2*0.95*5.67E-8*(((CW39+$B$9)+273)^4-(CW39+273)^4)-44100*J39)/(1.84*29.3*R39+8*0.95*5.67E-8*(CW39+273)^3))</f>
        <v>0</v>
      </c>
      <c r="W39">
        <f>($C$9*CX39+$D$9*CY39+$E$9*V39)</f>
        <v>0</v>
      </c>
      <c r="X39">
        <f>0.61365*exp(17.502*W39/(240.97+W39))</f>
        <v>0</v>
      </c>
      <c r="Y39">
        <f>(Z39/AA39*100)</f>
        <v>0</v>
      </c>
      <c r="Z39">
        <f>CP39*(CU39+CV39)/1000</f>
        <v>0</v>
      </c>
      <c r="AA39">
        <f>0.61365*exp(17.502*CW39/(240.97+CW39))</f>
        <v>0</v>
      </c>
      <c r="AB39">
        <f>(X39-CP39*(CU39+CV39)/1000)</f>
        <v>0</v>
      </c>
      <c r="AC39">
        <f>(-J39*44100)</f>
        <v>0</v>
      </c>
      <c r="AD39">
        <f>2*29.3*R39*0.92*(CW39-W39)</f>
        <v>0</v>
      </c>
      <c r="AE39">
        <f>2*0.95*5.67E-8*(((CW39+$B$9)+273)^4-(W39+273)^4)</f>
        <v>0</v>
      </c>
      <c r="AF39">
        <f>U39+AE39+AC39+AD39</f>
        <v>0</v>
      </c>
      <c r="AG39">
        <v>8</v>
      </c>
      <c r="AH39">
        <v>1</v>
      </c>
      <c r="AI39">
        <f>IF(AG39*$H$15&gt;=AK39,1.0,(AK39/(AK39-AG39*$H$15)))</f>
        <v>0</v>
      </c>
      <c r="AJ39">
        <f>(AI39-1)*100</f>
        <v>0</v>
      </c>
      <c r="AK39">
        <f>MAX(0,($B$15+$C$15*DB39)/(1+$D$15*DB39)*CU39/(CW39+273)*$E$15)</f>
        <v>0</v>
      </c>
      <c r="AL39" t="s">
        <v>395</v>
      </c>
      <c r="AM39">
        <v>0</v>
      </c>
      <c r="AN39">
        <v>0</v>
      </c>
      <c r="AO39">
        <v>0</v>
      </c>
      <c r="AP39">
        <f>1-AN39/AO39</f>
        <v>0</v>
      </c>
      <c r="AQ39">
        <v>-1</v>
      </c>
      <c r="AR39" t="s">
        <v>463</v>
      </c>
      <c r="AS39">
        <v>8312.59</v>
      </c>
      <c r="AT39">
        <v>1220.82076923077</v>
      </c>
      <c r="AU39">
        <v>1669.37</v>
      </c>
      <c r="AV39">
        <f>1-AT39/AU39</f>
        <v>0</v>
      </c>
      <c r="AW39">
        <v>0.5</v>
      </c>
      <c r="AX39">
        <f>CG39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395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BN39" t="s">
        <v>395</v>
      </c>
      <c r="BO39" t="s">
        <v>395</v>
      </c>
      <c r="BP39" t="s">
        <v>395</v>
      </c>
      <c r="BQ39" t="s">
        <v>395</v>
      </c>
      <c r="BR39" t="s">
        <v>395</v>
      </c>
      <c r="BS39" t="s">
        <v>395</v>
      </c>
      <c r="BT39" t="s">
        <v>395</v>
      </c>
      <c r="BU39" t="s">
        <v>395</v>
      </c>
      <c r="BV39" t="s">
        <v>395</v>
      </c>
      <c r="BW39" t="s">
        <v>395</v>
      </c>
      <c r="BX39" t="s">
        <v>395</v>
      </c>
      <c r="BY39" t="s">
        <v>395</v>
      </c>
      <c r="BZ39" t="s">
        <v>395</v>
      </c>
      <c r="CA39" t="s">
        <v>395</v>
      </c>
      <c r="CB39" t="s">
        <v>395</v>
      </c>
      <c r="CC39" t="s">
        <v>395</v>
      </c>
      <c r="CD39" t="s">
        <v>395</v>
      </c>
      <c r="CE39" t="s">
        <v>395</v>
      </c>
      <c r="CF39">
        <f>$B$13*DC39+$C$13*DD39+$F$13*DO39*(1-DR39)</f>
        <v>0</v>
      </c>
      <c r="CG39">
        <f>CF39*CH39</f>
        <v>0</v>
      </c>
      <c r="CH39">
        <f>($B$13*$D$11+$C$13*$D$11+$F$13*((EB39+DT39)/MAX(EB39+DT39+EC39, 0.1)*$I$11+EC39/MAX(EB39+DT39+EC39, 0.1)*$J$11))/($B$13+$C$13+$F$13)</f>
        <v>0</v>
      </c>
      <c r="CI39">
        <f>($B$13*$K$11+$C$13*$K$11+$F$13*((EB39+DT39)/MAX(EB39+DT39+EC39, 0.1)*$P$11+EC39/MAX(EB39+DT39+EC39, 0.1)*$Q$11))/($B$13+$C$13+$F$13)</f>
        <v>0</v>
      </c>
      <c r="CJ39">
        <v>9</v>
      </c>
      <c r="CK39">
        <v>0.5</v>
      </c>
      <c r="CL39" t="s">
        <v>397</v>
      </c>
      <c r="CM39">
        <v>1530551831</v>
      </c>
      <c r="CN39">
        <v>363.87</v>
      </c>
      <c r="CO39">
        <v>400.024</v>
      </c>
      <c r="CP39">
        <v>28.706</v>
      </c>
      <c r="CQ39">
        <v>20.7898</v>
      </c>
      <c r="CR39">
        <v>363.968</v>
      </c>
      <c r="CS39">
        <v>28.706</v>
      </c>
      <c r="CT39">
        <v>700.019</v>
      </c>
      <c r="CU39">
        <v>90.8459</v>
      </c>
      <c r="CV39">
        <v>0.100041</v>
      </c>
      <c r="CW39">
        <v>28.1602</v>
      </c>
      <c r="CX39">
        <v>26.708</v>
      </c>
      <c r="CY39">
        <v>999.9</v>
      </c>
      <c r="CZ39">
        <v>0</v>
      </c>
      <c r="DA39">
        <v>0</v>
      </c>
      <c r="DB39">
        <v>10006.9</v>
      </c>
      <c r="DC39">
        <v>0</v>
      </c>
      <c r="DD39">
        <v>0.219127</v>
      </c>
      <c r="DE39">
        <v>-36.1536</v>
      </c>
      <c r="DF39">
        <v>374.624</v>
      </c>
      <c r="DG39">
        <v>408.517</v>
      </c>
      <c r="DH39">
        <v>7.91625</v>
      </c>
      <c r="DI39">
        <v>400.024</v>
      </c>
      <c r="DJ39">
        <v>20.7898</v>
      </c>
      <c r="DK39">
        <v>2.60782</v>
      </c>
      <c r="DL39">
        <v>1.88867</v>
      </c>
      <c r="DM39">
        <v>21.7156</v>
      </c>
      <c r="DN39">
        <v>16.5406</v>
      </c>
      <c r="DO39">
        <v>1999.96</v>
      </c>
      <c r="DP39">
        <v>0.899987</v>
      </c>
      <c r="DQ39">
        <v>0.100013</v>
      </c>
      <c r="DR39">
        <v>0</v>
      </c>
      <c r="DS39">
        <v>1184.41</v>
      </c>
      <c r="DT39">
        <v>4.99974</v>
      </c>
      <c r="DU39">
        <v>26669.5</v>
      </c>
      <c r="DV39">
        <v>15359.6</v>
      </c>
      <c r="DW39">
        <v>48.25</v>
      </c>
      <c r="DX39">
        <v>49</v>
      </c>
      <c r="DY39">
        <v>49.125</v>
      </c>
      <c r="DZ39">
        <v>48.875</v>
      </c>
      <c r="EA39">
        <v>49.875</v>
      </c>
      <c r="EB39">
        <v>1795.44</v>
      </c>
      <c r="EC39">
        <v>199.52</v>
      </c>
      <c r="ED39">
        <v>0</v>
      </c>
      <c r="EE39">
        <v>104.100000143051</v>
      </c>
      <c r="EF39">
        <v>0</v>
      </c>
      <c r="EG39">
        <v>1220.82076923077</v>
      </c>
      <c r="EH39">
        <v>-340.61948706886</v>
      </c>
      <c r="EI39">
        <v>-6321.02905899857</v>
      </c>
      <c r="EJ39">
        <v>27367.8346153846</v>
      </c>
      <c r="EK39">
        <v>15</v>
      </c>
      <c r="EL39">
        <v>0</v>
      </c>
      <c r="EM39" t="s">
        <v>398</v>
      </c>
      <c r="EN39">
        <v>1626988825.1</v>
      </c>
      <c r="EO39">
        <v>0</v>
      </c>
      <c r="EP39">
        <v>0</v>
      </c>
      <c r="EQ39">
        <v>-0.05</v>
      </c>
      <c r="ER39">
        <v>0</v>
      </c>
      <c r="ES39">
        <v>-0.098</v>
      </c>
      <c r="ET39">
        <v>0</v>
      </c>
      <c r="EU39">
        <v>400</v>
      </c>
      <c r="EV39">
        <v>0</v>
      </c>
      <c r="EW39">
        <v>0.32</v>
      </c>
      <c r="EX39">
        <v>0</v>
      </c>
      <c r="EY39">
        <v>-34.2194125</v>
      </c>
      <c r="EZ39">
        <v>-18.624253283302</v>
      </c>
      <c r="FA39">
        <v>1.93113133683179</v>
      </c>
      <c r="FB39">
        <v>0</v>
      </c>
      <c r="FC39">
        <v>1</v>
      </c>
      <c r="FD39">
        <v>0</v>
      </c>
      <c r="FE39">
        <v>0</v>
      </c>
      <c r="FF39">
        <v>0</v>
      </c>
      <c r="FG39">
        <v>7.2710065</v>
      </c>
      <c r="FH39">
        <v>5.19891399624764</v>
      </c>
      <c r="FI39">
        <v>0.516620179302696</v>
      </c>
      <c r="FJ39">
        <v>0</v>
      </c>
      <c r="FK39">
        <v>0</v>
      </c>
      <c r="FL39">
        <v>3</v>
      </c>
      <c r="FM39" t="s">
        <v>399</v>
      </c>
      <c r="FN39">
        <v>3.44495</v>
      </c>
      <c r="FO39">
        <v>2.77966</v>
      </c>
      <c r="FP39">
        <v>0.0776824</v>
      </c>
      <c r="FQ39">
        <v>0.0834841</v>
      </c>
      <c r="FR39">
        <v>0.112809</v>
      </c>
      <c r="FS39">
        <v>0.0888857</v>
      </c>
      <c r="FT39">
        <v>19590.5</v>
      </c>
      <c r="FU39">
        <v>23750.4</v>
      </c>
      <c r="FV39">
        <v>20704.4</v>
      </c>
      <c r="FW39">
        <v>25017</v>
      </c>
      <c r="FX39">
        <v>29141.7</v>
      </c>
      <c r="FY39">
        <v>33561.2</v>
      </c>
      <c r="FZ39">
        <v>37392.5</v>
      </c>
      <c r="GA39">
        <v>41520</v>
      </c>
      <c r="GB39">
        <v>2.22505</v>
      </c>
      <c r="GC39">
        <v>2.00915</v>
      </c>
      <c r="GD39">
        <v>-0.0496805</v>
      </c>
      <c r="GE39">
        <v>0</v>
      </c>
      <c r="GF39">
        <v>27.5203</v>
      </c>
      <c r="GG39">
        <v>999.9</v>
      </c>
      <c r="GH39">
        <v>68.404</v>
      </c>
      <c r="GI39">
        <v>32.529</v>
      </c>
      <c r="GJ39">
        <v>37.0455</v>
      </c>
      <c r="GK39">
        <v>62.0203</v>
      </c>
      <c r="GL39">
        <v>17.9848</v>
      </c>
      <c r="GM39">
        <v>2</v>
      </c>
      <c r="GN39">
        <v>0.27158</v>
      </c>
      <c r="GO39">
        <v>2.49918</v>
      </c>
      <c r="GP39">
        <v>20.3187</v>
      </c>
      <c r="GQ39">
        <v>5.22103</v>
      </c>
      <c r="GR39">
        <v>11.962</v>
      </c>
      <c r="GS39">
        <v>4.98575</v>
      </c>
      <c r="GT39">
        <v>3.301</v>
      </c>
      <c r="GU39">
        <v>999.9</v>
      </c>
      <c r="GV39">
        <v>9999</v>
      </c>
      <c r="GW39">
        <v>9999</v>
      </c>
      <c r="GX39">
        <v>9999</v>
      </c>
      <c r="GY39">
        <v>1.88416</v>
      </c>
      <c r="GZ39">
        <v>1.8811</v>
      </c>
      <c r="HA39">
        <v>1.88279</v>
      </c>
      <c r="HB39">
        <v>1.8813</v>
      </c>
      <c r="HC39">
        <v>1.88278</v>
      </c>
      <c r="HD39">
        <v>1.88202</v>
      </c>
      <c r="HE39">
        <v>1.88398</v>
      </c>
      <c r="HF39">
        <v>1.88125</v>
      </c>
      <c r="HG39">
        <v>5</v>
      </c>
      <c r="HH39">
        <v>0</v>
      </c>
      <c r="HI39">
        <v>0</v>
      </c>
      <c r="HJ39">
        <v>0</v>
      </c>
      <c r="HK39" t="s">
        <v>400</v>
      </c>
      <c r="HL39" t="s">
        <v>401</v>
      </c>
      <c r="HM39" t="s">
        <v>402</v>
      </c>
      <c r="HN39" t="s">
        <v>402</v>
      </c>
      <c r="HO39" t="s">
        <v>402</v>
      </c>
      <c r="HP39" t="s">
        <v>402</v>
      </c>
      <c r="HQ39">
        <v>0</v>
      </c>
      <c r="HR39">
        <v>100</v>
      </c>
      <c r="HS39">
        <v>100</v>
      </c>
      <c r="HT39">
        <v>-0.098</v>
      </c>
      <c r="HU39">
        <v>0</v>
      </c>
      <c r="HV39">
        <v>-0.098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-1</v>
      </c>
      <c r="IE39">
        <v>-1</v>
      </c>
      <c r="IF39">
        <v>-1</v>
      </c>
      <c r="IG39">
        <v>-1</v>
      </c>
      <c r="IH39">
        <v>-1607283.2</v>
      </c>
      <c r="II39">
        <v>25509197.2</v>
      </c>
      <c r="IJ39">
        <v>1.2793</v>
      </c>
      <c r="IK39">
        <v>2.59521</v>
      </c>
      <c r="IL39">
        <v>2.10083</v>
      </c>
      <c r="IM39">
        <v>2.67578</v>
      </c>
      <c r="IN39">
        <v>2.24854</v>
      </c>
      <c r="IO39">
        <v>2.32178</v>
      </c>
      <c r="IP39">
        <v>37.2181</v>
      </c>
      <c r="IQ39">
        <v>15.927</v>
      </c>
      <c r="IR39">
        <v>18</v>
      </c>
      <c r="IS39">
        <v>736.287</v>
      </c>
      <c r="IT39">
        <v>525.508</v>
      </c>
      <c r="IU39">
        <v>25.0017</v>
      </c>
      <c r="IV39">
        <v>30.9064</v>
      </c>
      <c r="IW39">
        <v>30.0002</v>
      </c>
      <c r="IX39">
        <v>30.7706</v>
      </c>
      <c r="IY39">
        <v>30.74</v>
      </c>
      <c r="IZ39">
        <v>25.5517</v>
      </c>
      <c r="JA39">
        <v>100</v>
      </c>
      <c r="JB39">
        <v>0</v>
      </c>
      <c r="JC39">
        <v>25</v>
      </c>
      <c r="JD39">
        <v>400</v>
      </c>
      <c r="JE39">
        <v>14.3786</v>
      </c>
      <c r="JF39">
        <v>100.776</v>
      </c>
      <c r="JG39">
        <v>100.079</v>
      </c>
    </row>
    <row r="40" spans="1:267">
      <c r="A40">
        <v>22</v>
      </c>
      <c r="B40">
        <v>1530551885</v>
      </c>
      <c r="C40">
        <v>1315.90000009537</v>
      </c>
      <c r="D40" t="s">
        <v>464</v>
      </c>
      <c r="E40" t="s">
        <v>465</v>
      </c>
      <c r="F40" t="s">
        <v>393</v>
      </c>
      <c r="G40" t="s">
        <v>394</v>
      </c>
      <c r="I40">
        <v>1530551885</v>
      </c>
      <c r="J40">
        <f>(K40)/1000</f>
        <v>0</v>
      </c>
      <c r="K40">
        <f>1000*CT40*AI40*(CP40-CQ40)/(100*CJ40*(1000-AI40*CP40))</f>
        <v>0</v>
      </c>
      <c r="L40">
        <f>CT40*AI40*(CO40-CN40*(1000-AI40*CQ40)/(1000-AI40*CP40))/(100*CJ40)</f>
        <v>0</v>
      </c>
      <c r="M40">
        <f>CN40 - IF(AI40&gt;1, L40*CJ40*100.0/(AK40*DB40), 0)</f>
        <v>0</v>
      </c>
      <c r="N40">
        <f>((T40-J40/2)*M40-L40)/(T40+J40/2)</f>
        <v>0</v>
      </c>
      <c r="O40">
        <f>N40*(CU40+CV40)/1000.0</f>
        <v>0</v>
      </c>
      <c r="P40">
        <f>(CN40 - IF(AI40&gt;1, L40*CJ40*100.0/(AK40*DB40), 0))*(CU40+CV40)/1000.0</f>
        <v>0</v>
      </c>
      <c r="Q40">
        <f>2.0/((1/S40-1/R40)+SIGN(S40)*SQRT((1/S40-1/R40)*(1/S40-1/R40) + 4*CK40/((CK40+1)*(CK40+1))*(2*1/S40*1/R40-1/R40*1/R40)))</f>
        <v>0</v>
      </c>
      <c r="R40">
        <f>IF(LEFT(CL40,1)&lt;&gt;"0",IF(LEFT(CL40,1)="1",3.0,$B$7),$D$5+$E$5*(DB40*CU40/($K$5*1000))+$F$5*(DB40*CU40/($K$5*1000))*MAX(MIN(CJ40,$J$5),$I$5)*MAX(MIN(CJ40,$J$5),$I$5)+$G$5*MAX(MIN(CJ40,$J$5),$I$5)*(DB40*CU40/($K$5*1000))+$H$5*(DB40*CU40/($K$5*1000))*(DB40*CU40/($K$5*1000)))</f>
        <v>0</v>
      </c>
      <c r="S40">
        <f>J40*(1000-(1000*0.61365*exp(17.502*W40/(240.97+W40))/(CU40+CV40)+CP40)/2)/(1000*0.61365*exp(17.502*W40/(240.97+W40))/(CU40+CV40)-CP40)</f>
        <v>0</v>
      </c>
      <c r="T40">
        <f>1/((CK40+1)/(Q40/1.6)+1/(R40/1.37)) + CK40/((CK40+1)/(Q40/1.6) + CK40/(R40/1.37))</f>
        <v>0</v>
      </c>
      <c r="U40">
        <f>(CF40*CI40)</f>
        <v>0</v>
      </c>
      <c r="V40">
        <f>(CW40+(U40+2*0.95*5.67E-8*(((CW40+$B$9)+273)^4-(CW40+273)^4)-44100*J40)/(1.84*29.3*R40+8*0.95*5.67E-8*(CW40+273)^3))</f>
        <v>0</v>
      </c>
      <c r="W40">
        <f>($C$9*CX40+$D$9*CY40+$E$9*V40)</f>
        <v>0</v>
      </c>
      <c r="X40">
        <f>0.61365*exp(17.502*W40/(240.97+W40))</f>
        <v>0</v>
      </c>
      <c r="Y40">
        <f>(Z40/AA40*100)</f>
        <v>0</v>
      </c>
      <c r="Z40">
        <f>CP40*(CU40+CV40)/1000</f>
        <v>0</v>
      </c>
      <c r="AA40">
        <f>0.61365*exp(17.502*CW40/(240.97+CW40))</f>
        <v>0</v>
      </c>
      <c r="AB40">
        <f>(X40-CP40*(CU40+CV40)/1000)</f>
        <v>0</v>
      </c>
      <c r="AC40">
        <f>(-J40*44100)</f>
        <v>0</v>
      </c>
      <c r="AD40">
        <f>2*29.3*R40*0.92*(CW40-W40)</f>
        <v>0</v>
      </c>
      <c r="AE40">
        <f>2*0.95*5.67E-8*(((CW40+$B$9)+273)^4-(W40+273)^4)</f>
        <v>0</v>
      </c>
      <c r="AF40">
        <f>U40+AE40+AC40+AD40</f>
        <v>0</v>
      </c>
      <c r="AG40">
        <v>36</v>
      </c>
      <c r="AH40">
        <v>5</v>
      </c>
      <c r="AI40">
        <f>IF(AG40*$H$15&gt;=AK40,1.0,(AK40/(AK40-AG40*$H$15)))</f>
        <v>0</v>
      </c>
      <c r="AJ40">
        <f>(AI40-1)*100</f>
        <v>0</v>
      </c>
      <c r="AK40">
        <f>MAX(0,($B$15+$C$15*DB40)/(1+$D$15*DB40)*CU40/(CW40+273)*$E$15)</f>
        <v>0</v>
      </c>
      <c r="AL40" t="s">
        <v>395</v>
      </c>
      <c r="AM40">
        <v>0</v>
      </c>
      <c r="AN40">
        <v>0</v>
      </c>
      <c r="AO40">
        <v>0</v>
      </c>
      <c r="AP40">
        <f>1-AN40/AO40</f>
        <v>0</v>
      </c>
      <c r="AQ40">
        <v>-1</v>
      </c>
      <c r="AR40" t="s">
        <v>466</v>
      </c>
      <c r="AS40">
        <v>8324.51</v>
      </c>
      <c r="AT40">
        <v>1491.30961538462</v>
      </c>
      <c r="AU40">
        <v>1923.08</v>
      </c>
      <c r="AV40">
        <f>1-AT40/AU40</f>
        <v>0</v>
      </c>
      <c r="AW40">
        <v>0.5</v>
      </c>
      <c r="AX40">
        <f>CG40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395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BN40" t="s">
        <v>395</v>
      </c>
      <c r="BO40" t="s">
        <v>395</v>
      </c>
      <c r="BP40" t="s">
        <v>395</v>
      </c>
      <c r="BQ40" t="s">
        <v>395</v>
      </c>
      <c r="BR40" t="s">
        <v>395</v>
      </c>
      <c r="BS40" t="s">
        <v>395</v>
      </c>
      <c r="BT40" t="s">
        <v>395</v>
      </c>
      <c r="BU40" t="s">
        <v>395</v>
      </c>
      <c r="BV40" t="s">
        <v>395</v>
      </c>
      <c r="BW40" t="s">
        <v>395</v>
      </c>
      <c r="BX40" t="s">
        <v>395</v>
      </c>
      <c r="BY40" t="s">
        <v>395</v>
      </c>
      <c r="BZ40" t="s">
        <v>395</v>
      </c>
      <c r="CA40" t="s">
        <v>395</v>
      </c>
      <c r="CB40" t="s">
        <v>395</v>
      </c>
      <c r="CC40" t="s">
        <v>395</v>
      </c>
      <c r="CD40" t="s">
        <v>395</v>
      </c>
      <c r="CE40" t="s">
        <v>395</v>
      </c>
      <c r="CF40">
        <f>$B$13*DC40+$C$13*DD40+$F$13*DO40*(1-DR40)</f>
        <v>0</v>
      </c>
      <c r="CG40">
        <f>CF40*CH40</f>
        <v>0</v>
      </c>
      <c r="CH40">
        <f>($B$13*$D$11+$C$13*$D$11+$F$13*((EB40+DT40)/MAX(EB40+DT40+EC40, 0.1)*$I$11+EC40/MAX(EB40+DT40+EC40, 0.1)*$J$11))/($B$13+$C$13+$F$13)</f>
        <v>0</v>
      </c>
      <c r="CI40">
        <f>($B$13*$K$11+$C$13*$K$11+$F$13*((EB40+DT40)/MAX(EB40+DT40+EC40, 0.1)*$P$11+EC40/MAX(EB40+DT40+EC40, 0.1)*$Q$11))/($B$13+$C$13+$F$13)</f>
        <v>0</v>
      </c>
      <c r="CJ40">
        <v>9</v>
      </c>
      <c r="CK40">
        <v>0.5</v>
      </c>
      <c r="CL40" t="s">
        <v>397</v>
      </c>
      <c r="CM40">
        <v>1530551885</v>
      </c>
      <c r="CN40">
        <v>368.848</v>
      </c>
      <c r="CO40">
        <v>399.935</v>
      </c>
      <c r="CP40">
        <v>27.7651</v>
      </c>
      <c r="CQ40">
        <v>20.7309</v>
      </c>
      <c r="CR40">
        <v>368.946</v>
      </c>
      <c r="CS40">
        <v>27.7651</v>
      </c>
      <c r="CT40">
        <v>700.039</v>
      </c>
      <c r="CU40">
        <v>90.8475</v>
      </c>
      <c r="CV40">
        <v>0.0999172</v>
      </c>
      <c r="CW40">
        <v>28.2689</v>
      </c>
      <c r="CX40">
        <v>27.5861</v>
      </c>
      <c r="CY40">
        <v>999.9</v>
      </c>
      <c r="CZ40">
        <v>0</v>
      </c>
      <c r="DA40">
        <v>0</v>
      </c>
      <c r="DB40">
        <v>9997.5</v>
      </c>
      <c r="DC40">
        <v>0</v>
      </c>
      <c r="DD40">
        <v>0.219127</v>
      </c>
      <c r="DE40">
        <v>-31.0875</v>
      </c>
      <c r="DF40">
        <v>379.381</v>
      </c>
      <c r="DG40">
        <v>408.402</v>
      </c>
      <c r="DH40">
        <v>7.03414</v>
      </c>
      <c r="DI40">
        <v>399.935</v>
      </c>
      <c r="DJ40">
        <v>20.7309</v>
      </c>
      <c r="DK40">
        <v>2.52239</v>
      </c>
      <c r="DL40">
        <v>1.88335</v>
      </c>
      <c r="DM40">
        <v>21.1717</v>
      </c>
      <c r="DN40">
        <v>16.4963</v>
      </c>
      <c r="DO40">
        <v>1999.81</v>
      </c>
      <c r="DP40">
        <v>0.899998</v>
      </c>
      <c r="DQ40">
        <v>0.100002</v>
      </c>
      <c r="DR40">
        <v>0</v>
      </c>
      <c r="DS40">
        <v>1417.06</v>
      </c>
      <c r="DT40">
        <v>4.99974</v>
      </c>
      <c r="DU40">
        <v>34056.2</v>
      </c>
      <c r="DV40">
        <v>15358.5</v>
      </c>
      <c r="DW40">
        <v>48.75</v>
      </c>
      <c r="DX40">
        <v>49</v>
      </c>
      <c r="DY40">
        <v>49.437</v>
      </c>
      <c r="DZ40">
        <v>48.687</v>
      </c>
      <c r="EA40">
        <v>50.125</v>
      </c>
      <c r="EB40">
        <v>1795.33</v>
      </c>
      <c r="EC40">
        <v>199.49</v>
      </c>
      <c r="ED40">
        <v>0</v>
      </c>
      <c r="EE40">
        <v>53.5</v>
      </c>
      <c r="EF40">
        <v>0</v>
      </c>
      <c r="EG40">
        <v>1491.30961538462</v>
      </c>
      <c r="EH40">
        <v>-583.678974783206</v>
      </c>
      <c r="EI40">
        <v>-11822.984622419</v>
      </c>
      <c r="EJ40">
        <v>35511.1576923077</v>
      </c>
      <c r="EK40">
        <v>15</v>
      </c>
      <c r="EL40">
        <v>0</v>
      </c>
      <c r="EM40" t="s">
        <v>398</v>
      </c>
      <c r="EN40">
        <v>1626988825.1</v>
      </c>
      <c r="EO40">
        <v>0</v>
      </c>
      <c r="EP40">
        <v>0</v>
      </c>
      <c r="EQ40">
        <v>-0.05</v>
      </c>
      <c r="ER40">
        <v>0</v>
      </c>
      <c r="ES40">
        <v>-0.098</v>
      </c>
      <c r="ET40">
        <v>0</v>
      </c>
      <c r="EU40">
        <v>400</v>
      </c>
      <c r="EV40">
        <v>0</v>
      </c>
      <c r="EW40">
        <v>0.32</v>
      </c>
      <c r="EX40">
        <v>0</v>
      </c>
      <c r="EY40">
        <v>-29.93469</v>
      </c>
      <c r="EZ40">
        <v>-10.0687001876172</v>
      </c>
      <c r="FA40">
        <v>1.02858441603011</v>
      </c>
      <c r="FB40">
        <v>0</v>
      </c>
      <c r="FC40">
        <v>1</v>
      </c>
      <c r="FD40">
        <v>0</v>
      </c>
      <c r="FE40">
        <v>0</v>
      </c>
      <c r="FF40">
        <v>0</v>
      </c>
      <c r="FG40">
        <v>6.63575075</v>
      </c>
      <c r="FH40">
        <v>3.19282142589118</v>
      </c>
      <c r="FI40">
        <v>0.316821050305906</v>
      </c>
      <c r="FJ40">
        <v>0</v>
      </c>
      <c r="FK40">
        <v>0</v>
      </c>
      <c r="FL40">
        <v>3</v>
      </c>
      <c r="FM40" t="s">
        <v>399</v>
      </c>
      <c r="FN40">
        <v>3.44497</v>
      </c>
      <c r="FO40">
        <v>2.77945</v>
      </c>
      <c r="FP40">
        <v>0.0784983</v>
      </c>
      <c r="FQ40">
        <v>0.0834629</v>
      </c>
      <c r="FR40">
        <v>0.110198</v>
      </c>
      <c r="FS40">
        <v>0.0886981</v>
      </c>
      <c r="FT40">
        <v>19571.7</v>
      </c>
      <c r="FU40">
        <v>23749.1</v>
      </c>
      <c r="FV40">
        <v>20703</v>
      </c>
      <c r="FW40">
        <v>25015.2</v>
      </c>
      <c r="FX40">
        <v>29226</v>
      </c>
      <c r="FY40">
        <v>33566.2</v>
      </c>
      <c r="FZ40">
        <v>37390.3</v>
      </c>
      <c r="GA40">
        <v>41517.8</v>
      </c>
      <c r="GB40">
        <v>2.18673</v>
      </c>
      <c r="GC40">
        <v>2.00763</v>
      </c>
      <c r="GD40">
        <v>-0.000350177</v>
      </c>
      <c r="GE40">
        <v>0</v>
      </c>
      <c r="GF40">
        <v>27.5918</v>
      </c>
      <c r="GG40">
        <v>999.9</v>
      </c>
      <c r="GH40">
        <v>68.191</v>
      </c>
      <c r="GI40">
        <v>32.619</v>
      </c>
      <c r="GJ40">
        <v>37.1166</v>
      </c>
      <c r="GK40">
        <v>62.1703</v>
      </c>
      <c r="GL40">
        <v>17.7885</v>
      </c>
      <c r="GM40">
        <v>2</v>
      </c>
      <c r="GN40">
        <v>0.275587</v>
      </c>
      <c r="GO40">
        <v>2.54314</v>
      </c>
      <c r="GP40">
        <v>20.318</v>
      </c>
      <c r="GQ40">
        <v>5.22133</v>
      </c>
      <c r="GR40">
        <v>11.962</v>
      </c>
      <c r="GS40">
        <v>4.9858</v>
      </c>
      <c r="GT40">
        <v>3.301</v>
      </c>
      <c r="GU40">
        <v>999.9</v>
      </c>
      <c r="GV40">
        <v>9999</v>
      </c>
      <c r="GW40">
        <v>9999</v>
      </c>
      <c r="GX40">
        <v>9999</v>
      </c>
      <c r="GY40">
        <v>1.88414</v>
      </c>
      <c r="GZ40">
        <v>1.8811</v>
      </c>
      <c r="HA40">
        <v>1.88278</v>
      </c>
      <c r="HB40">
        <v>1.88132</v>
      </c>
      <c r="HC40">
        <v>1.88277</v>
      </c>
      <c r="HD40">
        <v>1.88202</v>
      </c>
      <c r="HE40">
        <v>1.88398</v>
      </c>
      <c r="HF40">
        <v>1.88122</v>
      </c>
      <c r="HG40">
        <v>5</v>
      </c>
      <c r="HH40">
        <v>0</v>
      </c>
      <c r="HI40">
        <v>0</v>
      </c>
      <c r="HJ40">
        <v>0</v>
      </c>
      <c r="HK40" t="s">
        <v>400</v>
      </c>
      <c r="HL40" t="s">
        <v>401</v>
      </c>
      <c r="HM40" t="s">
        <v>402</v>
      </c>
      <c r="HN40" t="s">
        <v>402</v>
      </c>
      <c r="HO40" t="s">
        <v>402</v>
      </c>
      <c r="HP40" t="s">
        <v>402</v>
      </c>
      <c r="HQ40">
        <v>0</v>
      </c>
      <c r="HR40">
        <v>100</v>
      </c>
      <c r="HS40">
        <v>100</v>
      </c>
      <c r="HT40">
        <v>-0.098</v>
      </c>
      <c r="HU40">
        <v>0</v>
      </c>
      <c r="HV40">
        <v>-0.098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-1</v>
      </c>
      <c r="IE40">
        <v>-1</v>
      </c>
      <c r="IF40">
        <v>-1</v>
      </c>
      <c r="IG40">
        <v>-1</v>
      </c>
      <c r="IH40">
        <v>-1607282.3</v>
      </c>
      <c r="II40">
        <v>25509198.1</v>
      </c>
      <c r="IJ40">
        <v>1.2793</v>
      </c>
      <c r="IK40">
        <v>2.59644</v>
      </c>
      <c r="IL40">
        <v>2.10083</v>
      </c>
      <c r="IM40">
        <v>2.67212</v>
      </c>
      <c r="IN40">
        <v>2.24854</v>
      </c>
      <c r="IO40">
        <v>2.26318</v>
      </c>
      <c r="IP40">
        <v>37.2659</v>
      </c>
      <c r="IQ40">
        <v>15.9007</v>
      </c>
      <c r="IR40">
        <v>18</v>
      </c>
      <c r="IS40">
        <v>703.541</v>
      </c>
      <c r="IT40">
        <v>524.747</v>
      </c>
      <c r="IU40">
        <v>25.0006</v>
      </c>
      <c r="IV40">
        <v>30.9558</v>
      </c>
      <c r="IW40">
        <v>30.0006</v>
      </c>
      <c r="IX40">
        <v>30.805</v>
      </c>
      <c r="IY40">
        <v>30.7781</v>
      </c>
      <c r="IZ40">
        <v>25.5624</v>
      </c>
      <c r="JA40">
        <v>100</v>
      </c>
      <c r="JB40">
        <v>0</v>
      </c>
      <c r="JC40">
        <v>25</v>
      </c>
      <c r="JD40">
        <v>400</v>
      </c>
      <c r="JE40">
        <v>14.3786</v>
      </c>
      <c r="JF40">
        <v>100.77</v>
      </c>
      <c r="JG40">
        <v>100.073</v>
      </c>
    </row>
    <row r="41" spans="1:267">
      <c r="A41">
        <v>23</v>
      </c>
      <c r="B41">
        <v>1530551950.5</v>
      </c>
      <c r="C41">
        <v>1381.40000009537</v>
      </c>
      <c r="D41" t="s">
        <v>467</v>
      </c>
      <c r="E41" t="s">
        <v>468</v>
      </c>
      <c r="F41" t="s">
        <v>393</v>
      </c>
      <c r="G41" t="s">
        <v>394</v>
      </c>
      <c r="I41">
        <v>1530551950.5</v>
      </c>
      <c r="J41">
        <f>(K41)/1000</f>
        <v>0</v>
      </c>
      <c r="K41">
        <f>1000*CT41*AI41*(CP41-CQ41)/(100*CJ41*(1000-AI41*CP41))</f>
        <v>0</v>
      </c>
      <c r="L41">
        <f>CT41*AI41*(CO41-CN41*(1000-AI41*CQ41)/(1000-AI41*CP41))/(100*CJ41)</f>
        <v>0</v>
      </c>
      <c r="M41">
        <f>CN41 - IF(AI41&gt;1, L41*CJ41*100.0/(AK41*DB41), 0)</f>
        <v>0</v>
      </c>
      <c r="N41">
        <f>((T41-J41/2)*M41-L41)/(T41+J41/2)</f>
        <v>0</v>
      </c>
      <c r="O41">
        <f>N41*(CU41+CV41)/1000.0</f>
        <v>0</v>
      </c>
      <c r="P41">
        <f>(CN41 - IF(AI41&gt;1, L41*CJ41*100.0/(AK41*DB41), 0))*(CU41+CV41)/1000.0</f>
        <v>0</v>
      </c>
      <c r="Q41">
        <f>2.0/((1/S41-1/R41)+SIGN(S41)*SQRT((1/S41-1/R41)*(1/S41-1/R41) + 4*CK41/((CK41+1)*(CK41+1))*(2*1/S41*1/R41-1/R41*1/R41)))</f>
        <v>0</v>
      </c>
      <c r="R41">
        <f>IF(LEFT(CL41,1)&lt;&gt;"0",IF(LEFT(CL41,1)="1",3.0,$B$7),$D$5+$E$5*(DB41*CU41/($K$5*1000))+$F$5*(DB41*CU41/($K$5*1000))*MAX(MIN(CJ41,$J$5),$I$5)*MAX(MIN(CJ41,$J$5),$I$5)+$G$5*MAX(MIN(CJ41,$J$5),$I$5)*(DB41*CU41/($K$5*1000))+$H$5*(DB41*CU41/($K$5*1000))*(DB41*CU41/($K$5*1000)))</f>
        <v>0</v>
      </c>
      <c r="S41">
        <f>J41*(1000-(1000*0.61365*exp(17.502*W41/(240.97+W41))/(CU41+CV41)+CP41)/2)/(1000*0.61365*exp(17.502*W41/(240.97+W41))/(CU41+CV41)-CP41)</f>
        <v>0</v>
      </c>
      <c r="T41">
        <f>1/((CK41+1)/(Q41/1.6)+1/(R41/1.37)) + CK41/((CK41+1)/(Q41/1.6) + CK41/(R41/1.37))</f>
        <v>0</v>
      </c>
      <c r="U41">
        <f>(CF41*CI41)</f>
        <v>0</v>
      </c>
      <c r="V41">
        <f>(CW41+(U41+2*0.95*5.67E-8*(((CW41+$B$9)+273)^4-(CW41+273)^4)-44100*J41)/(1.84*29.3*R41+8*0.95*5.67E-8*(CW41+273)^3))</f>
        <v>0</v>
      </c>
      <c r="W41">
        <f>($C$9*CX41+$D$9*CY41+$E$9*V41)</f>
        <v>0</v>
      </c>
      <c r="X41">
        <f>0.61365*exp(17.502*W41/(240.97+W41))</f>
        <v>0</v>
      </c>
      <c r="Y41">
        <f>(Z41/AA41*100)</f>
        <v>0</v>
      </c>
      <c r="Z41">
        <f>CP41*(CU41+CV41)/1000</f>
        <v>0</v>
      </c>
      <c r="AA41">
        <f>0.61365*exp(17.502*CW41/(240.97+CW41))</f>
        <v>0</v>
      </c>
      <c r="AB41">
        <f>(X41-CP41*(CU41+CV41)/1000)</f>
        <v>0</v>
      </c>
      <c r="AC41">
        <f>(-J41*44100)</f>
        <v>0</v>
      </c>
      <c r="AD41">
        <f>2*29.3*R41*0.92*(CW41-W41)</f>
        <v>0</v>
      </c>
      <c r="AE41">
        <f>2*0.95*5.67E-8*(((CW41+$B$9)+273)^4-(W41+273)^4)</f>
        <v>0</v>
      </c>
      <c r="AF41">
        <f>U41+AE41+AC41+AD41</f>
        <v>0</v>
      </c>
      <c r="AG41">
        <v>0</v>
      </c>
      <c r="AH41">
        <v>0</v>
      </c>
      <c r="AI41">
        <f>IF(AG41*$H$15&gt;=AK41,1.0,(AK41/(AK41-AG41*$H$15)))</f>
        <v>0</v>
      </c>
      <c r="AJ41">
        <f>(AI41-1)*100</f>
        <v>0</v>
      </c>
      <c r="AK41">
        <f>MAX(0,($B$15+$C$15*DB41)/(1+$D$15*DB41)*CU41/(CW41+273)*$E$15)</f>
        <v>0</v>
      </c>
      <c r="AL41" t="s">
        <v>395</v>
      </c>
      <c r="AM41">
        <v>0</v>
      </c>
      <c r="AN41">
        <v>0</v>
      </c>
      <c r="AO41">
        <v>0</v>
      </c>
      <c r="AP41">
        <f>1-AN41/AO41</f>
        <v>0</v>
      </c>
      <c r="AQ41">
        <v>-1</v>
      </c>
      <c r="AR41" t="s">
        <v>469</v>
      </c>
      <c r="AS41">
        <v>8319.16</v>
      </c>
      <c r="AT41">
        <v>1051.8528</v>
      </c>
      <c r="AU41">
        <v>1399.03</v>
      </c>
      <c r="AV41">
        <f>1-AT41/AU41</f>
        <v>0</v>
      </c>
      <c r="AW41">
        <v>0.5</v>
      </c>
      <c r="AX41">
        <f>CG41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395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BN41" t="s">
        <v>395</v>
      </c>
      <c r="BO41" t="s">
        <v>395</v>
      </c>
      <c r="BP41" t="s">
        <v>395</v>
      </c>
      <c r="BQ41" t="s">
        <v>395</v>
      </c>
      <c r="BR41" t="s">
        <v>395</v>
      </c>
      <c r="BS41" t="s">
        <v>395</v>
      </c>
      <c r="BT41" t="s">
        <v>395</v>
      </c>
      <c r="BU41" t="s">
        <v>395</v>
      </c>
      <c r="BV41" t="s">
        <v>395</v>
      </c>
      <c r="BW41" t="s">
        <v>395</v>
      </c>
      <c r="BX41" t="s">
        <v>395</v>
      </c>
      <c r="BY41" t="s">
        <v>395</v>
      </c>
      <c r="BZ41" t="s">
        <v>395</v>
      </c>
      <c r="CA41" t="s">
        <v>395</v>
      </c>
      <c r="CB41" t="s">
        <v>395</v>
      </c>
      <c r="CC41" t="s">
        <v>395</v>
      </c>
      <c r="CD41" t="s">
        <v>395</v>
      </c>
      <c r="CE41" t="s">
        <v>395</v>
      </c>
      <c r="CF41">
        <f>$B$13*DC41+$C$13*DD41+$F$13*DO41*(1-DR41)</f>
        <v>0</v>
      </c>
      <c r="CG41">
        <f>CF41*CH41</f>
        <v>0</v>
      </c>
      <c r="CH41">
        <f>($B$13*$D$11+$C$13*$D$11+$F$13*((EB41+DT41)/MAX(EB41+DT41+EC41, 0.1)*$I$11+EC41/MAX(EB41+DT41+EC41, 0.1)*$J$11))/($B$13+$C$13+$F$13)</f>
        <v>0</v>
      </c>
      <c r="CI41">
        <f>($B$13*$K$11+$C$13*$K$11+$F$13*((EB41+DT41)/MAX(EB41+DT41+EC41, 0.1)*$P$11+EC41/MAX(EB41+DT41+EC41, 0.1)*$Q$11))/($B$13+$C$13+$F$13)</f>
        <v>0</v>
      </c>
      <c r="CJ41">
        <v>9</v>
      </c>
      <c r="CK41">
        <v>0.5</v>
      </c>
      <c r="CL41" t="s">
        <v>397</v>
      </c>
      <c r="CM41">
        <v>1530551950.5</v>
      </c>
      <c r="CN41">
        <v>368.006</v>
      </c>
      <c r="CO41">
        <v>399.95</v>
      </c>
      <c r="CP41">
        <v>28.3003</v>
      </c>
      <c r="CQ41">
        <v>20.7087</v>
      </c>
      <c r="CR41">
        <v>368.104</v>
      </c>
      <c r="CS41">
        <v>28.3003</v>
      </c>
      <c r="CT41">
        <v>700.036</v>
      </c>
      <c r="CU41">
        <v>90.8494</v>
      </c>
      <c r="CV41">
        <v>0.100105</v>
      </c>
      <c r="CW41">
        <v>28.3442</v>
      </c>
      <c r="CX41">
        <v>27.9478</v>
      </c>
      <c r="CY41">
        <v>999.9</v>
      </c>
      <c r="CZ41">
        <v>0</v>
      </c>
      <c r="DA41">
        <v>0</v>
      </c>
      <c r="DB41">
        <v>10003.1</v>
      </c>
      <c r="DC41">
        <v>0</v>
      </c>
      <c r="DD41">
        <v>0.219127</v>
      </c>
      <c r="DE41">
        <v>-31.9437</v>
      </c>
      <c r="DF41">
        <v>378.724</v>
      </c>
      <c r="DG41">
        <v>408.407</v>
      </c>
      <c r="DH41">
        <v>7.5916</v>
      </c>
      <c r="DI41">
        <v>399.95</v>
      </c>
      <c r="DJ41">
        <v>20.7087</v>
      </c>
      <c r="DK41">
        <v>2.57107</v>
      </c>
      <c r="DL41">
        <v>1.88138</v>
      </c>
      <c r="DM41">
        <v>21.4835</v>
      </c>
      <c r="DN41">
        <v>16.4798</v>
      </c>
      <c r="DO41">
        <v>2000.16</v>
      </c>
      <c r="DP41">
        <v>0.900012</v>
      </c>
      <c r="DQ41">
        <v>0.0999878</v>
      </c>
      <c r="DR41">
        <v>0</v>
      </c>
      <c r="DS41">
        <v>1019.31</v>
      </c>
      <c r="DT41">
        <v>4.99974</v>
      </c>
      <c r="DU41">
        <v>27652.4</v>
      </c>
      <c r="DV41">
        <v>15361.3</v>
      </c>
      <c r="DW41">
        <v>48.625</v>
      </c>
      <c r="DX41">
        <v>49.375</v>
      </c>
      <c r="DY41">
        <v>49.5</v>
      </c>
      <c r="DZ41">
        <v>49.187</v>
      </c>
      <c r="EA41">
        <v>50.187</v>
      </c>
      <c r="EB41">
        <v>1795.67</v>
      </c>
      <c r="EC41">
        <v>199.49</v>
      </c>
      <c r="ED41">
        <v>0</v>
      </c>
      <c r="EE41">
        <v>65.2999999523163</v>
      </c>
      <c r="EF41">
        <v>0</v>
      </c>
      <c r="EG41">
        <v>1051.8528</v>
      </c>
      <c r="EH41">
        <v>-286.917691882832</v>
      </c>
      <c r="EI41">
        <v>376.74615375081</v>
      </c>
      <c r="EJ41">
        <v>27544.292</v>
      </c>
      <c r="EK41">
        <v>15</v>
      </c>
      <c r="EL41">
        <v>0</v>
      </c>
      <c r="EM41" t="s">
        <v>398</v>
      </c>
      <c r="EN41">
        <v>1626988825.1</v>
      </c>
      <c r="EO41">
        <v>0</v>
      </c>
      <c r="EP41">
        <v>0</v>
      </c>
      <c r="EQ41">
        <v>-0.05</v>
      </c>
      <c r="ER41">
        <v>0</v>
      </c>
      <c r="ES41">
        <v>-0.098</v>
      </c>
      <c r="ET41">
        <v>0</v>
      </c>
      <c r="EU41">
        <v>400</v>
      </c>
      <c r="EV41">
        <v>0</v>
      </c>
      <c r="EW41">
        <v>0.32</v>
      </c>
      <c r="EX41">
        <v>0</v>
      </c>
      <c r="EY41">
        <v>-31.254565</v>
      </c>
      <c r="EZ41">
        <v>-6.00837073170721</v>
      </c>
      <c r="FA41">
        <v>0.609658352091563</v>
      </c>
      <c r="FB41">
        <v>0</v>
      </c>
      <c r="FC41">
        <v>1</v>
      </c>
      <c r="FD41">
        <v>0</v>
      </c>
      <c r="FE41">
        <v>0</v>
      </c>
      <c r="FF41">
        <v>0</v>
      </c>
      <c r="FG41">
        <v>7.2960335</v>
      </c>
      <c r="FH41">
        <v>2.22565891181989</v>
      </c>
      <c r="FI41">
        <v>0.219802404372086</v>
      </c>
      <c r="FJ41">
        <v>0</v>
      </c>
      <c r="FK41">
        <v>0</v>
      </c>
      <c r="FL41">
        <v>3</v>
      </c>
      <c r="FM41" t="s">
        <v>399</v>
      </c>
      <c r="FN41">
        <v>3.44492</v>
      </c>
      <c r="FO41">
        <v>2.77969</v>
      </c>
      <c r="FP41">
        <v>0.078349</v>
      </c>
      <c r="FQ41">
        <v>0.083451</v>
      </c>
      <c r="FR41">
        <v>0.111667</v>
      </c>
      <c r="FS41">
        <v>0.0886158</v>
      </c>
      <c r="FT41">
        <v>19571.4</v>
      </c>
      <c r="FU41">
        <v>23745.2</v>
      </c>
      <c r="FV41">
        <v>20699.7</v>
      </c>
      <c r="FW41">
        <v>25011.2</v>
      </c>
      <c r="FX41">
        <v>29173.6</v>
      </c>
      <c r="FY41">
        <v>33564.5</v>
      </c>
      <c r="FZ41">
        <v>37385.2</v>
      </c>
      <c r="GA41">
        <v>41512.1</v>
      </c>
      <c r="GB41">
        <v>2.25655</v>
      </c>
      <c r="GC41">
        <v>2.00565</v>
      </c>
      <c r="GD41">
        <v>0.0109673</v>
      </c>
      <c r="GE41">
        <v>0</v>
      </c>
      <c r="GF41">
        <v>27.7687</v>
      </c>
      <c r="GG41">
        <v>999.9</v>
      </c>
      <c r="GH41">
        <v>67.831</v>
      </c>
      <c r="GI41">
        <v>32.69</v>
      </c>
      <c r="GJ41">
        <v>37.0698</v>
      </c>
      <c r="GK41">
        <v>62.1504</v>
      </c>
      <c r="GL41">
        <v>17.8686</v>
      </c>
      <c r="GM41">
        <v>2</v>
      </c>
      <c r="GN41">
        <v>0.283366</v>
      </c>
      <c r="GO41">
        <v>2.62177</v>
      </c>
      <c r="GP41">
        <v>20.3165</v>
      </c>
      <c r="GQ41">
        <v>5.21984</v>
      </c>
      <c r="GR41">
        <v>11.962</v>
      </c>
      <c r="GS41">
        <v>4.98555</v>
      </c>
      <c r="GT41">
        <v>3.3007</v>
      </c>
      <c r="GU41">
        <v>999.9</v>
      </c>
      <c r="GV41">
        <v>9999</v>
      </c>
      <c r="GW41">
        <v>9999</v>
      </c>
      <c r="GX41">
        <v>9999</v>
      </c>
      <c r="GY41">
        <v>1.88412</v>
      </c>
      <c r="GZ41">
        <v>1.88107</v>
      </c>
      <c r="HA41">
        <v>1.88278</v>
      </c>
      <c r="HB41">
        <v>1.88129</v>
      </c>
      <c r="HC41">
        <v>1.88277</v>
      </c>
      <c r="HD41">
        <v>1.88202</v>
      </c>
      <c r="HE41">
        <v>1.88398</v>
      </c>
      <c r="HF41">
        <v>1.88117</v>
      </c>
      <c r="HG41">
        <v>5</v>
      </c>
      <c r="HH41">
        <v>0</v>
      </c>
      <c r="HI41">
        <v>0</v>
      </c>
      <c r="HJ41">
        <v>0</v>
      </c>
      <c r="HK41" t="s">
        <v>400</v>
      </c>
      <c r="HL41" t="s">
        <v>401</v>
      </c>
      <c r="HM41" t="s">
        <v>402</v>
      </c>
      <c r="HN41" t="s">
        <v>402</v>
      </c>
      <c r="HO41" t="s">
        <v>402</v>
      </c>
      <c r="HP41" t="s">
        <v>402</v>
      </c>
      <c r="HQ41">
        <v>0</v>
      </c>
      <c r="HR41">
        <v>100</v>
      </c>
      <c r="HS41">
        <v>100</v>
      </c>
      <c r="HT41">
        <v>-0.098</v>
      </c>
      <c r="HU41">
        <v>0</v>
      </c>
      <c r="HV41">
        <v>-0.098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-1</v>
      </c>
      <c r="IE41">
        <v>-1</v>
      </c>
      <c r="IF41">
        <v>-1</v>
      </c>
      <c r="IG41">
        <v>-1</v>
      </c>
      <c r="IH41">
        <v>-1607281.2</v>
      </c>
      <c r="II41">
        <v>25509199.2</v>
      </c>
      <c r="IJ41">
        <v>1.28052</v>
      </c>
      <c r="IK41">
        <v>2.59277</v>
      </c>
      <c r="IL41">
        <v>2.10083</v>
      </c>
      <c r="IM41">
        <v>2.67212</v>
      </c>
      <c r="IN41">
        <v>2.24854</v>
      </c>
      <c r="IO41">
        <v>2.33643</v>
      </c>
      <c r="IP41">
        <v>37.2899</v>
      </c>
      <c r="IQ41">
        <v>15.9007</v>
      </c>
      <c r="IR41">
        <v>18</v>
      </c>
      <c r="IS41">
        <v>765.833</v>
      </c>
      <c r="IT41">
        <v>523.996</v>
      </c>
      <c r="IU41">
        <v>25.0015</v>
      </c>
      <c r="IV41">
        <v>31.0549</v>
      </c>
      <c r="IW41">
        <v>30.0007</v>
      </c>
      <c r="IX41">
        <v>30.8796</v>
      </c>
      <c r="IY41">
        <v>30.8531</v>
      </c>
      <c r="IZ41">
        <v>25.5802</v>
      </c>
      <c r="JA41">
        <v>100</v>
      </c>
      <c r="JB41">
        <v>0</v>
      </c>
      <c r="JC41">
        <v>25</v>
      </c>
      <c r="JD41">
        <v>400</v>
      </c>
      <c r="JE41">
        <v>14.3786</v>
      </c>
      <c r="JF41">
        <v>100.756</v>
      </c>
      <c r="JG41">
        <v>100.059</v>
      </c>
    </row>
    <row r="42" spans="1:267">
      <c r="A42">
        <v>24</v>
      </c>
      <c r="B42">
        <v>1530552042</v>
      </c>
      <c r="C42">
        <v>1472.90000009537</v>
      </c>
      <c r="D42" t="s">
        <v>470</v>
      </c>
      <c r="E42" t="s">
        <v>471</v>
      </c>
      <c r="F42" t="s">
        <v>393</v>
      </c>
      <c r="G42" t="s">
        <v>394</v>
      </c>
      <c r="I42">
        <v>1530552042</v>
      </c>
      <c r="J42">
        <f>(K42)/1000</f>
        <v>0</v>
      </c>
      <c r="K42">
        <f>1000*CT42*AI42*(CP42-CQ42)/(100*CJ42*(1000-AI42*CP42))</f>
        <v>0</v>
      </c>
      <c r="L42">
        <f>CT42*AI42*(CO42-CN42*(1000-AI42*CQ42)/(1000-AI42*CP42))/(100*CJ42)</f>
        <v>0</v>
      </c>
      <c r="M42">
        <f>CN42 - IF(AI42&gt;1, L42*CJ42*100.0/(AK42*DB42), 0)</f>
        <v>0</v>
      </c>
      <c r="N42">
        <f>((T42-J42/2)*M42-L42)/(T42+J42/2)</f>
        <v>0</v>
      </c>
      <c r="O42">
        <f>N42*(CU42+CV42)/1000.0</f>
        <v>0</v>
      </c>
      <c r="P42">
        <f>(CN42 - IF(AI42&gt;1, L42*CJ42*100.0/(AK42*DB42), 0))*(CU42+CV42)/1000.0</f>
        <v>0</v>
      </c>
      <c r="Q42">
        <f>2.0/((1/S42-1/R42)+SIGN(S42)*SQRT((1/S42-1/R42)*(1/S42-1/R42) + 4*CK42/((CK42+1)*(CK42+1))*(2*1/S42*1/R42-1/R42*1/R42)))</f>
        <v>0</v>
      </c>
      <c r="R42">
        <f>IF(LEFT(CL42,1)&lt;&gt;"0",IF(LEFT(CL42,1)="1",3.0,$B$7),$D$5+$E$5*(DB42*CU42/($K$5*1000))+$F$5*(DB42*CU42/($K$5*1000))*MAX(MIN(CJ42,$J$5),$I$5)*MAX(MIN(CJ42,$J$5),$I$5)+$G$5*MAX(MIN(CJ42,$J$5),$I$5)*(DB42*CU42/($K$5*1000))+$H$5*(DB42*CU42/($K$5*1000))*(DB42*CU42/($K$5*1000)))</f>
        <v>0</v>
      </c>
      <c r="S42">
        <f>J42*(1000-(1000*0.61365*exp(17.502*W42/(240.97+W42))/(CU42+CV42)+CP42)/2)/(1000*0.61365*exp(17.502*W42/(240.97+W42))/(CU42+CV42)-CP42)</f>
        <v>0</v>
      </c>
      <c r="T42">
        <f>1/((CK42+1)/(Q42/1.6)+1/(R42/1.37)) + CK42/((CK42+1)/(Q42/1.6) + CK42/(R42/1.37))</f>
        <v>0</v>
      </c>
      <c r="U42">
        <f>(CF42*CI42)</f>
        <v>0</v>
      </c>
      <c r="V42">
        <f>(CW42+(U42+2*0.95*5.67E-8*(((CW42+$B$9)+273)^4-(CW42+273)^4)-44100*J42)/(1.84*29.3*R42+8*0.95*5.67E-8*(CW42+273)^3))</f>
        <v>0</v>
      </c>
      <c r="W42">
        <f>($C$9*CX42+$D$9*CY42+$E$9*V42)</f>
        <v>0</v>
      </c>
      <c r="X42">
        <f>0.61365*exp(17.502*W42/(240.97+W42))</f>
        <v>0</v>
      </c>
      <c r="Y42">
        <f>(Z42/AA42*100)</f>
        <v>0</v>
      </c>
      <c r="Z42">
        <f>CP42*(CU42+CV42)/1000</f>
        <v>0</v>
      </c>
      <c r="AA42">
        <f>0.61365*exp(17.502*CW42/(240.97+CW42))</f>
        <v>0</v>
      </c>
      <c r="AB42">
        <f>(X42-CP42*(CU42+CV42)/1000)</f>
        <v>0</v>
      </c>
      <c r="AC42">
        <f>(-J42*44100)</f>
        <v>0</v>
      </c>
      <c r="AD42">
        <f>2*29.3*R42*0.92*(CW42-W42)</f>
        <v>0</v>
      </c>
      <c r="AE42">
        <f>2*0.95*5.67E-8*(((CW42+$B$9)+273)^4-(W42+273)^4)</f>
        <v>0</v>
      </c>
      <c r="AF42">
        <f>U42+AE42+AC42+AD42</f>
        <v>0</v>
      </c>
      <c r="AG42">
        <v>90</v>
      </c>
      <c r="AH42">
        <v>13</v>
      </c>
      <c r="AI42">
        <f>IF(AG42*$H$15&gt;=AK42,1.0,(AK42/(AK42-AG42*$H$15)))</f>
        <v>0</v>
      </c>
      <c r="AJ42">
        <f>(AI42-1)*100</f>
        <v>0</v>
      </c>
      <c r="AK42">
        <f>MAX(0,($B$15+$C$15*DB42)/(1+$D$15*DB42)*CU42/(CW42+273)*$E$15)</f>
        <v>0</v>
      </c>
      <c r="AL42" t="s">
        <v>395</v>
      </c>
      <c r="AM42">
        <v>0</v>
      </c>
      <c r="AN42">
        <v>0</v>
      </c>
      <c r="AO42">
        <v>0</v>
      </c>
      <c r="AP42">
        <f>1-AN42/AO42</f>
        <v>0</v>
      </c>
      <c r="AQ42">
        <v>-1</v>
      </c>
      <c r="AR42" t="s">
        <v>472</v>
      </c>
      <c r="AS42">
        <v>8293.97</v>
      </c>
      <c r="AT42">
        <v>1152.8648</v>
      </c>
      <c r="AU42">
        <v>1475.93</v>
      </c>
      <c r="AV42">
        <f>1-AT42/AU42</f>
        <v>0</v>
      </c>
      <c r="AW42">
        <v>0.5</v>
      </c>
      <c r="AX42">
        <f>CG42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395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BN42" t="s">
        <v>395</v>
      </c>
      <c r="BO42" t="s">
        <v>395</v>
      </c>
      <c r="BP42" t="s">
        <v>395</v>
      </c>
      <c r="BQ42" t="s">
        <v>395</v>
      </c>
      <c r="BR42" t="s">
        <v>395</v>
      </c>
      <c r="BS42" t="s">
        <v>395</v>
      </c>
      <c r="BT42" t="s">
        <v>395</v>
      </c>
      <c r="BU42" t="s">
        <v>395</v>
      </c>
      <c r="BV42" t="s">
        <v>395</v>
      </c>
      <c r="BW42" t="s">
        <v>395</v>
      </c>
      <c r="BX42" t="s">
        <v>395</v>
      </c>
      <c r="BY42" t="s">
        <v>395</v>
      </c>
      <c r="BZ42" t="s">
        <v>395</v>
      </c>
      <c r="CA42" t="s">
        <v>395</v>
      </c>
      <c r="CB42" t="s">
        <v>395</v>
      </c>
      <c r="CC42" t="s">
        <v>395</v>
      </c>
      <c r="CD42" t="s">
        <v>395</v>
      </c>
      <c r="CE42" t="s">
        <v>395</v>
      </c>
      <c r="CF42">
        <f>$B$13*DC42+$C$13*DD42+$F$13*DO42*(1-DR42)</f>
        <v>0</v>
      </c>
      <c r="CG42">
        <f>CF42*CH42</f>
        <v>0</v>
      </c>
      <c r="CH42">
        <f>($B$13*$D$11+$C$13*$D$11+$F$13*((EB42+DT42)/MAX(EB42+DT42+EC42, 0.1)*$I$11+EC42/MAX(EB42+DT42+EC42, 0.1)*$J$11))/($B$13+$C$13+$F$13)</f>
        <v>0</v>
      </c>
      <c r="CI42">
        <f>($B$13*$K$11+$C$13*$K$11+$F$13*((EB42+DT42)/MAX(EB42+DT42+EC42, 0.1)*$P$11+EC42/MAX(EB42+DT42+EC42, 0.1)*$Q$11))/($B$13+$C$13+$F$13)</f>
        <v>0</v>
      </c>
      <c r="CJ42">
        <v>9</v>
      </c>
      <c r="CK42">
        <v>0.5</v>
      </c>
      <c r="CL42" t="s">
        <v>397</v>
      </c>
      <c r="CM42">
        <v>1530552042</v>
      </c>
      <c r="CN42">
        <v>369.656</v>
      </c>
      <c r="CO42">
        <v>400.025</v>
      </c>
      <c r="CP42">
        <v>28.2021</v>
      </c>
      <c r="CQ42">
        <v>21.3009</v>
      </c>
      <c r="CR42">
        <v>369.754</v>
      </c>
      <c r="CS42">
        <v>28.2021</v>
      </c>
      <c r="CT42">
        <v>699.778</v>
      </c>
      <c r="CU42">
        <v>90.8453</v>
      </c>
      <c r="CV42">
        <v>0.0992025</v>
      </c>
      <c r="CW42">
        <v>28.4733</v>
      </c>
      <c r="CX42">
        <v>28.0063</v>
      </c>
      <c r="CY42">
        <v>999.9</v>
      </c>
      <c r="CZ42">
        <v>0</v>
      </c>
      <c r="DA42">
        <v>0</v>
      </c>
      <c r="DB42">
        <v>9991.88</v>
      </c>
      <c r="DC42">
        <v>0</v>
      </c>
      <c r="DD42">
        <v>0.219127</v>
      </c>
      <c r="DE42">
        <v>-30.3696</v>
      </c>
      <c r="DF42">
        <v>380.383</v>
      </c>
      <c r="DG42">
        <v>408.731</v>
      </c>
      <c r="DH42">
        <v>6.90118</v>
      </c>
      <c r="DI42">
        <v>400.025</v>
      </c>
      <c r="DJ42">
        <v>21.3009</v>
      </c>
      <c r="DK42">
        <v>2.56203</v>
      </c>
      <c r="DL42">
        <v>1.93509</v>
      </c>
      <c r="DM42">
        <v>21.426</v>
      </c>
      <c r="DN42">
        <v>16.923</v>
      </c>
      <c r="DO42">
        <v>1999.99</v>
      </c>
      <c r="DP42">
        <v>0.899998</v>
      </c>
      <c r="DQ42">
        <v>0.100002</v>
      </c>
      <c r="DR42">
        <v>0</v>
      </c>
      <c r="DS42">
        <v>1110.27</v>
      </c>
      <c r="DT42">
        <v>4.99974</v>
      </c>
      <c r="DU42">
        <v>26880.7</v>
      </c>
      <c r="DV42">
        <v>15359.9</v>
      </c>
      <c r="DW42">
        <v>48.875</v>
      </c>
      <c r="DX42">
        <v>49.75</v>
      </c>
      <c r="DY42">
        <v>49.75</v>
      </c>
      <c r="DZ42">
        <v>49.5</v>
      </c>
      <c r="EA42">
        <v>50.437</v>
      </c>
      <c r="EB42">
        <v>1795.49</v>
      </c>
      <c r="EC42">
        <v>199.5</v>
      </c>
      <c r="ED42">
        <v>0</v>
      </c>
      <c r="EE42">
        <v>91.2999999523163</v>
      </c>
      <c r="EF42">
        <v>0</v>
      </c>
      <c r="EG42">
        <v>1152.8648</v>
      </c>
      <c r="EH42">
        <v>-378.409231340364</v>
      </c>
      <c r="EI42">
        <v>-8099.5692300398</v>
      </c>
      <c r="EJ42">
        <v>27828.416</v>
      </c>
      <c r="EK42">
        <v>15</v>
      </c>
      <c r="EL42">
        <v>0</v>
      </c>
      <c r="EM42" t="s">
        <v>398</v>
      </c>
      <c r="EN42">
        <v>1626988825.1</v>
      </c>
      <c r="EO42">
        <v>0</v>
      </c>
      <c r="EP42">
        <v>0</v>
      </c>
      <c r="EQ42">
        <v>-0.05</v>
      </c>
      <c r="ER42">
        <v>0</v>
      </c>
      <c r="ES42">
        <v>-0.098</v>
      </c>
      <c r="ET42">
        <v>0</v>
      </c>
      <c r="EU42">
        <v>400</v>
      </c>
      <c r="EV42">
        <v>0</v>
      </c>
      <c r="EW42">
        <v>0.32</v>
      </c>
      <c r="EX42">
        <v>0</v>
      </c>
      <c r="EY42">
        <v>-29.34086</v>
      </c>
      <c r="EZ42">
        <v>-8.87131857410886</v>
      </c>
      <c r="FA42">
        <v>0.907344387705131</v>
      </c>
      <c r="FB42">
        <v>0</v>
      </c>
      <c r="FC42">
        <v>1</v>
      </c>
      <c r="FD42">
        <v>0</v>
      </c>
      <c r="FE42">
        <v>0</v>
      </c>
      <c r="FF42">
        <v>0</v>
      </c>
      <c r="FG42">
        <v>6.5383845</v>
      </c>
      <c r="FH42">
        <v>3.04895234521576</v>
      </c>
      <c r="FI42">
        <v>0.305186259937681</v>
      </c>
      <c r="FJ42">
        <v>0</v>
      </c>
      <c r="FK42">
        <v>0</v>
      </c>
      <c r="FL42">
        <v>3</v>
      </c>
      <c r="FM42" t="s">
        <v>399</v>
      </c>
      <c r="FN42">
        <v>3.44435</v>
      </c>
      <c r="FO42">
        <v>2.77868</v>
      </c>
      <c r="FP42">
        <v>0.0785904</v>
      </c>
      <c r="FQ42">
        <v>0.0834372</v>
      </c>
      <c r="FR42">
        <v>0.111354</v>
      </c>
      <c r="FS42">
        <v>0.0903986</v>
      </c>
      <c r="FT42">
        <v>19560</v>
      </c>
      <c r="FU42">
        <v>23739.2</v>
      </c>
      <c r="FV42">
        <v>20693.5</v>
      </c>
      <c r="FW42">
        <v>25005.1</v>
      </c>
      <c r="FX42">
        <v>29176</v>
      </c>
      <c r="FY42">
        <v>33491.2</v>
      </c>
      <c r="FZ42">
        <v>37375.4</v>
      </c>
      <c r="GA42">
        <v>41503.2</v>
      </c>
      <c r="GB42">
        <v>2.10775</v>
      </c>
      <c r="GC42">
        <v>2.00347</v>
      </c>
      <c r="GD42">
        <v>0.00279397</v>
      </c>
      <c r="GE42">
        <v>0</v>
      </c>
      <c r="GF42">
        <v>27.9607</v>
      </c>
      <c r="GG42">
        <v>999.9</v>
      </c>
      <c r="GH42">
        <v>67.904</v>
      </c>
      <c r="GI42">
        <v>32.78</v>
      </c>
      <c r="GJ42">
        <v>37.3003</v>
      </c>
      <c r="GK42">
        <v>62.1004</v>
      </c>
      <c r="GL42">
        <v>17.8846</v>
      </c>
      <c r="GM42">
        <v>2</v>
      </c>
      <c r="GN42">
        <v>0.295531</v>
      </c>
      <c r="GO42">
        <v>2.74901</v>
      </c>
      <c r="GP42">
        <v>20.3144</v>
      </c>
      <c r="GQ42">
        <v>5.22103</v>
      </c>
      <c r="GR42">
        <v>11.962</v>
      </c>
      <c r="GS42">
        <v>4.9857</v>
      </c>
      <c r="GT42">
        <v>3.301</v>
      </c>
      <c r="GU42">
        <v>999.9</v>
      </c>
      <c r="GV42">
        <v>9999</v>
      </c>
      <c r="GW42">
        <v>9999</v>
      </c>
      <c r="GX42">
        <v>9999</v>
      </c>
      <c r="GY42">
        <v>1.88414</v>
      </c>
      <c r="GZ42">
        <v>1.88108</v>
      </c>
      <c r="HA42">
        <v>1.88278</v>
      </c>
      <c r="HB42">
        <v>1.88129</v>
      </c>
      <c r="HC42">
        <v>1.88275</v>
      </c>
      <c r="HD42">
        <v>1.88202</v>
      </c>
      <c r="HE42">
        <v>1.884</v>
      </c>
      <c r="HF42">
        <v>1.88119</v>
      </c>
      <c r="HG42">
        <v>5</v>
      </c>
      <c r="HH42">
        <v>0</v>
      </c>
      <c r="HI42">
        <v>0</v>
      </c>
      <c r="HJ42">
        <v>0</v>
      </c>
      <c r="HK42" t="s">
        <v>400</v>
      </c>
      <c r="HL42" t="s">
        <v>401</v>
      </c>
      <c r="HM42" t="s">
        <v>402</v>
      </c>
      <c r="HN42" t="s">
        <v>402</v>
      </c>
      <c r="HO42" t="s">
        <v>402</v>
      </c>
      <c r="HP42" t="s">
        <v>402</v>
      </c>
      <c r="HQ42">
        <v>0</v>
      </c>
      <c r="HR42">
        <v>100</v>
      </c>
      <c r="HS42">
        <v>100</v>
      </c>
      <c r="HT42">
        <v>-0.098</v>
      </c>
      <c r="HU42">
        <v>0</v>
      </c>
      <c r="HV42">
        <v>-0.098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-1</v>
      </c>
      <c r="IE42">
        <v>-1</v>
      </c>
      <c r="IF42">
        <v>-1</v>
      </c>
      <c r="IG42">
        <v>-1</v>
      </c>
      <c r="IH42">
        <v>-1607279.7</v>
      </c>
      <c r="II42">
        <v>25509200.7</v>
      </c>
      <c r="IJ42">
        <v>1.28174</v>
      </c>
      <c r="IK42">
        <v>2.60254</v>
      </c>
      <c r="IL42">
        <v>2.10083</v>
      </c>
      <c r="IM42">
        <v>2.67212</v>
      </c>
      <c r="IN42">
        <v>2.24854</v>
      </c>
      <c r="IO42">
        <v>2.31323</v>
      </c>
      <c r="IP42">
        <v>37.3858</v>
      </c>
      <c r="IQ42">
        <v>15.8745</v>
      </c>
      <c r="IR42">
        <v>18</v>
      </c>
      <c r="IS42">
        <v>641.159</v>
      </c>
      <c r="IT42">
        <v>523.583</v>
      </c>
      <c r="IU42">
        <v>25.0016</v>
      </c>
      <c r="IV42">
        <v>31.2162</v>
      </c>
      <c r="IW42">
        <v>30.0006</v>
      </c>
      <c r="IX42">
        <v>31.0186</v>
      </c>
      <c r="IY42">
        <v>30.9815</v>
      </c>
      <c r="IZ42">
        <v>25.6049</v>
      </c>
      <c r="JA42">
        <v>100</v>
      </c>
      <c r="JB42">
        <v>0</v>
      </c>
      <c r="JC42">
        <v>25</v>
      </c>
      <c r="JD42">
        <v>400</v>
      </c>
      <c r="JE42">
        <v>14.3786</v>
      </c>
      <c r="JF42">
        <v>100.728</v>
      </c>
      <c r="JG42">
        <v>100.036</v>
      </c>
    </row>
    <row r="43" spans="1:267">
      <c r="A43">
        <v>25</v>
      </c>
      <c r="B43">
        <v>1530552108.5</v>
      </c>
      <c r="C43">
        <v>1539.40000009537</v>
      </c>
      <c r="D43" t="s">
        <v>473</v>
      </c>
      <c r="E43" t="s">
        <v>474</v>
      </c>
      <c r="F43" t="s">
        <v>393</v>
      </c>
      <c r="G43" t="s">
        <v>394</v>
      </c>
      <c r="I43">
        <v>1530552108.5</v>
      </c>
      <c r="J43">
        <f>(K43)/1000</f>
        <v>0</v>
      </c>
      <c r="K43">
        <f>1000*CT43*AI43*(CP43-CQ43)/(100*CJ43*(1000-AI43*CP43))</f>
        <v>0</v>
      </c>
      <c r="L43">
        <f>CT43*AI43*(CO43-CN43*(1000-AI43*CQ43)/(1000-AI43*CP43))/(100*CJ43)</f>
        <v>0</v>
      </c>
      <c r="M43">
        <f>CN43 - IF(AI43&gt;1, L43*CJ43*100.0/(AK43*DB43), 0)</f>
        <v>0</v>
      </c>
      <c r="N43">
        <f>((T43-J43/2)*M43-L43)/(T43+J43/2)</f>
        <v>0</v>
      </c>
      <c r="O43">
        <f>N43*(CU43+CV43)/1000.0</f>
        <v>0</v>
      </c>
      <c r="P43">
        <f>(CN43 - IF(AI43&gt;1, L43*CJ43*100.0/(AK43*DB43), 0))*(CU43+CV43)/1000.0</f>
        <v>0</v>
      </c>
      <c r="Q43">
        <f>2.0/((1/S43-1/R43)+SIGN(S43)*SQRT((1/S43-1/R43)*(1/S43-1/R43) + 4*CK43/((CK43+1)*(CK43+1))*(2*1/S43*1/R43-1/R43*1/R43)))</f>
        <v>0</v>
      </c>
      <c r="R43">
        <f>IF(LEFT(CL43,1)&lt;&gt;"0",IF(LEFT(CL43,1)="1",3.0,$B$7),$D$5+$E$5*(DB43*CU43/($K$5*1000))+$F$5*(DB43*CU43/($K$5*1000))*MAX(MIN(CJ43,$J$5),$I$5)*MAX(MIN(CJ43,$J$5),$I$5)+$G$5*MAX(MIN(CJ43,$J$5),$I$5)*(DB43*CU43/($K$5*1000))+$H$5*(DB43*CU43/($K$5*1000))*(DB43*CU43/($K$5*1000)))</f>
        <v>0</v>
      </c>
      <c r="S43">
        <f>J43*(1000-(1000*0.61365*exp(17.502*W43/(240.97+W43))/(CU43+CV43)+CP43)/2)/(1000*0.61365*exp(17.502*W43/(240.97+W43))/(CU43+CV43)-CP43)</f>
        <v>0</v>
      </c>
      <c r="T43">
        <f>1/((CK43+1)/(Q43/1.6)+1/(R43/1.37)) + CK43/((CK43+1)/(Q43/1.6) + CK43/(R43/1.37))</f>
        <v>0</v>
      </c>
      <c r="U43">
        <f>(CF43*CI43)</f>
        <v>0</v>
      </c>
      <c r="V43">
        <f>(CW43+(U43+2*0.95*5.67E-8*(((CW43+$B$9)+273)^4-(CW43+273)^4)-44100*J43)/(1.84*29.3*R43+8*0.95*5.67E-8*(CW43+273)^3))</f>
        <v>0</v>
      </c>
      <c r="W43">
        <f>($C$9*CX43+$D$9*CY43+$E$9*V43)</f>
        <v>0</v>
      </c>
      <c r="X43">
        <f>0.61365*exp(17.502*W43/(240.97+W43))</f>
        <v>0</v>
      </c>
      <c r="Y43">
        <f>(Z43/AA43*100)</f>
        <v>0</v>
      </c>
      <c r="Z43">
        <f>CP43*(CU43+CV43)/1000</f>
        <v>0</v>
      </c>
      <c r="AA43">
        <f>0.61365*exp(17.502*CW43/(240.97+CW43))</f>
        <v>0</v>
      </c>
      <c r="AB43">
        <f>(X43-CP43*(CU43+CV43)/1000)</f>
        <v>0</v>
      </c>
      <c r="AC43">
        <f>(-J43*44100)</f>
        <v>0</v>
      </c>
      <c r="AD43">
        <f>2*29.3*R43*0.92*(CW43-W43)</f>
        <v>0</v>
      </c>
      <c r="AE43">
        <f>2*0.95*5.67E-8*(((CW43+$B$9)+273)^4-(W43+273)^4)</f>
        <v>0</v>
      </c>
      <c r="AF43">
        <f>U43+AE43+AC43+AD43</f>
        <v>0</v>
      </c>
      <c r="AG43">
        <v>10</v>
      </c>
      <c r="AH43">
        <v>1</v>
      </c>
      <c r="AI43">
        <f>IF(AG43*$H$15&gt;=AK43,1.0,(AK43/(AK43-AG43*$H$15)))</f>
        <v>0</v>
      </c>
      <c r="AJ43">
        <f>(AI43-1)*100</f>
        <v>0</v>
      </c>
      <c r="AK43">
        <f>MAX(0,($B$15+$C$15*DB43)/(1+$D$15*DB43)*CU43/(CW43+273)*$E$15)</f>
        <v>0</v>
      </c>
      <c r="AL43" t="s">
        <v>395</v>
      </c>
      <c r="AM43">
        <v>0</v>
      </c>
      <c r="AN43">
        <v>0</v>
      </c>
      <c r="AO43">
        <v>0</v>
      </c>
      <c r="AP43">
        <f>1-AN43/AO43</f>
        <v>0</v>
      </c>
      <c r="AQ43">
        <v>-1</v>
      </c>
      <c r="AR43" t="s">
        <v>475</v>
      </c>
      <c r="AS43">
        <v>8304.05</v>
      </c>
      <c r="AT43">
        <v>1297.7644</v>
      </c>
      <c r="AU43">
        <v>1784.59</v>
      </c>
      <c r="AV43">
        <f>1-AT43/AU43</f>
        <v>0</v>
      </c>
      <c r="AW43">
        <v>0.5</v>
      </c>
      <c r="AX43">
        <f>CG43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395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BN43" t="s">
        <v>395</v>
      </c>
      <c r="BO43" t="s">
        <v>395</v>
      </c>
      <c r="BP43" t="s">
        <v>395</v>
      </c>
      <c r="BQ43" t="s">
        <v>395</v>
      </c>
      <c r="BR43" t="s">
        <v>395</v>
      </c>
      <c r="BS43" t="s">
        <v>395</v>
      </c>
      <c r="BT43" t="s">
        <v>395</v>
      </c>
      <c r="BU43" t="s">
        <v>395</v>
      </c>
      <c r="BV43" t="s">
        <v>395</v>
      </c>
      <c r="BW43" t="s">
        <v>395</v>
      </c>
      <c r="BX43" t="s">
        <v>395</v>
      </c>
      <c r="BY43" t="s">
        <v>395</v>
      </c>
      <c r="BZ43" t="s">
        <v>395</v>
      </c>
      <c r="CA43" t="s">
        <v>395</v>
      </c>
      <c r="CB43" t="s">
        <v>395</v>
      </c>
      <c r="CC43" t="s">
        <v>395</v>
      </c>
      <c r="CD43" t="s">
        <v>395</v>
      </c>
      <c r="CE43" t="s">
        <v>395</v>
      </c>
      <c r="CF43">
        <f>$B$13*DC43+$C$13*DD43+$F$13*DO43*(1-DR43)</f>
        <v>0</v>
      </c>
      <c r="CG43">
        <f>CF43*CH43</f>
        <v>0</v>
      </c>
      <c r="CH43">
        <f>($B$13*$D$11+$C$13*$D$11+$F$13*((EB43+DT43)/MAX(EB43+DT43+EC43, 0.1)*$I$11+EC43/MAX(EB43+DT43+EC43, 0.1)*$J$11))/($B$13+$C$13+$F$13)</f>
        <v>0</v>
      </c>
      <c r="CI43">
        <f>($B$13*$K$11+$C$13*$K$11+$F$13*((EB43+DT43)/MAX(EB43+DT43+EC43, 0.1)*$P$11+EC43/MAX(EB43+DT43+EC43, 0.1)*$Q$11))/($B$13+$C$13+$F$13)</f>
        <v>0</v>
      </c>
      <c r="CJ43">
        <v>9</v>
      </c>
      <c r="CK43">
        <v>0.5</v>
      </c>
      <c r="CL43" t="s">
        <v>397</v>
      </c>
      <c r="CM43">
        <v>1530552108.5</v>
      </c>
      <c r="CN43">
        <v>362.506</v>
      </c>
      <c r="CO43">
        <v>400.025</v>
      </c>
      <c r="CP43">
        <v>29.9315</v>
      </c>
      <c r="CQ43">
        <v>21.6048</v>
      </c>
      <c r="CR43">
        <v>362.604</v>
      </c>
      <c r="CS43">
        <v>29.9315</v>
      </c>
      <c r="CT43">
        <v>699.958</v>
      </c>
      <c r="CU43">
        <v>90.8464</v>
      </c>
      <c r="CV43">
        <v>0.10095</v>
      </c>
      <c r="CW43">
        <v>28.3448</v>
      </c>
      <c r="CX43">
        <v>27.8444</v>
      </c>
      <c r="CY43">
        <v>999.9</v>
      </c>
      <c r="CZ43">
        <v>0</v>
      </c>
      <c r="DA43">
        <v>0</v>
      </c>
      <c r="DB43">
        <v>10001.2</v>
      </c>
      <c r="DC43">
        <v>0</v>
      </c>
      <c r="DD43">
        <v>0.219127</v>
      </c>
      <c r="DE43">
        <v>-37.5191</v>
      </c>
      <c r="DF43">
        <v>373.691</v>
      </c>
      <c r="DG43">
        <v>408.858</v>
      </c>
      <c r="DH43">
        <v>8.32672</v>
      </c>
      <c r="DI43">
        <v>400.025</v>
      </c>
      <c r="DJ43">
        <v>21.6048</v>
      </c>
      <c r="DK43">
        <v>2.71917</v>
      </c>
      <c r="DL43">
        <v>1.96272</v>
      </c>
      <c r="DM43">
        <v>22.4014</v>
      </c>
      <c r="DN43">
        <v>17.1467</v>
      </c>
      <c r="DO43">
        <v>2000</v>
      </c>
      <c r="DP43">
        <v>0.899997</v>
      </c>
      <c r="DQ43">
        <v>0.100003</v>
      </c>
      <c r="DR43">
        <v>0</v>
      </c>
      <c r="DS43">
        <v>1242.1</v>
      </c>
      <c r="DT43">
        <v>4.99974</v>
      </c>
      <c r="DU43">
        <v>27692.8</v>
      </c>
      <c r="DV43">
        <v>15360</v>
      </c>
      <c r="DW43">
        <v>48.875</v>
      </c>
      <c r="DX43">
        <v>49.687</v>
      </c>
      <c r="DY43">
        <v>49.75</v>
      </c>
      <c r="DZ43">
        <v>49.437</v>
      </c>
      <c r="EA43">
        <v>50.562</v>
      </c>
      <c r="EB43">
        <v>1795.49</v>
      </c>
      <c r="EC43">
        <v>199.51</v>
      </c>
      <c r="ED43">
        <v>0</v>
      </c>
      <c r="EE43">
        <v>66.2999999523163</v>
      </c>
      <c r="EF43">
        <v>0</v>
      </c>
      <c r="EG43">
        <v>1297.7644</v>
      </c>
      <c r="EH43">
        <v>-497.403846922481</v>
      </c>
      <c r="EI43">
        <v>-2630.93846389803</v>
      </c>
      <c r="EJ43">
        <v>27101.052</v>
      </c>
      <c r="EK43">
        <v>15</v>
      </c>
      <c r="EL43">
        <v>0</v>
      </c>
      <c r="EM43" t="s">
        <v>398</v>
      </c>
      <c r="EN43">
        <v>1626988825.1</v>
      </c>
      <c r="EO43">
        <v>0</v>
      </c>
      <c r="EP43">
        <v>0</v>
      </c>
      <c r="EQ43">
        <v>-0.05</v>
      </c>
      <c r="ER43">
        <v>0</v>
      </c>
      <c r="ES43">
        <v>-0.098</v>
      </c>
      <c r="ET43">
        <v>0</v>
      </c>
      <c r="EU43">
        <v>400</v>
      </c>
      <c r="EV43">
        <v>0</v>
      </c>
      <c r="EW43">
        <v>0.32</v>
      </c>
      <c r="EX43">
        <v>0</v>
      </c>
      <c r="EY43">
        <v>-36.30718</v>
      </c>
      <c r="EZ43">
        <v>-5.59311219512185</v>
      </c>
      <c r="FA43">
        <v>0.647354287156577</v>
      </c>
      <c r="FB43">
        <v>0</v>
      </c>
      <c r="FC43">
        <v>1</v>
      </c>
      <c r="FD43">
        <v>0</v>
      </c>
      <c r="FE43">
        <v>0</v>
      </c>
      <c r="FF43">
        <v>0</v>
      </c>
      <c r="FG43">
        <v>7.53350675</v>
      </c>
      <c r="FH43">
        <v>13.5555051782364</v>
      </c>
      <c r="FI43">
        <v>1.54932722035629</v>
      </c>
      <c r="FJ43">
        <v>0</v>
      </c>
      <c r="FK43">
        <v>0</v>
      </c>
      <c r="FL43">
        <v>3</v>
      </c>
      <c r="FM43" t="s">
        <v>399</v>
      </c>
      <c r="FN43">
        <v>3.44465</v>
      </c>
      <c r="FO43">
        <v>2.78052</v>
      </c>
      <c r="FP43">
        <v>0.0773987</v>
      </c>
      <c r="FQ43">
        <v>0.0834241</v>
      </c>
      <c r="FR43">
        <v>0.116062</v>
      </c>
      <c r="FS43">
        <v>0.0913056</v>
      </c>
      <c r="FT43">
        <v>19581.2</v>
      </c>
      <c r="FU43">
        <v>23736</v>
      </c>
      <c r="FV43">
        <v>20689.4</v>
      </c>
      <c r="FW43">
        <v>25001.7</v>
      </c>
      <c r="FX43">
        <v>29016.4</v>
      </c>
      <c r="FY43">
        <v>33454.2</v>
      </c>
      <c r="FZ43">
        <v>37369.4</v>
      </c>
      <c r="GA43">
        <v>41498.9</v>
      </c>
      <c r="GB43">
        <v>2.21675</v>
      </c>
      <c r="GC43">
        <v>2.00335</v>
      </c>
      <c r="GD43">
        <v>-0.00632182</v>
      </c>
      <c r="GE43">
        <v>0</v>
      </c>
      <c r="GF43">
        <v>27.9476</v>
      </c>
      <c r="GG43">
        <v>999.9</v>
      </c>
      <c r="GH43">
        <v>67.977</v>
      </c>
      <c r="GI43">
        <v>32.851</v>
      </c>
      <c r="GJ43">
        <v>37.488</v>
      </c>
      <c r="GK43">
        <v>62.1604</v>
      </c>
      <c r="GL43">
        <v>18.0529</v>
      </c>
      <c r="GM43">
        <v>2</v>
      </c>
      <c r="GN43">
        <v>0.302802</v>
      </c>
      <c r="GO43">
        <v>2.80566</v>
      </c>
      <c r="GP43">
        <v>20.3132</v>
      </c>
      <c r="GQ43">
        <v>5.22014</v>
      </c>
      <c r="GR43">
        <v>11.962</v>
      </c>
      <c r="GS43">
        <v>4.9858</v>
      </c>
      <c r="GT43">
        <v>3.301</v>
      </c>
      <c r="GU43">
        <v>999.9</v>
      </c>
      <c r="GV43">
        <v>9999</v>
      </c>
      <c r="GW43">
        <v>9999</v>
      </c>
      <c r="GX43">
        <v>9999</v>
      </c>
      <c r="GY43">
        <v>1.88416</v>
      </c>
      <c r="GZ43">
        <v>1.88107</v>
      </c>
      <c r="HA43">
        <v>1.88278</v>
      </c>
      <c r="HB43">
        <v>1.88132</v>
      </c>
      <c r="HC43">
        <v>1.88278</v>
      </c>
      <c r="HD43">
        <v>1.88202</v>
      </c>
      <c r="HE43">
        <v>1.88399</v>
      </c>
      <c r="HF43">
        <v>1.88121</v>
      </c>
      <c r="HG43">
        <v>5</v>
      </c>
      <c r="HH43">
        <v>0</v>
      </c>
      <c r="HI43">
        <v>0</v>
      </c>
      <c r="HJ43">
        <v>0</v>
      </c>
      <c r="HK43" t="s">
        <v>400</v>
      </c>
      <c r="HL43" t="s">
        <v>401</v>
      </c>
      <c r="HM43" t="s">
        <v>402</v>
      </c>
      <c r="HN43" t="s">
        <v>402</v>
      </c>
      <c r="HO43" t="s">
        <v>402</v>
      </c>
      <c r="HP43" t="s">
        <v>402</v>
      </c>
      <c r="HQ43">
        <v>0</v>
      </c>
      <c r="HR43">
        <v>100</v>
      </c>
      <c r="HS43">
        <v>100</v>
      </c>
      <c r="HT43">
        <v>-0.098</v>
      </c>
      <c r="HU43">
        <v>0</v>
      </c>
      <c r="HV43">
        <v>-0.098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-1</v>
      </c>
      <c r="IE43">
        <v>-1</v>
      </c>
      <c r="IF43">
        <v>-1</v>
      </c>
      <c r="IG43">
        <v>-1</v>
      </c>
      <c r="IH43">
        <v>-1607278.6</v>
      </c>
      <c r="II43">
        <v>25509201.8</v>
      </c>
      <c r="IJ43">
        <v>1.28174</v>
      </c>
      <c r="IK43">
        <v>2.60742</v>
      </c>
      <c r="IL43">
        <v>2.10083</v>
      </c>
      <c r="IM43">
        <v>2.6709</v>
      </c>
      <c r="IN43">
        <v>2.24854</v>
      </c>
      <c r="IO43">
        <v>2.30835</v>
      </c>
      <c r="IP43">
        <v>37.4578</v>
      </c>
      <c r="IQ43">
        <v>15.8482</v>
      </c>
      <c r="IR43">
        <v>18</v>
      </c>
      <c r="IS43">
        <v>732.97</v>
      </c>
      <c r="IT43">
        <v>524.202</v>
      </c>
      <c r="IU43">
        <v>25.0006</v>
      </c>
      <c r="IV43">
        <v>31.311</v>
      </c>
      <c r="IW43">
        <v>30.0007</v>
      </c>
      <c r="IX43">
        <v>31.0952</v>
      </c>
      <c r="IY43">
        <v>31.0599</v>
      </c>
      <c r="IZ43">
        <v>25.6144</v>
      </c>
      <c r="JA43">
        <v>100</v>
      </c>
      <c r="JB43">
        <v>0</v>
      </c>
      <c r="JC43">
        <v>25</v>
      </c>
      <c r="JD43">
        <v>400</v>
      </c>
      <c r="JE43">
        <v>14.8029</v>
      </c>
      <c r="JF43">
        <v>100.71</v>
      </c>
      <c r="JG43">
        <v>100.024</v>
      </c>
    </row>
    <row r="44" spans="1:267">
      <c r="A44">
        <v>26</v>
      </c>
      <c r="B44">
        <v>1530552158.5</v>
      </c>
      <c r="C44">
        <v>1589.40000009537</v>
      </c>
      <c r="D44" t="s">
        <v>476</v>
      </c>
      <c r="E44" t="s">
        <v>477</v>
      </c>
      <c r="F44" t="s">
        <v>393</v>
      </c>
      <c r="G44" t="s">
        <v>394</v>
      </c>
      <c r="I44">
        <v>1530552158.5</v>
      </c>
      <c r="J44">
        <f>(K44)/1000</f>
        <v>0</v>
      </c>
      <c r="K44">
        <f>1000*CT44*AI44*(CP44-CQ44)/(100*CJ44*(1000-AI44*CP44))</f>
        <v>0</v>
      </c>
      <c r="L44">
        <f>CT44*AI44*(CO44-CN44*(1000-AI44*CQ44)/(1000-AI44*CP44))/(100*CJ44)</f>
        <v>0</v>
      </c>
      <c r="M44">
        <f>CN44 - IF(AI44&gt;1, L44*CJ44*100.0/(AK44*DB44), 0)</f>
        <v>0</v>
      </c>
      <c r="N44">
        <f>((T44-J44/2)*M44-L44)/(T44+J44/2)</f>
        <v>0</v>
      </c>
      <c r="O44">
        <f>N44*(CU44+CV44)/1000.0</f>
        <v>0</v>
      </c>
      <c r="P44">
        <f>(CN44 - IF(AI44&gt;1, L44*CJ44*100.0/(AK44*DB44), 0))*(CU44+CV44)/1000.0</f>
        <v>0</v>
      </c>
      <c r="Q44">
        <f>2.0/((1/S44-1/R44)+SIGN(S44)*SQRT((1/S44-1/R44)*(1/S44-1/R44) + 4*CK44/((CK44+1)*(CK44+1))*(2*1/S44*1/R44-1/R44*1/R44)))</f>
        <v>0</v>
      </c>
      <c r="R44">
        <f>IF(LEFT(CL44,1)&lt;&gt;"0",IF(LEFT(CL44,1)="1",3.0,$B$7),$D$5+$E$5*(DB44*CU44/($K$5*1000))+$F$5*(DB44*CU44/($K$5*1000))*MAX(MIN(CJ44,$J$5),$I$5)*MAX(MIN(CJ44,$J$5),$I$5)+$G$5*MAX(MIN(CJ44,$J$5),$I$5)*(DB44*CU44/($K$5*1000))+$H$5*(DB44*CU44/($K$5*1000))*(DB44*CU44/($K$5*1000)))</f>
        <v>0</v>
      </c>
      <c r="S44">
        <f>J44*(1000-(1000*0.61365*exp(17.502*W44/(240.97+W44))/(CU44+CV44)+CP44)/2)/(1000*0.61365*exp(17.502*W44/(240.97+W44))/(CU44+CV44)-CP44)</f>
        <v>0</v>
      </c>
      <c r="T44">
        <f>1/((CK44+1)/(Q44/1.6)+1/(R44/1.37)) + CK44/((CK44+1)/(Q44/1.6) + CK44/(R44/1.37))</f>
        <v>0</v>
      </c>
      <c r="U44">
        <f>(CF44*CI44)</f>
        <v>0</v>
      </c>
      <c r="V44">
        <f>(CW44+(U44+2*0.95*5.67E-8*(((CW44+$B$9)+273)^4-(CW44+273)^4)-44100*J44)/(1.84*29.3*R44+8*0.95*5.67E-8*(CW44+273)^3))</f>
        <v>0</v>
      </c>
      <c r="W44">
        <f>($C$9*CX44+$D$9*CY44+$E$9*V44)</f>
        <v>0</v>
      </c>
      <c r="X44">
        <f>0.61365*exp(17.502*W44/(240.97+W44))</f>
        <v>0</v>
      </c>
      <c r="Y44">
        <f>(Z44/AA44*100)</f>
        <v>0</v>
      </c>
      <c r="Z44">
        <f>CP44*(CU44+CV44)/1000</f>
        <v>0</v>
      </c>
      <c r="AA44">
        <f>0.61365*exp(17.502*CW44/(240.97+CW44))</f>
        <v>0</v>
      </c>
      <c r="AB44">
        <f>(X44-CP44*(CU44+CV44)/1000)</f>
        <v>0</v>
      </c>
      <c r="AC44">
        <f>(-J44*44100)</f>
        <v>0</v>
      </c>
      <c r="AD44">
        <f>2*29.3*R44*0.92*(CW44-W44)</f>
        <v>0</v>
      </c>
      <c r="AE44">
        <f>2*0.95*5.67E-8*(((CW44+$B$9)+273)^4-(W44+273)^4)</f>
        <v>0</v>
      </c>
      <c r="AF44">
        <f>U44+AE44+AC44+AD44</f>
        <v>0</v>
      </c>
      <c r="AG44">
        <v>63</v>
      </c>
      <c r="AH44">
        <v>9</v>
      </c>
      <c r="AI44">
        <f>IF(AG44*$H$15&gt;=AK44,1.0,(AK44/(AK44-AG44*$H$15)))</f>
        <v>0</v>
      </c>
      <c r="AJ44">
        <f>(AI44-1)*100</f>
        <v>0</v>
      </c>
      <c r="AK44">
        <f>MAX(0,($B$15+$C$15*DB44)/(1+$D$15*DB44)*CU44/(CW44+273)*$E$15)</f>
        <v>0</v>
      </c>
      <c r="AL44" t="s">
        <v>395</v>
      </c>
      <c r="AM44">
        <v>0</v>
      </c>
      <c r="AN44">
        <v>0</v>
      </c>
      <c r="AO44">
        <v>0</v>
      </c>
      <c r="AP44">
        <f>1-AN44/AO44</f>
        <v>0</v>
      </c>
      <c r="AQ44">
        <v>-1</v>
      </c>
      <c r="AR44" t="s">
        <v>478</v>
      </c>
      <c r="AS44">
        <v>8310.34</v>
      </c>
      <c r="AT44">
        <v>1198.11692307692</v>
      </c>
      <c r="AU44">
        <v>1727.2</v>
      </c>
      <c r="AV44">
        <f>1-AT44/AU44</f>
        <v>0</v>
      </c>
      <c r="AW44">
        <v>0.5</v>
      </c>
      <c r="AX44">
        <f>CG44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395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BN44" t="s">
        <v>395</v>
      </c>
      <c r="BO44" t="s">
        <v>395</v>
      </c>
      <c r="BP44" t="s">
        <v>395</v>
      </c>
      <c r="BQ44" t="s">
        <v>395</v>
      </c>
      <c r="BR44" t="s">
        <v>395</v>
      </c>
      <c r="BS44" t="s">
        <v>395</v>
      </c>
      <c r="BT44" t="s">
        <v>395</v>
      </c>
      <c r="BU44" t="s">
        <v>395</v>
      </c>
      <c r="BV44" t="s">
        <v>395</v>
      </c>
      <c r="BW44" t="s">
        <v>395</v>
      </c>
      <c r="BX44" t="s">
        <v>395</v>
      </c>
      <c r="BY44" t="s">
        <v>395</v>
      </c>
      <c r="BZ44" t="s">
        <v>395</v>
      </c>
      <c r="CA44" t="s">
        <v>395</v>
      </c>
      <c r="CB44" t="s">
        <v>395</v>
      </c>
      <c r="CC44" t="s">
        <v>395</v>
      </c>
      <c r="CD44" t="s">
        <v>395</v>
      </c>
      <c r="CE44" t="s">
        <v>395</v>
      </c>
      <c r="CF44">
        <f>$B$13*DC44+$C$13*DD44+$F$13*DO44*(1-DR44)</f>
        <v>0</v>
      </c>
      <c r="CG44">
        <f>CF44*CH44</f>
        <v>0</v>
      </c>
      <c r="CH44">
        <f>($B$13*$D$11+$C$13*$D$11+$F$13*((EB44+DT44)/MAX(EB44+DT44+EC44, 0.1)*$I$11+EC44/MAX(EB44+DT44+EC44, 0.1)*$J$11))/($B$13+$C$13+$F$13)</f>
        <v>0</v>
      </c>
      <c r="CI44">
        <f>($B$13*$K$11+$C$13*$K$11+$F$13*((EB44+DT44)/MAX(EB44+DT44+EC44, 0.1)*$P$11+EC44/MAX(EB44+DT44+EC44, 0.1)*$Q$11))/($B$13+$C$13+$F$13)</f>
        <v>0</v>
      </c>
      <c r="CJ44">
        <v>9</v>
      </c>
      <c r="CK44">
        <v>0.5</v>
      </c>
      <c r="CL44" t="s">
        <v>397</v>
      </c>
      <c r="CM44">
        <v>1530552158.5</v>
      </c>
      <c r="CN44">
        <v>365.146</v>
      </c>
      <c r="CO44">
        <v>400.048</v>
      </c>
      <c r="CP44">
        <v>28.2823</v>
      </c>
      <c r="CQ44">
        <v>21.8097</v>
      </c>
      <c r="CR44">
        <v>365.244</v>
      </c>
      <c r="CS44">
        <v>28.2823</v>
      </c>
      <c r="CT44">
        <v>700.058</v>
      </c>
      <c r="CU44">
        <v>90.8415</v>
      </c>
      <c r="CV44">
        <v>0.100145</v>
      </c>
      <c r="CW44">
        <v>28.4329</v>
      </c>
      <c r="CX44">
        <v>28.1384</v>
      </c>
      <c r="CY44">
        <v>999.9</v>
      </c>
      <c r="CZ44">
        <v>0</v>
      </c>
      <c r="DA44">
        <v>0</v>
      </c>
      <c r="DB44">
        <v>10001.2</v>
      </c>
      <c r="DC44">
        <v>0</v>
      </c>
      <c r="DD44">
        <v>0.219127</v>
      </c>
      <c r="DE44">
        <v>-34.9025</v>
      </c>
      <c r="DF44">
        <v>375.774</v>
      </c>
      <c r="DG44">
        <v>408.968</v>
      </c>
      <c r="DH44">
        <v>6.4726</v>
      </c>
      <c r="DI44">
        <v>400.048</v>
      </c>
      <c r="DJ44">
        <v>21.8097</v>
      </c>
      <c r="DK44">
        <v>2.56921</v>
      </c>
      <c r="DL44">
        <v>1.98123</v>
      </c>
      <c r="DM44">
        <v>21.4717</v>
      </c>
      <c r="DN44">
        <v>17.2951</v>
      </c>
      <c r="DO44">
        <v>1999.84</v>
      </c>
      <c r="DP44">
        <v>0.899996</v>
      </c>
      <c r="DQ44">
        <v>0.100004</v>
      </c>
      <c r="DR44">
        <v>0</v>
      </c>
      <c r="DS44">
        <v>1152.96</v>
      </c>
      <c r="DT44">
        <v>4.99974</v>
      </c>
      <c r="DU44">
        <v>25546.6</v>
      </c>
      <c r="DV44">
        <v>15358.7</v>
      </c>
      <c r="DW44">
        <v>49.062</v>
      </c>
      <c r="DX44">
        <v>49.812</v>
      </c>
      <c r="DY44">
        <v>49.875</v>
      </c>
      <c r="DZ44">
        <v>49.625</v>
      </c>
      <c r="EA44">
        <v>50.625</v>
      </c>
      <c r="EB44">
        <v>1795.35</v>
      </c>
      <c r="EC44">
        <v>199.49</v>
      </c>
      <c r="ED44">
        <v>0</v>
      </c>
      <c r="EE44">
        <v>49.2999999523163</v>
      </c>
      <c r="EF44">
        <v>0</v>
      </c>
      <c r="EG44">
        <v>1198.11692307692</v>
      </c>
      <c r="EH44">
        <v>-533.675214034111</v>
      </c>
      <c r="EI44">
        <v>-10213.4393235248</v>
      </c>
      <c r="EJ44">
        <v>26531.7961538462</v>
      </c>
      <c r="EK44">
        <v>15</v>
      </c>
      <c r="EL44">
        <v>0</v>
      </c>
      <c r="EM44" t="s">
        <v>398</v>
      </c>
      <c r="EN44">
        <v>1626988825.1</v>
      </c>
      <c r="EO44">
        <v>0</v>
      </c>
      <c r="EP44">
        <v>0</v>
      </c>
      <c r="EQ44">
        <v>-0.05</v>
      </c>
      <c r="ER44">
        <v>0</v>
      </c>
      <c r="ES44">
        <v>-0.098</v>
      </c>
      <c r="ET44">
        <v>0</v>
      </c>
      <c r="EU44">
        <v>400</v>
      </c>
      <c r="EV44">
        <v>0</v>
      </c>
      <c r="EW44">
        <v>0.32</v>
      </c>
      <c r="EX44">
        <v>0</v>
      </c>
      <c r="EY44">
        <v>-31.130425</v>
      </c>
      <c r="EZ44">
        <v>-32.4854746716697</v>
      </c>
      <c r="FA44">
        <v>3.58614145104108</v>
      </c>
      <c r="FB44">
        <v>0</v>
      </c>
      <c r="FC44">
        <v>1</v>
      </c>
      <c r="FD44">
        <v>0</v>
      </c>
      <c r="FE44">
        <v>0</v>
      </c>
      <c r="FF44">
        <v>0</v>
      </c>
      <c r="FG44">
        <v>5.910661</v>
      </c>
      <c r="FH44">
        <v>2.99424495309567</v>
      </c>
      <c r="FI44">
        <v>0.465638108152673</v>
      </c>
      <c r="FJ44">
        <v>0</v>
      </c>
      <c r="FK44">
        <v>0</v>
      </c>
      <c r="FL44">
        <v>3</v>
      </c>
      <c r="FM44" t="s">
        <v>399</v>
      </c>
      <c r="FN44">
        <v>3.4448</v>
      </c>
      <c r="FO44">
        <v>2.77971</v>
      </c>
      <c r="FP44">
        <v>0.0778084</v>
      </c>
      <c r="FQ44">
        <v>0.0834105</v>
      </c>
      <c r="FR44">
        <v>0.111533</v>
      </c>
      <c r="FS44">
        <v>0.0919052</v>
      </c>
      <c r="FT44">
        <v>19569.8</v>
      </c>
      <c r="FU44">
        <v>23732.7</v>
      </c>
      <c r="FV44">
        <v>20686.8</v>
      </c>
      <c r="FW44">
        <v>24998.2</v>
      </c>
      <c r="FX44">
        <v>29161.8</v>
      </c>
      <c r="FY44">
        <v>33427.5</v>
      </c>
      <c r="FZ44">
        <v>37364.9</v>
      </c>
      <c r="GA44">
        <v>41493.4</v>
      </c>
      <c r="GB44">
        <v>2.1443</v>
      </c>
      <c r="GC44">
        <v>1.99955</v>
      </c>
      <c r="GD44">
        <v>0.0144765</v>
      </c>
      <c r="GE44">
        <v>0</v>
      </c>
      <c r="GF44">
        <v>27.9021</v>
      </c>
      <c r="GG44">
        <v>999.9</v>
      </c>
      <c r="GH44">
        <v>68.069</v>
      </c>
      <c r="GI44">
        <v>32.921</v>
      </c>
      <c r="GJ44">
        <v>37.6886</v>
      </c>
      <c r="GK44">
        <v>62.1704</v>
      </c>
      <c r="GL44">
        <v>17.7925</v>
      </c>
      <c r="GM44">
        <v>2</v>
      </c>
      <c r="GN44">
        <v>0.308895</v>
      </c>
      <c r="GO44">
        <v>2.86439</v>
      </c>
      <c r="GP44">
        <v>20.3122</v>
      </c>
      <c r="GQ44">
        <v>5.21894</v>
      </c>
      <c r="GR44">
        <v>11.962</v>
      </c>
      <c r="GS44">
        <v>4.9857</v>
      </c>
      <c r="GT44">
        <v>3.301</v>
      </c>
      <c r="GU44">
        <v>999.9</v>
      </c>
      <c r="GV44">
        <v>9999</v>
      </c>
      <c r="GW44">
        <v>9999</v>
      </c>
      <c r="GX44">
        <v>9999</v>
      </c>
      <c r="GY44">
        <v>1.88413</v>
      </c>
      <c r="GZ44">
        <v>1.8811</v>
      </c>
      <c r="HA44">
        <v>1.88278</v>
      </c>
      <c r="HB44">
        <v>1.88127</v>
      </c>
      <c r="HC44">
        <v>1.88277</v>
      </c>
      <c r="HD44">
        <v>1.88202</v>
      </c>
      <c r="HE44">
        <v>1.88398</v>
      </c>
      <c r="HF44">
        <v>1.88122</v>
      </c>
      <c r="HG44">
        <v>5</v>
      </c>
      <c r="HH44">
        <v>0</v>
      </c>
      <c r="HI44">
        <v>0</v>
      </c>
      <c r="HJ44">
        <v>0</v>
      </c>
      <c r="HK44" t="s">
        <v>400</v>
      </c>
      <c r="HL44" t="s">
        <v>401</v>
      </c>
      <c r="HM44" t="s">
        <v>402</v>
      </c>
      <c r="HN44" t="s">
        <v>402</v>
      </c>
      <c r="HO44" t="s">
        <v>402</v>
      </c>
      <c r="HP44" t="s">
        <v>402</v>
      </c>
      <c r="HQ44">
        <v>0</v>
      </c>
      <c r="HR44">
        <v>100</v>
      </c>
      <c r="HS44">
        <v>100</v>
      </c>
      <c r="HT44">
        <v>-0.098</v>
      </c>
      <c r="HU44">
        <v>0</v>
      </c>
      <c r="HV44">
        <v>-0.098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-1</v>
      </c>
      <c r="IE44">
        <v>-1</v>
      </c>
      <c r="IF44">
        <v>-1</v>
      </c>
      <c r="IG44">
        <v>-1</v>
      </c>
      <c r="IH44">
        <v>-1607277.8</v>
      </c>
      <c r="II44">
        <v>25509202.6</v>
      </c>
      <c r="IJ44">
        <v>1.28174</v>
      </c>
      <c r="IK44">
        <v>2.59277</v>
      </c>
      <c r="IL44">
        <v>2.10083</v>
      </c>
      <c r="IM44">
        <v>2.6709</v>
      </c>
      <c r="IN44">
        <v>2.24854</v>
      </c>
      <c r="IO44">
        <v>2.32666</v>
      </c>
      <c r="IP44">
        <v>37.53</v>
      </c>
      <c r="IQ44">
        <v>15.8569</v>
      </c>
      <c r="IR44">
        <v>18</v>
      </c>
      <c r="IS44">
        <v>672.243</v>
      </c>
      <c r="IT44">
        <v>522.074</v>
      </c>
      <c r="IU44">
        <v>25.0014</v>
      </c>
      <c r="IV44">
        <v>31.3958</v>
      </c>
      <c r="IW44">
        <v>30.0006</v>
      </c>
      <c r="IX44">
        <v>31.1707</v>
      </c>
      <c r="IY44">
        <v>31.1293</v>
      </c>
      <c r="IZ44">
        <v>25.6118</v>
      </c>
      <c r="JA44">
        <v>100</v>
      </c>
      <c r="JB44">
        <v>0</v>
      </c>
      <c r="JC44">
        <v>25</v>
      </c>
      <c r="JD44">
        <v>400</v>
      </c>
      <c r="JE44">
        <v>14.8029</v>
      </c>
      <c r="JF44">
        <v>100.698</v>
      </c>
      <c r="JG44">
        <v>100.011</v>
      </c>
    </row>
    <row r="45" spans="1:267">
      <c r="A45">
        <v>27</v>
      </c>
      <c r="B45">
        <v>1530552210</v>
      </c>
      <c r="C45">
        <v>1640.90000009537</v>
      </c>
      <c r="D45" t="s">
        <v>479</v>
      </c>
      <c r="E45" t="s">
        <v>480</v>
      </c>
      <c r="F45" t="s">
        <v>393</v>
      </c>
      <c r="G45" t="s">
        <v>394</v>
      </c>
      <c r="I45">
        <v>1530552210</v>
      </c>
      <c r="J45">
        <f>(K45)/1000</f>
        <v>0</v>
      </c>
      <c r="K45">
        <f>1000*CT45*AI45*(CP45-CQ45)/(100*CJ45*(1000-AI45*CP45))</f>
        <v>0</v>
      </c>
      <c r="L45">
        <f>CT45*AI45*(CO45-CN45*(1000-AI45*CQ45)/(1000-AI45*CP45))/(100*CJ45)</f>
        <v>0</v>
      </c>
      <c r="M45">
        <f>CN45 - IF(AI45&gt;1, L45*CJ45*100.0/(AK45*DB45), 0)</f>
        <v>0</v>
      </c>
      <c r="N45">
        <f>((T45-J45/2)*M45-L45)/(T45+J45/2)</f>
        <v>0</v>
      </c>
      <c r="O45">
        <f>N45*(CU45+CV45)/1000.0</f>
        <v>0</v>
      </c>
      <c r="P45">
        <f>(CN45 - IF(AI45&gt;1, L45*CJ45*100.0/(AK45*DB45), 0))*(CU45+CV45)/1000.0</f>
        <v>0</v>
      </c>
      <c r="Q45">
        <f>2.0/((1/S45-1/R45)+SIGN(S45)*SQRT((1/S45-1/R45)*(1/S45-1/R45) + 4*CK45/((CK45+1)*(CK45+1))*(2*1/S45*1/R45-1/R45*1/R45)))</f>
        <v>0</v>
      </c>
      <c r="R45">
        <f>IF(LEFT(CL45,1)&lt;&gt;"0",IF(LEFT(CL45,1)="1",3.0,$B$7),$D$5+$E$5*(DB45*CU45/($K$5*1000))+$F$5*(DB45*CU45/($K$5*1000))*MAX(MIN(CJ45,$J$5),$I$5)*MAX(MIN(CJ45,$J$5),$I$5)+$G$5*MAX(MIN(CJ45,$J$5),$I$5)*(DB45*CU45/($K$5*1000))+$H$5*(DB45*CU45/($K$5*1000))*(DB45*CU45/($K$5*1000)))</f>
        <v>0</v>
      </c>
      <c r="S45">
        <f>J45*(1000-(1000*0.61365*exp(17.502*W45/(240.97+W45))/(CU45+CV45)+CP45)/2)/(1000*0.61365*exp(17.502*W45/(240.97+W45))/(CU45+CV45)-CP45)</f>
        <v>0</v>
      </c>
      <c r="T45">
        <f>1/((CK45+1)/(Q45/1.6)+1/(R45/1.37)) + CK45/((CK45+1)/(Q45/1.6) + CK45/(R45/1.37))</f>
        <v>0</v>
      </c>
      <c r="U45">
        <f>(CF45*CI45)</f>
        <v>0</v>
      </c>
      <c r="V45">
        <f>(CW45+(U45+2*0.95*5.67E-8*(((CW45+$B$9)+273)^4-(CW45+273)^4)-44100*J45)/(1.84*29.3*R45+8*0.95*5.67E-8*(CW45+273)^3))</f>
        <v>0</v>
      </c>
      <c r="W45">
        <f>($C$9*CX45+$D$9*CY45+$E$9*V45)</f>
        <v>0</v>
      </c>
      <c r="X45">
        <f>0.61365*exp(17.502*W45/(240.97+W45))</f>
        <v>0</v>
      </c>
      <c r="Y45">
        <f>(Z45/AA45*100)</f>
        <v>0</v>
      </c>
      <c r="Z45">
        <f>CP45*(CU45+CV45)/1000</f>
        <v>0</v>
      </c>
      <c r="AA45">
        <f>0.61365*exp(17.502*CW45/(240.97+CW45))</f>
        <v>0</v>
      </c>
      <c r="AB45">
        <f>(X45-CP45*(CU45+CV45)/1000)</f>
        <v>0</v>
      </c>
      <c r="AC45">
        <f>(-J45*44100)</f>
        <v>0</v>
      </c>
      <c r="AD45">
        <f>2*29.3*R45*0.92*(CW45-W45)</f>
        <v>0</v>
      </c>
      <c r="AE45">
        <f>2*0.95*5.67E-8*(((CW45+$B$9)+273)^4-(W45+273)^4)</f>
        <v>0</v>
      </c>
      <c r="AF45">
        <f>U45+AE45+AC45+AD45</f>
        <v>0</v>
      </c>
      <c r="AG45">
        <v>0</v>
      </c>
      <c r="AH45">
        <v>0</v>
      </c>
      <c r="AI45">
        <f>IF(AG45*$H$15&gt;=AK45,1.0,(AK45/(AK45-AG45*$H$15)))</f>
        <v>0</v>
      </c>
      <c r="AJ45">
        <f>(AI45-1)*100</f>
        <v>0</v>
      </c>
      <c r="AK45">
        <f>MAX(0,($B$15+$C$15*DB45)/(1+$D$15*DB45)*CU45/(CW45+273)*$E$15)</f>
        <v>0</v>
      </c>
      <c r="AL45" t="s">
        <v>395</v>
      </c>
      <c r="AM45">
        <v>0</v>
      </c>
      <c r="AN45">
        <v>0</v>
      </c>
      <c r="AO45">
        <v>0</v>
      </c>
      <c r="AP45">
        <f>1-AN45/AO45</f>
        <v>0</v>
      </c>
      <c r="AQ45">
        <v>-1</v>
      </c>
      <c r="AR45" t="s">
        <v>481</v>
      </c>
      <c r="AS45">
        <v>8288.53</v>
      </c>
      <c r="AT45">
        <v>1222.8972</v>
      </c>
      <c r="AU45">
        <v>1738.19</v>
      </c>
      <c r="AV45">
        <f>1-AT45/AU45</f>
        <v>0</v>
      </c>
      <c r="AW45">
        <v>0.5</v>
      </c>
      <c r="AX45">
        <f>CG45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395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BN45" t="s">
        <v>395</v>
      </c>
      <c r="BO45" t="s">
        <v>395</v>
      </c>
      <c r="BP45" t="s">
        <v>395</v>
      </c>
      <c r="BQ45" t="s">
        <v>395</v>
      </c>
      <c r="BR45" t="s">
        <v>395</v>
      </c>
      <c r="BS45" t="s">
        <v>395</v>
      </c>
      <c r="BT45" t="s">
        <v>395</v>
      </c>
      <c r="BU45" t="s">
        <v>395</v>
      </c>
      <c r="BV45" t="s">
        <v>395</v>
      </c>
      <c r="BW45" t="s">
        <v>395</v>
      </c>
      <c r="BX45" t="s">
        <v>395</v>
      </c>
      <c r="BY45" t="s">
        <v>395</v>
      </c>
      <c r="BZ45" t="s">
        <v>395</v>
      </c>
      <c r="CA45" t="s">
        <v>395</v>
      </c>
      <c r="CB45" t="s">
        <v>395</v>
      </c>
      <c r="CC45" t="s">
        <v>395</v>
      </c>
      <c r="CD45" t="s">
        <v>395</v>
      </c>
      <c r="CE45" t="s">
        <v>395</v>
      </c>
      <c r="CF45">
        <f>$B$13*DC45+$C$13*DD45+$F$13*DO45*(1-DR45)</f>
        <v>0</v>
      </c>
      <c r="CG45">
        <f>CF45*CH45</f>
        <v>0</v>
      </c>
      <c r="CH45">
        <f>($B$13*$D$11+$C$13*$D$11+$F$13*((EB45+DT45)/MAX(EB45+DT45+EC45, 0.1)*$I$11+EC45/MAX(EB45+DT45+EC45, 0.1)*$J$11))/($B$13+$C$13+$F$13)</f>
        <v>0</v>
      </c>
      <c r="CI45">
        <f>($B$13*$K$11+$C$13*$K$11+$F$13*((EB45+DT45)/MAX(EB45+DT45+EC45, 0.1)*$P$11+EC45/MAX(EB45+DT45+EC45, 0.1)*$Q$11))/($B$13+$C$13+$F$13)</f>
        <v>0</v>
      </c>
      <c r="CJ45">
        <v>9</v>
      </c>
      <c r="CK45">
        <v>0.5</v>
      </c>
      <c r="CL45" t="s">
        <v>397</v>
      </c>
      <c r="CM45">
        <v>1530552210</v>
      </c>
      <c r="CN45">
        <v>361.211</v>
      </c>
      <c r="CO45">
        <v>400.014</v>
      </c>
      <c r="CP45">
        <v>29.5069</v>
      </c>
      <c r="CQ45">
        <v>21.9319</v>
      </c>
      <c r="CR45">
        <v>361.309</v>
      </c>
      <c r="CS45">
        <v>29.5069</v>
      </c>
      <c r="CT45">
        <v>699.992</v>
      </c>
      <c r="CU45">
        <v>90.8429</v>
      </c>
      <c r="CV45">
        <v>0.099796</v>
      </c>
      <c r="CW45">
        <v>28.3556</v>
      </c>
      <c r="CX45">
        <v>27.8291</v>
      </c>
      <c r="CY45">
        <v>999.9</v>
      </c>
      <c r="CZ45">
        <v>0</v>
      </c>
      <c r="DA45">
        <v>0</v>
      </c>
      <c r="DB45">
        <v>9990</v>
      </c>
      <c r="DC45">
        <v>0</v>
      </c>
      <c r="DD45">
        <v>0.219127</v>
      </c>
      <c r="DE45">
        <v>-38.8027</v>
      </c>
      <c r="DF45">
        <v>372.193</v>
      </c>
      <c r="DG45">
        <v>408.983</v>
      </c>
      <c r="DH45">
        <v>7.57502</v>
      </c>
      <c r="DI45">
        <v>400.014</v>
      </c>
      <c r="DJ45">
        <v>21.9319</v>
      </c>
      <c r="DK45">
        <v>2.68049</v>
      </c>
      <c r="DL45">
        <v>1.99236</v>
      </c>
      <c r="DM45">
        <v>22.166</v>
      </c>
      <c r="DN45">
        <v>17.3837</v>
      </c>
      <c r="DO45">
        <v>2000.11</v>
      </c>
      <c r="DP45">
        <v>0.900009</v>
      </c>
      <c r="DQ45">
        <v>0.0999914</v>
      </c>
      <c r="DR45">
        <v>0</v>
      </c>
      <c r="DS45">
        <v>1190.6</v>
      </c>
      <c r="DT45">
        <v>4.99974</v>
      </c>
      <c r="DU45">
        <v>27484.1</v>
      </c>
      <c r="DV45">
        <v>15360.9</v>
      </c>
      <c r="DW45">
        <v>49.125</v>
      </c>
      <c r="DX45">
        <v>49.937</v>
      </c>
      <c r="DY45">
        <v>49.937</v>
      </c>
      <c r="DZ45">
        <v>49.75</v>
      </c>
      <c r="EA45">
        <v>50.687</v>
      </c>
      <c r="EB45">
        <v>1795.62</v>
      </c>
      <c r="EC45">
        <v>199.49</v>
      </c>
      <c r="ED45">
        <v>0</v>
      </c>
      <c r="EE45">
        <v>50.7000000476837</v>
      </c>
      <c r="EF45">
        <v>0</v>
      </c>
      <c r="EG45">
        <v>1222.8972</v>
      </c>
      <c r="EH45">
        <v>-270.138461231646</v>
      </c>
      <c r="EI45">
        <v>-5877.69230015331</v>
      </c>
      <c r="EJ45">
        <v>28202.784</v>
      </c>
      <c r="EK45">
        <v>15</v>
      </c>
      <c r="EL45">
        <v>0</v>
      </c>
      <c r="EM45" t="s">
        <v>398</v>
      </c>
      <c r="EN45">
        <v>1626988825.1</v>
      </c>
      <c r="EO45">
        <v>0</v>
      </c>
      <c r="EP45">
        <v>0</v>
      </c>
      <c r="EQ45">
        <v>-0.05</v>
      </c>
      <c r="ER45">
        <v>0</v>
      </c>
      <c r="ES45">
        <v>-0.098</v>
      </c>
      <c r="ET45">
        <v>0</v>
      </c>
      <c r="EU45">
        <v>400</v>
      </c>
      <c r="EV45">
        <v>0</v>
      </c>
      <c r="EW45">
        <v>0.32</v>
      </c>
      <c r="EX45">
        <v>0</v>
      </c>
      <c r="EY45">
        <v>-37.112025</v>
      </c>
      <c r="EZ45">
        <v>-16.8152600375234</v>
      </c>
      <c r="FA45">
        <v>1.78765602588278</v>
      </c>
      <c r="FB45">
        <v>0</v>
      </c>
      <c r="FC45">
        <v>1</v>
      </c>
      <c r="FD45">
        <v>0</v>
      </c>
      <c r="FE45">
        <v>0</v>
      </c>
      <c r="FF45">
        <v>0</v>
      </c>
      <c r="FG45">
        <v>6.91146</v>
      </c>
      <c r="FH45">
        <v>5.41572472795495</v>
      </c>
      <c r="FI45">
        <v>0.54010194634902</v>
      </c>
      <c r="FJ45">
        <v>0</v>
      </c>
      <c r="FK45">
        <v>0</v>
      </c>
      <c r="FL45">
        <v>3</v>
      </c>
      <c r="FM45" t="s">
        <v>399</v>
      </c>
      <c r="FN45">
        <v>3.44466</v>
      </c>
      <c r="FO45">
        <v>2.77926</v>
      </c>
      <c r="FP45">
        <v>0.0771533</v>
      </c>
      <c r="FQ45">
        <v>0.0833994</v>
      </c>
      <c r="FR45">
        <v>0.114877</v>
      </c>
      <c r="FS45">
        <v>0.0922664</v>
      </c>
      <c r="FT45">
        <v>19581.4</v>
      </c>
      <c r="FU45">
        <v>23730.5</v>
      </c>
      <c r="FV45">
        <v>20684.4</v>
      </c>
      <c r="FW45">
        <v>24995.8</v>
      </c>
      <c r="FX45">
        <v>29048.8</v>
      </c>
      <c r="FY45">
        <v>33411.7</v>
      </c>
      <c r="FZ45">
        <v>37361</v>
      </c>
      <c r="GA45">
        <v>41490.4</v>
      </c>
      <c r="GB45">
        <v>2.23878</v>
      </c>
      <c r="GC45">
        <v>1.9982</v>
      </c>
      <c r="GD45">
        <v>-0.00113994</v>
      </c>
      <c r="GE45">
        <v>0</v>
      </c>
      <c r="GF45">
        <v>27.8477</v>
      </c>
      <c r="GG45">
        <v>999.9</v>
      </c>
      <c r="GH45">
        <v>68.142</v>
      </c>
      <c r="GI45">
        <v>33.022</v>
      </c>
      <c r="GJ45">
        <v>37.947</v>
      </c>
      <c r="GK45">
        <v>62.0704</v>
      </c>
      <c r="GL45">
        <v>17.9287</v>
      </c>
      <c r="GM45">
        <v>2</v>
      </c>
      <c r="GN45">
        <v>0.313001</v>
      </c>
      <c r="GO45">
        <v>2.88252</v>
      </c>
      <c r="GP45">
        <v>20.3122</v>
      </c>
      <c r="GQ45">
        <v>5.21999</v>
      </c>
      <c r="GR45">
        <v>11.962</v>
      </c>
      <c r="GS45">
        <v>4.9856</v>
      </c>
      <c r="GT45">
        <v>3.301</v>
      </c>
      <c r="GU45">
        <v>999.9</v>
      </c>
      <c r="GV45">
        <v>9999</v>
      </c>
      <c r="GW45">
        <v>9999</v>
      </c>
      <c r="GX45">
        <v>9999</v>
      </c>
      <c r="GY45">
        <v>1.88416</v>
      </c>
      <c r="GZ45">
        <v>1.8811</v>
      </c>
      <c r="HA45">
        <v>1.8828</v>
      </c>
      <c r="HB45">
        <v>1.8813</v>
      </c>
      <c r="HC45">
        <v>1.88277</v>
      </c>
      <c r="HD45">
        <v>1.88202</v>
      </c>
      <c r="HE45">
        <v>1.884</v>
      </c>
      <c r="HF45">
        <v>1.8812</v>
      </c>
      <c r="HG45">
        <v>5</v>
      </c>
      <c r="HH45">
        <v>0</v>
      </c>
      <c r="HI45">
        <v>0</v>
      </c>
      <c r="HJ45">
        <v>0</v>
      </c>
      <c r="HK45" t="s">
        <v>400</v>
      </c>
      <c r="HL45" t="s">
        <v>401</v>
      </c>
      <c r="HM45" t="s">
        <v>402</v>
      </c>
      <c r="HN45" t="s">
        <v>402</v>
      </c>
      <c r="HO45" t="s">
        <v>402</v>
      </c>
      <c r="HP45" t="s">
        <v>402</v>
      </c>
      <c r="HQ45">
        <v>0</v>
      </c>
      <c r="HR45">
        <v>100</v>
      </c>
      <c r="HS45">
        <v>100</v>
      </c>
      <c r="HT45">
        <v>-0.098</v>
      </c>
      <c r="HU45">
        <v>0</v>
      </c>
      <c r="HV45">
        <v>-0.098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-1</v>
      </c>
      <c r="IE45">
        <v>-1</v>
      </c>
      <c r="IF45">
        <v>-1</v>
      </c>
      <c r="IG45">
        <v>-1</v>
      </c>
      <c r="IH45">
        <v>-1607276.9</v>
      </c>
      <c r="II45">
        <v>25509203.5</v>
      </c>
      <c r="IJ45">
        <v>1.28174</v>
      </c>
      <c r="IK45">
        <v>2.59277</v>
      </c>
      <c r="IL45">
        <v>2.10083</v>
      </c>
      <c r="IM45">
        <v>2.66968</v>
      </c>
      <c r="IN45">
        <v>2.24854</v>
      </c>
      <c r="IO45">
        <v>2.29126</v>
      </c>
      <c r="IP45">
        <v>37.5781</v>
      </c>
      <c r="IQ45">
        <v>15.8394</v>
      </c>
      <c r="IR45">
        <v>18</v>
      </c>
      <c r="IS45">
        <v>753.945</v>
      </c>
      <c r="IT45">
        <v>521.435</v>
      </c>
      <c r="IU45">
        <v>25.0009</v>
      </c>
      <c r="IV45">
        <v>31.4367</v>
      </c>
      <c r="IW45">
        <v>30.0004</v>
      </c>
      <c r="IX45">
        <v>31.2115</v>
      </c>
      <c r="IY45">
        <v>31.167</v>
      </c>
      <c r="IZ45">
        <v>25.6078</v>
      </c>
      <c r="JA45">
        <v>100</v>
      </c>
      <c r="JB45">
        <v>0</v>
      </c>
      <c r="JC45">
        <v>25</v>
      </c>
      <c r="JD45">
        <v>400</v>
      </c>
      <c r="JE45">
        <v>14.8029</v>
      </c>
      <c r="JF45">
        <v>100.687</v>
      </c>
      <c r="JG45">
        <v>100.003</v>
      </c>
    </row>
    <row r="46" spans="1:267">
      <c r="A46">
        <v>28</v>
      </c>
      <c r="B46">
        <v>1530552258</v>
      </c>
      <c r="C46">
        <v>1688.90000009537</v>
      </c>
      <c r="D46" t="s">
        <v>482</v>
      </c>
      <c r="E46" t="s">
        <v>483</v>
      </c>
      <c r="F46" t="s">
        <v>393</v>
      </c>
      <c r="G46" t="s">
        <v>394</v>
      </c>
      <c r="I46">
        <v>1530552258</v>
      </c>
      <c r="J46">
        <f>(K46)/1000</f>
        <v>0</v>
      </c>
      <c r="K46">
        <f>1000*CT46*AI46*(CP46-CQ46)/(100*CJ46*(1000-AI46*CP46))</f>
        <v>0</v>
      </c>
      <c r="L46">
        <f>CT46*AI46*(CO46-CN46*(1000-AI46*CQ46)/(1000-AI46*CP46))/(100*CJ46)</f>
        <v>0</v>
      </c>
      <c r="M46">
        <f>CN46 - IF(AI46&gt;1, L46*CJ46*100.0/(AK46*DB46), 0)</f>
        <v>0</v>
      </c>
      <c r="N46">
        <f>((T46-J46/2)*M46-L46)/(T46+J46/2)</f>
        <v>0</v>
      </c>
      <c r="O46">
        <f>N46*(CU46+CV46)/1000.0</f>
        <v>0</v>
      </c>
      <c r="P46">
        <f>(CN46 - IF(AI46&gt;1, L46*CJ46*100.0/(AK46*DB46), 0))*(CU46+CV46)/1000.0</f>
        <v>0</v>
      </c>
      <c r="Q46">
        <f>2.0/((1/S46-1/R46)+SIGN(S46)*SQRT((1/S46-1/R46)*(1/S46-1/R46) + 4*CK46/((CK46+1)*(CK46+1))*(2*1/S46*1/R46-1/R46*1/R46)))</f>
        <v>0</v>
      </c>
      <c r="R46">
        <f>IF(LEFT(CL46,1)&lt;&gt;"0",IF(LEFT(CL46,1)="1",3.0,$B$7),$D$5+$E$5*(DB46*CU46/($K$5*1000))+$F$5*(DB46*CU46/($K$5*1000))*MAX(MIN(CJ46,$J$5),$I$5)*MAX(MIN(CJ46,$J$5),$I$5)+$G$5*MAX(MIN(CJ46,$J$5),$I$5)*(DB46*CU46/($K$5*1000))+$H$5*(DB46*CU46/($K$5*1000))*(DB46*CU46/($K$5*1000)))</f>
        <v>0</v>
      </c>
      <c r="S46">
        <f>J46*(1000-(1000*0.61365*exp(17.502*W46/(240.97+W46))/(CU46+CV46)+CP46)/2)/(1000*0.61365*exp(17.502*W46/(240.97+W46))/(CU46+CV46)-CP46)</f>
        <v>0</v>
      </c>
      <c r="T46">
        <f>1/((CK46+1)/(Q46/1.6)+1/(R46/1.37)) + CK46/((CK46+1)/(Q46/1.6) + CK46/(R46/1.37))</f>
        <v>0</v>
      </c>
      <c r="U46">
        <f>(CF46*CI46)</f>
        <v>0</v>
      </c>
      <c r="V46">
        <f>(CW46+(U46+2*0.95*5.67E-8*(((CW46+$B$9)+273)^4-(CW46+273)^4)-44100*J46)/(1.84*29.3*R46+8*0.95*5.67E-8*(CW46+273)^3))</f>
        <v>0</v>
      </c>
      <c r="W46">
        <f>($C$9*CX46+$D$9*CY46+$E$9*V46)</f>
        <v>0</v>
      </c>
      <c r="X46">
        <f>0.61365*exp(17.502*W46/(240.97+W46))</f>
        <v>0</v>
      </c>
      <c r="Y46">
        <f>(Z46/AA46*100)</f>
        <v>0</v>
      </c>
      <c r="Z46">
        <f>CP46*(CU46+CV46)/1000</f>
        <v>0</v>
      </c>
      <c r="AA46">
        <f>0.61365*exp(17.502*CW46/(240.97+CW46))</f>
        <v>0</v>
      </c>
      <c r="AB46">
        <f>(X46-CP46*(CU46+CV46)/1000)</f>
        <v>0</v>
      </c>
      <c r="AC46">
        <f>(-J46*44100)</f>
        <v>0</v>
      </c>
      <c r="AD46">
        <f>2*29.3*R46*0.92*(CW46-W46)</f>
        <v>0</v>
      </c>
      <c r="AE46">
        <f>2*0.95*5.67E-8*(((CW46+$B$9)+273)^4-(W46+273)^4)</f>
        <v>0</v>
      </c>
      <c r="AF46">
        <f>U46+AE46+AC46+AD46</f>
        <v>0</v>
      </c>
      <c r="AG46">
        <v>2</v>
      </c>
      <c r="AH46">
        <v>0</v>
      </c>
      <c r="AI46">
        <f>IF(AG46*$H$15&gt;=AK46,1.0,(AK46/(AK46-AG46*$H$15)))</f>
        <v>0</v>
      </c>
      <c r="AJ46">
        <f>(AI46-1)*100</f>
        <v>0</v>
      </c>
      <c r="AK46">
        <f>MAX(0,($B$15+$C$15*DB46)/(1+$D$15*DB46)*CU46/(CW46+273)*$E$15)</f>
        <v>0</v>
      </c>
      <c r="AL46" t="s">
        <v>395</v>
      </c>
      <c r="AM46">
        <v>0</v>
      </c>
      <c r="AN46">
        <v>0</v>
      </c>
      <c r="AO46">
        <v>0</v>
      </c>
      <c r="AP46">
        <f>1-AN46/AO46</f>
        <v>0</v>
      </c>
      <c r="AQ46">
        <v>-1</v>
      </c>
      <c r="AR46" t="s">
        <v>484</v>
      </c>
      <c r="AS46">
        <v>8311.34</v>
      </c>
      <c r="AT46">
        <v>1326.42653846154</v>
      </c>
      <c r="AU46">
        <v>1907.14</v>
      </c>
      <c r="AV46">
        <f>1-AT46/AU46</f>
        <v>0</v>
      </c>
      <c r="AW46">
        <v>0.5</v>
      </c>
      <c r="AX46">
        <f>CG46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395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BN46" t="s">
        <v>395</v>
      </c>
      <c r="BO46" t="s">
        <v>395</v>
      </c>
      <c r="BP46" t="s">
        <v>395</v>
      </c>
      <c r="BQ46" t="s">
        <v>395</v>
      </c>
      <c r="BR46" t="s">
        <v>395</v>
      </c>
      <c r="BS46" t="s">
        <v>395</v>
      </c>
      <c r="BT46" t="s">
        <v>395</v>
      </c>
      <c r="BU46" t="s">
        <v>395</v>
      </c>
      <c r="BV46" t="s">
        <v>395</v>
      </c>
      <c r="BW46" t="s">
        <v>395</v>
      </c>
      <c r="BX46" t="s">
        <v>395</v>
      </c>
      <c r="BY46" t="s">
        <v>395</v>
      </c>
      <c r="BZ46" t="s">
        <v>395</v>
      </c>
      <c r="CA46" t="s">
        <v>395</v>
      </c>
      <c r="CB46" t="s">
        <v>395</v>
      </c>
      <c r="CC46" t="s">
        <v>395</v>
      </c>
      <c r="CD46" t="s">
        <v>395</v>
      </c>
      <c r="CE46" t="s">
        <v>395</v>
      </c>
      <c r="CF46">
        <f>$B$13*DC46+$C$13*DD46+$F$13*DO46*(1-DR46)</f>
        <v>0</v>
      </c>
      <c r="CG46">
        <f>CF46*CH46</f>
        <v>0</v>
      </c>
      <c r="CH46">
        <f>($B$13*$D$11+$C$13*$D$11+$F$13*((EB46+DT46)/MAX(EB46+DT46+EC46, 0.1)*$I$11+EC46/MAX(EB46+DT46+EC46, 0.1)*$J$11))/($B$13+$C$13+$F$13)</f>
        <v>0</v>
      </c>
      <c r="CI46">
        <f>($B$13*$K$11+$C$13*$K$11+$F$13*((EB46+DT46)/MAX(EB46+DT46+EC46, 0.1)*$P$11+EC46/MAX(EB46+DT46+EC46, 0.1)*$Q$11))/($B$13+$C$13+$F$13)</f>
        <v>0</v>
      </c>
      <c r="CJ46">
        <v>9</v>
      </c>
      <c r="CK46">
        <v>0.5</v>
      </c>
      <c r="CL46" t="s">
        <v>397</v>
      </c>
      <c r="CM46">
        <v>1530552258</v>
      </c>
      <c r="CN46">
        <v>362.025</v>
      </c>
      <c r="CO46">
        <v>400.016</v>
      </c>
      <c r="CP46">
        <v>28.755</v>
      </c>
      <c r="CQ46">
        <v>21.9798</v>
      </c>
      <c r="CR46">
        <v>362.123</v>
      </c>
      <c r="CS46">
        <v>28.755</v>
      </c>
      <c r="CT46">
        <v>699.98</v>
      </c>
      <c r="CU46">
        <v>90.8433</v>
      </c>
      <c r="CV46">
        <v>0.0998189</v>
      </c>
      <c r="CW46">
        <v>28.3909</v>
      </c>
      <c r="CX46">
        <v>27.9096</v>
      </c>
      <c r="CY46">
        <v>999.9</v>
      </c>
      <c r="CZ46">
        <v>0</v>
      </c>
      <c r="DA46">
        <v>0</v>
      </c>
      <c r="DB46">
        <v>9999.38</v>
      </c>
      <c r="DC46">
        <v>0</v>
      </c>
      <c r="DD46">
        <v>0.219127</v>
      </c>
      <c r="DE46">
        <v>-37.9911</v>
      </c>
      <c r="DF46">
        <v>372.743</v>
      </c>
      <c r="DG46">
        <v>409.006</v>
      </c>
      <c r="DH46">
        <v>6.77519</v>
      </c>
      <c r="DI46">
        <v>400.016</v>
      </c>
      <c r="DJ46">
        <v>21.9798</v>
      </c>
      <c r="DK46">
        <v>2.6122</v>
      </c>
      <c r="DL46">
        <v>1.99672</v>
      </c>
      <c r="DM46">
        <v>21.743</v>
      </c>
      <c r="DN46">
        <v>17.4183</v>
      </c>
      <c r="DO46">
        <v>1999.99</v>
      </c>
      <c r="DP46">
        <v>0.900014</v>
      </c>
      <c r="DQ46">
        <v>0.0999862</v>
      </c>
      <c r="DR46">
        <v>0</v>
      </c>
      <c r="DS46">
        <v>1268.41</v>
      </c>
      <c r="DT46">
        <v>4.99974</v>
      </c>
      <c r="DU46">
        <v>27574.3</v>
      </c>
      <c r="DV46">
        <v>15360</v>
      </c>
      <c r="DW46">
        <v>49.187</v>
      </c>
      <c r="DX46">
        <v>49.875</v>
      </c>
      <c r="DY46">
        <v>49.937</v>
      </c>
      <c r="DZ46">
        <v>49.687</v>
      </c>
      <c r="EA46">
        <v>50.75</v>
      </c>
      <c r="EB46">
        <v>1795.52</v>
      </c>
      <c r="EC46">
        <v>199.47</v>
      </c>
      <c r="ED46">
        <v>0</v>
      </c>
      <c r="EE46">
        <v>47.7000000476837</v>
      </c>
      <c r="EF46">
        <v>0</v>
      </c>
      <c r="EG46">
        <v>1326.42653846154</v>
      </c>
      <c r="EH46">
        <v>-646.018118757213</v>
      </c>
      <c r="EI46">
        <v>-12588.0786159763</v>
      </c>
      <c r="EJ46">
        <v>28729.4653846154</v>
      </c>
      <c r="EK46">
        <v>15</v>
      </c>
      <c r="EL46">
        <v>0</v>
      </c>
      <c r="EM46" t="s">
        <v>398</v>
      </c>
      <c r="EN46">
        <v>1626988825.1</v>
      </c>
      <c r="EO46">
        <v>0</v>
      </c>
      <c r="EP46">
        <v>0</v>
      </c>
      <c r="EQ46">
        <v>-0.05</v>
      </c>
      <c r="ER46">
        <v>0</v>
      </c>
      <c r="ES46">
        <v>-0.098</v>
      </c>
      <c r="ET46">
        <v>0</v>
      </c>
      <c r="EU46">
        <v>400</v>
      </c>
      <c r="EV46">
        <v>0</v>
      </c>
      <c r="EW46">
        <v>0.32</v>
      </c>
      <c r="EX46">
        <v>0</v>
      </c>
      <c r="EY46">
        <v>-32.7415875</v>
      </c>
      <c r="EZ46">
        <v>-56.0811298311444</v>
      </c>
      <c r="FA46">
        <v>6.0184200925653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5.8700615</v>
      </c>
      <c r="FH46">
        <v>7.41577125703565</v>
      </c>
      <c r="FI46">
        <v>0.737450263280684</v>
      </c>
      <c r="FJ46">
        <v>0</v>
      </c>
      <c r="FK46">
        <v>0</v>
      </c>
      <c r="FL46">
        <v>3</v>
      </c>
      <c r="FM46" t="s">
        <v>399</v>
      </c>
      <c r="FN46">
        <v>3.44463</v>
      </c>
      <c r="FO46">
        <v>2.77937</v>
      </c>
      <c r="FP46">
        <v>0.0772802</v>
      </c>
      <c r="FQ46">
        <v>0.0833957</v>
      </c>
      <c r="FR46">
        <v>0.11282</v>
      </c>
      <c r="FS46">
        <v>0.092406</v>
      </c>
      <c r="FT46">
        <v>19577.8</v>
      </c>
      <c r="FU46">
        <v>23730.1</v>
      </c>
      <c r="FV46">
        <v>20683.6</v>
      </c>
      <c r="FW46">
        <v>24995.2</v>
      </c>
      <c r="FX46">
        <v>29115.6</v>
      </c>
      <c r="FY46">
        <v>33406.1</v>
      </c>
      <c r="FZ46">
        <v>37360</v>
      </c>
      <c r="GA46">
        <v>41489.9</v>
      </c>
      <c r="GB46">
        <v>2.22622</v>
      </c>
      <c r="GC46">
        <v>1.99828</v>
      </c>
      <c r="GD46">
        <v>0.00124425</v>
      </c>
      <c r="GE46">
        <v>0</v>
      </c>
      <c r="GF46">
        <v>27.8893</v>
      </c>
      <c r="GG46">
        <v>999.9</v>
      </c>
      <c r="GH46">
        <v>68.02</v>
      </c>
      <c r="GI46">
        <v>33.113</v>
      </c>
      <c r="GJ46">
        <v>38.0677</v>
      </c>
      <c r="GK46">
        <v>62.1004</v>
      </c>
      <c r="GL46">
        <v>17.9888</v>
      </c>
      <c r="GM46">
        <v>2</v>
      </c>
      <c r="GN46">
        <v>0.314052</v>
      </c>
      <c r="GO46">
        <v>2.8429</v>
      </c>
      <c r="GP46">
        <v>20.3128</v>
      </c>
      <c r="GQ46">
        <v>5.22313</v>
      </c>
      <c r="GR46">
        <v>11.962</v>
      </c>
      <c r="GS46">
        <v>4.98575</v>
      </c>
      <c r="GT46">
        <v>3.301</v>
      </c>
      <c r="GU46">
        <v>999.9</v>
      </c>
      <c r="GV46">
        <v>9999</v>
      </c>
      <c r="GW46">
        <v>9999</v>
      </c>
      <c r="GX46">
        <v>9999</v>
      </c>
      <c r="GY46">
        <v>1.8841</v>
      </c>
      <c r="GZ46">
        <v>1.8811</v>
      </c>
      <c r="HA46">
        <v>1.88281</v>
      </c>
      <c r="HB46">
        <v>1.88133</v>
      </c>
      <c r="HC46">
        <v>1.88277</v>
      </c>
      <c r="HD46">
        <v>1.88202</v>
      </c>
      <c r="HE46">
        <v>1.884</v>
      </c>
      <c r="HF46">
        <v>1.88124</v>
      </c>
      <c r="HG46">
        <v>5</v>
      </c>
      <c r="HH46">
        <v>0</v>
      </c>
      <c r="HI46">
        <v>0</v>
      </c>
      <c r="HJ46">
        <v>0</v>
      </c>
      <c r="HK46" t="s">
        <v>400</v>
      </c>
      <c r="HL46" t="s">
        <v>401</v>
      </c>
      <c r="HM46" t="s">
        <v>402</v>
      </c>
      <c r="HN46" t="s">
        <v>402</v>
      </c>
      <c r="HO46" t="s">
        <v>402</v>
      </c>
      <c r="HP46" t="s">
        <v>402</v>
      </c>
      <c r="HQ46">
        <v>0</v>
      </c>
      <c r="HR46">
        <v>100</v>
      </c>
      <c r="HS46">
        <v>100</v>
      </c>
      <c r="HT46">
        <v>-0.098</v>
      </c>
      <c r="HU46">
        <v>0</v>
      </c>
      <c r="HV46">
        <v>-0.098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-1</v>
      </c>
      <c r="IE46">
        <v>-1</v>
      </c>
      <c r="IF46">
        <v>-1</v>
      </c>
      <c r="IG46">
        <v>-1</v>
      </c>
      <c r="IH46">
        <v>-1607276.1</v>
      </c>
      <c r="II46">
        <v>25509204.3</v>
      </c>
      <c r="IJ46">
        <v>1.28174</v>
      </c>
      <c r="IK46">
        <v>2.59766</v>
      </c>
      <c r="IL46">
        <v>2.10083</v>
      </c>
      <c r="IM46">
        <v>2.6709</v>
      </c>
      <c r="IN46">
        <v>2.24854</v>
      </c>
      <c r="IO46">
        <v>2.2937</v>
      </c>
      <c r="IP46">
        <v>37.6022</v>
      </c>
      <c r="IQ46">
        <v>15.8219</v>
      </c>
      <c r="IR46">
        <v>18</v>
      </c>
      <c r="IS46">
        <v>742.995</v>
      </c>
      <c r="IT46">
        <v>521.692</v>
      </c>
      <c r="IU46">
        <v>24.9983</v>
      </c>
      <c r="IV46">
        <v>31.4526</v>
      </c>
      <c r="IW46">
        <v>30.0003</v>
      </c>
      <c r="IX46">
        <v>31.2332</v>
      </c>
      <c r="IY46">
        <v>31.1895</v>
      </c>
      <c r="IZ46">
        <v>25.611</v>
      </c>
      <c r="JA46">
        <v>100</v>
      </c>
      <c r="JB46">
        <v>0</v>
      </c>
      <c r="JC46">
        <v>25</v>
      </c>
      <c r="JD46">
        <v>400</v>
      </c>
      <c r="JE46">
        <v>14.8029</v>
      </c>
      <c r="JF46">
        <v>100.684</v>
      </c>
      <c r="JG46">
        <v>100.001</v>
      </c>
    </row>
    <row r="47" spans="1:267">
      <c r="A47">
        <v>29</v>
      </c>
      <c r="B47">
        <v>1530552325.5</v>
      </c>
      <c r="C47">
        <v>1756.40000009537</v>
      </c>
      <c r="D47" t="s">
        <v>485</v>
      </c>
      <c r="E47" t="s">
        <v>486</v>
      </c>
      <c r="F47" t="s">
        <v>393</v>
      </c>
      <c r="G47" t="s">
        <v>394</v>
      </c>
      <c r="I47">
        <v>1530552325.5</v>
      </c>
      <c r="J47">
        <f>(K47)/1000</f>
        <v>0</v>
      </c>
      <c r="K47">
        <f>1000*CT47*AI47*(CP47-CQ47)/(100*CJ47*(1000-AI47*CP47))</f>
        <v>0</v>
      </c>
      <c r="L47">
        <f>CT47*AI47*(CO47-CN47*(1000-AI47*CQ47)/(1000-AI47*CP47))/(100*CJ47)</f>
        <v>0</v>
      </c>
      <c r="M47">
        <f>CN47 - IF(AI47&gt;1, L47*CJ47*100.0/(AK47*DB47), 0)</f>
        <v>0</v>
      </c>
      <c r="N47">
        <f>((T47-J47/2)*M47-L47)/(T47+J47/2)</f>
        <v>0</v>
      </c>
      <c r="O47">
        <f>N47*(CU47+CV47)/1000.0</f>
        <v>0</v>
      </c>
      <c r="P47">
        <f>(CN47 - IF(AI47&gt;1, L47*CJ47*100.0/(AK47*DB47), 0))*(CU47+CV47)/1000.0</f>
        <v>0</v>
      </c>
      <c r="Q47">
        <f>2.0/((1/S47-1/R47)+SIGN(S47)*SQRT((1/S47-1/R47)*(1/S47-1/R47) + 4*CK47/((CK47+1)*(CK47+1))*(2*1/S47*1/R47-1/R47*1/R47)))</f>
        <v>0</v>
      </c>
      <c r="R47">
        <f>IF(LEFT(CL47,1)&lt;&gt;"0",IF(LEFT(CL47,1)="1",3.0,$B$7),$D$5+$E$5*(DB47*CU47/($K$5*1000))+$F$5*(DB47*CU47/($K$5*1000))*MAX(MIN(CJ47,$J$5),$I$5)*MAX(MIN(CJ47,$J$5),$I$5)+$G$5*MAX(MIN(CJ47,$J$5),$I$5)*(DB47*CU47/($K$5*1000))+$H$5*(DB47*CU47/($K$5*1000))*(DB47*CU47/($K$5*1000)))</f>
        <v>0</v>
      </c>
      <c r="S47">
        <f>J47*(1000-(1000*0.61365*exp(17.502*W47/(240.97+W47))/(CU47+CV47)+CP47)/2)/(1000*0.61365*exp(17.502*W47/(240.97+W47))/(CU47+CV47)-CP47)</f>
        <v>0</v>
      </c>
      <c r="T47">
        <f>1/((CK47+1)/(Q47/1.6)+1/(R47/1.37)) + CK47/((CK47+1)/(Q47/1.6) + CK47/(R47/1.37))</f>
        <v>0</v>
      </c>
      <c r="U47">
        <f>(CF47*CI47)</f>
        <v>0</v>
      </c>
      <c r="V47">
        <f>(CW47+(U47+2*0.95*5.67E-8*(((CW47+$B$9)+273)^4-(CW47+273)^4)-44100*J47)/(1.84*29.3*R47+8*0.95*5.67E-8*(CW47+273)^3))</f>
        <v>0</v>
      </c>
      <c r="W47">
        <f>($C$9*CX47+$D$9*CY47+$E$9*V47)</f>
        <v>0</v>
      </c>
      <c r="X47">
        <f>0.61365*exp(17.502*W47/(240.97+W47))</f>
        <v>0</v>
      </c>
      <c r="Y47">
        <f>(Z47/AA47*100)</f>
        <v>0</v>
      </c>
      <c r="Z47">
        <f>CP47*(CU47+CV47)/1000</f>
        <v>0</v>
      </c>
      <c r="AA47">
        <f>0.61365*exp(17.502*CW47/(240.97+CW47))</f>
        <v>0</v>
      </c>
      <c r="AB47">
        <f>(X47-CP47*(CU47+CV47)/1000)</f>
        <v>0</v>
      </c>
      <c r="AC47">
        <f>(-J47*44100)</f>
        <v>0</v>
      </c>
      <c r="AD47">
        <f>2*29.3*R47*0.92*(CW47-W47)</f>
        <v>0</v>
      </c>
      <c r="AE47">
        <f>2*0.95*5.67E-8*(((CW47+$B$9)+273)^4-(W47+273)^4)</f>
        <v>0</v>
      </c>
      <c r="AF47">
        <f>U47+AE47+AC47+AD47</f>
        <v>0</v>
      </c>
      <c r="AG47">
        <v>0</v>
      </c>
      <c r="AH47">
        <v>0</v>
      </c>
      <c r="AI47">
        <f>IF(AG47*$H$15&gt;=AK47,1.0,(AK47/(AK47-AG47*$H$15)))</f>
        <v>0</v>
      </c>
      <c r="AJ47">
        <f>(AI47-1)*100</f>
        <v>0</v>
      </c>
      <c r="AK47">
        <f>MAX(0,($B$15+$C$15*DB47)/(1+$D$15*DB47)*CU47/(CW47+273)*$E$15)</f>
        <v>0</v>
      </c>
      <c r="AL47" t="s">
        <v>395</v>
      </c>
      <c r="AM47">
        <v>0</v>
      </c>
      <c r="AN47">
        <v>0</v>
      </c>
      <c r="AO47">
        <v>0</v>
      </c>
      <c r="AP47">
        <f>1-AN47/AO47</f>
        <v>0</v>
      </c>
      <c r="AQ47">
        <v>-1</v>
      </c>
      <c r="AR47" t="s">
        <v>487</v>
      </c>
      <c r="AS47">
        <v>8277.44</v>
      </c>
      <c r="AT47">
        <v>1356.82153846154</v>
      </c>
      <c r="AU47">
        <v>1718.38</v>
      </c>
      <c r="AV47">
        <f>1-AT47/AU47</f>
        <v>0</v>
      </c>
      <c r="AW47">
        <v>0.5</v>
      </c>
      <c r="AX47">
        <f>CG47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395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BN47" t="s">
        <v>395</v>
      </c>
      <c r="BO47" t="s">
        <v>395</v>
      </c>
      <c r="BP47" t="s">
        <v>395</v>
      </c>
      <c r="BQ47" t="s">
        <v>395</v>
      </c>
      <c r="BR47" t="s">
        <v>395</v>
      </c>
      <c r="BS47" t="s">
        <v>395</v>
      </c>
      <c r="BT47" t="s">
        <v>395</v>
      </c>
      <c r="BU47" t="s">
        <v>395</v>
      </c>
      <c r="BV47" t="s">
        <v>395</v>
      </c>
      <c r="BW47" t="s">
        <v>395</v>
      </c>
      <c r="BX47" t="s">
        <v>395</v>
      </c>
      <c r="BY47" t="s">
        <v>395</v>
      </c>
      <c r="BZ47" t="s">
        <v>395</v>
      </c>
      <c r="CA47" t="s">
        <v>395</v>
      </c>
      <c r="CB47" t="s">
        <v>395</v>
      </c>
      <c r="CC47" t="s">
        <v>395</v>
      </c>
      <c r="CD47" t="s">
        <v>395</v>
      </c>
      <c r="CE47" t="s">
        <v>395</v>
      </c>
      <c r="CF47">
        <f>$B$13*DC47+$C$13*DD47+$F$13*DO47*(1-DR47)</f>
        <v>0</v>
      </c>
      <c r="CG47">
        <f>CF47*CH47</f>
        <v>0</v>
      </c>
      <c r="CH47">
        <f>($B$13*$D$11+$C$13*$D$11+$F$13*((EB47+DT47)/MAX(EB47+DT47+EC47, 0.1)*$I$11+EC47/MAX(EB47+DT47+EC47, 0.1)*$J$11))/($B$13+$C$13+$F$13)</f>
        <v>0</v>
      </c>
      <c r="CI47">
        <f>($B$13*$K$11+$C$13*$K$11+$F$13*((EB47+DT47)/MAX(EB47+DT47+EC47, 0.1)*$P$11+EC47/MAX(EB47+DT47+EC47, 0.1)*$Q$11))/($B$13+$C$13+$F$13)</f>
        <v>0</v>
      </c>
      <c r="CJ47">
        <v>9</v>
      </c>
      <c r="CK47">
        <v>0.5</v>
      </c>
      <c r="CL47" t="s">
        <v>397</v>
      </c>
      <c r="CM47">
        <v>1530552325.5</v>
      </c>
      <c r="CN47">
        <v>366.565</v>
      </c>
      <c r="CO47">
        <v>400</v>
      </c>
      <c r="CP47">
        <v>29.7305</v>
      </c>
      <c r="CQ47">
        <v>22.1159</v>
      </c>
      <c r="CR47">
        <v>366.663</v>
      </c>
      <c r="CS47">
        <v>29.7305</v>
      </c>
      <c r="CT47">
        <v>700.04</v>
      </c>
      <c r="CU47">
        <v>90.8433</v>
      </c>
      <c r="CV47">
        <v>0.0999183</v>
      </c>
      <c r="CW47">
        <v>28.4046</v>
      </c>
      <c r="CX47">
        <v>28.0269</v>
      </c>
      <c r="CY47">
        <v>999.9</v>
      </c>
      <c r="CZ47">
        <v>0</v>
      </c>
      <c r="DA47">
        <v>0</v>
      </c>
      <c r="DB47">
        <v>10007.5</v>
      </c>
      <c r="DC47">
        <v>0</v>
      </c>
      <c r="DD47">
        <v>0.219127</v>
      </c>
      <c r="DE47">
        <v>-33.4345</v>
      </c>
      <c r="DF47">
        <v>377.798</v>
      </c>
      <c r="DG47">
        <v>409.046</v>
      </c>
      <c r="DH47">
        <v>7.61467</v>
      </c>
      <c r="DI47">
        <v>400</v>
      </c>
      <c r="DJ47">
        <v>22.1159</v>
      </c>
      <c r="DK47">
        <v>2.70082</v>
      </c>
      <c r="DL47">
        <v>2.00908</v>
      </c>
      <c r="DM47">
        <v>22.2901</v>
      </c>
      <c r="DN47">
        <v>17.516</v>
      </c>
      <c r="DO47">
        <v>2000.02</v>
      </c>
      <c r="DP47">
        <v>0.90001</v>
      </c>
      <c r="DQ47">
        <v>0.0999898</v>
      </c>
      <c r="DR47">
        <v>0</v>
      </c>
      <c r="DS47">
        <v>1276.16</v>
      </c>
      <c r="DT47">
        <v>4.99974</v>
      </c>
      <c r="DU47">
        <v>28153.9</v>
      </c>
      <c r="DV47">
        <v>15360.2</v>
      </c>
      <c r="DW47">
        <v>49.437</v>
      </c>
      <c r="DX47">
        <v>49.75</v>
      </c>
      <c r="DY47">
        <v>50.125</v>
      </c>
      <c r="DZ47">
        <v>49.625</v>
      </c>
      <c r="EA47">
        <v>50.937</v>
      </c>
      <c r="EB47">
        <v>1795.54</v>
      </c>
      <c r="EC47">
        <v>199.48</v>
      </c>
      <c r="ED47">
        <v>0</v>
      </c>
      <c r="EE47">
        <v>67.2999999523163</v>
      </c>
      <c r="EF47">
        <v>0</v>
      </c>
      <c r="EG47">
        <v>1356.82153846154</v>
      </c>
      <c r="EH47">
        <v>-700.066323828176</v>
      </c>
      <c r="EI47">
        <v>-13110.5264781817</v>
      </c>
      <c r="EJ47">
        <v>29669.3653846154</v>
      </c>
      <c r="EK47">
        <v>15</v>
      </c>
      <c r="EL47">
        <v>0</v>
      </c>
      <c r="EM47" t="s">
        <v>398</v>
      </c>
      <c r="EN47">
        <v>1626988825.1</v>
      </c>
      <c r="EO47">
        <v>0</v>
      </c>
      <c r="EP47">
        <v>0</v>
      </c>
      <c r="EQ47">
        <v>-0.05</v>
      </c>
      <c r="ER47">
        <v>0</v>
      </c>
      <c r="ES47">
        <v>-0.098</v>
      </c>
      <c r="ET47">
        <v>0</v>
      </c>
      <c r="EU47">
        <v>400</v>
      </c>
      <c r="EV47">
        <v>0</v>
      </c>
      <c r="EW47">
        <v>0.32</v>
      </c>
      <c r="EX47">
        <v>0</v>
      </c>
      <c r="EY47">
        <v>-32.01817</v>
      </c>
      <c r="EZ47">
        <v>-9.34821613508439</v>
      </c>
      <c r="FA47">
        <v>0.905991324516963</v>
      </c>
      <c r="FB47">
        <v>0</v>
      </c>
      <c r="FC47">
        <v>1</v>
      </c>
      <c r="FD47">
        <v>0</v>
      </c>
      <c r="FE47">
        <v>0</v>
      </c>
      <c r="FF47">
        <v>0</v>
      </c>
      <c r="FG47">
        <v>7.37974075</v>
      </c>
      <c r="FH47">
        <v>1.75858075046904</v>
      </c>
      <c r="FI47">
        <v>0.173514066092457</v>
      </c>
      <c r="FJ47">
        <v>0</v>
      </c>
      <c r="FK47">
        <v>0</v>
      </c>
      <c r="FL47">
        <v>3</v>
      </c>
      <c r="FM47" t="s">
        <v>399</v>
      </c>
      <c r="FN47">
        <v>3.44473</v>
      </c>
      <c r="FO47">
        <v>2.77954</v>
      </c>
      <c r="FP47">
        <v>0.0780359</v>
      </c>
      <c r="FQ47">
        <v>0.083386</v>
      </c>
      <c r="FR47">
        <v>0.115468</v>
      </c>
      <c r="FS47">
        <v>0.0928059</v>
      </c>
      <c r="FT47">
        <v>19560.1</v>
      </c>
      <c r="FU47">
        <v>23728.1</v>
      </c>
      <c r="FV47">
        <v>20681.9</v>
      </c>
      <c r="FW47">
        <v>24993</v>
      </c>
      <c r="FX47">
        <v>29026.1</v>
      </c>
      <c r="FY47">
        <v>33389</v>
      </c>
      <c r="FZ47">
        <v>37356.9</v>
      </c>
      <c r="GA47">
        <v>41487</v>
      </c>
      <c r="GB47">
        <v>2.2417</v>
      </c>
      <c r="GC47">
        <v>1.99615</v>
      </c>
      <c r="GD47">
        <v>0.0101551</v>
      </c>
      <c r="GE47">
        <v>0</v>
      </c>
      <c r="GF47">
        <v>27.8611</v>
      </c>
      <c r="GG47">
        <v>999.9</v>
      </c>
      <c r="GH47">
        <v>67.757</v>
      </c>
      <c r="GI47">
        <v>33.234</v>
      </c>
      <c r="GJ47">
        <v>38.1786</v>
      </c>
      <c r="GK47">
        <v>62.0605</v>
      </c>
      <c r="GL47">
        <v>17.8846</v>
      </c>
      <c r="GM47">
        <v>2</v>
      </c>
      <c r="GN47">
        <v>0.317505</v>
      </c>
      <c r="GO47">
        <v>2.81452</v>
      </c>
      <c r="GP47">
        <v>20.3132</v>
      </c>
      <c r="GQ47">
        <v>5.21789</v>
      </c>
      <c r="GR47">
        <v>11.962</v>
      </c>
      <c r="GS47">
        <v>4.98575</v>
      </c>
      <c r="GT47">
        <v>3.301</v>
      </c>
      <c r="GU47">
        <v>999.9</v>
      </c>
      <c r="GV47">
        <v>9999</v>
      </c>
      <c r="GW47">
        <v>9999</v>
      </c>
      <c r="GX47">
        <v>9999</v>
      </c>
      <c r="GY47">
        <v>1.88412</v>
      </c>
      <c r="GZ47">
        <v>1.88109</v>
      </c>
      <c r="HA47">
        <v>1.88281</v>
      </c>
      <c r="HB47">
        <v>1.88129</v>
      </c>
      <c r="HC47">
        <v>1.88275</v>
      </c>
      <c r="HD47">
        <v>1.88202</v>
      </c>
      <c r="HE47">
        <v>1.88398</v>
      </c>
      <c r="HF47">
        <v>1.88124</v>
      </c>
      <c r="HG47">
        <v>5</v>
      </c>
      <c r="HH47">
        <v>0</v>
      </c>
      <c r="HI47">
        <v>0</v>
      </c>
      <c r="HJ47">
        <v>0</v>
      </c>
      <c r="HK47" t="s">
        <v>400</v>
      </c>
      <c r="HL47" t="s">
        <v>401</v>
      </c>
      <c r="HM47" t="s">
        <v>402</v>
      </c>
      <c r="HN47" t="s">
        <v>402</v>
      </c>
      <c r="HO47" t="s">
        <v>402</v>
      </c>
      <c r="HP47" t="s">
        <v>402</v>
      </c>
      <c r="HQ47">
        <v>0</v>
      </c>
      <c r="HR47">
        <v>100</v>
      </c>
      <c r="HS47">
        <v>100</v>
      </c>
      <c r="HT47">
        <v>-0.098</v>
      </c>
      <c r="HU47">
        <v>0</v>
      </c>
      <c r="HV47">
        <v>-0.098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-1</v>
      </c>
      <c r="IE47">
        <v>-1</v>
      </c>
      <c r="IF47">
        <v>-1</v>
      </c>
      <c r="IG47">
        <v>-1</v>
      </c>
      <c r="IH47">
        <v>-1607275</v>
      </c>
      <c r="II47">
        <v>25509205.4</v>
      </c>
      <c r="IJ47">
        <v>1.28174</v>
      </c>
      <c r="IK47">
        <v>2.59399</v>
      </c>
      <c r="IL47">
        <v>2.10083</v>
      </c>
      <c r="IM47">
        <v>2.67578</v>
      </c>
      <c r="IN47">
        <v>2.24854</v>
      </c>
      <c r="IO47">
        <v>2.30103</v>
      </c>
      <c r="IP47">
        <v>37.6504</v>
      </c>
      <c r="IQ47">
        <v>15.8132</v>
      </c>
      <c r="IR47">
        <v>18</v>
      </c>
      <c r="IS47">
        <v>757.334</v>
      </c>
      <c r="IT47">
        <v>520.506</v>
      </c>
      <c r="IU47">
        <v>24.9998</v>
      </c>
      <c r="IV47">
        <v>31.486</v>
      </c>
      <c r="IW47">
        <v>30.0003</v>
      </c>
      <c r="IX47">
        <v>31.272</v>
      </c>
      <c r="IY47">
        <v>31.2287</v>
      </c>
      <c r="IZ47">
        <v>25.6053</v>
      </c>
      <c r="JA47">
        <v>100</v>
      </c>
      <c r="JB47">
        <v>0</v>
      </c>
      <c r="JC47">
        <v>25</v>
      </c>
      <c r="JD47">
        <v>400</v>
      </c>
      <c r="JE47">
        <v>14.8029</v>
      </c>
      <c r="JF47">
        <v>100.676</v>
      </c>
      <c r="JG47">
        <v>99.9934</v>
      </c>
    </row>
    <row r="48" spans="1:267">
      <c r="A48">
        <v>30</v>
      </c>
      <c r="B48">
        <v>1530552394.6</v>
      </c>
      <c r="C48">
        <v>1825.5</v>
      </c>
      <c r="D48" t="s">
        <v>488</v>
      </c>
      <c r="E48" t="s">
        <v>489</v>
      </c>
      <c r="F48" t="s">
        <v>393</v>
      </c>
      <c r="G48" t="s">
        <v>394</v>
      </c>
      <c r="I48">
        <v>1530552394.6</v>
      </c>
      <c r="J48">
        <f>(K48)/1000</f>
        <v>0</v>
      </c>
      <c r="K48">
        <f>1000*CT48*AI48*(CP48-CQ48)/(100*CJ48*(1000-AI48*CP48))</f>
        <v>0</v>
      </c>
      <c r="L48">
        <f>CT48*AI48*(CO48-CN48*(1000-AI48*CQ48)/(1000-AI48*CP48))/(100*CJ48)</f>
        <v>0</v>
      </c>
      <c r="M48">
        <f>CN48 - IF(AI48&gt;1, L48*CJ48*100.0/(AK48*DB48), 0)</f>
        <v>0</v>
      </c>
      <c r="N48">
        <f>((T48-J48/2)*M48-L48)/(T48+J48/2)</f>
        <v>0</v>
      </c>
      <c r="O48">
        <f>N48*(CU48+CV48)/1000.0</f>
        <v>0</v>
      </c>
      <c r="P48">
        <f>(CN48 - IF(AI48&gt;1, L48*CJ48*100.0/(AK48*DB48), 0))*(CU48+CV48)/1000.0</f>
        <v>0</v>
      </c>
      <c r="Q48">
        <f>2.0/((1/S48-1/R48)+SIGN(S48)*SQRT((1/S48-1/R48)*(1/S48-1/R48) + 4*CK48/((CK48+1)*(CK48+1))*(2*1/S48*1/R48-1/R48*1/R48)))</f>
        <v>0</v>
      </c>
      <c r="R48">
        <f>IF(LEFT(CL48,1)&lt;&gt;"0",IF(LEFT(CL48,1)="1",3.0,$B$7),$D$5+$E$5*(DB48*CU48/($K$5*1000))+$F$5*(DB48*CU48/($K$5*1000))*MAX(MIN(CJ48,$J$5),$I$5)*MAX(MIN(CJ48,$J$5),$I$5)+$G$5*MAX(MIN(CJ48,$J$5),$I$5)*(DB48*CU48/($K$5*1000))+$H$5*(DB48*CU48/($K$5*1000))*(DB48*CU48/($K$5*1000)))</f>
        <v>0</v>
      </c>
      <c r="S48">
        <f>J48*(1000-(1000*0.61365*exp(17.502*W48/(240.97+W48))/(CU48+CV48)+CP48)/2)/(1000*0.61365*exp(17.502*W48/(240.97+W48))/(CU48+CV48)-CP48)</f>
        <v>0</v>
      </c>
      <c r="T48">
        <f>1/((CK48+1)/(Q48/1.6)+1/(R48/1.37)) + CK48/((CK48+1)/(Q48/1.6) + CK48/(R48/1.37))</f>
        <v>0</v>
      </c>
      <c r="U48">
        <f>(CF48*CI48)</f>
        <v>0</v>
      </c>
      <c r="V48">
        <f>(CW48+(U48+2*0.95*5.67E-8*(((CW48+$B$9)+273)^4-(CW48+273)^4)-44100*J48)/(1.84*29.3*R48+8*0.95*5.67E-8*(CW48+273)^3))</f>
        <v>0</v>
      </c>
      <c r="W48">
        <f>($C$9*CX48+$D$9*CY48+$E$9*V48)</f>
        <v>0</v>
      </c>
      <c r="X48">
        <f>0.61365*exp(17.502*W48/(240.97+W48))</f>
        <v>0</v>
      </c>
      <c r="Y48">
        <f>(Z48/AA48*100)</f>
        <v>0</v>
      </c>
      <c r="Z48">
        <f>CP48*(CU48+CV48)/1000</f>
        <v>0</v>
      </c>
      <c r="AA48">
        <f>0.61365*exp(17.502*CW48/(240.97+CW48))</f>
        <v>0</v>
      </c>
      <c r="AB48">
        <f>(X48-CP48*(CU48+CV48)/1000)</f>
        <v>0</v>
      </c>
      <c r="AC48">
        <f>(-J48*44100)</f>
        <v>0</v>
      </c>
      <c r="AD48">
        <f>2*29.3*R48*0.92*(CW48-W48)</f>
        <v>0</v>
      </c>
      <c r="AE48">
        <f>2*0.95*5.67E-8*(((CW48+$B$9)+273)^4-(W48+273)^4)</f>
        <v>0</v>
      </c>
      <c r="AF48">
        <f>U48+AE48+AC48+AD48</f>
        <v>0</v>
      </c>
      <c r="AG48">
        <v>0</v>
      </c>
      <c r="AH48">
        <v>0</v>
      </c>
      <c r="AI48">
        <f>IF(AG48*$H$15&gt;=AK48,1.0,(AK48/(AK48-AG48*$H$15)))</f>
        <v>0</v>
      </c>
      <c r="AJ48">
        <f>(AI48-1)*100</f>
        <v>0</v>
      </c>
      <c r="AK48">
        <f>MAX(0,($B$15+$C$15*DB48)/(1+$D$15*DB48)*CU48/(CW48+273)*$E$15)</f>
        <v>0</v>
      </c>
      <c r="AL48" t="s">
        <v>395</v>
      </c>
      <c r="AM48">
        <v>0</v>
      </c>
      <c r="AN48">
        <v>0</v>
      </c>
      <c r="AO48">
        <v>0</v>
      </c>
      <c r="AP48">
        <f>1-AN48/AO48</f>
        <v>0</v>
      </c>
      <c r="AQ48">
        <v>-1</v>
      </c>
      <c r="AR48" t="s">
        <v>490</v>
      </c>
      <c r="AS48">
        <v>8279.88</v>
      </c>
      <c r="AT48">
        <v>1396.8684</v>
      </c>
      <c r="AU48">
        <v>1676.94</v>
      </c>
      <c r="AV48">
        <f>1-AT48/AU48</f>
        <v>0</v>
      </c>
      <c r="AW48">
        <v>0.5</v>
      </c>
      <c r="AX48">
        <f>CG48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395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BN48" t="s">
        <v>395</v>
      </c>
      <c r="BO48" t="s">
        <v>395</v>
      </c>
      <c r="BP48" t="s">
        <v>395</v>
      </c>
      <c r="BQ48" t="s">
        <v>395</v>
      </c>
      <c r="BR48" t="s">
        <v>395</v>
      </c>
      <c r="BS48" t="s">
        <v>395</v>
      </c>
      <c r="BT48" t="s">
        <v>395</v>
      </c>
      <c r="BU48" t="s">
        <v>395</v>
      </c>
      <c r="BV48" t="s">
        <v>395</v>
      </c>
      <c r="BW48" t="s">
        <v>395</v>
      </c>
      <c r="BX48" t="s">
        <v>395</v>
      </c>
      <c r="BY48" t="s">
        <v>395</v>
      </c>
      <c r="BZ48" t="s">
        <v>395</v>
      </c>
      <c r="CA48" t="s">
        <v>395</v>
      </c>
      <c r="CB48" t="s">
        <v>395</v>
      </c>
      <c r="CC48" t="s">
        <v>395</v>
      </c>
      <c r="CD48" t="s">
        <v>395</v>
      </c>
      <c r="CE48" t="s">
        <v>395</v>
      </c>
      <c r="CF48">
        <f>$B$13*DC48+$C$13*DD48+$F$13*DO48*(1-DR48)</f>
        <v>0</v>
      </c>
      <c r="CG48">
        <f>CF48*CH48</f>
        <v>0</v>
      </c>
      <c r="CH48">
        <f>($B$13*$D$11+$C$13*$D$11+$F$13*((EB48+DT48)/MAX(EB48+DT48+EC48, 0.1)*$I$11+EC48/MAX(EB48+DT48+EC48, 0.1)*$J$11))/($B$13+$C$13+$F$13)</f>
        <v>0</v>
      </c>
      <c r="CI48">
        <f>($B$13*$K$11+$C$13*$K$11+$F$13*((EB48+DT48)/MAX(EB48+DT48+EC48, 0.1)*$P$11+EC48/MAX(EB48+DT48+EC48, 0.1)*$Q$11))/($B$13+$C$13+$F$13)</f>
        <v>0</v>
      </c>
      <c r="CJ48">
        <v>9</v>
      </c>
      <c r="CK48">
        <v>0.5</v>
      </c>
      <c r="CL48" t="s">
        <v>397</v>
      </c>
      <c r="CM48">
        <v>1530552394.6</v>
      </c>
      <c r="CN48">
        <v>368.504</v>
      </c>
      <c r="CO48">
        <v>400.033</v>
      </c>
      <c r="CP48">
        <v>29.3741</v>
      </c>
      <c r="CQ48">
        <v>22.1383</v>
      </c>
      <c r="CR48">
        <v>368.602</v>
      </c>
      <c r="CS48">
        <v>29.3741</v>
      </c>
      <c r="CT48">
        <v>700.016</v>
      </c>
      <c r="CU48">
        <v>90.843</v>
      </c>
      <c r="CV48">
        <v>0.100038</v>
      </c>
      <c r="CW48">
        <v>28.2373</v>
      </c>
      <c r="CX48">
        <v>28.2639</v>
      </c>
      <c r="CY48">
        <v>999.9</v>
      </c>
      <c r="CZ48">
        <v>0</v>
      </c>
      <c r="DA48">
        <v>0</v>
      </c>
      <c r="DB48">
        <v>10008.8</v>
      </c>
      <c r="DC48">
        <v>0</v>
      </c>
      <c r="DD48">
        <v>0.219127</v>
      </c>
      <c r="DE48">
        <v>-31.5291</v>
      </c>
      <c r="DF48">
        <v>379.656</v>
      </c>
      <c r="DG48">
        <v>409.09</v>
      </c>
      <c r="DH48">
        <v>7.23584</v>
      </c>
      <c r="DI48">
        <v>400.033</v>
      </c>
      <c r="DJ48">
        <v>22.1383</v>
      </c>
      <c r="DK48">
        <v>2.66843</v>
      </c>
      <c r="DL48">
        <v>2.0111</v>
      </c>
      <c r="DM48">
        <v>22.092</v>
      </c>
      <c r="DN48">
        <v>17.532</v>
      </c>
      <c r="DO48">
        <v>1999.94</v>
      </c>
      <c r="DP48">
        <v>0.900001</v>
      </c>
      <c r="DQ48">
        <v>0.0999991</v>
      </c>
      <c r="DR48">
        <v>0</v>
      </c>
      <c r="DS48">
        <v>1299.15</v>
      </c>
      <c r="DT48">
        <v>4.99974</v>
      </c>
      <c r="DU48">
        <v>28216.7</v>
      </c>
      <c r="DV48">
        <v>15359.6</v>
      </c>
      <c r="DW48">
        <v>49.562</v>
      </c>
      <c r="DX48">
        <v>49.75</v>
      </c>
      <c r="DY48">
        <v>50.187</v>
      </c>
      <c r="DZ48">
        <v>49.375</v>
      </c>
      <c r="EA48">
        <v>51</v>
      </c>
      <c r="EB48">
        <v>1795.45</v>
      </c>
      <c r="EC48">
        <v>199.49</v>
      </c>
      <c r="ED48">
        <v>0</v>
      </c>
      <c r="EE48">
        <v>68.5</v>
      </c>
      <c r="EF48">
        <v>0</v>
      </c>
      <c r="EG48">
        <v>1396.8684</v>
      </c>
      <c r="EH48">
        <v>-876.970770545834</v>
      </c>
      <c r="EI48">
        <v>-16686.7846379249</v>
      </c>
      <c r="EJ48">
        <v>30080.352</v>
      </c>
      <c r="EK48">
        <v>15</v>
      </c>
      <c r="EL48">
        <v>0</v>
      </c>
      <c r="EM48" t="s">
        <v>398</v>
      </c>
      <c r="EN48">
        <v>1626988825.1</v>
      </c>
      <c r="EO48">
        <v>0</v>
      </c>
      <c r="EP48">
        <v>0</v>
      </c>
      <c r="EQ48">
        <v>-0.05</v>
      </c>
      <c r="ER48">
        <v>0</v>
      </c>
      <c r="ES48">
        <v>-0.098</v>
      </c>
      <c r="ET48">
        <v>0</v>
      </c>
      <c r="EU48">
        <v>400</v>
      </c>
      <c r="EV48">
        <v>0</v>
      </c>
      <c r="EW48">
        <v>0.32</v>
      </c>
      <c r="EX48">
        <v>0</v>
      </c>
      <c r="EY48">
        <v>-29.7871341463415</v>
      </c>
      <c r="EZ48">
        <v>-10.6319044159201</v>
      </c>
      <c r="FA48">
        <v>1.03961224422677</v>
      </c>
      <c r="FB48">
        <v>0</v>
      </c>
      <c r="FC48">
        <v>1</v>
      </c>
      <c r="FD48">
        <v>0</v>
      </c>
      <c r="FE48">
        <v>0</v>
      </c>
      <c r="FF48">
        <v>0</v>
      </c>
      <c r="FG48">
        <v>6.9343943902439</v>
      </c>
      <c r="FH48">
        <v>2.10536428175812</v>
      </c>
      <c r="FI48">
        <v>0.208138121296468</v>
      </c>
      <c r="FJ48">
        <v>0</v>
      </c>
      <c r="FK48">
        <v>0</v>
      </c>
      <c r="FL48">
        <v>3</v>
      </c>
      <c r="FM48" t="s">
        <v>399</v>
      </c>
      <c r="FN48">
        <v>3.44467</v>
      </c>
      <c r="FO48">
        <v>2.77967</v>
      </c>
      <c r="FP48">
        <v>0.0783507</v>
      </c>
      <c r="FQ48">
        <v>0.0833868</v>
      </c>
      <c r="FR48">
        <v>0.114495</v>
      </c>
      <c r="FS48">
        <v>0.0928681</v>
      </c>
      <c r="FT48">
        <v>19552.7</v>
      </c>
      <c r="FU48">
        <v>23727.6</v>
      </c>
      <c r="FV48">
        <v>20681.2</v>
      </c>
      <c r="FW48">
        <v>24992.6</v>
      </c>
      <c r="FX48">
        <v>29057.4</v>
      </c>
      <c r="FY48">
        <v>33386</v>
      </c>
      <c r="FZ48">
        <v>37356</v>
      </c>
      <c r="GA48">
        <v>41486.2</v>
      </c>
      <c r="GB48">
        <v>2.2322</v>
      </c>
      <c r="GC48">
        <v>1.99583</v>
      </c>
      <c r="GD48">
        <v>0.0350997</v>
      </c>
      <c r="GE48">
        <v>0</v>
      </c>
      <c r="GF48">
        <v>27.6908</v>
      </c>
      <c r="GG48">
        <v>999.9</v>
      </c>
      <c r="GH48">
        <v>67.47</v>
      </c>
      <c r="GI48">
        <v>33.375</v>
      </c>
      <c r="GJ48">
        <v>38.3234</v>
      </c>
      <c r="GK48">
        <v>62.0823</v>
      </c>
      <c r="GL48">
        <v>17.8806</v>
      </c>
      <c r="GM48">
        <v>2</v>
      </c>
      <c r="GN48">
        <v>0.31799</v>
      </c>
      <c r="GO48">
        <v>2.75864</v>
      </c>
      <c r="GP48">
        <v>20.3139</v>
      </c>
      <c r="GQ48">
        <v>5.22283</v>
      </c>
      <c r="GR48">
        <v>11.962</v>
      </c>
      <c r="GS48">
        <v>4.98565</v>
      </c>
      <c r="GT48">
        <v>3.301</v>
      </c>
      <c r="GU48">
        <v>999.9</v>
      </c>
      <c r="GV48">
        <v>9999</v>
      </c>
      <c r="GW48">
        <v>9999</v>
      </c>
      <c r="GX48">
        <v>9999</v>
      </c>
      <c r="GY48">
        <v>1.88411</v>
      </c>
      <c r="GZ48">
        <v>1.88108</v>
      </c>
      <c r="HA48">
        <v>1.88278</v>
      </c>
      <c r="HB48">
        <v>1.8813</v>
      </c>
      <c r="HC48">
        <v>1.88277</v>
      </c>
      <c r="HD48">
        <v>1.88202</v>
      </c>
      <c r="HE48">
        <v>1.88398</v>
      </c>
      <c r="HF48">
        <v>1.88118</v>
      </c>
      <c r="HG48">
        <v>5</v>
      </c>
      <c r="HH48">
        <v>0</v>
      </c>
      <c r="HI48">
        <v>0</v>
      </c>
      <c r="HJ48">
        <v>0</v>
      </c>
      <c r="HK48" t="s">
        <v>400</v>
      </c>
      <c r="HL48" t="s">
        <v>401</v>
      </c>
      <c r="HM48" t="s">
        <v>402</v>
      </c>
      <c r="HN48" t="s">
        <v>402</v>
      </c>
      <c r="HO48" t="s">
        <v>402</v>
      </c>
      <c r="HP48" t="s">
        <v>402</v>
      </c>
      <c r="HQ48">
        <v>0</v>
      </c>
      <c r="HR48">
        <v>100</v>
      </c>
      <c r="HS48">
        <v>100</v>
      </c>
      <c r="HT48">
        <v>-0.098</v>
      </c>
      <c r="HU48">
        <v>0</v>
      </c>
      <c r="HV48">
        <v>-0.098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-1</v>
      </c>
      <c r="IE48">
        <v>-1</v>
      </c>
      <c r="IF48">
        <v>-1</v>
      </c>
      <c r="IG48">
        <v>-1</v>
      </c>
      <c r="IH48">
        <v>-1607273.8</v>
      </c>
      <c r="II48">
        <v>25509206.6</v>
      </c>
      <c r="IJ48">
        <v>1.28174</v>
      </c>
      <c r="IK48">
        <v>2.59033</v>
      </c>
      <c r="IL48">
        <v>2.10083</v>
      </c>
      <c r="IM48">
        <v>2.6709</v>
      </c>
      <c r="IN48">
        <v>2.24854</v>
      </c>
      <c r="IO48">
        <v>2.37183</v>
      </c>
      <c r="IP48">
        <v>37.6987</v>
      </c>
      <c r="IQ48">
        <v>15.8044</v>
      </c>
      <c r="IR48">
        <v>18</v>
      </c>
      <c r="IS48">
        <v>749.064</v>
      </c>
      <c r="IT48">
        <v>520.464</v>
      </c>
      <c r="IU48">
        <v>24.9989</v>
      </c>
      <c r="IV48">
        <v>31.5036</v>
      </c>
      <c r="IW48">
        <v>30.0001</v>
      </c>
      <c r="IX48">
        <v>31.2934</v>
      </c>
      <c r="IY48">
        <v>31.2501</v>
      </c>
      <c r="IZ48">
        <v>25.6086</v>
      </c>
      <c r="JA48">
        <v>100</v>
      </c>
      <c r="JB48">
        <v>0</v>
      </c>
      <c r="JC48">
        <v>25</v>
      </c>
      <c r="JD48">
        <v>400</v>
      </c>
      <c r="JE48">
        <v>14.8029</v>
      </c>
      <c r="JF48">
        <v>100.673</v>
      </c>
      <c r="JG48">
        <v>99.9916</v>
      </c>
    </row>
    <row r="49" spans="1:267">
      <c r="A49">
        <v>31</v>
      </c>
      <c r="B49">
        <v>1530552468.6</v>
      </c>
      <c r="C49">
        <v>1899.5</v>
      </c>
      <c r="D49" t="s">
        <v>491</v>
      </c>
      <c r="E49" t="s">
        <v>492</v>
      </c>
      <c r="F49" t="s">
        <v>393</v>
      </c>
      <c r="G49" t="s">
        <v>394</v>
      </c>
      <c r="I49">
        <v>1530552468.6</v>
      </c>
      <c r="J49">
        <f>(K49)/1000</f>
        <v>0</v>
      </c>
      <c r="K49">
        <f>1000*CT49*AI49*(CP49-CQ49)/(100*CJ49*(1000-AI49*CP49))</f>
        <v>0</v>
      </c>
      <c r="L49">
        <f>CT49*AI49*(CO49-CN49*(1000-AI49*CQ49)/(1000-AI49*CP49))/(100*CJ49)</f>
        <v>0</v>
      </c>
      <c r="M49">
        <f>CN49 - IF(AI49&gt;1, L49*CJ49*100.0/(AK49*DB49), 0)</f>
        <v>0</v>
      </c>
      <c r="N49">
        <f>((T49-J49/2)*M49-L49)/(T49+J49/2)</f>
        <v>0</v>
      </c>
      <c r="O49">
        <f>N49*(CU49+CV49)/1000.0</f>
        <v>0</v>
      </c>
      <c r="P49">
        <f>(CN49 - IF(AI49&gt;1, L49*CJ49*100.0/(AK49*DB49), 0))*(CU49+CV49)/1000.0</f>
        <v>0</v>
      </c>
      <c r="Q49">
        <f>2.0/((1/S49-1/R49)+SIGN(S49)*SQRT((1/S49-1/R49)*(1/S49-1/R49) + 4*CK49/((CK49+1)*(CK49+1))*(2*1/S49*1/R49-1/R49*1/R49)))</f>
        <v>0</v>
      </c>
      <c r="R49">
        <f>IF(LEFT(CL49,1)&lt;&gt;"0",IF(LEFT(CL49,1)="1",3.0,$B$7),$D$5+$E$5*(DB49*CU49/($K$5*1000))+$F$5*(DB49*CU49/($K$5*1000))*MAX(MIN(CJ49,$J$5),$I$5)*MAX(MIN(CJ49,$J$5),$I$5)+$G$5*MAX(MIN(CJ49,$J$5),$I$5)*(DB49*CU49/($K$5*1000))+$H$5*(DB49*CU49/($K$5*1000))*(DB49*CU49/($K$5*1000)))</f>
        <v>0</v>
      </c>
      <c r="S49">
        <f>J49*(1000-(1000*0.61365*exp(17.502*W49/(240.97+W49))/(CU49+CV49)+CP49)/2)/(1000*0.61365*exp(17.502*W49/(240.97+W49))/(CU49+CV49)-CP49)</f>
        <v>0</v>
      </c>
      <c r="T49">
        <f>1/((CK49+1)/(Q49/1.6)+1/(R49/1.37)) + CK49/((CK49+1)/(Q49/1.6) + CK49/(R49/1.37))</f>
        <v>0</v>
      </c>
      <c r="U49">
        <f>(CF49*CI49)</f>
        <v>0</v>
      </c>
      <c r="V49">
        <f>(CW49+(U49+2*0.95*5.67E-8*(((CW49+$B$9)+273)^4-(CW49+273)^4)-44100*J49)/(1.84*29.3*R49+8*0.95*5.67E-8*(CW49+273)^3))</f>
        <v>0</v>
      </c>
      <c r="W49">
        <f>($C$9*CX49+$D$9*CY49+$E$9*V49)</f>
        <v>0</v>
      </c>
      <c r="X49">
        <f>0.61365*exp(17.502*W49/(240.97+W49))</f>
        <v>0</v>
      </c>
      <c r="Y49">
        <f>(Z49/AA49*100)</f>
        <v>0</v>
      </c>
      <c r="Z49">
        <f>CP49*(CU49+CV49)/1000</f>
        <v>0</v>
      </c>
      <c r="AA49">
        <f>0.61365*exp(17.502*CW49/(240.97+CW49))</f>
        <v>0</v>
      </c>
      <c r="AB49">
        <f>(X49-CP49*(CU49+CV49)/1000)</f>
        <v>0</v>
      </c>
      <c r="AC49">
        <f>(-J49*44100)</f>
        <v>0</v>
      </c>
      <c r="AD49">
        <f>2*29.3*R49*0.92*(CW49-W49)</f>
        <v>0</v>
      </c>
      <c r="AE49">
        <f>2*0.95*5.67E-8*(((CW49+$B$9)+273)^4-(W49+273)^4)</f>
        <v>0</v>
      </c>
      <c r="AF49">
        <f>U49+AE49+AC49+AD49</f>
        <v>0</v>
      </c>
      <c r="AG49">
        <v>1</v>
      </c>
      <c r="AH49">
        <v>0</v>
      </c>
      <c r="AI49">
        <f>IF(AG49*$H$15&gt;=AK49,1.0,(AK49/(AK49-AG49*$H$15)))</f>
        <v>0</v>
      </c>
      <c r="AJ49">
        <f>(AI49-1)*100</f>
        <v>0</v>
      </c>
      <c r="AK49">
        <f>MAX(0,($B$15+$C$15*DB49)/(1+$D$15*DB49)*CU49/(CW49+273)*$E$15)</f>
        <v>0</v>
      </c>
      <c r="AL49" t="s">
        <v>395</v>
      </c>
      <c r="AM49">
        <v>0</v>
      </c>
      <c r="AN49">
        <v>0</v>
      </c>
      <c r="AO49">
        <v>0</v>
      </c>
      <c r="AP49">
        <f>1-AN49/AO49</f>
        <v>0</v>
      </c>
      <c r="AQ49">
        <v>-1</v>
      </c>
      <c r="AR49" t="s">
        <v>493</v>
      </c>
      <c r="AS49">
        <v>8327.54</v>
      </c>
      <c r="AT49">
        <v>1220.86038461538</v>
      </c>
      <c r="AU49">
        <v>1624.65</v>
      </c>
      <c r="AV49">
        <f>1-AT49/AU49</f>
        <v>0</v>
      </c>
      <c r="AW49">
        <v>0.5</v>
      </c>
      <c r="AX49">
        <f>CG49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395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BN49" t="s">
        <v>395</v>
      </c>
      <c r="BO49" t="s">
        <v>395</v>
      </c>
      <c r="BP49" t="s">
        <v>395</v>
      </c>
      <c r="BQ49" t="s">
        <v>395</v>
      </c>
      <c r="BR49" t="s">
        <v>395</v>
      </c>
      <c r="BS49" t="s">
        <v>395</v>
      </c>
      <c r="BT49" t="s">
        <v>395</v>
      </c>
      <c r="BU49" t="s">
        <v>395</v>
      </c>
      <c r="BV49" t="s">
        <v>395</v>
      </c>
      <c r="BW49" t="s">
        <v>395</v>
      </c>
      <c r="BX49" t="s">
        <v>395</v>
      </c>
      <c r="BY49" t="s">
        <v>395</v>
      </c>
      <c r="BZ49" t="s">
        <v>395</v>
      </c>
      <c r="CA49" t="s">
        <v>395</v>
      </c>
      <c r="CB49" t="s">
        <v>395</v>
      </c>
      <c r="CC49" t="s">
        <v>395</v>
      </c>
      <c r="CD49" t="s">
        <v>395</v>
      </c>
      <c r="CE49" t="s">
        <v>395</v>
      </c>
      <c r="CF49">
        <f>$B$13*DC49+$C$13*DD49+$F$13*DO49*(1-DR49)</f>
        <v>0</v>
      </c>
      <c r="CG49">
        <f>CF49*CH49</f>
        <v>0</v>
      </c>
      <c r="CH49">
        <f>($B$13*$D$11+$C$13*$D$11+$F$13*((EB49+DT49)/MAX(EB49+DT49+EC49, 0.1)*$I$11+EC49/MAX(EB49+DT49+EC49, 0.1)*$J$11))/($B$13+$C$13+$F$13)</f>
        <v>0</v>
      </c>
      <c r="CI49">
        <f>($B$13*$K$11+$C$13*$K$11+$F$13*((EB49+DT49)/MAX(EB49+DT49+EC49, 0.1)*$P$11+EC49/MAX(EB49+DT49+EC49, 0.1)*$Q$11))/($B$13+$C$13+$F$13)</f>
        <v>0</v>
      </c>
      <c r="CJ49">
        <v>9</v>
      </c>
      <c r="CK49">
        <v>0.5</v>
      </c>
      <c r="CL49" t="s">
        <v>397</v>
      </c>
      <c r="CM49">
        <v>1530552468.6</v>
      </c>
      <c r="CN49">
        <v>367.433</v>
      </c>
      <c r="CO49">
        <v>399.977</v>
      </c>
      <c r="CP49">
        <v>29.2755</v>
      </c>
      <c r="CQ49">
        <v>22.4214</v>
      </c>
      <c r="CR49">
        <v>367.531</v>
      </c>
      <c r="CS49">
        <v>29.2755</v>
      </c>
      <c r="CT49">
        <v>700.068</v>
      </c>
      <c r="CU49">
        <v>90.845</v>
      </c>
      <c r="CV49">
        <v>0.100218</v>
      </c>
      <c r="CW49">
        <v>28.4343</v>
      </c>
      <c r="CX49">
        <v>28.074</v>
      </c>
      <c r="CY49">
        <v>999.9</v>
      </c>
      <c r="CZ49">
        <v>0</v>
      </c>
      <c r="DA49">
        <v>0</v>
      </c>
      <c r="DB49">
        <v>9999.38</v>
      </c>
      <c r="DC49">
        <v>0</v>
      </c>
      <c r="DD49">
        <v>0.219127</v>
      </c>
      <c r="DE49">
        <v>-32.5449</v>
      </c>
      <c r="DF49">
        <v>378.514</v>
      </c>
      <c r="DG49">
        <v>409.151</v>
      </c>
      <c r="DH49">
        <v>6.85415</v>
      </c>
      <c r="DI49">
        <v>399.977</v>
      </c>
      <c r="DJ49">
        <v>22.4214</v>
      </c>
      <c r="DK49">
        <v>2.65954</v>
      </c>
      <c r="DL49">
        <v>2.03687</v>
      </c>
      <c r="DM49">
        <v>22.0372</v>
      </c>
      <c r="DN49">
        <v>17.7339</v>
      </c>
      <c r="DO49">
        <v>1999.98</v>
      </c>
      <c r="DP49">
        <v>0.900002</v>
      </c>
      <c r="DQ49">
        <v>0.0999979</v>
      </c>
      <c r="DR49">
        <v>0</v>
      </c>
      <c r="DS49">
        <v>1173.01</v>
      </c>
      <c r="DT49">
        <v>4.99974</v>
      </c>
      <c r="DU49">
        <v>27245.3</v>
      </c>
      <c r="DV49">
        <v>15359.9</v>
      </c>
      <c r="DW49">
        <v>49.25</v>
      </c>
      <c r="DX49">
        <v>50.062</v>
      </c>
      <c r="DY49">
        <v>50.125</v>
      </c>
      <c r="DZ49">
        <v>49.75</v>
      </c>
      <c r="EA49">
        <v>50.75</v>
      </c>
      <c r="EB49">
        <v>1795.49</v>
      </c>
      <c r="EC49">
        <v>199.49</v>
      </c>
      <c r="ED49">
        <v>0</v>
      </c>
      <c r="EE49">
        <v>73.5</v>
      </c>
      <c r="EF49">
        <v>0</v>
      </c>
      <c r="EG49">
        <v>1220.86038461538</v>
      </c>
      <c r="EH49">
        <v>-388.863247860426</v>
      </c>
      <c r="EI49">
        <v>-8715.37094114337</v>
      </c>
      <c r="EJ49">
        <v>28412.4384615385</v>
      </c>
      <c r="EK49">
        <v>15</v>
      </c>
      <c r="EL49">
        <v>0</v>
      </c>
      <c r="EM49" t="s">
        <v>398</v>
      </c>
      <c r="EN49">
        <v>1626988825.1</v>
      </c>
      <c r="EO49">
        <v>0</v>
      </c>
      <c r="EP49">
        <v>0</v>
      </c>
      <c r="EQ49">
        <v>-0.05</v>
      </c>
      <c r="ER49">
        <v>0</v>
      </c>
      <c r="ES49">
        <v>-0.098</v>
      </c>
      <c r="ET49">
        <v>0</v>
      </c>
      <c r="EU49">
        <v>400</v>
      </c>
      <c r="EV49">
        <v>0</v>
      </c>
      <c r="EW49">
        <v>0.32</v>
      </c>
      <c r="EX49">
        <v>0</v>
      </c>
      <c r="EY49">
        <v>-31.9591243902439</v>
      </c>
      <c r="EZ49">
        <v>-4.59901463414643</v>
      </c>
      <c r="FA49">
        <v>0.478653721659797</v>
      </c>
      <c r="FB49">
        <v>0</v>
      </c>
      <c r="FC49">
        <v>1</v>
      </c>
      <c r="FD49">
        <v>0</v>
      </c>
      <c r="FE49">
        <v>0</v>
      </c>
      <c r="FF49">
        <v>0</v>
      </c>
      <c r="FG49">
        <v>6.60107487804878</v>
      </c>
      <c r="FH49">
        <v>2.00444843205576</v>
      </c>
      <c r="FI49">
        <v>0.204648890710132</v>
      </c>
      <c r="FJ49">
        <v>0</v>
      </c>
      <c r="FK49">
        <v>0</v>
      </c>
      <c r="FL49">
        <v>3</v>
      </c>
      <c r="FM49" t="s">
        <v>399</v>
      </c>
      <c r="FN49">
        <v>3.44478</v>
      </c>
      <c r="FO49">
        <v>2.77977</v>
      </c>
      <c r="FP49">
        <v>0.0781726</v>
      </c>
      <c r="FQ49">
        <v>0.0833797</v>
      </c>
      <c r="FR49">
        <v>0.114228</v>
      </c>
      <c r="FS49">
        <v>0.0937142</v>
      </c>
      <c r="FT49">
        <v>19557.3</v>
      </c>
      <c r="FU49">
        <v>23729.5</v>
      </c>
      <c r="FV49">
        <v>20682</v>
      </c>
      <c r="FW49">
        <v>24994.3</v>
      </c>
      <c r="FX49">
        <v>29067.6</v>
      </c>
      <c r="FY49">
        <v>33357.6</v>
      </c>
      <c r="FZ49">
        <v>37357.8</v>
      </c>
      <c r="GA49">
        <v>41489.5</v>
      </c>
      <c r="GB49">
        <v>2.22582</v>
      </c>
      <c r="GC49">
        <v>1.99595</v>
      </c>
      <c r="GD49">
        <v>0.0132173</v>
      </c>
      <c r="GE49">
        <v>0</v>
      </c>
      <c r="GF49">
        <v>27.8582</v>
      </c>
      <c r="GG49">
        <v>999.9</v>
      </c>
      <c r="GH49">
        <v>67.019</v>
      </c>
      <c r="GI49">
        <v>33.516</v>
      </c>
      <c r="GJ49">
        <v>38.3647</v>
      </c>
      <c r="GK49">
        <v>62.2123</v>
      </c>
      <c r="GL49">
        <v>17.8446</v>
      </c>
      <c r="GM49">
        <v>2</v>
      </c>
      <c r="GN49">
        <v>0.316593</v>
      </c>
      <c r="GO49">
        <v>2.79787</v>
      </c>
      <c r="GP49">
        <v>20.3134</v>
      </c>
      <c r="GQ49">
        <v>5.22313</v>
      </c>
      <c r="GR49">
        <v>11.962</v>
      </c>
      <c r="GS49">
        <v>4.98565</v>
      </c>
      <c r="GT49">
        <v>3.301</v>
      </c>
      <c r="GU49">
        <v>999.9</v>
      </c>
      <c r="GV49">
        <v>9999</v>
      </c>
      <c r="GW49">
        <v>9999</v>
      </c>
      <c r="GX49">
        <v>9999</v>
      </c>
      <c r="GY49">
        <v>1.88415</v>
      </c>
      <c r="GZ49">
        <v>1.88109</v>
      </c>
      <c r="HA49">
        <v>1.8828</v>
      </c>
      <c r="HB49">
        <v>1.8813</v>
      </c>
      <c r="HC49">
        <v>1.88275</v>
      </c>
      <c r="HD49">
        <v>1.88202</v>
      </c>
      <c r="HE49">
        <v>1.88398</v>
      </c>
      <c r="HF49">
        <v>1.88123</v>
      </c>
      <c r="HG49">
        <v>5</v>
      </c>
      <c r="HH49">
        <v>0</v>
      </c>
      <c r="HI49">
        <v>0</v>
      </c>
      <c r="HJ49">
        <v>0</v>
      </c>
      <c r="HK49" t="s">
        <v>400</v>
      </c>
      <c r="HL49" t="s">
        <v>401</v>
      </c>
      <c r="HM49" t="s">
        <v>402</v>
      </c>
      <c r="HN49" t="s">
        <v>402</v>
      </c>
      <c r="HO49" t="s">
        <v>402</v>
      </c>
      <c r="HP49" t="s">
        <v>402</v>
      </c>
      <c r="HQ49">
        <v>0</v>
      </c>
      <c r="HR49">
        <v>100</v>
      </c>
      <c r="HS49">
        <v>100</v>
      </c>
      <c r="HT49">
        <v>-0.098</v>
      </c>
      <c r="HU49">
        <v>0</v>
      </c>
      <c r="HV49">
        <v>-0.098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-1</v>
      </c>
      <c r="IE49">
        <v>-1</v>
      </c>
      <c r="IF49">
        <v>-1</v>
      </c>
      <c r="IG49">
        <v>-1</v>
      </c>
      <c r="IH49">
        <v>-1607272.6</v>
      </c>
      <c r="II49">
        <v>25509207.8</v>
      </c>
      <c r="IJ49">
        <v>1.28174</v>
      </c>
      <c r="IK49">
        <v>2.59888</v>
      </c>
      <c r="IL49">
        <v>2.10083</v>
      </c>
      <c r="IM49">
        <v>2.66968</v>
      </c>
      <c r="IN49">
        <v>2.24854</v>
      </c>
      <c r="IO49">
        <v>2.25464</v>
      </c>
      <c r="IP49">
        <v>37.7711</v>
      </c>
      <c r="IQ49">
        <v>15.7781</v>
      </c>
      <c r="IR49">
        <v>18</v>
      </c>
      <c r="IS49">
        <v>743.459</v>
      </c>
      <c r="IT49">
        <v>520.652</v>
      </c>
      <c r="IU49">
        <v>25.0016</v>
      </c>
      <c r="IV49">
        <v>31.4943</v>
      </c>
      <c r="IW49">
        <v>30</v>
      </c>
      <c r="IX49">
        <v>31.3001</v>
      </c>
      <c r="IY49">
        <v>31.261</v>
      </c>
      <c r="IZ49">
        <v>25.6198</v>
      </c>
      <c r="JA49">
        <v>100</v>
      </c>
      <c r="JB49">
        <v>0</v>
      </c>
      <c r="JC49">
        <v>25</v>
      </c>
      <c r="JD49">
        <v>400</v>
      </c>
      <c r="JE49">
        <v>14.8029</v>
      </c>
      <c r="JF49">
        <v>100.678</v>
      </c>
      <c r="JG49">
        <v>99.9991</v>
      </c>
    </row>
    <row r="50" spans="1:267">
      <c r="A50">
        <v>32</v>
      </c>
      <c r="B50">
        <v>1530552522.6</v>
      </c>
      <c r="C50">
        <v>1953.5</v>
      </c>
      <c r="D50" t="s">
        <v>494</v>
      </c>
      <c r="E50" t="s">
        <v>495</v>
      </c>
      <c r="F50" t="s">
        <v>393</v>
      </c>
      <c r="G50" t="s">
        <v>394</v>
      </c>
      <c r="I50">
        <v>1530552522.6</v>
      </c>
      <c r="J50">
        <f>(K50)/1000</f>
        <v>0</v>
      </c>
      <c r="K50">
        <f>1000*CT50*AI50*(CP50-CQ50)/(100*CJ50*(1000-AI50*CP50))</f>
        <v>0</v>
      </c>
      <c r="L50">
        <f>CT50*AI50*(CO50-CN50*(1000-AI50*CQ50)/(1000-AI50*CP50))/(100*CJ50)</f>
        <v>0</v>
      </c>
      <c r="M50">
        <f>CN50 - IF(AI50&gt;1, L50*CJ50*100.0/(AK50*DB50), 0)</f>
        <v>0</v>
      </c>
      <c r="N50">
        <f>((T50-J50/2)*M50-L50)/(T50+J50/2)</f>
        <v>0</v>
      </c>
      <c r="O50">
        <f>N50*(CU50+CV50)/1000.0</f>
        <v>0</v>
      </c>
      <c r="P50">
        <f>(CN50 - IF(AI50&gt;1, L50*CJ50*100.0/(AK50*DB50), 0))*(CU50+CV50)/1000.0</f>
        <v>0</v>
      </c>
      <c r="Q50">
        <f>2.0/((1/S50-1/R50)+SIGN(S50)*SQRT((1/S50-1/R50)*(1/S50-1/R50) + 4*CK50/((CK50+1)*(CK50+1))*(2*1/S50*1/R50-1/R50*1/R50)))</f>
        <v>0</v>
      </c>
      <c r="R50">
        <f>IF(LEFT(CL50,1)&lt;&gt;"0",IF(LEFT(CL50,1)="1",3.0,$B$7),$D$5+$E$5*(DB50*CU50/($K$5*1000))+$F$5*(DB50*CU50/($K$5*1000))*MAX(MIN(CJ50,$J$5),$I$5)*MAX(MIN(CJ50,$J$5),$I$5)+$G$5*MAX(MIN(CJ50,$J$5),$I$5)*(DB50*CU50/($K$5*1000))+$H$5*(DB50*CU50/($K$5*1000))*(DB50*CU50/($K$5*1000)))</f>
        <v>0</v>
      </c>
      <c r="S50">
        <f>J50*(1000-(1000*0.61365*exp(17.502*W50/(240.97+W50))/(CU50+CV50)+CP50)/2)/(1000*0.61365*exp(17.502*W50/(240.97+W50))/(CU50+CV50)-CP50)</f>
        <v>0</v>
      </c>
      <c r="T50">
        <f>1/((CK50+1)/(Q50/1.6)+1/(R50/1.37)) + CK50/((CK50+1)/(Q50/1.6) + CK50/(R50/1.37))</f>
        <v>0</v>
      </c>
      <c r="U50">
        <f>(CF50*CI50)</f>
        <v>0</v>
      </c>
      <c r="V50">
        <f>(CW50+(U50+2*0.95*5.67E-8*(((CW50+$B$9)+273)^4-(CW50+273)^4)-44100*J50)/(1.84*29.3*R50+8*0.95*5.67E-8*(CW50+273)^3))</f>
        <v>0</v>
      </c>
      <c r="W50">
        <f>($C$9*CX50+$D$9*CY50+$E$9*V50)</f>
        <v>0</v>
      </c>
      <c r="X50">
        <f>0.61365*exp(17.502*W50/(240.97+W50))</f>
        <v>0</v>
      </c>
      <c r="Y50">
        <f>(Z50/AA50*100)</f>
        <v>0</v>
      </c>
      <c r="Z50">
        <f>CP50*(CU50+CV50)/1000</f>
        <v>0</v>
      </c>
      <c r="AA50">
        <f>0.61365*exp(17.502*CW50/(240.97+CW50))</f>
        <v>0</v>
      </c>
      <c r="AB50">
        <f>(X50-CP50*(CU50+CV50)/1000)</f>
        <v>0</v>
      </c>
      <c r="AC50">
        <f>(-J50*44100)</f>
        <v>0</v>
      </c>
      <c r="AD50">
        <f>2*29.3*R50*0.92*(CW50-W50)</f>
        <v>0</v>
      </c>
      <c r="AE50">
        <f>2*0.95*5.67E-8*(((CW50+$B$9)+273)^4-(W50+273)^4)</f>
        <v>0</v>
      </c>
      <c r="AF50">
        <f>U50+AE50+AC50+AD50</f>
        <v>0</v>
      </c>
      <c r="AG50">
        <v>91</v>
      </c>
      <c r="AH50">
        <v>13</v>
      </c>
      <c r="AI50">
        <f>IF(AG50*$H$15&gt;=AK50,1.0,(AK50/(AK50-AG50*$H$15)))</f>
        <v>0</v>
      </c>
      <c r="AJ50">
        <f>(AI50-1)*100</f>
        <v>0</v>
      </c>
      <c r="AK50">
        <f>MAX(0,($B$15+$C$15*DB50)/(1+$D$15*DB50)*CU50/(CW50+273)*$E$15)</f>
        <v>0</v>
      </c>
      <c r="AL50" t="s">
        <v>395</v>
      </c>
      <c r="AM50">
        <v>0</v>
      </c>
      <c r="AN50">
        <v>0</v>
      </c>
      <c r="AO50">
        <v>0</v>
      </c>
      <c r="AP50">
        <f>1-AN50/AO50</f>
        <v>0</v>
      </c>
      <c r="AQ50">
        <v>-1</v>
      </c>
      <c r="AR50" t="s">
        <v>496</v>
      </c>
      <c r="AS50">
        <v>8263.26</v>
      </c>
      <c r="AT50">
        <v>834.97572</v>
      </c>
      <c r="AU50">
        <v>1190.13</v>
      </c>
      <c r="AV50">
        <f>1-AT50/AU50</f>
        <v>0</v>
      </c>
      <c r="AW50">
        <v>0.5</v>
      </c>
      <c r="AX50">
        <f>CG50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395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BN50" t="s">
        <v>395</v>
      </c>
      <c r="BO50" t="s">
        <v>395</v>
      </c>
      <c r="BP50" t="s">
        <v>395</v>
      </c>
      <c r="BQ50" t="s">
        <v>395</v>
      </c>
      <c r="BR50" t="s">
        <v>395</v>
      </c>
      <c r="BS50" t="s">
        <v>395</v>
      </c>
      <c r="BT50" t="s">
        <v>395</v>
      </c>
      <c r="BU50" t="s">
        <v>395</v>
      </c>
      <c r="BV50" t="s">
        <v>395</v>
      </c>
      <c r="BW50" t="s">
        <v>395</v>
      </c>
      <c r="BX50" t="s">
        <v>395</v>
      </c>
      <c r="BY50" t="s">
        <v>395</v>
      </c>
      <c r="BZ50" t="s">
        <v>395</v>
      </c>
      <c r="CA50" t="s">
        <v>395</v>
      </c>
      <c r="CB50" t="s">
        <v>395</v>
      </c>
      <c r="CC50" t="s">
        <v>395</v>
      </c>
      <c r="CD50" t="s">
        <v>395</v>
      </c>
      <c r="CE50" t="s">
        <v>395</v>
      </c>
      <c r="CF50">
        <f>$B$13*DC50+$C$13*DD50+$F$13*DO50*(1-DR50)</f>
        <v>0</v>
      </c>
      <c r="CG50">
        <f>CF50*CH50</f>
        <v>0</v>
      </c>
      <c r="CH50">
        <f>($B$13*$D$11+$C$13*$D$11+$F$13*((EB50+DT50)/MAX(EB50+DT50+EC50, 0.1)*$I$11+EC50/MAX(EB50+DT50+EC50, 0.1)*$J$11))/($B$13+$C$13+$F$13)</f>
        <v>0</v>
      </c>
      <c r="CI50">
        <f>($B$13*$K$11+$C$13*$K$11+$F$13*((EB50+DT50)/MAX(EB50+DT50+EC50, 0.1)*$P$11+EC50/MAX(EB50+DT50+EC50, 0.1)*$Q$11))/($B$13+$C$13+$F$13)</f>
        <v>0</v>
      </c>
      <c r="CJ50">
        <v>9</v>
      </c>
      <c r="CK50">
        <v>0.5</v>
      </c>
      <c r="CL50" t="s">
        <v>397</v>
      </c>
      <c r="CM50">
        <v>1530552522.6</v>
      </c>
      <c r="CN50">
        <v>371.566</v>
      </c>
      <c r="CO50">
        <v>400.031</v>
      </c>
      <c r="CP50">
        <v>29.0058</v>
      </c>
      <c r="CQ50">
        <v>22.9884</v>
      </c>
      <c r="CR50">
        <v>371.664</v>
      </c>
      <c r="CS50">
        <v>29.0058</v>
      </c>
      <c r="CT50">
        <v>699.923</v>
      </c>
      <c r="CU50">
        <v>90.8465</v>
      </c>
      <c r="CV50">
        <v>0.100487</v>
      </c>
      <c r="CW50">
        <v>28.2201</v>
      </c>
      <c r="CX50">
        <v>28.2716</v>
      </c>
      <c r="CY50">
        <v>999.9</v>
      </c>
      <c r="CZ50">
        <v>0</v>
      </c>
      <c r="DA50">
        <v>0</v>
      </c>
      <c r="DB50">
        <v>9999.38</v>
      </c>
      <c r="DC50">
        <v>0</v>
      </c>
      <c r="DD50">
        <v>0.232823</v>
      </c>
      <c r="DE50">
        <v>-28.4649</v>
      </c>
      <c r="DF50">
        <v>382.666</v>
      </c>
      <c r="DG50">
        <v>409.443</v>
      </c>
      <c r="DH50">
        <v>6.01749</v>
      </c>
      <c r="DI50">
        <v>400.031</v>
      </c>
      <c r="DJ50">
        <v>22.9884</v>
      </c>
      <c r="DK50">
        <v>2.63508</v>
      </c>
      <c r="DL50">
        <v>2.08841</v>
      </c>
      <c r="DM50">
        <v>21.8858</v>
      </c>
      <c r="DN50">
        <v>18.1311</v>
      </c>
      <c r="DO50">
        <v>2000.25</v>
      </c>
      <c r="DP50">
        <v>0.900008</v>
      </c>
      <c r="DQ50">
        <v>0.0999916</v>
      </c>
      <c r="DR50">
        <v>0</v>
      </c>
      <c r="DS50">
        <v>827.161</v>
      </c>
      <c r="DT50">
        <v>4.99974</v>
      </c>
      <c r="DU50">
        <v>19663.6</v>
      </c>
      <c r="DV50">
        <v>15362</v>
      </c>
      <c r="DW50">
        <v>49.375</v>
      </c>
      <c r="DX50">
        <v>50.312</v>
      </c>
      <c r="DY50">
        <v>50.25</v>
      </c>
      <c r="DZ50">
        <v>49.937</v>
      </c>
      <c r="EA50">
        <v>50.875</v>
      </c>
      <c r="EB50">
        <v>1795.74</v>
      </c>
      <c r="EC50">
        <v>199.51</v>
      </c>
      <c r="ED50">
        <v>0</v>
      </c>
      <c r="EE50">
        <v>53.2999999523163</v>
      </c>
      <c r="EF50">
        <v>0</v>
      </c>
      <c r="EG50">
        <v>834.97572</v>
      </c>
      <c r="EH50">
        <v>-75.4056923450865</v>
      </c>
      <c r="EI50">
        <v>-3289.44615162645</v>
      </c>
      <c r="EJ50">
        <v>20068.312</v>
      </c>
      <c r="EK50">
        <v>15</v>
      </c>
      <c r="EL50">
        <v>0</v>
      </c>
      <c r="EM50" t="s">
        <v>398</v>
      </c>
      <c r="EN50">
        <v>1626988825.1</v>
      </c>
      <c r="EO50">
        <v>0</v>
      </c>
      <c r="EP50">
        <v>0</v>
      </c>
      <c r="EQ50">
        <v>-0.05</v>
      </c>
      <c r="ER50">
        <v>0</v>
      </c>
      <c r="ES50">
        <v>-0.098</v>
      </c>
      <c r="ET50">
        <v>0</v>
      </c>
      <c r="EU50">
        <v>400</v>
      </c>
      <c r="EV50">
        <v>0</v>
      </c>
      <c r="EW50">
        <v>0.32</v>
      </c>
      <c r="EX50">
        <v>0</v>
      </c>
      <c r="EY50">
        <v>-28.0067682926829</v>
      </c>
      <c r="EZ50">
        <v>-3.19249756097561</v>
      </c>
      <c r="FA50">
        <v>0.333259539551328</v>
      </c>
      <c r="FB50">
        <v>0</v>
      </c>
      <c r="FC50">
        <v>1</v>
      </c>
      <c r="FD50">
        <v>0</v>
      </c>
      <c r="FE50">
        <v>0</v>
      </c>
      <c r="FF50">
        <v>0</v>
      </c>
      <c r="FG50">
        <v>5.86392756097561</v>
      </c>
      <c r="FH50">
        <v>1.21532508710802</v>
      </c>
      <c r="FI50">
        <v>0.123198024211677</v>
      </c>
      <c r="FJ50">
        <v>0</v>
      </c>
      <c r="FK50">
        <v>0</v>
      </c>
      <c r="FL50">
        <v>3</v>
      </c>
      <c r="FM50" t="s">
        <v>399</v>
      </c>
      <c r="FN50">
        <v>3.44449</v>
      </c>
      <c r="FO50">
        <v>2.78004</v>
      </c>
      <c r="FP50">
        <v>0.0788506</v>
      </c>
      <c r="FQ50">
        <v>0.0833878</v>
      </c>
      <c r="FR50">
        <v>0.113486</v>
      </c>
      <c r="FS50">
        <v>0.0953913</v>
      </c>
      <c r="FT50">
        <v>19543</v>
      </c>
      <c r="FU50">
        <v>23729.1</v>
      </c>
      <c r="FV50">
        <v>20682.2</v>
      </c>
      <c r="FW50">
        <v>24994.2</v>
      </c>
      <c r="FX50">
        <v>29092.3</v>
      </c>
      <c r="FY50">
        <v>33296</v>
      </c>
      <c r="FZ50">
        <v>37358.2</v>
      </c>
      <c r="GA50">
        <v>41489.8</v>
      </c>
      <c r="GB50">
        <v>2.10142</v>
      </c>
      <c r="GC50">
        <v>1.99495</v>
      </c>
      <c r="GD50">
        <v>0.0203401</v>
      </c>
      <c r="GE50">
        <v>0</v>
      </c>
      <c r="GF50">
        <v>27.9396</v>
      </c>
      <c r="GG50">
        <v>999.9</v>
      </c>
      <c r="GH50">
        <v>67.092</v>
      </c>
      <c r="GI50">
        <v>33.616</v>
      </c>
      <c r="GJ50">
        <v>38.6185</v>
      </c>
      <c r="GK50">
        <v>61.9423</v>
      </c>
      <c r="GL50">
        <v>17.8686</v>
      </c>
      <c r="GM50">
        <v>2</v>
      </c>
      <c r="GN50">
        <v>0.31781</v>
      </c>
      <c r="GO50">
        <v>2.8797</v>
      </c>
      <c r="GP50">
        <v>20.3111</v>
      </c>
      <c r="GQ50">
        <v>5.21894</v>
      </c>
      <c r="GR50">
        <v>11.962</v>
      </c>
      <c r="GS50">
        <v>4.98525</v>
      </c>
      <c r="GT50">
        <v>3.30025</v>
      </c>
      <c r="GU50">
        <v>999.9</v>
      </c>
      <c r="GV50">
        <v>9999</v>
      </c>
      <c r="GW50">
        <v>9999</v>
      </c>
      <c r="GX50">
        <v>9999</v>
      </c>
      <c r="GY50">
        <v>1.88416</v>
      </c>
      <c r="GZ50">
        <v>1.88109</v>
      </c>
      <c r="HA50">
        <v>1.88279</v>
      </c>
      <c r="HB50">
        <v>1.88133</v>
      </c>
      <c r="HC50">
        <v>1.88277</v>
      </c>
      <c r="HD50">
        <v>1.88202</v>
      </c>
      <c r="HE50">
        <v>1.884</v>
      </c>
      <c r="HF50">
        <v>1.88123</v>
      </c>
      <c r="HG50">
        <v>5</v>
      </c>
      <c r="HH50">
        <v>0</v>
      </c>
      <c r="HI50">
        <v>0</v>
      </c>
      <c r="HJ50">
        <v>0</v>
      </c>
      <c r="HK50" t="s">
        <v>400</v>
      </c>
      <c r="HL50" t="s">
        <v>401</v>
      </c>
      <c r="HM50" t="s">
        <v>402</v>
      </c>
      <c r="HN50" t="s">
        <v>402</v>
      </c>
      <c r="HO50" t="s">
        <v>402</v>
      </c>
      <c r="HP50" t="s">
        <v>402</v>
      </c>
      <c r="HQ50">
        <v>0</v>
      </c>
      <c r="HR50">
        <v>100</v>
      </c>
      <c r="HS50">
        <v>100</v>
      </c>
      <c r="HT50">
        <v>-0.098</v>
      </c>
      <c r="HU50">
        <v>0</v>
      </c>
      <c r="HV50">
        <v>-0.098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-1</v>
      </c>
      <c r="IE50">
        <v>-1</v>
      </c>
      <c r="IF50">
        <v>-1</v>
      </c>
      <c r="IG50">
        <v>-1</v>
      </c>
      <c r="IH50">
        <v>-1607271.7</v>
      </c>
      <c r="II50">
        <v>25509208.7</v>
      </c>
      <c r="IJ50">
        <v>1.28296</v>
      </c>
      <c r="IK50">
        <v>2.60254</v>
      </c>
      <c r="IL50">
        <v>2.10083</v>
      </c>
      <c r="IM50">
        <v>2.6709</v>
      </c>
      <c r="IN50">
        <v>2.24854</v>
      </c>
      <c r="IO50">
        <v>2.30835</v>
      </c>
      <c r="IP50">
        <v>37.8437</v>
      </c>
      <c r="IQ50">
        <v>15.7694</v>
      </c>
      <c r="IR50">
        <v>18</v>
      </c>
      <c r="IS50">
        <v>639.399</v>
      </c>
      <c r="IT50">
        <v>520.183</v>
      </c>
      <c r="IU50">
        <v>25.0013</v>
      </c>
      <c r="IV50">
        <v>31.5219</v>
      </c>
      <c r="IW50">
        <v>30.0004</v>
      </c>
      <c r="IX50">
        <v>31.3275</v>
      </c>
      <c r="IY50">
        <v>31.2894</v>
      </c>
      <c r="IZ50">
        <v>25.6194</v>
      </c>
      <c r="JA50">
        <v>100</v>
      </c>
      <c r="JB50">
        <v>0</v>
      </c>
      <c r="JC50">
        <v>25</v>
      </c>
      <c r="JD50">
        <v>400</v>
      </c>
      <c r="JE50">
        <v>14.8029</v>
      </c>
      <c r="JF50">
        <v>100.679</v>
      </c>
      <c r="JG50">
        <v>99.9994</v>
      </c>
    </row>
    <row r="51" spans="1:267">
      <c r="A51">
        <v>33</v>
      </c>
      <c r="B51">
        <v>1530552675.6</v>
      </c>
      <c r="C51">
        <v>2106.5</v>
      </c>
      <c r="D51" t="s">
        <v>497</v>
      </c>
      <c r="E51" t="s">
        <v>498</v>
      </c>
      <c r="F51" t="s">
        <v>393</v>
      </c>
      <c r="G51" t="s">
        <v>394</v>
      </c>
      <c r="I51">
        <v>1530552675.6</v>
      </c>
      <c r="J51">
        <f>(K51)/1000</f>
        <v>0</v>
      </c>
      <c r="K51">
        <f>1000*CT51*AI51*(CP51-CQ51)/(100*CJ51*(1000-AI51*CP51))</f>
        <v>0</v>
      </c>
      <c r="L51">
        <f>CT51*AI51*(CO51-CN51*(1000-AI51*CQ51)/(1000-AI51*CP51))/(100*CJ51)</f>
        <v>0</v>
      </c>
      <c r="M51">
        <f>CN51 - IF(AI51&gt;1, L51*CJ51*100.0/(AK51*DB51), 0)</f>
        <v>0</v>
      </c>
      <c r="N51">
        <f>((T51-J51/2)*M51-L51)/(T51+J51/2)</f>
        <v>0</v>
      </c>
      <c r="O51">
        <f>N51*(CU51+CV51)/1000.0</f>
        <v>0</v>
      </c>
      <c r="P51">
        <f>(CN51 - IF(AI51&gt;1, L51*CJ51*100.0/(AK51*DB51), 0))*(CU51+CV51)/1000.0</f>
        <v>0</v>
      </c>
      <c r="Q51">
        <f>2.0/((1/S51-1/R51)+SIGN(S51)*SQRT((1/S51-1/R51)*(1/S51-1/R51) + 4*CK51/((CK51+1)*(CK51+1))*(2*1/S51*1/R51-1/R51*1/R51)))</f>
        <v>0</v>
      </c>
      <c r="R51">
        <f>IF(LEFT(CL51,1)&lt;&gt;"0",IF(LEFT(CL51,1)="1",3.0,$B$7),$D$5+$E$5*(DB51*CU51/($K$5*1000))+$F$5*(DB51*CU51/($K$5*1000))*MAX(MIN(CJ51,$J$5),$I$5)*MAX(MIN(CJ51,$J$5),$I$5)+$G$5*MAX(MIN(CJ51,$J$5),$I$5)*(DB51*CU51/($K$5*1000))+$H$5*(DB51*CU51/($K$5*1000))*(DB51*CU51/($K$5*1000)))</f>
        <v>0</v>
      </c>
      <c r="S51">
        <f>J51*(1000-(1000*0.61365*exp(17.502*W51/(240.97+W51))/(CU51+CV51)+CP51)/2)/(1000*0.61365*exp(17.502*W51/(240.97+W51))/(CU51+CV51)-CP51)</f>
        <v>0</v>
      </c>
      <c r="T51">
        <f>1/((CK51+1)/(Q51/1.6)+1/(R51/1.37)) + CK51/((CK51+1)/(Q51/1.6) + CK51/(R51/1.37))</f>
        <v>0</v>
      </c>
      <c r="U51">
        <f>(CF51*CI51)</f>
        <v>0</v>
      </c>
      <c r="V51">
        <f>(CW51+(U51+2*0.95*5.67E-8*(((CW51+$B$9)+273)^4-(CW51+273)^4)-44100*J51)/(1.84*29.3*R51+8*0.95*5.67E-8*(CW51+273)^3))</f>
        <v>0</v>
      </c>
      <c r="W51">
        <f>($C$9*CX51+$D$9*CY51+$E$9*V51)</f>
        <v>0</v>
      </c>
      <c r="X51">
        <f>0.61365*exp(17.502*W51/(240.97+W51))</f>
        <v>0</v>
      </c>
      <c r="Y51">
        <f>(Z51/AA51*100)</f>
        <v>0</v>
      </c>
      <c r="Z51">
        <f>CP51*(CU51+CV51)/1000</f>
        <v>0</v>
      </c>
      <c r="AA51">
        <f>0.61365*exp(17.502*CW51/(240.97+CW51))</f>
        <v>0</v>
      </c>
      <c r="AB51">
        <f>(X51-CP51*(CU51+CV51)/1000)</f>
        <v>0</v>
      </c>
      <c r="AC51">
        <f>(-J51*44100)</f>
        <v>0</v>
      </c>
      <c r="AD51">
        <f>2*29.3*R51*0.92*(CW51-W51)</f>
        <v>0</v>
      </c>
      <c r="AE51">
        <f>2*0.95*5.67E-8*(((CW51+$B$9)+273)^4-(W51+273)^4)</f>
        <v>0</v>
      </c>
      <c r="AF51">
        <f>U51+AE51+AC51+AD51</f>
        <v>0</v>
      </c>
      <c r="AG51">
        <v>135</v>
      </c>
      <c r="AH51">
        <v>19</v>
      </c>
      <c r="AI51">
        <f>IF(AG51*$H$15&gt;=AK51,1.0,(AK51/(AK51-AG51*$H$15)))</f>
        <v>0</v>
      </c>
      <c r="AJ51">
        <f>(AI51-1)*100</f>
        <v>0</v>
      </c>
      <c r="AK51">
        <f>MAX(0,($B$15+$C$15*DB51)/(1+$D$15*DB51)*CU51/(CW51+273)*$E$15)</f>
        <v>0</v>
      </c>
      <c r="AL51" t="s">
        <v>395</v>
      </c>
      <c r="AM51">
        <v>0</v>
      </c>
      <c r="AN51">
        <v>0</v>
      </c>
      <c r="AO51">
        <v>0</v>
      </c>
      <c r="AP51">
        <f>1-AN51/AO51</f>
        <v>0</v>
      </c>
      <c r="AQ51">
        <v>-1</v>
      </c>
      <c r="AR51" t="s">
        <v>499</v>
      </c>
      <c r="AS51">
        <v>8316.98</v>
      </c>
      <c r="AT51">
        <v>1119.7964</v>
      </c>
      <c r="AU51">
        <v>1620.97</v>
      </c>
      <c r="AV51">
        <f>1-AT51/AU51</f>
        <v>0</v>
      </c>
      <c r="AW51">
        <v>0.5</v>
      </c>
      <c r="AX51">
        <f>CG51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395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BN51" t="s">
        <v>395</v>
      </c>
      <c r="BO51" t="s">
        <v>395</v>
      </c>
      <c r="BP51" t="s">
        <v>395</v>
      </c>
      <c r="BQ51" t="s">
        <v>395</v>
      </c>
      <c r="BR51" t="s">
        <v>395</v>
      </c>
      <c r="BS51" t="s">
        <v>395</v>
      </c>
      <c r="BT51" t="s">
        <v>395</v>
      </c>
      <c r="BU51" t="s">
        <v>395</v>
      </c>
      <c r="BV51" t="s">
        <v>395</v>
      </c>
      <c r="BW51" t="s">
        <v>395</v>
      </c>
      <c r="BX51" t="s">
        <v>395</v>
      </c>
      <c r="BY51" t="s">
        <v>395</v>
      </c>
      <c r="BZ51" t="s">
        <v>395</v>
      </c>
      <c r="CA51" t="s">
        <v>395</v>
      </c>
      <c r="CB51" t="s">
        <v>395</v>
      </c>
      <c r="CC51" t="s">
        <v>395</v>
      </c>
      <c r="CD51" t="s">
        <v>395</v>
      </c>
      <c r="CE51" t="s">
        <v>395</v>
      </c>
      <c r="CF51">
        <f>$B$13*DC51+$C$13*DD51+$F$13*DO51*(1-DR51)</f>
        <v>0</v>
      </c>
      <c r="CG51">
        <f>CF51*CH51</f>
        <v>0</v>
      </c>
      <c r="CH51">
        <f>($B$13*$D$11+$C$13*$D$11+$F$13*((EB51+DT51)/MAX(EB51+DT51+EC51, 0.1)*$I$11+EC51/MAX(EB51+DT51+EC51, 0.1)*$J$11))/($B$13+$C$13+$F$13)</f>
        <v>0</v>
      </c>
      <c r="CI51">
        <f>($B$13*$K$11+$C$13*$K$11+$F$13*((EB51+DT51)/MAX(EB51+DT51+EC51, 0.1)*$P$11+EC51/MAX(EB51+DT51+EC51, 0.1)*$Q$11))/($B$13+$C$13+$F$13)</f>
        <v>0</v>
      </c>
      <c r="CJ51">
        <v>9</v>
      </c>
      <c r="CK51">
        <v>0.5</v>
      </c>
      <c r="CL51" t="s">
        <v>397</v>
      </c>
      <c r="CM51">
        <v>1530552675.6</v>
      </c>
      <c r="CN51">
        <v>367.811</v>
      </c>
      <c r="CO51">
        <v>399.985</v>
      </c>
      <c r="CP51">
        <v>28.7622</v>
      </c>
      <c r="CQ51">
        <v>24.0939</v>
      </c>
      <c r="CR51">
        <v>367.909</v>
      </c>
      <c r="CS51">
        <v>28.7622</v>
      </c>
      <c r="CT51">
        <v>700.129</v>
      </c>
      <c r="CU51">
        <v>90.8527</v>
      </c>
      <c r="CV51">
        <v>0.100434</v>
      </c>
      <c r="CW51">
        <v>28.6118</v>
      </c>
      <c r="CX51">
        <v>28.1143</v>
      </c>
      <c r="CY51">
        <v>999.9</v>
      </c>
      <c r="CZ51">
        <v>0</v>
      </c>
      <c r="DA51">
        <v>0</v>
      </c>
      <c r="DB51">
        <v>9995</v>
      </c>
      <c r="DC51">
        <v>0</v>
      </c>
      <c r="DD51">
        <v>0.219127</v>
      </c>
      <c r="DE51">
        <v>-32.1739</v>
      </c>
      <c r="DF51">
        <v>378.703</v>
      </c>
      <c r="DG51">
        <v>409.86</v>
      </c>
      <c r="DH51">
        <v>4.6683</v>
      </c>
      <c r="DI51">
        <v>399.985</v>
      </c>
      <c r="DJ51">
        <v>24.0939</v>
      </c>
      <c r="DK51">
        <v>2.61313</v>
      </c>
      <c r="DL51">
        <v>2.189</v>
      </c>
      <c r="DM51">
        <v>21.7488</v>
      </c>
      <c r="DN51">
        <v>18.882</v>
      </c>
      <c r="DO51">
        <v>2000.06</v>
      </c>
      <c r="DP51">
        <v>0.899999</v>
      </c>
      <c r="DQ51">
        <v>0.100001</v>
      </c>
      <c r="DR51">
        <v>0</v>
      </c>
      <c r="DS51">
        <v>1096.67</v>
      </c>
      <c r="DT51">
        <v>4.99974</v>
      </c>
      <c r="DU51">
        <v>24107.9</v>
      </c>
      <c r="DV51">
        <v>15360.4</v>
      </c>
      <c r="DW51">
        <v>49.125</v>
      </c>
      <c r="DX51">
        <v>49.937</v>
      </c>
      <c r="DY51">
        <v>50.125</v>
      </c>
      <c r="DZ51">
        <v>49.562</v>
      </c>
      <c r="EA51">
        <v>50.687</v>
      </c>
      <c r="EB51">
        <v>1795.55</v>
      </c>
      <c r="EC51">
        <v>199.51</v>
      </c>
      <c r="ED51">
        <v>0</v>
      </c>
      <c r="EE51">
        <v>152.699999809265</v>
      </c>
      <c r="EF51">
        <v>0</v>
      </c>
      <c r="EG51">
        <v>1119.7964</v>
      </c>
      <c r="EH51">
        <v>-244.120769533073</v>
      </c>
      <c r="EI51">
        <v>-4655.73077448676</v>
      </c>
      <c r="EJ51">
        <v>24565.312</v>
      </c>
      <c r="EK51">
        <v>15</v>
      </c>
      <c r="EL51">
        <v>0</v>
      </c>
      <c r="EM51" t="s">
        <v>398</v>
      </c>
      <c r="EN51">
        <v>1626988825.1</v>
      </c>
      <c r="EO51">
        <v>0</v>
      </c>
      <c r="EP51">
        <v>0</v>
      </c>
      <c r="EQ51">
        <v>-0.05</v>
      </c>
      <c r="ER51">
        <v>0</v>
      </c>
      <c r="ES51">
        <v>-0.098</v>
      </c>
      <c r="ET51">
        <v>0</v>
      </c>
      <c r="EU51">
        <v>400</v>
      </c>
      <c r="EV51">
        <v>0</v>
      </c>
      <c r="EW51">
        <v>0.32</v>
      </c>
      <c r="EX51">
        <v>0</v>
      </c>
      <c r="EY51">
        <v>-29.3359195121951</v>
      </c>
      <c r="EZ51">
        <v>-28.6865331010454</v>
      </c>
      <c r="FA51">
        <v>3.18093079047087</v>
      </c>
      <c r="FB51">
        <v>0</v>
      </c>
      <c r="FC51">
        <v>1</v>
      </c>
      <c r="FD51">
        <v>0</v>
      </c>
      <c r="FE51">
        <v>0</v>
      </c>
      <c r="FF51">
        <v>0</v>
      </c>
      <c r="FG51">
        <v>3.99926170731707</v>
      </c>
      <c r="FH51">
        <v>5.74867296167247</v>
      </c>
      <c r="FI51">
        <v>0.606080164491273</v>
      </c>
      <c r="FJ51">
        <v>0</v>
      </c>
      <c r="FK51">
        <v>0</v>
      </c>
      <c r="FL51">
        <v>3</v>
      </c>
      <c r="FM51" t="s">
        <v>399</v>
      </c>
      <c r="FN51">
        <v>3.44487</v>
      </c>
      <c r="FO51">
        <v>2.77995</v>
      </c>
      <c r="FP51">
        <v>0.0782192</v>
      </c>
      <c r="FQ51">
        <v>0.083382</v>
      </c>
      <c r="FR51">
        <v>0.112809</v>
      </c>
      <c r="FS51">
        <v>0.0986166</v>
      </c>
      <c r="FT51">
        <v>19553.6</v>
      </c>
      <c r="FU51">
        <v>23727.2</v>
      </c>
      <c r="FV51">
        <v>20679.3</v>
      </c>
      <c r="FW51">
        <v>24992.1</v>
      </c>
      <c r="FX51">
        <v>29111</v>
      </c>
      <c r="FY51">
        <v>33175.7</v>
      </c>
      <c r="FZ51">
        <v>37353.7</v>
      </c>
      <c r="GA51">
        <v>41487.8</v>
      </c>
      <c r="GB51">
        <v>2.03192</v>
      </c>
      <c r="GC51">
        <v>1.99685</v>
      </c>
      <c r="GD51">
        <v>-0.0109524</v>
      </c>
      <c r="GE51">
        <v>0</v>
      </c>
      <c r="GF51">
        <v>28.2931</v>
      </c>
      <c r="GG51">
        <v>999.9</v>
      </c>
      <c r="GH51">
        <v>66.921</v>
      </c>
      <c r="GI51">
        <v>33.878</v>
      </c>
      <c r="GJ51">
        <v>39.0897</v>
      </c>
      <c r="GK51">
        <v>62.1824</v>
      </c>
      <c r="GL51">
        <v>18.0088</v>
      </c>
      <c r="GM51">
        <v>2</v>
      </c>
      <c r="GN51">
        <v>0.321606</v>
      </c>
      <c r="GO51">
        <v>2.84003</v>
      </c>
      <c r="GP51">
        <v>20.3124</v>
      </c>
      <c r="GQ51">
        <v>5.22313</v>
      </c>
      <c r="GR51">
        <v>11.962</v>
      </c>
      <c r="GS51">
        <v>4.98575</v>
      </c>
      <c r="GT51">
        <v>3.301</v>
      </c>
      <c r="GU51">
        <v>999.9</v>
      </c>
      <c r="GV51">
        <v>9999</v>
      </c>
      <c r="GW51">
        <v>9999</v>
      </c>
      <c r="GX51">
        <v>9999</v>
      </c>
      <c r="GY51">
        <v>1.88415</v>
      </c>
      <c r="GZ51">
        <v>1.8811</v>
      </c>
      <c r="HA51">
        <v>1.88282</v>
      </c>
      <c r="HB51">
        <v>1.8813</v>
      </c>
      <c r="HC51">
        <v>1.88275</v>
      </c>
      <c r="HD51">
        <v>1.88202</v>
      </c>
      <c r="HE51">
        <v>1.88398</v>
      </c>
      <c r="HF51">
        <v>1.88123</v>
      </c>
      <c r="HG51">
        <v>5</v>
      </c>
      <c r="HH51">
        <v>0</v>
      </c>
      <c r="HI51">
        <v>0</v>
      </c>
      <c r="HJ51">
        <v>0</v>
      </c>
      <c r="HK51" t="s">
        <v>400</v>
      </c>
      <c r="HL51" t="s">
        <v>401</v>
      </c>
      <c r="HM51" t="s">
        <v>402</v>
      </c>
      <c r="HN51" t="s">
        <v>402</v>
      </c>
      <c r="HO51" t="s">
        <v>402</v>
      </c>
      <c r="HP51" t="s">
        <v>402</v>
      </c>
      <c r="HQ51">
        <v>0</v>
      </c>
      <c r="HR51">
        <v>100</v>
      </c>
      <c r="HS51">
        <v>100</v>
      </c>
      <c r="HT51">
        <v>-0.098</v>
      </c>
      <c r="HU51">
        <v>0</v>
      </c>
      <c r="HV51">
        <v>-0.098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-1</v>
      </c>
      <c r="IE51">
        <v>-1</v>
      </c>
      <c r="IF51">
        <v>-1</v>
      </c>
      <c r="IG51">
        <v>-1</v>
      </c>
      <c r="IH51">
        <v>-1607269.2</v>
      </c>
      <c r="II51">
        <v>25509211.3</v>
      </c>
      <c r="IJ51">
        <v>1.28296</v>
      </c>
      <c r="IK51">
        <v>2.60742</v>
      </c>
      <c r="IL51">
        <v>2.10083</v>
      </c>
      <c r="IM51">
        <v>2.66968</v>
      </c>
      <c r="IN51">
        <v>2.24854</v>
      </c>
      <c r="IO51">
        <v>2.29858</v>
      </c>
      <c r="IP51">
        <v>38.1593</v>
      </c>
      <c r="IQ51">
        <v>15.7256</v>
      </c>
      <c r="IR51">
        <v>18</v>
      </c>
      <c r="IS51">
        <v>586.892</v>
      </c>
      <c r="IT51">
        <v>522.096</v>
      </c>
      <c r="IU51">
        <v>25.003</v>
      </c>
      <c r="IV51">
        <v>31.5467</v>
      </c>
      <c r="IW51">
        <v>30.0002</v>
      </c>
      <c r="IX51">
        <v>31.3922</v>
      </c>
      <c r="IY51">
        <v>31.3496</v>
      </c>
      <c r="IZ51">
        <v>25.6249</v>
      </c>
      <c r="JA51">
        <v>100</v>
      </c>
      <c r="JB51">
        <v>0</v>
      </c>
      <c r="JC51">
        <v>25</v>
      </c>
      <c r="JD51">
        <v>400</v>
      </c>
      <c r="JE51">
        <v>14.8029</v>
      </c>
      <c r="JF51">
        <v>100.666</v>
      </c>
      <c r="JG51">
        <v>99.9933</v>
      </c>
    </row>
    <row r="52" spans="1:267">
      <c r="A52">
        <v>34</v>
      </c>
      <c r="B52">
        <v>1530552741.6</v>
      </c>
      <c r="C52">
        <v>2172.5</v>
      </c>
      <c r="D52" t="s">
        <v>500</v>
      </c>
      <c r="E52" t="s">
        <v>501</v>
      </c>
      <c r="F52" t="s">
        <v>393</v>
      </c>
      <c r="G52" t="s">
        <v>394</v>
      </c>
      <c r="I52">
        <v>1530552741.6</v>
      </c>
      <c r="J52">
        <f>(K52)/1000</f>
        <v>0</v>
      </c>
      <c r="K52">
        <f>1000*CT52*AI52*(CP52-CQ52)/(100*CJ52*(1000-AI52*CP52))</f>
        <v>0</v>
      </c>
      <c r="L52">
        <f>CT52*AI52*(CO52-CN52*(1000-AI52*CQ52)/(1000-AI52*CP52))/(100*CJ52)</f>
        <v>0</v>
      </c>
      <c r="M52">
        <f>CN52 - IF(AI52&gt;1, L52*CJ52*100.0/(AK52*DB52), 0)</f>
        <v>0</v>
      </c>
      <c r="N52">
        <f>((T52-J52/2)*M52-L52)/(T52+J52/2)</f>
        <v>0</v>
      </c>
      <c r="O52">
        <f>N52*(CU52+CV52)/1000.0</f>
        <v>0</v>
      </c>
      <c r="P52">
        <f>(CN52 - IF(AI52&gt;1, L52*CJ52*100.0/(AK52*DB52), 0))*(CU52+CV52)/1000.0</f>
        <v>0</v>
      </c>
      <c r="Q52">
        <f>2.0/((1/S52-1/R52)+SIGN(S52)*SQRT((1/S52-1/R52)*(1/S52-1/R52) + 4*CK52/((CK52+1)*(CK52+1))*(2*1/S52*1/R52-1/R52*1/R52)))</f>
        <v>0</v>
      </c>
      <c r="R52">
        <f>IF(LEFT(CL52,1)&lt;&gt;"0",IF(LEFT(CL52,1)="1",3.0,$B$7),$D$5+$E$5*(DB52*CU52/($K$5*1000))+$F$5*(DB52*CU52/($K$5*1000))*MAX(MIN(CJ52,$J$5),$I$5)*MAX(MIN(CJ52,$J$5),$I$5)+$G$5*MAX(MIN(CJ52,$J$5),$I$5)*(DB52*CU52/($K$5*1000))+$H$5*(DB52*CU52/($K$5*1000))*(DB52*CU52/($K$5*1000)))</f>
        <v>0</v>
      </c>
      <c r="S52">
        <f>J52*(1000-(1000*0.61365*exp(17.502*W52/(240.97+W52))/(CU52+CV52)+CP52)/2)/(1000*0.61365*exp(17.502*W52/(240.97+W52))/(CU52+CV52)-CP52)</f>
        <v>0</v>
      </c>
      <c r="T52">
        <f>1/((CK52+1)/(Q52/1.6)+1/(R52/1.37)) + CK52/((CK52+1)/(Q52/1.6) + CK52/(R52/1.37))</f>
        <v>0</v>
      </c>
      <c r="U52">
        <f>(CF52*CI52)</f>
        <v>0</v>
      </c>
      <c r="V52">
        <f>(CW52+(U52+2*0.95*5.67E-8*(((CW52+$B$9)+273)^4-(CW52+273)^4)-44100*J52)/(1.84*29.3*R52+8*0.95*5.67E-8*(CW52+273)^3))</f>
        <v>0</v>
      </c>
      <c r="W52">
        <f>($C$9*CX52+$D$9*CY52+$E$9*V52)</f>
        <v>0</v>
      </c>
      <c r="X52">
        <f>0.61365*exp(17.502*W52/(240.97+W52))</f>
        <v>0</v>
      </c>
      <c r="Y52">
        <f>(Z52/AA52*100)</f>
        <v>0</v>
      </c>
      <c r="Z52">
        <f>CP52*(CU52+CV52)/1000</f>
        <v>0</v>
      </c>
      <c r="AA52">
        <f>0.61365*exp(17.502*CW52/(240.97+CW52))</f>
        <v>0</v>
      </c>
      <c r="AB52">
        <f>(X52-CP52*(CU52+CV52)/1000)</f>
        <v>0</v>
      </c>
      <c r="AC52">
        <f>(-J52*44100)</f>
        <v>0</v>
      </c>
      <c r="AD52">
        <f>2*29.3*R52*0.92*(CW52-W52)</f>
        <v>0</v>
      </c>
      <c r="AE52">
        <f>2*0.95*5.67E-8*(((CW52+$B$9)+273)^4-(W52+273)^4)</f>
        <v>0</v>
      </c>
      <c r="AF52">
        <f>U52+AE52+AC52+AD52</f>
        <v>0</v>
      </c>
      <c r="AG52">
        <v>32</v>
      </c>
      <c r="AH52">
        <v>5</v>
      </c>
      <c r="AI52">
        <f>IF(AG52*$H$15&gt;=AK52,1.0,(AK52/(AK52-AG52*$H$15)))</f>
        <v>0</v>
      </c>
      <c r="AJ52">
        <f>(AI52-1)*100</f>
        <v>0</v>
      </c>
      <c r="AK52">
        <f>MAX(0,($B$15+$C$15*DB52)/(1+$D$15*DB52)*CU52/(CW52+273)*$E$15)</f>
        <v>0</v>
      </c>
      <c r="AL52" t="s">
        <v>395</v>
      </c>
      <c r="AM52">
        <v>0</v>
      </c>
      <c r="AN52">
        <v>0</v>
      </c>
      <c r="AO52">
        <v>0</v>
      </c>
      <c r="AP52">
        <f>1-AN52/AO52</f>
        <v>0</v>
      </c>
      <c r="AQ52">
        <v>-1</v>
      </c>
      <c r="AR52" t="s">
        <v>502</v>
      </c>
      <c r="AS52">
        <v>8326.44</v>
      </c>
      <c r="AT52">
        <v>1288.22692307692</v>
      </c>
      <c r="AU52">
        <v>1814.21</v>
      </c>
      <c r="AV52">
        <f>1-AT52/AU52</f>
        <v>0</v>
      </c>
      <c r="AW52">
        <v>0.5</v>
      </c>
      <c r="AX52">
        <f>CG52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395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BN52" t="s">
        <v>395</v>
      </c>
      <c r="BO52" t="s">
        <v>395</v>
      </c>
      <c r="BP52" t="s">
        <v>395</v>
      </c>
      <c r="BQ52" t="s">
        <v>395</v>
      </c>
      <c r="BR52" t="s">
        <v>395</v>
      </c>
      <c r="BS52" t="s">
        <v>395</v>
      </c>
      <c r="BT52" t="s">
        <v>395</v>
      </c>
      <c r="BU52" t="s">
        <v>395</v>
      </c>
      <c r="BV52" t="s">
        <v>395</v>
      </c>
      <c r="BW52" t="s">
        <v>395</v>
      </c>
      <c r="BX52" t="s">
        <v>395</v>
      </c>
      <c r="BY52" t="s">
        <v>395</v>
      </c>
      <c r="BZ52" t="s">
        <v>395</v>
      </c>
      <c r="CA52" t="s">
        <v>395</v>
      </c>
      <c r="CB52" t="s">
        <v>395</v>
      </c>
      <c r="CC52" t="s">
        <v>395</v>
      </c>
      <c r="CD52" t="s">
        <v>395</v>
      </c>
      <c r="CE52" t="s">
        <v>395</v>
      </c>
      <c r="CF52">
        <f>$B$13*DC52+$C$13*DD52+$F$13*DO52*(1-DR52)</f>
        <v>0</v>
      </c>
      <c r="CG52">
        <f>CF52*CH52</f>
        <v>0</v>
      </c>
      <c r="CH52">
        <f>($B$13*$D$11+$C$13*$D$11+$F$13*((EB52+DT52)/MAX(EB52+DT52+EC52, 0.1)*$I$11+EC52/MAX(EB52+DT52+EC52, 0.1)*$J$11))/($B$13+$C$13+$F$13)</f>
        <v>0</v>
      </c>
      <c r="CI52">
        <f>($B$13*$K$11+$C$13*$K$11+$F$13*((EB52+DT52)/MAX(EB52+DT52+EC52, 0.1)*$P$11+EC52/MAX(EB52+DT52+EC52, 0.1)*$Q$11))/($B$13+$C$13+$F$13)</f>
        <v>0</v>
      </c>
      <c r="CJ52">
        <v>9</v>
      </c>
      <c r="CK52">
        <v>0.5</v>
      </c>
      <c r="CL52" t="s">
        <v>397</v>
      </c>
      <c r="CM52">
        <v>1530552741.6</v>
      </c>
      <c r="CN52">
        <v>370.161</v>
      </c>
      <c r="CO52">
        <v>399.968</v>
      </c>
      <c r="CP52">
        <v>28.6499</v>
      </c>
      <c r="CQ52">
        <v>24.3895</v>
      </c>
      <c r="CR52">
        <v>370.259</v>
      </c>
      <c r="CS52">
        <v>28.6499</v>
      </c>
      <c r="CT52">
        <v>700.036</v>
      </c>
      <c r="CU52">
        <v>90.8519</v>
      </c>
      <c r="CV52">
        <v>0.100322</v>
      </c>
      <c r="CW52">
        <v>28.735</v>
      </c>
      <c r="CX52">
        <v>29.3443</v>
      </c>
      <c r="CY52">
        <v>999.9</v>
      </c>
      <c r="CZ52">
        <v>0</v>
      </c>
      <c r="DA52">
        <v>0</v>
      </c>
      <c r="DB52">
        <v>10012.5</v>
      </c>
      <c r="DC52">
        <v>0</v>
      </c>
      <c r="DD52">
        <v>0.224605</v>
      </c>
      <c r="DE52">
        <v>-29.8078</v>
      </c>
      <c r="DF52">
        <v>381.078</v>
      </c>
      <c r="DG52">
        <v>409.967</v>
      </c>
      <c r="DH52">
        <v>4.26031</v>
      </c>
      <c r="DI52">
        <v>399.968</v>
      </c>
      <c r="DJ52">
        <v>24.3895</v>
      </c>
      <c r="DK52">
        <v>2.6029</v>
      </c>
      <c r="DL52">
        <v>2.21584</v>
      </c>
      <c r="DM52">
        <v>21.6846</v>
      </c>
      <c r="DN52">
        <v>19.0773</v>
      </c>
      <c r="DO52">
        <v>2000.05</v>
      </c>
      <c r="DP52">
        <v>0.900002</v>
      </c>
      <c r="DQ52">
        <v>0.0999979</v>
      </c>
      <c r="DR52">
        <v>0</v>
      </c>
      <c r="DS52">
        <v>1229.2</v>
      </c>
      <c r="DT52">
        <v>4.99974</v>
      </c>
      <c r="DU52">
        <v>29991.7</v>
      </c>
      <c r="DV52">
        <v>15360.3</v>
      </c>
      <c r="DW52">
        <v>49.187</v>
      </c>
      <c r="DX52">
        <v>49.812</v>
      </c>
      <c r="DY52">
        <v>50.125</v>
      </c>
      <c r="DZ52">
        <v>49.5</v>
      </c>
      <c r="EA52">
        <v>50.75</v>
      </c>
      <c r="EB52">
        <v>1795.55</v>
      </c>
      <c r="EC52">
        <v>199.5</v>
      </c>
      <c r="ED52">
        <v>0</v>
      </c>
      <c r="EE52">
        <v>65.5</v>
      </c>
      <c r="EF52">
        <v>0</v>
      </c>
      <c r="EG52">
        <v>1288.22692307692</v>
      </c>
      <c r="EH52">
        <v>-482.633846140606</v>
      </c>
      <c r="EI52">
        <v>-9669.98974374414</v>
      </c>
      <c r="EJ52">
        <v>31172.5076923077</v>
      </c>
      <c r="EK52">
        <v>15</v>
      </c>
      <c r="EL52">
        <v>0</v>
      </c>
      <c r="EM52" t="s">
        <v>398</v>
      </c>
      <c r="EN52">
        <v>1626988825.1</v>
      </c>
      <c r="EO52">
        <v>0</v>
      </c>
      <c r="EP52">
        <v>0</v>
      </c>
      <c r="EQ52">
        <v>-0.05</v>
      </c>
      <c r="ER52">
        <v>0</v>
      </c>
      <c r="ES52">
        <v>-0.098</v>
      </c>
      <c r="ET52">
        <v>0</v>
      </c>
      <c r="EU52">
        <v>400</v>
      </c>
      <c r="EV52">
        <v>0</v>
      </c>
      <c r="EW52">
        <v>0.32</v>
      </c>
      <c r="EX52">
        <v>0</v>
      </c>
      <c r="EY52">
        <v>-29.5890682926829</v>
      </c>
      <c r="EZ52">
        <v>-1.5320048780487</v>
      </c>
      <c r="FA52">
        <v>0.159459780752304</v>
      </c>
      <c r="FB52">
        <v>0</v>
      </c>
      <c r="FC52">
        <v>1</v>
      </c>
      <c r="FD52">
        <v>0</v>
      </c>
      <c r="FE52">
        <v>0</v>
      </c>
      <c r="FF52">
        <v>0</v>
      </c>
      <c r="FG52">
        <v>4.16405268292683</v>
      </c>
      <c r="FH52">
        <v>0.805191219512197</v>
      </c>
      <c r="FI52">
        <v>0.0829678753295776</v>
      </c>
      <c r="FJ52">
        <v>0</v>
      </c>
      <c r="FK52">
        <v>0</v>
      </c>
      <c r="FL52">
        <v>3</v>
      </c>
      <c r="FM52" t="s">
        <v>399</v>
      </c>
      <c r="FN52">
        <v>3.44465</v>
      </c>
      <c r="FO52">
        <v>2.77999</v>
      </c>
      <c r="FP52">
        <v>0.078596</v>
      </c>
      <c r="FQ52">
        <v>0.0833667</v>
      </c>
      <c r="FR52">
        <v>0.112486</v>
      </c>
      <c r="FS52">
        <v>0.0994542</v>
      </c>
      <c r="FT52">
        <v>19544</v>
      </c>
      <c r="FU52">
        <v>23722.9</v>
      </c>
      <c r="FV52">
        <v>20677.9</v>
      </c>
      <c r="FW52">
        <v>24987.6</v>
      </c>
      <c r="FX52">
        <v>29119.8</v>
      </c>
      <c r="FY52">
        <v>33139.1</v>
      </c>
      <c r="FZ52">
        <v>37351.4</v>
      </c>
      <c r="GA52">
        <v>41480.8</v>
      </c>
      <c r="GB52">
        <v>2.18342</v>
      </c>
      <c r="GC52">
        <v>1.99325</v>
      </c>
      <c r="GD52">
        <v>0.0577942</v>
      </c>
      <c r="GE52">
        <v>0</v>
      </c>
      <c r="GF52">
        <v>28.4021</v>
      </c>
      <c r="GG52">
        <v>999.9</v>
      </c>
      <c r="GH52">
        <v>66.469</v>
      </c>
      <c r="GI52">
        <v>33.989</v>
      </c>
      <c r="GJ52">
        <v>39.0667</v>
      </c>
      <c r="GK52">
        <v>62.0324</v>
      </c>
      <c r="GL52">
        <v>17.8085</v>
      </c>
      <c r="GM52">
        <v>2</v>
      </c>
      <c r="GN52">
        <v>0.328994</v>
      </c>
      <c r="GO52">
        <v>2.92269</v>
      </c>
      <c r="GP52">
        <v>20.3105</v>
      </c>
      <c r="GQ52">
        <v>5.22238</v>
      </c>
      <c r="GR52">
        <v>11.962</v>
      </c>
      <c r="GS52">
        <v>4.9856</v>
      </c>
      <c r="GT52">
        <v>3.30085</v>
      </c>
      <c r="GU52">
        <v>999.9</v>
      </c>
      <c r="GV52">
        <v>9999</v>
      </c>
      <c r="GW52">
        <v>9999</v>
      </c>
      <c r="GX52">
        <v>9999</v>
      </c>
      <c r="GY52">
        <v>1.88416</v>
      </c>
      <c r="GZ52">
        <v>1.88109</v>
      </c>
      <c r="HA52">
        <v>1.88284</v>
      </c>
      <c r="HB52">
        <v>1.88129</v>
      </c>
      <c r="HC52">
        <v>1.88276</v>
      </c>
      <c r="HD52">
        <v>1.88202</v>
      </c>
      <c r="HE52">
        <v>1.88398</v>
      </c>
      <c r="HF52">
        <v>1.88124</v>
      </c>
      <c r="HG52">
        <v>5</v>
      </c>
      <c r="HH52">
        <v>0</v>
      </c>
      <c r="HI52">
        <v>0</v>
      </c>
      <c r="HJ52">
        <v>0</v>
      </c>
      <c r="HK52" t="s">
        <v>400</v>
      </c>
      <c r="HL52" t="s">
        <v>401</v>
      </c>
      <c r="HM52" t="s">
        <v>402</v>
      </c>
      <c r="HN52" t="s">
        <v>402</v>
      </c>
      <c r="HO52" t="s">
        <v>402</v>
      </c>
      <c r="HP52" t="s">
        <v>402</v>
      </c>
      <c r="HQ52">
        <v>0</v>
      </c>
      <c r="HR52">
        <v>100</v>
      </c>
      <c r="HS52">
        <v>100</v>
      </c>
      <c r="HT52">
        <v>-0.098</v>
      </c>
      <c r="HU52">
        <v>0</v>
      </c>
      <c r="HV52">
        <v>-0.098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-1</v>
      </c>
      <c r="IE52">
        <v>-1</v>
      </c>
      <c r="IF52">
        <v>-1</v>
      </c>
      <c r="IG52">
        <v>-1</v>
      </c>
      <c r="IH52">
        <v>-1607268.1</v>
      </c>
      <c r="II52">
        <v>25509212.4</v>
      </c>
      <c r="IJ52">
        <v>1.28296</v>
      </c>
      <c r="IK52">
        <v>2.59521</v>
      </c>
      <c r="IL52">
        <v>2.10083</v>
      </c>
      <c r="IM52">
        <v>2.6709</v>
      </c>
      <c r="IN52">
        <v>2.24854</v>
      </c>
      <c r="IO52">
        <v>2.32544</v>
      </c>
      <c r="IP52">
        <v>38.3301</v>
      </c>
      <c r="IQ52">
        <v>15.7256</v>
      </c>
      <c r="IR52">
        <v>18</v>
      </c>
      <c r="IS52">
        <v>708.24</v>
      </c>
      <c r="IT52">
        <v>520.138</v>
      </c>
      <c r="IU52">
        <v>25</v>
      </c>
      <c r="IV52">
        <v>31.6345</v>
      </c>
      <c r="IW52">
        <v>30.0007</v>
      </c>
      <c r="IX52">
        <v>31.4511</v>
      </c>
      <c r="IY52">
        <v>31.4221</v>
      </c>
      <c r="IZ52">
        <v>25.6432</v>
      </c>
      <c r="JA52">
        <v>100</v>
      </c>
      <c r="JB52">
        <v>0</v>
      </c>
      <c r="JC52">
        <v>25</v>
      </c>
      <c r="JD52">
        <v>400</v>
      </c>
      <c r="JE52">
        <v>14.8029</v>
      </c>
      <c r="JF52">
        <v>100.659</v>
      </c>
      <c r="JG52">
        <v>99.9759</v>
      </c>
    </row>
    <row r="53" spans="1:267">
      <c r="A53">
        <v>35</v>
      </c>
      <c r="B53">
        <v>1530552792.6</v>
      </c>
      <c r="C53">
        <v>2223.5</v>
      </c>
      <c r="D53" t="s">
        <v>503</v>
      </c>
      <c r="E53" t="s">
        <v>504</v>
      </c>
      <c r="F53" t="s">
        <v>393</v>
      </c>
      <c r="G53" t="s">
        <v>394</v>
      </c>
      <c r="I53">
        <v>1530552792.6</v>
      </c>
      <c r="J53">
        <f>(K53)/1000</f>
        <v>0</v>
      </c>
      <c r="K53">
        <f>1000*CT53*AI53*(CP53-CQ53)/(100*CJ53*(1000-AI53*CP53))</f>
        <v>0</v>
      </c>
      <c r="L53">
        <f>CT53*AI53*(CO53-CN53*(1000-AI53*CQ53)/(1000-AI53*CP53))/(100*CJ53)</f>
        <v>0</v>
      </c>
      <c r="M53">
        <f>CN53 - IF(AI53&gt;1, L53*CJ53*100.0/(AK53*DB53), 0)</f>
        <v>0</v>
      </c>
      <c r="N53">
        <f>((T53-J53/2)*M53-L53)/(T53+J53/2)</f>
        <v>0</v>
      </c>
      <c r="O53">
        <f>N53*(CU53+CV53)/1000.0</f>
        <v>0</v>
      </c>
      <c r="P53">
        <f>(CN53 - IF(AI53&gt;1, L53*CJ53*100.0/(AK53*DB53), 0))*(CU53+CV53)/1000.0</f>
        <v>0</v>
      </c>
      <c r="Q53">
        <f>2.0/((1/S53-1/R53)+SIGN(S53)*SQRT((1/S53-1/R53)*(1/S53-1/R53) + 4*CK53/((CK53+1)*(CK53+1))*(2*1/S53*1/R53-1/R53*1/R53)))</f>
        <v>0</v>
      </c>
      <c r="R53">
        <f>IF(LEFT(CL53,1)&lt;&gt;"0",IF(LEFT(CL53,1)="1",3.0,$B$7),$D$5+$E$5*(DB53*CU53/($K$5*1000))+$F$5*(DB53*CU53/($K$5*1000))*MAX(MIN(CJ53,$J$5),$I$5)*MAX(MIN(CJ53,$J$5),$I$5)+$G$5*MAX(MIN(CJ53,$J$5),$I$5)*(DB53*CU53/($K$5*1000))+$H$5*(DB53*CU53/($K$5*1000))*(DB53*CU53/($K$5*1000)))</f>
        <v>0</v>
      </c>
      <c r="S53">
        <f>J53*(1000-(1000*0.61365*exp(17.502*W53/(240.97+W53))/(CU53+CV53)+CP53)/2)/(1000*0.61365*exp(17.502*W53/(240.97+W53))/(CU53+CV53)-CP53)</f>
        <v>0</v>
      </c>
      <c r="T53">
        <f>1/((CK53+1)/(Q53/1.6)+1/(R53/1.37)) + CK53/((CK53+1)/(Q53/1.6) + CK53/(R53/1.37))</f>
        <v>0</v>
      </c>
      <c r="U53">
        <f>(CF53*CI53)</f>
        <v>0</v>
      </c>
      <c r="V53">
        <f>(CW53+(U53+2*0.95*5.67E-8*(((CW53+$B$9)+273)^4-(CW53+273)^4)-44100*J53)/(1.84*29.3*R53+8*0.95*5.67E-8*(CW53+273)^3))</f>
        <v>0</v>
      </c>
      <c r="W53">
        <f>($C$9*CX53+$D$9*CY53+$E$9*V53)</f>
        <v>0</v>
      </c>
      <c r="X53">
        <f>0.61365*exp(17.502*W53/(240.97+W53))</f>
        <v>0</v>
      </c>
      <c r="Y53">
        <f>(Z53/AA53*100)</f>
        <v>0</v>
      </c>
      <c r="Z53">
        <f>CP53*(CU53+CV53)/1000</f>
        <v>0</v>
      </c>
      <c r="AA53">
        <f>0.61365*exp(17.502*CW53/(240.97+CW53))</f>
        <v>0</v>
      </c>
      <c r="AB53">
        <f>(X53-CP53*(CU53+CV53)/1000)</f>
        <v>0</v>
      </c>
      <c r="AC53">
        <f>(-J53*44100)</f>
        <v>0</v>
      </c>
      <c r="AD53">
        <f>2*29.3*R53*0.92*(CW53-W53)</f>
        <v>0</v>
      </c>
      <c r="AE53">
        <f>2*0.95*5.67E-8*(((CW53+$B$9)+273)^4-(W53+273)^4)</f>
        <v>0</v>
      </c>
      <c r="AF53">
        <f>U53+AE53+AC53+AD53</f>
        <v>0</v>
      </c>
      <c r="AG53">
        <v>0</v>
      </c>
      <c r="AH53">
        <v>0</v>
      </c>
      <c r="AI53">
        <f>IF(AG53*$H$15&gt;=AK53,1.0,(AK53/(AK53-AG53*$H$15)))</f>
        <v>0</v>
      </c>
      <c r="AJ53">
        <f>(AI53-1)*100</f>
        <v>0</v>
      </c>
      <c r="AK53">
        <f>MAX(0,($B$15+$C$15*DB53)/(1+$D$15*DB53)*CU53/(CW53+273)*$E$15)</f>
        <v>0</v>
      </c>
      <c r="AL53" t="s">
        <v>395</v>
      </c>
      <c r="AM53">
        <v>0</v>
      </c>
      <c r="AN53">
        <v>0</v>
      </c>
      <c r="AO53">
        <v>0</v>
      </c>
      <c r="AP53">
        <f>1-AN53/AO53</f>
        <v>0</v>
      </c>
      <c r="AQ53">
        <v>-1</v>
      </c>
      <c r="AR53" t="s">
        <v>505</v>
      </c>
      <c r="AS53">
        <v>8322.18</v>
      </c>
      <c r="AT53">
        <v>1205.03346153846</v>
      </c>
      <c r="AU53">
        <v>1766.2</v>
      </c>
      <c r="AV53">
        <f>1-AT53/AU53</f>
        <v>0</v>
      </c>
      <c r="AW53">
        <v>0.5</v>
      </c>
      <c r="AX53">
        <f>CG53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395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BN53" t="s">
        <v>395</v>
      </c>
      <c r="BO53" t="s">
        <v>395</v>
      </c>
      <c r="BP53" t="s">
        <v>395</v>
      </c>
      <c r="BQ53" t="s">
        <v>395</v>
      </c>
      <c r="BR53" t="s">
        <v>395</v>
      </c>
      <c r="BS53" t="s">
        <v>395</v>
      </c>
      <c r="BT53" t="s">
        <v>395</v>
      </c>
      <c r="BU53" t="s">
        <v>395</v>
      </c>
      <c r="BV53" t="s">
        <v>395</v>
      </c>
      <c r="BW53" t="s">
        <v>395</v>
      </c>
      <c r="BX53" t="s">
        <v>395</v>
      </c>
      <c r="BY53" t="s">
        <v>395</v>
      </c>
      <c r="BZ53" t="s">
        <v>395</v>
      </c>
      <c r="CA53" t="s">
        <v>395</v>
      </c>
      <c r="CB53" t="s">
        <v>395</v>
      </c>
      <c r="CC53" t="s">
        <v>395</v>
      </c>
      <c r="CD53" t="s">
        <v>395</v>
      </c>
      <c r="CE53" t="s">
        <v>395</v>
      </c>
      <c r="CF53">
        <f>$B$13*DC53+$C$13*DD53+$F$13*DO53*(1-DR53)</f>
        <v>0</v>
      </c>
      <c r="CG53">
        <f>CF53*CH53</f>
        <v>0</v>
      </c>
      <c r="CH53">
        <f>($B$13*$D$11+$C$13*$D$11+$F$13*((EB53+DT53)/MAX(EB53+DT53+EC53, 0.1)*$I$11+EC53/MAX(EB53+DT53+EC53, 0.1)*$J$11))/($B$13+$C$13+$F$13)</f>
        <v>0</v>
      </c>
      <c r="CI53">
        <f>($B$13*$K$11+$C$13*$K$11+$F$13*((EB53+DT53)/MAX(EB53+DT53+EC53, 0.1)*$P$11+EC53/MAX(EB53+DT53+EC53, 0.1)*$Q$11))/($B$13+$C$13+$F$13)</f>
        <v>0</v>
      </c>
      <c r="CJ53">
        <v>9</v>
      </c>
      <c r="CK53">
        <v>0.5</v>
      </c>
      <c r="CL53" t="s">
        <v>397</v>
      </c>
      <c r="CM53">
        <v>1530552792.6</v>
      </c>
      <c r="CN53">
        <v>366.761</v>
      </c>
      <c r="CO53">
        <v>399.98</v>
      </c>
      <c r="CP53">
        <v>29.4617</v>
      </c>
      <c r="CQ53">
        <v>24.5835</v>
      </c>
      <c r="CR53">
        <v>366.859</v>
      </c>
      <c r="CS53">
        <v>29.4617</v>
      </c>
      <c r="CT53">
        <v>700.055</v>
      </c>
      <c r="CU53">
        <v>90.8538</v>
      </c>
      <c r="CV53">
        <v>0.0998907</v>
      </c>
      <c r="CW53">
        <v>28.7571</v>
      </c>
      <c r="CX53">
        <v>28.7182</v>
      </c>
      <c r="CY53">
        <v>999.9</v>
      </c>
      <c r="CZ53">
        <v>0</v>
      </c>
      <c r="DA53">
        <v>0</v>
      </c>
      <c r="DB53">
        <v>10003.1</v>
      </c>
      <c r="DC53">
        <v>0</v>
      </c>
      <c r="DD53">
        <v>0.219127</v>
      </c>
      <c r="DE53">
        <v>-33.2187</v>
      </c>
      <c r="DF53">
        <v>377.895</v>
      </c>
      <c r="DG53">
        <v>410.061</v>
      </c>
      <c r="DH53">
        <v>4.87818</v>
      </c>
      <c r="DI53">
        <v>399.98</v>
      </c>
      <c r="DJ53">
        <v>24.5835</v>
      </c>
      <c r="DK53">
        <v>2.67671</v>
      </c>
      <c r="DL53">
        <v>2.23351</v>
      </c>
      <c r="DM53">
        <v>22.1428</v>
      </c>
      <c r="DN53">
        <v>19.2047</v>
      </c>
      <c r="DO53">
        <v>2000.09</v>
      </c>
      <c r="DP53">
        <v>0.900007</v>
      </c>
      <c r="DQ53">
        <v>0.0999928</v>
      </c>
      <c r="DR53">
        <v>0</v>
      </c>
      <c r="DS53">
        <v>1163.77</v>
      </c>
      <c r="DT53">
        <v>4.99974</v>
      </c>
      <c r="DU53">
        <v>30054.5</v>
      </c>
      <c r="DV53">
        <v>15360.7</v>
      </c>
      <c r="DW53">
        <v>49.25</v>
      </c>
      <c r="DX53">
        <v>49.75</v>
      </c>
      <c r="DY53">
        <v>50.187</v>
      </c>
      <c r="DZ53">
        <v>49.5</v>
      </c>
      <c r="EA53">
        <v>50.812</v>
      </c>
      <c r="EB53">
        <v>1795.6</v>
      </c>
      <c r="EC53">
        <v>199.49</v>
      </c>
      <c r="ED53">
        <v>0</v>
      </c>
      <c r="EE53">
        <v>50.2999999523163</v>
      </c>
      <c r="EF53">
        <v>0</v>
      </c>
      <c r="EG53">
        <v>1205.03346153846</v>
      </c>
      <c r="EH53">
        <v>-339.998290821159</v>
      </c>
      <c r="EI53">
        <v>-6493.8871856256</v>
      </c>
      <c r="EJ53">
        <v>30726.9461538462</v>
      </c>
      <c r="EK53">
        <v>15</v>
      </c>
      <c r="EL53">
        <v>0</v>
      </c>
      <c r="EM53" t="s">
        <v>398</v>
      </c>
      <c r="EN53">
        <v>1626988825.1</v>
      </c>
      <c r="EO53">
        <v>0</v>
      </c>
      <c r="EP53">
        <v>0</v>
      </c>
      <c r="EQ53">
        <v>-0.05</v>
      </c>
      <c r="ER53">
        <v>0</v>
      </c>
      <c r="ES53">
        <v>-0.098</v>
      </c>
      <c r="ET53">
        <v>0</v>
      </c>
      <c r="EU53">
        <v>400</v>
      </c>
      <c r="EV53">
        <v>0</v>
      </c>
      <c r="EW53">
        <v>0.32</v>
      </c>
      <c r="EX53">
        <v>0</v>
      </c>
      <c r="EY53">
        <v>-32.483643902439</v>
      </c>
      <c r="EZ53">
        <v>-5.91238954703838</v>
      </c>
      <c r="FA53">
        <v>0.622719196415826</v>
      </c>
      <c r="FB53">
        <v>0</v>
      </c>
      <c r="FC53">
        <v>1</v>
      </c>
      <c r="FD53">
        <v>0</v>
      </c>
      <c r="FE53">
        <v>0</v>
      </c>
      <c r="FF53">
        <v>0</v>
      </c>
      <c r="FG53">
        <v>4.5550556097561</v>
      </c>
      <c r="FH53">
        <v>2.50478759581882</v>
      </c>
      <c r="FI53">
        <v>0.255984094780761</v>
      </c>
      <c r="FJ53">
        <v>0</v>
      </c>
      <c r="FK53">
        <v>0</v>
      </c>
      <c r="FL53">
        <v>3</v>
      </c>
      <c r="FM53" t="s">
        <v>399</v>
      </c>
      <c r="FN53">
        <v>3.44464</v>
      </c>
      <c r="FO53">
        <v>2.77947</v>
      </c>
      <c r="FP53">
        <v>0.0780225</v>
      </c>
      <c r="FQ53">
        <v>0.083354</v>
      </c>
      <c r="FR53">
        <v>0.114683</v>
      </c>
      <c r="FS53">
        <v>0.0999947</v>
      </c>
      <c r="FT53">
        <v>19551.7</v>
      </c>
      <c r="FU53">
        <v>23717.8</v>
      </c>
      <c r="FV53">
        <v>20673.4</v>
      </c>
      <c r="FW53">
        <v>24982.2</v>
      </c>
      <c r="FX53">
        <v>29041.8</v>
      </c>
      <c r="FY53">
        <v>33112.7</v>
      </c>
      <c r="FZ53">
        <v>37344.1</v>
      </c>
      <c r="GA53">
        <v>41473</v>
      </c>
      <c r="GB53">
        <v>2.23995</v>
      </c>
      <c r="GC53">
        <v>1.99215</v>
      </c>
      <c r="GD53">
        <v>0.0166446</v>
      </c>
      <c r="GE53">
        <v>0</v>
      </c>
      <c r="GF53">
        <v>28.4467</v>
      </c>
      <c r="GG53">
        <v>999.9</v>
      </c>
      <c r="GH53">
        <v>66.134</v>
      </c>
      <c r="GI53">
        <v>34.05</v>
      </c>
      <c r="GJ53">
        <v>39.0026</v>
      </c>
      <c r="GK53">
        <v>61.8824</v>
      </c>
      <c r="GL53">
        <v>17.6322</v>
      </c>
      <c r="GM53">
        <v>2</v>
      </c>
      <c r="GN53">
        <v>0.338209</v>
      </c>
      <c r="GO53">
        <v>2.99779</v>
      </c>
      <c r="GP53">
        <v>20.3093</v>
      </c>
      <c r="GQ53">
        <v>5.21804</v>
      </c>
      <c r="GR53">
        <v>11.962</v>
      </c>
      <c r="GS53">
        <v>4.9858</v>
      </c>
      <c r="GT53">
        <v>3.301</v>
      </c>
      <c r="GU53">
        <v>999.9</v>
      </c>
      <c r="GV53">
        <v>9999</v>
      </c>
      <c r="GW53">
        <v>9999</v>
      </c>
      <c r="GX53">
        <v>9999</v>
      </c>
      <c r="GY53">
        <v>1.88414</v>
      </c>
      <c r="GZ53">
        <v>1.88109</v>
      </c>
      <c r="HA53">
        <v>1.88284</v>
      </c>
      <c r="HB53">
        <v>1.88127</v>
      </c>
      <c r="HC53">
        <v>1.88277</v>
      </c>
      <c r="HD53">
        <v>1.88201</v>
      </c>
      <c r="HE53">
        <v>1.88399</v>
      </c>
      <c r="HF53">
        <v>1.88122</v>
      </c>
      <c r="HG53">
        <v>5</v>
      </c>
      <c r="HH53">
        <v>0</v>
      </c>
      <c r="HI53">
        <v>0</v>
      </c>
      <c r="HJ53">
        <v>0</v>
      </c>
      <c r="HK53" t="s">
        <v>400</v>
      </c>
      <c r="HL53" t="s">
        <v>401</v>
      </c>
      <c r="HM53" t="s">
        <v>402</v>
      </c>
      <c r="HN53" t="s">
        <v>402</v>
      </c>
      <c r="HO53" t="s">
        <v>402</v>
      </c>
      <c r="HP53" t="s">
        <v>402</v>
      </c>
      <c r="HQ53">
        <v>0</v>
      </c>
      <c r="HR53">
        <v>100</v>
      </c>
      <c r="HS53">
        <v>100</v>
      </c>
      <c r="HT53">
        <v>-0.098</v>
      </c>
      <c r="HU53">
        <v>0</v>
      </c>
      <c r="HV53">
        <v>-0.098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-1</v>
      </c>
      <c r="IE53">
        <v>-1</v>
      </c>
      <c r="IF53">
        <v>-1</v>
      </c>
      <c r="IG53">
        <v>-1</v>
      </c>
      <c r="IH53">
        <v>-1607267.2</v>
      </c>
      <c r="II53">
        <v>25509213.2</v>
      </c>
      <c r="IJ53">
        <v>1.28418</v>
      </c>
      <c r="IK53">
        <v>2.6062</v>
      </c>
      <c r="IL53">
        <v>2.10083</v>
      </c>
      <c r="IM53">
        <v>2.6709</v>
      </c>
      <c r="IN53">
        <v>2.24854</v>
      </c>
      <c r="IO53">
        <v>2.28882</v>
      </c>
      <c r="IP53">
        <v>38.4034</v>
      </c>
      <c r="IQ53">
        <v>15.7169</v>
      </c>
      <c r="IR53">
        <v>18</v>
      </c>
      <c r="IS53">
        <v>759.04</v>
      </c>
      <c r="IT53">
        <v>520.077</v>
      </c>
      <c r="IU53">
        <v>25.0018</v>
      </c>
      <c r="IV53">
        <v>31.7385</v>
      </c>
      <c r="IW53">
        <v>30.001</v>
      </c>
      <c r="IX53">
        <v>31.5353</v>
      </c>
      <c r="IY53">
        <v>31.5045</v>
      </c>
      <c r="IZ53">
        <v>25.6635</v>
      </c>
      <c r="JA53">
        <v>100</v>
      </c>
      <c r="JB53">
        <v>0</v>
      </c>
      <c r="JC53">
        <v>25</v>
      </c>
      <c r="JD53">
        <v>400</v>
      </c>
      <c r="JE53">
        <v>14.8029</v>
      </c>
      <c r="JF53">
        <v>100.639</v>
      </c>
      <c r="JG53">
        <v>99.9561</v>
      </c>
    </row>
    <row r="54" spans="1:267">
      <c r="A54">
        <v>36</v>
      </c>
      <c r="B54">
        <v>1530552841.6</v>
      </c>
      <c r="C54">
        <v>2272.5</v>
      </c>
      <c r="D54" t="s">
        <v>506</v>
      </c>
      <c r="E54" t="s">
        <v>507</v>
      </c>
      <c r="F54" t="s">
        <v>393</v>
      </c>
      <c r="G54" t="s">
        <v>394</v>
      </c>
      <c r="I54">
        <v>1530552841.6</v>
      </c>
      <c r="J54">
        <f>(K54)/1000</f>
        <v>0</v>
      </c>
      <c r="K54">
        <f>1000*CT54*AI54*(CP54-CQ54)/(100*CJ54*(1000-AI54*CP54))</f>
        <v>0</v>
      </c>
      <c r="L54">
        <f>CT54*AI54*(CO54-CN54*(1000-AI54*CQ54)/(1000-AI54*CP54))/(100*CJ54)</f>
        <v>0</v>
      </c>
      <c r="M54">
        <f>CN54 - IF(AI54&gt;1, L54*CJ54*100.0/(AK54*DB54), 0)</f>
        <v>0</v>
      </c>
      <c r="N54">
        <f>((T54-J54/2)*M54-L54)/(T54+J54/2)</f>
        <v>0</v>
      </c>
      <c r="O54">
        <f>N54*(CU54+CV54)/1000.0</f>
        <v>0</v>
      </c>
      <c r="P54">
        <f>(CN54 - IF(AI54&gt;1, L54*CJ54*100.0/(AK54*DB54), 0))*(CU54+CV54)/1000.0</f>
        <v>0</v>
      </c>
      <c r="Q54">
        <f>2.0/((1/S54-1/R54)+SIGN(S54)*SQRT((1/S54-1/R54)*(1/S54-1/R54) + 4*CK54/((CK54+1)*(CK54+1))*(2*1/S54*1/R54-1/R54*1/R54)))</f>
        <v>0</v>
      </c>
      <c r="R54">
        <f>IF(LEFT(CL54,1)&lt;&gt;"0",IF(LEFT(CL54,1)="1",3.0,$B$7),$D$5+$E$5*(DB54*CU54/($K$5*1000))+$F$5*(DB54*CU54/($K$5*1000))*MAX(MIN(CJ54,$J$5),$I$5)*MAX(MIN(CJ54,$J$5),$I$5)+$G$5*MAX(MIN(CJ54,$J$5),$I$5)*(DB54*CU54/($K$5*1000))+$H$5*(DB54*CU54/($K$5*1000))*(DB54*CU54/($K$5*1000)))</f>
        <v>0</v>
      </c>
      <c r="S54">
        <f>J54*(1000-(1000*0.61365*exp(17.502*W54/(240.97+W54))/(CU54+CV54)+CP54)/2)/(1000*0.61365*exp(17.502*W54/(240.97+W54))/(CU54+CV54)-CP54)</f>
        <v>0</v>
      </c>
      <c r="T54">
        <f>1/((CK54+1)/(Q54/1.6)+1/(R54/1.37)) + CK54/((CK54+1)/(Q54/1.6) + CK54/(R54/1.37))</f>
        <v>0</v>
      </c>
      <c r="U54">
        <f>(CF54*CI54)</f>
        <v>0</v>
      </c>
      <c r="V54">
        <f>(CW54+(U54+2*0.95*5.67E-8*(((CW54+$B$9)+273)^4-(CW54+273)^4)-44100*J54)/(1.84*29.3*R54+8*0.95*5.67E-8*(CW54+273)^3))</f>
        <v>0</v>
      </c>
      <c r="W54">
        <f>($C$9*CX54+$D$9*CY54+$E$9*V54)</f>
        <v>0</v>
      </c>
      <c r="X54">
        <f>0.61365*exp(17.502*W54/(240.97+W54))</f>
        <v>0</v>
      </c>
      <c r="Y54">
        <f>(Z54/AA54*100)</f>
        <v>0</v>
      </c>
      <c r="Z54">
        <f>CP54*(CU54+CV54)/1000</f>
        <v>0</v>
      </c>
      <c r="AA54">
        <f>0.61365*exp(17.502*CW54/(240.97+CW54))</f>
        <v>0</v>
      </c>
      <c r="AB54">
        <f>(X54-CP54*(CU54+CV54)/1000)</f>
        <v>0</v>
      </c>
      <c r="AC54">
        <f>(-J54*44100)</f>
        <v>0</v>
      </c>
      <c r="AD54">
        <f>2*29.3*R54*0.92*(CW54-W54)</f>
        <v>0</v>
      </c>
      <c r="AE54">
        <f>2*0.95*5.67E-8*(((CW54+$B$9)+273)^4-(W54+273)^4)</f>
        <v>0</v>
      </c>
      <c r="AF54">
        <f>U54+AE54+AC54+AD54</f>
        <v>0</v>
      </c>
      <c r="AG54">
        <v>0</v>
      </c>
      <c r="AH54">
        <v>0</v>
      </c>
      <c r="AI54">
        <f>IF(AG54*$H$15&gt;=AK54,1.0,(AK54/(AK54-AG54*$H$15)))</f>
        <v>0</v>
      </c>
      <c r="AJ54">
        <f>(AI54-1)*100</f>
        <v>0</v>
      </c>
      <c r="AK54">
        <f>MAX(0,($B$15+$C$15*DB54)/(1+$D$15*DB54)*CU54/(CW54+273)*$E$15)</f>
        <v>0</v>
      </c>
      <c r="AL54" t="s">
        <v>395</v>
      </c>
      <c r="AM54">
        <v>0</v>
      </c>
      <c r="AN54">
        <v>0</v>
      </c>
      <c r="AO54">
        <v>0</v>
      </c>
      <c r="AP54">
        <f>1-AN54/AO54</f>
        <v>0</v>
      </c>
      <c r="AQ54">
        <v>-1</v>
      </c>
      <c r="AR54" t="s">
        <v>508</v>
      </c>
      <c r="AS54">
        <v>8294.03</v>
      </c>
      <c r="AT54">
        <v>1109.036</v>
      </c>
      <c r="AU54">
        <v>1628.95</v>
      </c>
      <c r="AV54">
        <f>1-AT54/AU54</f>
        <v>0</v>
      </c>
      <c r="AW54">
        <v>0.5</v>
      </c>
      <c r="AX54">
        <f>CG54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395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BN54" t="s">
        <v>395</v>
      </c>
      <c r="BO54" t="s">
        <v>395</v>
      </c>
      <c r="BP54" t="s">
        <v>395</v>
      </c>
      <c r="BQ54" t="s">
        <v>395</v>
      </c>
      <c r="BR54" t="s">
        <v>395</v>
      </c>
      <c r="BS54" t="s">
        <v>395</v>
      </c>
      <c r="BT54" t="s">
        <v>395</v>
      </c>
      <c r="BU54" t="s">
        <v>395</v>
      </c>
      <c r="BV54" t="s">
        <v>395</v>
      </c>
      <c r="BW54" t="s">
        <v>395</v>
      </c>
      <c r="BX54" t="s">
        <v>395</v>
      </c>
      <c r="BY54" t="s">
        <v>395</v>
      </c>
      <c r="BZ54" t="s">
        <v>395</v>
      </c>
      <c r="CA54" t="s">
        <v>395</v>
      </c>
      <c r="CB54" t="s">
        <v>395</v>
      </c>
      <c r="CC54" t="s">
        <v>395</v>
      </c>
      <c r="CD54" t="s">
        <v>395</v>
      </c>
      <c r="CE54" t="s">
        <v>395</v>
      </c>
      <c r="CF54">
        <f>$B$13*DC54+$C$13*DD54+$F$13*DO54*(1-DR54)</f>
        <v>0</v>
      </c>
      <c r="CG54">
        <f>CF54*CH54</f>
        <v>0</v>
      </c>
      <c r="CH54">
        <f>($B$13*$D$11+$C$13*$D$11+$F$13*((EB54+DT54)/MAX(EB54+DT54+EC54, 0.1)*$I$11+EC54/MAX(EB54+DT54+EC54, 0.1)*$J$11))/($B$13+$C$13+$F$13)</f>
        <v>0</v>
      </c>
      <c r="CI54">
        <f>($B$13*$K$11+$C$13*$K$11+$F$13*((EB54+DT54)/MAX(EB54+DT54+EC54, 0.1)*$P$11+EC54/MAX(EB54+DT54+EC54, 0.1)*$Q$11))/($B$13+$C$13+$F$13)</f>
        <v>0</v>
      </c>
      <c r="CJ54">
        <v>9</v>
      </c>
      <c r="CK54">
        <v>0.5</v>
      </c>
      <c r="CL54" t="s">
        <v>397</v>
      </c>
      <c r="CM54">
        <v>1530552841.6</v>
      </c>
      <c r="CN54">
        <v>365.333</v>
      </c>
      <c r="CO54">
        <v>399.947</v>
      </c>
      <c r="CP54">
        <v>29.8422</v>
      </c>
      <c r="CQ54">
        <v>24.7655</v>
      </c>
      <c r="CR54">
        <v>365.431</v>
      </c>
      <c r="CS54">
        <v>29.8422</v>
      </c>
      <c r="CT54">
        <v>700.081</v>
      </c>
      <c r="CU54">
        <v>90.8613</v>
      </c>
      <c r="CV54">
        <v>0.100839</v>
      </c>
      <c r="CW54">
        <v>28.7788</v>
      </c>
      <c r="CX54">
        <v>28.775</v>
      </c>
      <c r="CY54">
        <v>999.9</v>
      </c>
      <c r="CZ54">
        <v>0</v>
      </c>
      <c r="DA54">
        <v>0</v>
      </c>
      <c r="DB54">
        <v>10005.6</v>
      </c>
      <c r="DC54">
        <v>0</v>
      </c>
      <c r="DD54">
        <v>0.219127</v>
      </c>
      <c r="DE54">
        <v>-34.6136</v>
      </c>
      <c r="DF54">
        <v>376.571</v>
      </c>
      <c r="DG54">
        <v>410.103</v>
      </c>
      <c r="DH54">
        <v>5.07669</v>
      </c>
      <c r="DI54">
        <v>399.947</v>
      </c>
      <c r="DJ54">
        <v>24.7655</v>
      </c>
      <c r="DK54">
        <v>2.7115</v>
      </c>
      <c r="DL54">
        <v>2.25023</v>
      </c>
      <c r="DM54">
        <v>22.355</v>
      </c>
      <c r="DN54">
        <v>19.3245</v>
      </c>
      <c r="DO54">
        <v>2000.09</v>
      </c>
      <c r="DP54">
        <v>0.899998</v>
      </c>
      <c r="DQ54">
        <v>0.100002</v>
      </c>
      <c r="DR54">
        <v>0</v>
      </c>
      <c r="DS54">
        <v>1084.79</v>
      </c>
      <c r="DT54">
        <v>4.99974</v>
      </c>
      <c r="DU54">
        <v>27781.2</v>
      </c>
      <c r="DV54">
        <v>15360.7</v>
      </c>
      <c r="DW54">
        <v>49.375</v>
      </c>
      <c r="DX54">
        <v>49.812</v>
      </c>
      <c r="DY54">
        <v>50.25</v>
      </c>
      <c r="DZ54">
        <v>49.625</v>
      </c>
      <c r="EA54">
        <v>50.875</v>
      </c>
      <c r="EB54">
        <v>1795.58</v>
      </c>
      <c r="EC54">
        <v>199.51</v>
      </c>
      <c r="ED54">
        <v>0</v>
      </c>
      <c r="EE54">
        <v>48.2999999523163</v>
      </c>
      <c r="EF54">
        <v>0</v>
      </c>
      <c r="EG54">
        <v>1109.036</v>
      </c>
      <c r="EH54">
        <v>-198.855384632867</v>
      </c>
      <c r="EI54">
        <v>-12856.1461474865</v>
      </c>
      <c r="EJ54">
        <v>28882.68</v>
      </c>
      <c r="EK54">
        <v>15</v>
      </c>
      <c r="EL54">
        <v>0</v>
      </c>
      <c r="EM54" t="s">
        <v>398</v>
      </c>
      <c r="EN54">
        <v>1626988825.1</v>
      </c>
      <c r="EO54">
        <v>0</v>
      </c>
      <c r="EP54">
        <v>0</v>
      </c>
      <c r="EQ54">
        <v>-0.05</v>
      </c>
      <c r="ER54">
        <v>0</v>
      </c>
      <c r="ES54">
        <v>-0.098</v>
      </c>
      <c r="ET54">
        <v>0</v>
      </c>
      <c r="EU54">
        <v>400</v>
      </c>
      <c r="EV54">
        <v>0</v>
      </c>
      <c r="EW54">
        <v>0.32</v>
      </c>
      <c r="EX54">
        <v>0</v>
      </c>
      <c r="EY54">
        <v>-32.4165756097561</v>
      </c>
      <c r="EZ54">
        <v>-21.6308174216028</v>
      </c>
      <c r="FA54">
        <v>2.38570120987934</v>
      </c>
      <c r="FB54">
        <v>0</v>
      </c>
      <c r="FC54">
        <v>1</v>
      </c>
      <c r="FD54">
        <v>0</v>
      </c>
      <c r="FE54">
        <v>0</v>
      </c>
      <c r="FF54">
        <v>0</v>
      </c>
      <c r="FG54">
        <v>4.23314512195122</v>
      </c>
      <c r="FH54">
        <v>6.87124013937282</v>
      </c>
      <c r="FI54">
        <v>0.711887325176489</v>
      </c>
      <c r="FJ54">
        <v>0</v>
      </c>
      <c r="FK54">
        <v>0</v>
      </c>
      <c r="FL54">
        <v>3</v>
      </c>
      <c r="FM54" t="s">
        <v>399</v>
      </c>
      <c r="FN54">
        <v>3.44463</v>
      </c>
      <c r="FO54">
        <v>2.78044</v>
      </c>
      <c r="FP54">
        <v>0.0777746</v>
      </c>
      <c r="FQ54">
        <v>0.0833375</v>
      </c>
      <c r="FR54">
        <v>0.115697</v>
      </c>
      <c r="FS54">
        <v>0.100503</v>
      </c>
      <c r="FT54">
        <v>19551.2</v>
      </c>
      <c r="FU54">
        <v>23712.3</v>
      </c>
      <c r="FV54">
        <v>20667.7</v>
      </c>
      <c r="FW54">
        <v>24976.4</v>
      </c>
      <c r="FX54">
        <v>29001.5</v>
      </c>
      <c r="FY54">
        <v>33087</v>
      </c>
      <c r="FZ54">
        <v>37335.3</v>
      </c>
      <c r="GA54">
        <v>41464.5</v>
      </c>
      <c r="GB54">
        <v>2.23117</v>
      </c>
      <c r="GC54">
        <v>1.99107</v>
      </c>
      <c r="GD54">
        <v>0.0173077</v>
      </c>
      <c r="GE54">
        <v>0</v>
      </c>
      <c r="GF54">
        <v>28.4927</v>
      </c>
      <c r="GG54">
        <v>999.9</v>
      </c>
      <c r="GH54">
        <v>65.822</v>
      </c>
      <c r="GI54">
        <v>34.09</v>
      </c>
      <c r="GJ54">
        <v>38.9015</v>
      </c>
      <c r="GK54">
        <v>61.9325</v>
      </c>
      <c r="GL54">
        <v>17.8405</v>
      </c>
      <c r="GM54">
        <v>2</v>
      </c>
      <c r="GN54">
        <v>0.348318</v>
      </c>
      <c r="GO54">
        <v>3.07981</v>
      </c>
      <c r="GP54">
        <v>20.3074</v>
      </c>
      <c r="GQ54">
        <v>5.22028</v>
      </c>
      <c r="GR54">
        <v>11.962</v>
      </c>
      <c r="GS54">
        <v>4.98545</v>
      </c>
      <c r="GT54">
        <v>3.3007</v>
      </c>
      <c r="GU54">
        <v>999.9</v>
      </c>
      <c r="GV54">
        <v>9999</v>
      </c>
      <c r="GW54">
        <v>9999</v>
      </c>
      <c r="GX54">
        <v>9999</v>
      </c>
      <c r="GY54">
        <v>1.8841</v>
      </c>
      <c r="GZ54">
        <v>1.88109</v>
      </c>
      <c r="HA54">
        <v>1.88281</v>
      </c>
      <c r="HB54">
        <v>1.88128</v>
      </c>
      <c r="HC54">
        <v>1.88275</v>
      </c>
      <c r="HD54">
        <v>1.88202</v>
      </c>
      <c r="HE54">
        <v>1.88397</v>
      </c>
      <c r="HF54">
        <v>1.88119</v>
      </c>
      <c r="HG54">
        <v>5</v>
      </c>
      <c r="HH54">
        <v>0</v>
      </c>
      <c r="HI54">
        <v>0</v>
      </c>
      <c r="HJ54">
        <v>0</v>
      </c>
      <c r="HK54" t="s">
        <v>400</v>
      </c>
      <c r="HL54" t="s">
        <v>401</v>
      </c>
      <c r="HM54" t="s">
        <v>402</v>
      </c>
      <c r="HN54" t="s">
        <v>402</v>
      </c>
      <c r="HO54" t="s">
        <v>402</v>
      </c>
      <c r="HP54" t="s">
        <v>402</v>
      </c>
      <c r="HQ54">
        <v>0</v>
      </c>
      <c r="HR54">
        <v>100</v>
      </c>
      <c r="HS54">
        <v>100</v>
      </c>
      <c r="HT54">
        <v>-0.098</v>
      </c>
      <c r="HU54">
        <v>0</v>
      </c>
      <c r="HV54">
        <v>-0.098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-1</v>
      </c>
      <c r="IE54">
        <v>-1</v>
      </c>
      <c r="IF54">
        <v>-1</v>
      </c>
      <c r="IG54">
        <v>-1</v>
      </c>
      <c r="IH54">
        <v>-1607266.4</v>
      </c>
      <c r="II54">
        <v>25509214</v>
      </c>
      <c r="IJ54">
        <v>1.2854</v>
      </c>
      <c r="IK54">
        <v>2.60986</v>
      </c>
      <c r="IL54">
        <v>2.10083</v>
      </c>
      <c r="IM54">
        <v>2.6709</v>
      </c>
      <c r="IN54">
        <v>2.24854</v>
      </c>
      <c r="IO54">
        <v>2.33521</v>
      </c>
      <c r="IP54">
        <v>38.4524</v>
      </c>
      <c r="IQ54">
        <v>15.6906</v>
      </c>
      <c r="IR54">
        <v>18</v>
      </c>
      <c r="IS54">
        <v>752.336</v>
      </c>
      <c r="IT54">
        <v>520.125</v>
      </c>
      <c r="IU54">
        <v>25.0024</v>
      </c>
      <c r="IV54">
        <v>31.8575</v>
      </c>
      <c r="IW54">
        <v>30.001</v>
      </c>
      <c r="IX54">
        <v>31.633</v>
      </c>
      <c r="IY54">
        <v>31.5974</v>
      </c>
      <c r="IZ54">
        <v>25.6861</v>
      </c>
      <c r="JA54">
        <v>100</v>
      </c>
      <c r="JB54">
        <v>0</v>
      </c>
      <c r="JC54">
        <v>25</v>
      </c>
      <c r="JD54">
        <v>400</v>
      </c>
      <c r="JE54">
        <v>14.8029</v>
      </c>
      <c r="JF54">
        <v>100.614</v>
      </c>
      <c r="JG54">
        <v>99.9345</v>
      </c>
    </row>
    <row r="55" spans="1:267">
      <c r="A55">
        <v>37</v>
      </c>
      <c r="B55">
        <v>1530552914.6</v>
      </c>
      <c r="C55">
        <v>2345.5</v>
      </c>
      <c r="D55" t="s">
        <v>509</v>
      </c>
      <c r="E55" t="s">
        <v>510</v>
      </c>
      <c r="F55" t="s">
        <v>393</v>
      </c>
      <c r="G55" t="s">
        <v>394</v>
      </c>
      <c r="I55">
        <v>1530552914.6</v>
      </c>
      <c r="J55">
        <f>(K55)/1000</f>
        <v>0</v>
      </c>
      <c r="K55">
        <f>1000*CT55*AI55*(CP55-CQ55)/(100*CJ55*(1000-AI55*CP55))</f>
        <v>0</v>
      </c>
      <c r="L55">
        <f>CT55*AI55*(CO55-CN55*(1000-AI55*CQ55)/(1000-AI55*CP55))/(100*CJ55)</f>
        <v>0</v>
      </c>
      <c r="M55">
        <f>CN55 - IF(AI55&gt;1, L55*CJ55*100.0/(AK55*DB55), 0)</f>
        <v>0</v>
      </c>
      <c r="N55">
        <f>((T55-J55/2)*M55-L55)/(T55+J55/2)</f>
        <v>0</v>
      </c>
      <c r="O55">
        <f>N55*(CU55+CV55)/1000.0</f>
        <v>0</v>
      </c>
      <c r="P55">
        <f>(CN55 - IF(AI55&gt;1, L55*CJ55*100.0/(AK55*DB55), 0))*(CU55+CV55)/1000.0</f>
        <v>0</v>
      </c>
      <c r="Q55">
        <f>2.0/((1/S55-1/R55)+SIGN(S55)*SQRT((1/S55-1/R55)*(1/S55-1/R55) + 4*CK55/((CK55+1)*(CK55+1))*(2*1/S55*1/R55-1/R55*1/R55)))</f>
        <v>0</v>
      </c>
      <c r="R55">
        <f>IF(LEFT(CL55,1)&lt;&gt;"0",IF(LEFT(CL55,1)="1",3.0,$B$7),$D$5+$E$5*(DB55*CU55/($K$5*1000))+$F$5*(DB55*CU55/($K$5*1000))*MAX(MIN(CJ55,$J$5),$I$5)*MAX(MIN(CJ55,$J$5),$I$5)+$G$5*MAX(MIN(CJ55,$J$5),$I$5)*(DB55*CU55/($K$5*1000))+$H$5*(DB55*CU55/($K$5*1000))*(DB55*CU55/($K$5*1000)))</f>
        <v>0</v>
      </c>
      <c r="S55">
        <f>J55*(1000-(1000*0.61365*exp(17.502*W55/(240.97+W55))/(CU55+CV55)+CP55)/2)/(1000*0.61365*exp(17.502*W55/(240.97+W55))/(CU55+CV55)-CP55)</f>
        <v>0</v>
      </c>
      <c r="T55">
        <f>1/((CK55+1)/(Q55/1.6)+1/(R55/1.37)) + CK55/((CK55+1)/(Q55/1.6) + CK55/(R55/1.37))</f>
        <v>0</v>
      </c>
      <c r="U55">
        <f>(CF55*CI55)</f>
        <v>0</v>
      </c>
      <c r="V55">
        <f>(CW55+(U55+2*0.95*5.67E-8*(((CW55+$B$9)+273)^4-(CW55+273)^4)-44100*J55)/(1.84*29.3*R55+8*0.95*5.67E-8*(CW55+273)^3))</f>
        <v>0</v>
      </c>
      <c r="W55">
        <f>($C$9*CX55+$D$9*CY55+$E$9*V55)</f>
        <v>0</v>
      </c>
      <c r="X55">
        <f>0.61365*exp(17.502*W55/(240.97+W55))</f>
        <v>0</v>
      </c>
      <c r="Y55">
        <f>(Z55/AA55*100)</f>
        <v>0</v>
      </c>
      <c r="Z55">
        <f>CP55*(CU55+CV55)/1000</f>
        <v>0</v>
      </c>
      <c r="AA55">
        <f>0.61365*exp(17.502*CW55/(240.97+CW55))</f>
        <v>0</v>
      </c>
      <c r="AB55">
        <f>(X55-CP55*(CU55+CV55)/1000)</f>
        <v>0</v>
      </c>
      <c r="AC55">
        <f>(-J55*44100)</f>
        <v>0</v>
      </c>
      <c r="AD55">
        <f>2*29.3*R55*0.92*(CW55-W55)</f>
        <v>0</v>
      </c>
      <c r="AE55">
        <f>2*0.95*5.67E-8*(((CW55+$B$9)+273)^4-(W55+273)^4)</f>
        <v>0</v>
      </c>
      <c r="AF55">
        <f>U55+AE55+AC55+AD55</f>
        <v>0</v>
      </c>
      <c r="AG55">
        <v>0</v>
      </c>
      <c r="AH55">
        <v>0</v>
      </c>
      <c r="AI55">
        <f>IF(AG55*$H$15&gt;=AK55,1.0,(AK55/(AK55-AG55*$H$15)))</f>
        <v>0</v>
      </c>
      <c r="AJ55">
        <f>(AI55-1)*100</f>
        <v>0</v>
      </c>
      <c r="AK55">
        <f>MAX(0,($B$15+$C$15*DB55)/(1+$D$15*DB55)*CU55/(CW55+273)*$E$15)</f>
        <v>0</v>
      </c>
      <c r="AL55" t="s">
        <v>395</v>
      </c>
      <c r="AM55">
        <v>0</v>
      </c>
      <c r="AN55">
        <v>0</v>
      </c>
      <c r="AO55">
        <v>0</v>
      </c>
      <c r="AP55">
        <f>1-AN55/AO55</f>
        <v>0</v>
      </c>
      <c r="AQ55">
        <v>-1</v>
      </c>
      <c r="AR55" t="s">
        <v>511</v>
      </c>
      <c r="AS55">
        <v>8322.4</v>
      </c>
      <c r="AT55">
        <v>1361.29</v>
      </c>
      <c r="AU55">
        <v>1955.81</v>
      </c>
      <c r="AV55">
        <f>1-AT55/AU55</f>
        <v>0</v>
      </c>
      <c r="AW55">
        <v>0.5</v>
      </c>
      <c r="AX55">
        <f>CG55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395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BN55" t="s">
        <v>395</v>
      </c>
      <c r="BO55" t="s">
        <v>395</v>
      </c>
      <c r="BP55" t="s">
        <v>395</v>
      </c>
      <c r="BQ55" t="s">
        <v>395</v>
      </c>
      <c r="BR55" t="s">
        <v>395</v>
      </c>
      <c r="BS55" t="s">
        <v>395</v>
      </c>
      <c r="BT55" t="s">
        <v>395</v>
      </c>
      <c r="BU55" t="s">
        <v>395</v>
      </c>
      <c r="BV55" t="s">
        <v>395</v>
      </c>
      <c r="BW55" t="s">
        <v>395</v>
      </c>
      <c r="BX55" t="s">
        <v>395</v>
      </c>
      <c r="BY55" t="s">
        <v>395</v>
      </c>
      <c r="BZ55" t="s">
        <v>395</v>
      </c>
      <c r="CA55" t="s">
        <v>395</v>
      </c>
      <c r="CB55" t="s">
        <v>395</v>
      </c>
      <c r="CC55" t="s">
        <v>395</v>
      </c>
      <c r="CD55" t="s">
        <v>395</v>
      </c>
      <c r="CE55" t="s">
        <v>395</v>
      </c>
      <c r="CF55">
        <f>$B$13*DC55+$C$13*DD55+$F$13*DO55*(1-DR55)</f>
        <v>0</v>
      </c>
      <c r="CG55">
        <f>CF55*CH55</f>
        <v>0</v>
      </c>
      <c r="CH55">
        <f>($B$13*$D$11+$C$13*$D$11+$F$13*((EB55+DT55)/MAX(EB55+DT55+EC55, 0.1)*$I$11+EC55/MAX(EB55+DT55+EC55, 0.1)*$J$11))/($B$13+$C$13+$F$13)</f>
        <v>0</v>
      </c>
      <c r="CI55">
        <f>($B$13*$K$11+$C$13*$K$11+$F$13*((EB55+DT55)/MAX(EB55+DT55+EC55, 0.1)*$P$11+EC55/MAX(EB55+DT55+EC55, 0.1)*$Q$11))/($B$13+$C$13+$F$13)</f>
        <v>0</v>
      </c>
      <c r="CJ55">
        <v>9</v>
      </c>
      <c r="CK55">
        <v>0.5</v>
      </c>
      <c r="CL55" t="s">
        <v>397</v>
      </c>
      <c r="CM55">
        <v>1530552914.6</v>
      </c>
      <c r="CN55">
        <v>367.631</v>
      </c>
      <c r="CO55">
        <v>400.043</v>
      </c>
      <c r="CP55">
        <v>29.7073</v>
      </c>
      <c r="CQ55">
        <v>24.9295</v>
      </c>
      <c r="CR55">
        <v>367.729</v>
      </c>
      <c r="CS55">
        <v>29.7073</v>
      </c>
      <c r="CT55">
        <v>699.952</v>
      </c>
      <c r="CU55">
        <v>90.8628</v>
      </c>
      <c r="CV55">
        <v>0.0997935</v>
      </c>
      <c r="CW55">
        <v>28.7431</v>
      </c>
      <c r="CX55">
        <v>28.4552</v>
      </c>
      <c r="CY55">
        <v>999.9</v>
      </c>
      <c r="CZ55">
        <v>0</v>
      </c>
      <c r="DA55">
        <v>0</v>
      </c>
      <c r="DB55">
        <v>10001.2</v>
      </c>
      <c r="DC55">
        <v>0</v>
      </c>
      <c r="DD55">
        <v>0.219127</v>
      </c>
      <c r="DE55">
        <v>-32.4113</v>
      </c>
      <c r="DF55">
        <v>378.887</v>
      </c>
      <c r="DG55">
        <v>410.27</v>
      </c>
      <c r="DH55">
        <v>4.77782</v>
      </c>
      <c r="DI55">
        <v>400.043</v>
      </c>
      <c r="DJ55">
        <v>24.9295</v>
      </c>
      <c r="DK55">
        <v>2.69929</v>
      </c>
      <c r="DL55">
        <v>2.26516</v>
      </c>
      <c r="DM55">
        <v>22.2808</v>
      </c>
      <c r="DN55">
        <v>19.4308</v>
      </c>
      <c r="DO55">
        <v>1999.94</v>
      </c>
      <c r="DP55">
        <v>0.899999</v>
      </c>
      <c r="DQ55">
        <v>0.100001</v>
      </c>
      <c r="DR55">
        <v>0</v>
      </c>
      <c r="DS55">
        <v>1322</v>
      </c>
      <c r="DT55">
        <v>4.99974</v>
      </c>
      <c r="DU55">
        <v>27855.2</v>
      </c>
      <c r="DV55">
        <v>15359.5</v>
      </c>
      <c r="DW55">
        <v>49.5</v>
      </c>
      <c r="DX55">
        <v>49.812</v>
      </c>
      <c r="DY55">
        <v>50.312</v>
      </c>
      <c r="DZ55">
        <v>49.687</v>
      </c>
      <c r="EA55">
        <v>50.937</v>
      </c>
      <c r="EB55">
        <v>1795.44</v>
      </c>
      <c r="EC55">
        <v>199.5</v>
      </c>
      <c r="ED55">
        <v>0</v>
      </c>
      <c r="EE55">
        <v>72.2999999523163</v>
      </c>
      <c r="EF55">
        <v>0</v>
      </c>
      <c r="EG55">
        <v>1361.29</v>
      </c>
      <c r="EH55">
        <v>-329.033076917515</v>
      </c>
      <c r="EI55">
        <v>-6724.06153817968</v>
      </c>
      <c r="EJ55">
        <v>28626.64</v>
      </c>
      <c r="EK55">
        <v>15</v>
      </c>
      <c r="EL55">
        <v>0</v>
      </c>
      <c r="EM55" t="s">
        <v>398</v>
      </c>
      <c r="EN55">
        <v>1626988825.1</v>
      </c>
      <c r="EO55">
        <v>0</v>
      </c>
      <c r="EP55">
        <v>0</v>
      </c>
      <c r="EQ55">
        <v>-0.05</v>
      </c>
      <c r="ER55">
        <v>0</v>
      </c>
      <c r="ES55">
        <v>-0.098</v>
      </c>
      <c r="ET55">
        <v>0</v>
      </c>
      <c r="EU55">
        <v>400</v>
      </c>
      <c r="EV55">
        <v>0</v>
      </c>
      <c r="EW55">
        <v>0.32</v>
      </c>
      <c r="EX55">
        <v>0</v>
      </c>
      <c r="EY55">
        <v>-31.7523731707317</v>
      </c>
      <c r="EZ55">
        <v>-5.3566891986063</v>
      </c>
      <c r="FA55">
        <v>0.557443531001841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4.42063390243902</v>
      </c>
      <c r="FH55">
        <v>2.68578229965156</v>
      </c>
      <c r="FI55">
        <v>0.272264093857936</v>
      </c>
      <c r="FJ55">
        <v>0</v>
      </c>
      <c r="FK55">
        <v>0</v>
      </c>
      <c r="FL55">
        <v>3</v>
      </c>
      <c r="FM55" t="s">
        <v>399</v>
      </c>
      <c r="FN55">
        <v>3.44431</v>
      </c>
      <c r="FO55">
        <v>2.77936</v>
      </c>
      <c r="FP55">
        <v>0.0781296</v>
      </c>
      <c r="FQ55">
        <v>0.0833282</v>
      </c>
      <c r="FR55">
        <v>0.115298</v>
      </c>
      <c r="FS55">
        <v>0.100943</v>
      </c>
      <c r="FT55">
        <v>19536.9</v>
      </c>
      <c r="FU55">
        <v>23704.8</v>
      </c>
      <c r="FV55">
        <v>20661</v>
      </c>
      <c r="FW55">
        <v>24968.9</v>
      </c>
      <c r="FX55">
        <v>29005.3</v>
      </c>
      <c r="FY55">
        <v>33061.8</v>
      </c>
      <c r="FZ55">
        <v>37323.5</v>
      </c>
      <c r="GA55">
        <v>41453.6</v>
      </c>
      <c r="GB55">
        <v>2.23132</v>
      </c>
      <c r="GC55">
        <v>1.98787</v>
      </c>
      <c r="GD55">
        <v>-0.00360236</v>
      </c>
      <c r="GE55">
        <v>0</v>
      </c>
      <c r="GF55">
        <v>28.514</v>
      </c>
      <c r="GG55">
        <v>999.9</v>
      </c>
      <c r="GH55">
        <v>65.511</v>
      </c>
      <c r="GI55">
        <v>34.15</v>
      </c>
      <c r="GJ55">
        <v>38.8462</v>
      </c>
      <c r="GK55">
        <v>62.0425</v>
      </c>
      <c r="GL55">
        <v>17.6362</v>
      </c>
      <c r="GM55">
        <v>2</v>
      </c>
      <c r="GN55">
        <v>0.361181</v>
      </c>
      <c r="GO55">
        <v>3.13925</v>
      </c>
      <c r="GP55">
        <v>20.3069</v>
      </c>
      <c r="GQ55">
        <v>5.22208</v>
      </c>
      <c r="GR55">
        <v>11.962</v>
      </c>
      <c r="GS55">
        <v>4.9857</v>
      </c>
      <c r="GT55">
        <v>3.301</v>
      </c>
      <c r="GU55">
        <v>999.9</v>
      </c>
      <c r="GV55">
        <v>9999</v>
      </c>
      <c r="GW55">
        <v>9999</v>
      </c>
      <c r="GX55">
        <v>9999</v>
      </c>
      <c r="GY55">
        <v>1.88412</v>
      </c>
      <c r="GZ55">
        <v>1.88109</v>
      </c>
      <c r="HA55">
        <v>1.88281</v>
      </c>
      <c r="HB55">
        <v>1.88127</v>
      </c>
      <c r="HC55">
        <v>1.88272</v>
      </c>
      <c r="HD55">
        <v>1.88202</v>
      </c>
      <c r="HE55">
        <v>1.88395</v>
      </c>
      <c r="HF55">
        <v>1.88119</v>
      </c>
      <c r="HG55">
        <v>5</v>
      </c>
      <c r="HH55">
        <v>0</v>
      </c>
      <c r="HI55">
        <v>0</v>
      </c>
      <c r="HJ55">
        <v>0</v>
      </c>
      <c r="HK55" t="s">
        <v>400</v>
      </c>
      <c r="HL55" t="s">
        <v>401</v>
      </c>
      <c r="HM55" t="s">
        <v>402</v>
      </c>
      <c r="HN55" t="s">
        <v>402</v>
      </c>
      <c r="HO55" t="s">
        <v>402</v>
      </c>
      <c r="HP55" t="s">
        <v>402</v>
      </c>
      <c r="HQ55">
        <v>0</v>
      </c>
      <c r="HR55">
        <v>100</v>
      </c>
      <c r="HS55">
        <v>100</v>
      </c>
      <c r="HT55">
        <v>-0.098</v>
      </c>
      <c r="HU55">
        <v>0</v>
      </c>
      <c r="HV55">
        <v>-0.098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-1</v>
      </c>
      <c r="IE55">
        <v>-1</v>
      </c>
      <c r="IF55">
        <v>-1</v>
      </c>
      <c r="IG55">
        <v>-1</v>
      </c>
      <c r="IH55">
        <v>-1607265.2</v>
      </c>
      <c r="II55">
        <v>25509215.2</v>
      </c>
      <c r="IJ55">
        <v>1.28662</v>
      </c>
      <c r="IK55">
        <v>2.6062</v>
      </c>
      <c r="IL55">
        <v>2.10083</v>
      </c>
      <c r="IM55">
        <v>2.6709</v>
      </c>
      <c r="IN55">
        <v>2.24854</v>
      </c>
      <c r="IO55">
        <v>2.30835</v>
      </c>
      <c r="IP55">
        <v>38.4769</v>
      </c>
      <c r="IQ55">
        <v>15.6731</v>
      </c>
      <c r="IR55">
        <v>18</v>
      </c>
      <c r="IS55">
        <v>754.144</v>
      </c>
      <c r="IT55">
        <v>518.968</v>
      </c>
      <c r="IU55">
        <v>25.0015</v>
      </c>
      <c r="IV55">
        <v>32.0135</v>
      </c>
      <c r="IW55">
        <v>30.0009</v>
      </c>
      <c r="IX55">
        <v>31.7686</v>
      </c>
      <c r="IY55">
        <v>31.7278</v>
      </c>
      <c r="IZ55">
        <v>25.7019</v>
      </c>
      <c r="JA55">
        <v>100</v>
      </c>
      <c r="JB55">
        <v>0</v>
      </c>
      <c r="JC55">
        <v>25</v>
      </c>
      <c r="JD55">
        <v>400</v>
      </c>
      <c r="JE55">
        <v>14.8029</v>
      </c>
      <c r="JF55">
        <v>100.582</v>
      </c>
      <c r="JG55">
        <v>99.9068</v>
      </c>
    </row>
    <row r="56" spans="1:267">
      <c r="A56">
        <v>38</v>
      </c>
      <c r="B56">
        <v>1530553023.1</v>
      </c>
      <c r="C56">
        <v>2454</v>
      </c>
      <c r="D56" t="s">
        <v>512</v>
      </c>
      <c r="E56" t="s">
        <v>513</v>
      </c>
      <c r="F56" t="s">
        <v>393</v>
      </c>
      <c r="G56" t="s">
        <v>394</v>
      </c>
      <c r="I56">
        <v>1530553023.1</v>
      </c>
      <c r="J56">
        <f>(K56)/1000</f>
        <v>0</v>
      </c>
      <c r="K56">
        <f>1000*CT56*AI56*(CP56-CQ56)/(100*CJ56*(1000-AI56*CP56))</f>
        <v>0</v>
      </c>
      <c r="L56">
        <f>CT56*AI56*(CO56-CN56*(1000-AI56*CQ56)/(1000-AI56*CP56))/(100*CJ56)</f>
        <v>0</v>
      </c>
      <c r="M56">
        <f>CN56 - IF(AI56&gt;1, L56*CJ56*100.0/(AK56*DB56), 0)</f>
        <v>0</v>
      </c>
      <c r="N56">
        <f>((T56-J56/2)*M56-L56)/(T56+J56/2)</f>
        <v>0</v>
      </c>
      <c r="O56">
        <f>N56*(CU56+CV56)/1000.0</f>
        <v>0</v>
      </c>
      <c r="P56">
        <f>(CN56 - IF(AI56&gt;1, L56*CJ56*100.0/(AK56*DB56), 0))*(CU56+CV56)/1000.0</f>
        <v>0</v>
      </c>
      <c r="Q56">
        <f>2.0/((1/S56-1/R56)+SIGN(S56)*SQRT((1/S56-1/R56)*(1/S56-1/R56) + 4*CK56/((CK56+1)*(CK56+1))*(2*1/S56*1/R56-1/R56*1/R56)))</f>
        <v>0</v>
      </c>
      <c r="R56">
        <f>IF(LEFT(CL56,1)&lt;&gt;"0",IF(LEFT(CL56,1)="1",3.0,$B$7),$D$5+$E$5*(DB56*CU56/($K$5*1000))+$F$5*(DB56*CU56/($K$5*1000))*MAX(MIN(CJ56,$J$5),$I$5)*MAX(MIN(CJ56,$J$5),$I$5)+$G$5*MAX(MIN(CJ56,$J$5),$I$5)*(DB56*CU56/($K$5*1000))+$H$5*(DB56*CU56/($K$5*1000))*(DB56*CU56/($K$5*1000)))</f>
        <v>0</v>
      </c>
      <c r="S56">
        <f>J56*(1000-(1000*0.61365*exp(17.502*W56/(240.97+W56))/(CU56+CV56)+CP56)/2)/(1000*0.61365*exp(17.502*W56/(240.97+W56))/(CU56+CV56)-CP56)</f>
        <v>0</v>
      </c>
      <c r="T56">
        <f>1/((CK56+1)/(Q56/1.6)+1/(R56/1.37)) + CK56/((CK56+1)/(Q56/1.6) + CK56/(R56/1.37))</f>
        <v>0</v>
      </c>
      <c r="U56">
        <f>(CF56*CI56)</f>
        <v>0</v>
      </c>
      <c r="V56">
        <f>(CW56+(U56+2*0.95*5.67E-8*(((CW56+$B$9)+273)^4-(CW56+273)^4)-44100*J56)/(1.84*29.3*R56+8*0.95*5.67E-8*(CW56+273)^3))</f>
        <v>0</v>
      </c>
      <c r="W56">
        <f>($C$9*CX56+$D$9*CY56+$E$9*V56)</f>
        <v>0</v>
      </c>
      <c r="X56">
        <f>0.61365*exp(17.502*W56/(240.97+W56))</f>
        <v>0</v>
      </c>
      <c r="Y56">
        <f>(Z56/AA56*100)</f>
        <v>0</v>
      </c>
      <c r="Z56">
        <f>CP56*(CU56+CV56)/1000</f>
        <v>0</v>
      </c>
      <c r="AA56">
        <f>0.61365*exp(17.502*CW56/(240.97+CW56))</f>
        <v>0</v>
      </c>
      <c r="AB56">
        <f>(X56-CP56*(CU56+CV56)/1000)</f>
        <v>0</v>
      </c>
      <c r="AC56">
        <f>(-J56*44100)</f>
        <v>0</v>
      </c>
      <c r="AD56">
        <f>2*29.3*R56*0.92*(CW56-W56)</f>
        <v>0</v>
      </c>
      <c r="AE56">
        <f>2*0.95*5.67E-8*(((CW56+$B$9)+273)^4-(W56+273)^4)</f>
        <v>0</v>
      </c>
      <c r="AF56">
        <f>U56+AE56+AC56+AD56</f>
        <v>0</v>
      </c>
      <c r="AG56">
        <v>0</v>
      </c>
      <c r="AH56">
        <v>0</v>
      </c>
      <c r="AI56">
        <f>IF(AG56*$H$15&gt;=AK56,1.0,(AK56/(AK56-AG56*$H$15)))</f>
        <v>0</v>
      </c>
      <c r="AJ56">
        <f>(AI56-1)*100</f>
        <v>0</v>
      </c>
      <c r="AK56">
        <f>MAX(0,($B$15+$C$15*DB56)/(1+$D$15*DB56)*CU56/(CW56+273)*$E$15)</f>
        <v>0</v>
      </c>
      <c r="AL56" t="s">
        <v>395</v>
      </c>
      <c r="AM56">
        <v>0</v>
      </c>
      <c r="AN56">
        <v>0</v>
      </c>
      <c r="AO56">
        <v>0</v>
      </c>
      <c r="AP56">
        <f>1-AN56/AO56</f>
        <v>0</v>
      </c>
      <c r="AQ56">
        <v>-1</v>
      </c>
      <c r="AR56" t="s">
        <v>514</v>
      </c>
      <c r="AS56">
        <v>8322.11</v>
      </c>
      <c r="AT56">
        <v>3.23695769230769</v>
      </c>
      <c r="AU56">
        <v>1.23</v>
      </c>
      <c r="AV56">
        <f>1-AT56/AU56</f>
        <v>0</v>
      </c>
      <c r="AW56">
        <v>0.5</v>
      </c>
      <c r="AX56">
        <f>CG56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395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BN56" t="s">
        <v>395</v>
      </c>
      <c r="BO56" t="s">
        <v>395</v>
      </c>
      <c r="BP56" t="s">
        <v>395</v>
      </c>
      <c r="BQ56" t="s">
        <v>395</v>
      </c>
      <c r="BR56" t="s">
        <v>395</v>
      </c>
      <c r="BS56" t="s">
        <v>395</v>
      </c>
      <c r="BT56" t="s">
        <v>395</v>
      </c>
      <c r="BU56" t="s">
        <v>395</v>
      </c>
      <c r="BV56" t="s">
        <v>395</v>
      </c>
      <c r="BW56" t="s">
        <v>395</v>
      </c>
      <c r="BX56" t="s">
        <v>395</v>
      </c>
      <c r="BY56" t="s">
        <v>395</v>
      </c>
      <c r="BZ56" t="s">
        <v>395</v>
      </c>
      <c r="CA56" t="s">
        <v>395</v>
      </c>
      <c r="CB56" t="s">
        <v>395</v>
      </c>
      <c r="CC56" t="s">
        <v>395</v>
      </c>
      <c r="CD56" t="s">
        <v>395</v>
      </c>
      <c r="CE56" t="s">
        <v>395</v>
      </c>
      <c r="CF56">
        <f>$B$13*DC56+$C$13*DD56+$F$13*DO56*(1-DR56)</f>
        <v>0</v>
      </c>
      <c r="CG56">
        <f>CF56*CH56</f>
        <v>0</v>
      </c>
      <c r="CH56">
        <f>($B$13*$D$11+$C$13*$D$11+$F$13*((EB56+DT56)/MAX(EB56+DT56+EC56, 0.1)*$I$11+EC56/MAX(EB56+DT56+EC56, 0.1)*$J$11))/($B$13+$C$13+$F$13)</f>
        <v>0</v>
      </c>
      <c r="CI56">
        <f>($B$13*$K$11+$C$13*$K$11+$F$13*((EB56+DT56)/MAX(EB56+DT56+EC56, 0.1)*$P$11+EC56/MAX(EB56+DT56+EC56, 0.1)*$Q$11))/($B$13+$C$13+$F$13)</f>
        <v>0</v>
      </c>
      <c r="CJ56">
        <v>9</v>
      </c>
      <c r="CK56">
        <v>0.5</v>
      </c>
      <c r="CL56" t="s">
        <v>397</v>
      </c>
      <c r="CM56">
        <v>1530553023.1</v>
      </c>
      <c r="CN56">
        <v>399.385</v>
      </c>
      <c r="CO56">
        <v>399.933</v>
      </c>
      <c r="CP56">
        <v>25.508</v>
      </c>
      <c r="CQ56">
        <v>24.7968</v>
      </c>
      <c r="CR56">
        <v>399.577</v>
      </c>
      <c r="CS56">
        <v>25.508</v>
      </c>
      <c r="CT56">
        <v>699.94</v>
      </c>
      <c r="CU56">
        <v>90.8501</v>
      </c>
      <c r="CV56">
        <v>0.100847</v>
      </c>
      <c r="CW56">
        <v>28.6537</v>
      </c>
      <c r="CX56">
        <v>29.6839</v>
      </c>
      <c r="CY56">
        <v>999.9</v>
      </c>
      <c r="CZ56">
        <v>0</v>
      </c>
      <c r="DA56">
        <v>0</v>
      </c>
      <c r="DB56">
        <v>9991.88</v>
      </c>
      <c r="DC56">
        <v>0</v>
      </c>
      <c r="DD56">
        <v>0.219127</v>
      </c>
      <c r="DE56">
        <v>-0.453766</v>
      </c>
      <c r="DF56">
        <v>409.936</v>
      </c>
      <c r="DG56">
        <v>410.102</v>
      </c>
      <c r="DH56">
        <v>0.711197</v>
      </c>
      <c r="DI56">
        <v>399.933</v>
      </c>
      <c r="DJ56">
        <v>24.7968</v>
      </c>
      <c r="DK56">
        <v>2.31741</v>
      </c>
      <c r="DL56">
        <v>2.2528</v>
      </c>
      <c r="DM56">
        <v>19.7979</v>
      </c>
      <c r="DN56">
        <v>19.3428</v>
      </c>
      <c r="DO56">
        <v>1999.83</v>
      </c>
      <c r="DP56">
        <v>0.899994</v>
      </c>
      <c r="DQ56">
        <v>0.100006</v>
      </c>
      <c r="DR56">
        <v>0</v>
      </c>
      <c r="DS56">
        <v>3.0854</v>
      </c>
      <c r="DT56">
        <v>4.99974</v>
      </c>
      <c r="DU56">
        <v>2110.64</v>
      </c>
      <c r="DV56">
        <v>15358.6</v>
      </c>
      <c r="DW56">
        <v>49.687</v>
      </c>
      <c r="DX56">
        <v>50</v>
      </c>
      <c r="DY56">
        <v>50.5</v>
      </c>
      <c r="DZ56">
        <v>50</v>
      </c>
      <c r="EA56">
        <v>51.187</v>
      </c>
      <c r="EB56">
        <v>1795.34</v>
      </c>
      <c r="EC56">
        <v>199.49</v>
      </c>
      <c r="ED56">
        <v>0</v>
      </c>
      <c r="EE56">
        <v>107.699999809265</v>
      </c>
      <c r="EF56">
        <v>0</v>
      </c>
      <c r="EG56">
        <v>3.23695769230769</v>
      </c>
      <c r="EH56">
        <v>0.170471793523141</v>
      </c>
      <c r="EI56">
        <v>-416.025297614112</v>
      </c>
      <c r="EJ56">
        <v>2242.69923076923</v>
      </c>
      <c r="EK56">
        <v>15</v>
      </c>
      <c r="EL56">
        <v>1530553046.1</v>
      </c>
      <c r="EM56" t="s">
        <v>515</v>
      </c>
      <c r="EN56">
        <v>1530553046.1</v>
      </c>
      <c r="EO56">
        <v>0</v>
      </c>
      <c r="EP56">
        <v>1</v>
      </c>
      <c r="EQ56">
        <v>-0.094</v>
      </c>
      <c r="ER56">
        <v>0</v>
      </c>
      <c r="ES56">
        <v>-0.192</v>
      </c>
      <c r="ET56">
        <v>0</v>
      </c>
      <c r="EU56">
        <v>400</v>
      </c>
      <c r="EV56">
        <v>0</v>
      </c>
      <c r="EW56">
        <v>0.58</v>
      </c>
      <c r="EX56">
        <v>0</v>
      </c>
      <c r="EY56">
        <v>-14.5679067317073</v>
      </c>
      <c r="EZ56">
        <v>151.56919369338</v>
      </c>
      <c r="FA56">
        <v>16.678594494308</v>
      </c>
      <c r="FB56">
        <v>0</v>
      </c>
      <c r="FC56">
        <v>1</v>
      </c>
      <c r="FD56">
        <v>0</v>
      </c>
      <c r="FE56">
        <v>0</v>
      </c>
      <c r="FF56">
        <v>0</v>
      </c>
      <c r="FG56">
        <v>2.67374326829268</v>
      </c>
      <c r="FH56">
        <v>-22.6706834843205</v>
      </c>
      <c r="FI56">
        <v>2.59611861543696</v>
      </c>
      <c r="FJ56">
        <v>0</v>
      </c>
      <c r="FK56">
        <v>0</v>
      </c>
      <c r="FL56">
        <v>3</v>
      </c>
      <c r="FM56" t="s">
        <v>399</v>
      </c>
      <c r="FN56">
        <v>3.44417</v>
      </c>
      <c r="FO56">
        <v>2.78033</v>
      </c>
      <c r="FP56">
        <v>0.0832253</v>
      </c>
      <c r="FQ56">
        <v>0.083252</v>
      </c>
      <c r="FR56">
        <v>0.103519</v>
      </c>
      <c r="FS56">
        <v>0.100499</v>
      </c>
      <c r="FT56">
        <v>19417.4</v>
      </c>
      <c r="FU56">
        <v>23694.4</v>
      </c>
      <c r="FV56">
        <v>20649.5</v>
      </c>
      <c r="FW56">
        <v>24956.8</v>
      </c>
      <c r="FX56">
        <v>29377.6</v>
      </c>
      <c r="FY56">
        <v>33063.8</v>
      </c>
      <c r="FZ56">
        <v>37305.4</v>
      </c>
      <c r="GA56">
        <v>41436.3</v>
      </c>
      <c r="GB56">
        <v>2.23368</v>
      </c>
      <c r="GC56">
        <v>1.98347</v>
      </c>
      <c r="GD56">
        <v>0.0646636</v>
      </c>
      <c r="GE56">
        <v>0</v>
      </c>
      <c r="GF56">
        <v>28.6302</v>
      </c>
      <c r="GG56">
        <v>999.9</v>
      </c>
      <c r="GH56">
        <v>64.937</v>
      </c>
      <c r="GI56">
        <v>34.201</v>
      </c>
      <c r="GJ56">
        <v>38.6226</v>
      </c>
      <c r="GK56">
        <v>62.2725</v>
      </c>
      <c r="GL56">
        <v>17.7484</v>
      </c>
      <c r="GM56">
        <v>2</v>
      </c>
      <c r="GN56">
        <v>0.38299</v>
      </c>
      <c r="GO56">
        <v>3.25269</v>
      </c>
      <c r="GP56">
        <v>20.3044</v>
      </c>
      <c r="GQ56">
        <v>5.21789</v>
      </c>
      <c r="GR56">
        <v>11.962</v>
      </c>
      <c r="GS56">
        <v>4.9857</v>
      </c>
      <c r="GT56">
        <v>3.301</v>
      </c>
      <c r="GU56">
        <v>999.9</v>
      </c>
      <c r="GV56">
        <v>9999</v>
      </c>
      <c r="GW56">
        <v>9999</v>
      </c>
      <c r="GX56">
        <v>9999</v>
      </c>
      <c r="GY56">
        <v>1.88411</v>
      </c>
      <c r="GZ56">
        <v>1.88107</v>
      </c>
      <c r="HA56">
        <v>1.88279</v>
      </c>
      <c r="HB56">
        <v>1.88128</v>
      </c>
      <c r="HC56">
        <v>1.88278</v>
      </c>
      <c r="HD56">
        <v>1.88202</v>
      </c>
      <c r="HE56">
        <v>1.88395</v>
      </c>
      <c r="HF56">
        <v>1.88114</v>
      </c>
      <c r="HG56">
        <v>5</v>
      </c>
      <c r="HH56">
        <v>0</v>
      </c>
      <c r="HI56">
        <v>0</v>
      </c>
      <c r="HJ56">
        <v>0</v>
      </c>
      <c r="HK56" t="s">
        <v>400</v>
      </c>
      <c r="HL56" t="s">
        <v>401</v>
      </c>
      <c r="HM56" t="s">
        <v>402</v>
      </c>
      <c r="HN56" t="s">
        <v>402</v>
      </c>
      <c r="HO56" t="s">
        <v>402</v>
      </c>
      <c r="HP56" t="s">
        <v>402</v>
      </c>
      <c r="HQ56">
        <v>0</v>
      </c>
      <c r="HR56">
        <v>100</v>
      </c>
      <c r="HS56">
        <v>100</v>
      </c>
      <c r="HT56">
        <v>-0.192</v>
      </c>
      <c r="HU56">
        <v>0</v>
      </c>
      <c r="HV56">
        <v>-0.098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-1</v>
      </c>
      <c r="IE56">
        <v>-1</v>
      </c>
      <c r="IF56">
        <v>-1</v>
      </c>
      <c r="IG56">
        <v>-1</v>
      </c>
      <c r="IH56">
        <v>-1607263.4</v>
      </c>
      <c r="II56">
        <v>25509217.1</v>
      </c>
      <c r="IJ56">
        <v>1.28784</v>
      </c>
      <c r="IK56">
        <v>2.6062</v>
      </c>
      <c r="IL56">
        <v>2.10083</v>
      </c>
      <c r="IM56">
        <v>2.66968</v>
      </c>
      <c r="IN56">
        <v>2.24854</v>
      </c>
      <c r="IO56">
        <v>2.31323</v>
      </c>
      <c r="IP56">
        <v>38.4524</v>
      </c>
      <c r="IQ56">
        <v>15.6381</v>
      </c>
      <c r="IR56">
        <v>18</v>
      </c>
      <c r="IS56">
        <v>759.014</v>
      </c>
      <c r="IT56">
        <v>517.747</v>
      </c>
      <c r="IU56">
        <v>25.0014</v>
      </c>
      <c r="IV56">
        <v>32.2749</v>
      </c>
      <c r="IW56">
        <v>30.0011</v>
      </c>
      <c r="IX56">
        <v>31.9865</v>
      </c>
      <c r="IY56">
        <v>31.9491</v>
      </c>
      <c r="IZ56">
        <v>25.7316</v>
      </c>
      <c r="JA56">
        <v>100</v>
      </c>
      <c r="JB56">
        <v>0</v>
      </c>
      <c r="JC56">
        <v>25</v>
      </c>
      <c r="JD56">
        <v>400</v>
      </c>
      <c r="JE56">
        <v>14.8029</v>
      </c>
      <c r="JF56">
        <v>100.53</v>
      </c>
      <c r="JG56">
        <v>99.8627</v>
      </c>
    </row>
    <row r="57" spans="1:267">
      <c r="A57">
        <v>39</v>
      </c>
      <c r="B57">
        <v>1530553106.1</v>
      </c>
      <c r="C57">
        <v>2537</v>
      </c>
      <c r="D57" t="s">
        <v>516</v>
      </c>
      <c r="E57" t="s">
        <v>517</v>
      </c>
      <c r="F57" t="s">
        <v>393</v>
      </c>
      <c r="G57" t="s">
        <v>394</v>
      </c>
      <c r="I57">
        <v>1530553106.1</v>
      </c>
      <c r="J57">
        <f>(K57)/1000</f>
        <v>0</v>
      </c>
      <c r="K57">
        <f>1000*CT57*AI57*(CP57-CQ57)/(100*CJ57*(1000-AI57*CP57))</f>
        <v>0</v>
      </c>
      <c r="L57">
        <f>CT57*AI57*(CO57-CN57*(1000-AI57*CQ57)/(1000-AI57*CP57))/(100*CJ57)</f>
        <v>0</v>
      </c>
      <c r="M57">
        <f>CN57 - IF(AI57&gt;1, L57*CJ57*100.0/(AK57*DB57), 0)</f>
        <v>0</v>
      </c>
      <c r="N57">
        <f>((T57-J57/2)*M57-L57)/(T57+J57/2)</f>
        <v>0</v>
      </c>
      <c r="O57">
        <f>N57*(CU57+CV57)/1000.0</f>
        <v>0</v>
      </c>
      <c r="P57">
        <f>(CN57 - IF(AI57&gt;1, L57*CJ57*100.0/(AK57*DB57), 0))*(CU57+CV57)/1000.0</f>
        <v>0</v>
      </c>
      <c r="Q57">
        <f>2.0/((1/S57-1/R57)+SIGN(S57)*SQRT((1/S57-1/R57)*(1/S57-1/R57) + 4*CK57/((CK57+1)*(CK57+1))*(2*1/S57*1/R57-1/R57*1/R57)))</f>
        <v>0</v>
      </c>
      <c r="R57">
        <f>IF(LEFT(CL57,1)&lt;&gt;"0",IF(LEFT(CL57,1)="1",3.0,$B$7),$D$5+$E$5*(DB57*CU57/($K$5*1000))+$F$5*(DB57*CU57/($K$5*1000))*MAX(MIN(CJ57,$J$5),$I$5)*MAX(MIN(CJ57,$J$5),$I$5)+$G$5*MAX(MIN(CJ57,$J$5),$I$5)*(DB57*CU57/($K$5*1000))+$H$5*(DB57*CU57/($K$5*1000))*(DB57*CU57/($K$5*1000)))</f>
        <v>0</v>
      </c>
      <c r="S57">
        <f>J57*(1000-(1000*0.61365*exp(17.502*W57/(240.97+W57))/(CU57+CV57)+CP57)/2)/(1000*0.61365*exp(17.502*W57/(240.97+W57))/(CU57+CV57)-CP57)</f>
        <v>0</v>
      </c>
      <c r="T57">
        <f>1/((CK57+1)/(Q57/1.6)+1/(R57/1.37)) + CK57/((CK57+1)/(Q57/1.6) + CK57/(R57/1.37))</f>
        <v>0</v>
      </c>
      <c r="U57">
        <f>(CF57*CI57)</f>
        <v>0</v>
      </c>
      <c r="V57">
        <f>(CW57+(U57+2*0.95*5.67E-8*(((CW57+$B$9)+273)^4-(CW57+273)^4)-44100*J57)/(1.84*29.3*R57+8*0.95*5.67E-8*(CW57+273)^3))</f>
        <v>0</v>
      </c>
      <c r="W57">
        <f>($C$9*CX57+$D$9*CY57+$E$9*V57)</f>
        <v>0</v>
      </c>
      <c r="X57">
        <f>0.61365*exp(17.502*W57/(240.97+W57))</f>
        <v>0</v>
      </c>
      <c r="Y57">
        <f>(Z57/AA57*100)</f>
        <v>0</v>
      </c>
      <c r="Z57">
        <f>CP57*(CU57+CV57)/1000</f>
        <v>0</v>
      </c>
      <c r="AA57">
        <f>0.61365*exp(17.502*CW57/(240.97+CW57))</f>
        <v>0</v>
      </c>
      <c r="AB57">
        <f>(X57-CP57*(CU57+CV57)/1000)</f>
        <v>0</v>
      </c>
      <c r="AC57">
        <f>(-J57*44100)</f>
        <v>0</v>
      </c>
      <c r="AD57">
        <f>2*29.3*R57*0.92*(CW57-W57)</f>
        <v>0</v>
      </c>
      <c r="AE57">
        <f>2*0.95*5.67E-8*(((CW57+$B$9)+273)^4-(W57+273)^4)</f>
        <v>0</v>
      </c>
      <c r="AF57">
        <f>U57+AE57+AC57+AD57</f>
        <v>0</v>
      </c>
      <c r="AG57">
        <v>0</v>
      </c>
      <c r="AH57">
        <v>0</v>
      </c>
      <c r="AI57">
        <f>IF(AG57*$H$15&gt;=AK57,1.0,(AK57/(AK57-AG57*$H$15)))</f>
        <v>0</v>
      </c>
      <c r="AJ57">
        <f>(AI57-1)*100</f>
        <v>0</v>
      </c>
      <c r="AK57">
        <f>MAX(0,($B$15+$C$15*DB57)/(1+$D$15*DB57)*CU57/(CW57+273)*$E$15)</f>
        <v>0</v>
      </c>
      <c r="AL57" t="s">
        <v>395</v>
      </c>
      <c r="AM57">
        <v>0</v>
      </c>
      <c r="AN57">
        <v>0</v>
      </c>
      <c r="AO57">
        <v>0</v>
      </c>
      <c r="AP57">
        <f>1-AN57/AO57</f>
        <v>0</v>
      </c>
      <c r="AQ57">
        <v>-1</v>
      </c>
      <c r="AR57" t="s">
        <v>518</v>
      </c>
      <c r="AS57">
        <v>8274.45</v>
      </c>
      <c r="AT57">
        <v>1200.75807692308</v>
      </c>
      <c r="AU57">
        <v>1672.66</v>
      </c>
      <c r="AV57">
        <f>1-AT57/AU57</f>
        <v>0</v>
      </c>
      <c r="AW57">
        <v>0.5</v>
      </c>
      <c r="AX57">
        <f>CG57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395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BN57" t="s">
        <v>395</v>
      </c>
      <c r="BO57" t="s">
        <v>395</v>
      </c>
      <c r="BP57" t="s">
        <v>395</v>
      </c>
      <c r="BQ57" t="s">
        <v>395</v>
      </c>
      <c r="BR57" t="s">
        <v>395</v>
      </c>
      <c r="BS57" t="s">
        <v>395</v>
      </c>
      <c r="BT57" t="s">
        <v>395</v>
      </c>
      <c r="BU57" t="s">
        <v>395</v>
      </c>
      <c r="BV57" t="s">
        <v>395</v>
      </c>
      <c r="BW57" t="s">
        <v>395</v>
      </c>
      <c r="BX57" t="s">
        <v>395</v>
      </c>
      <c r="BY57" t="s">
        <v>395</v>
      </c>
      <c r="BZ57" t="s">
        <v>395</v>
      </c>
      <c r="CA57" t="s">
        <v>395</v>
      </c>
      <c r="CB57" t="s">
        <v>395</v>
      </c>
      <c r="CC57" t="s">
        <v>395</v>
      </c>
      <c r="CD57" t="s">
        <v>395</v>
      </c>
      <c r="CE57" t="s">
        <v>395</v>
      </c>
      <c r="CF57">
        <f>$B$13*DC57+$C$13*DD57+$F$13*DO57*(1-DR57)</f>
        <v>0</v>
      </c>
      <c r="CG57">
        <f>CF57*CH57</f>
        <v>0</v>
      </c>
      <c r="CH57">
        <f>($B$13*$D$11+$C$13*$D$11+$F$13*((EB57+DT57)/MAX(EB57+DT57+EC57, 0.1)*$I$11+EC57/MAX(EB57+DT57+EC57, 0.1)*$J$11))/($B$13+$C$13+$F$13)</f>
        <v>0</v>
      </c>
      <c r="CI57">
        <f>($B$13*$K$11+$C$13*$K$11+$F$13*((EB57+DT57)/MAX(EB57+DT57+EC57, 0.1)*$P$11+EC57/MAX(EB57+DT57+EC57, 0.1)*$Q$11))/($B$13+$C$13+$F$13)</f>
        <v>0</v>
      </c>
      <c r="CJ57">
        <v>9</v>
      </c>
      <c r="CK57">
        <v>0.5</v>
      </c>
      <c r="CL57" t="s">
        <v>397</v>
      </c>
      <c r="CM57">
        <v>1530553106.1</v>
      </c>
      <c r="CN57">
        <v>364.296</v>
      </c>
      <c r="CO57">
        <v>400.002</v>
      </c>
      <c r="CP57">
        <v>30.4998</v>
      </c>
      <c r="CQ57">
        <v>24.6676</v>
      </c>
      <c r="CR57">
        <v>364.488</v>
      </c>
      <c r="CS57">
        <v>30.4998</v>
      </c>
      <c r="CT57">
        <v>700.036</v>
      </c>
      <c r="CU57">
        <v>90.8542</v>
      </c>
      <c r="CV57">
        <v>0.0998784</v>
      </c>
      <c r="CW57">
        <v>28.774</v>
      </c>
      <c r="CX57">
        <v>28.5932</v>
      </c>
      <c r="CY57">
        <v>999.9</v>
      </c>
      <c r="CZ57">
        <v>0</v>
      </c>
      <c r="DA57">
        <v>0</v>
      </c>
      <c r="DB57">
        <v>9999.38</v>
      </c>
      <c r="DC57">
        <v>0</v>
      </c>
      <c r="DD57">
        <v>0.219127</v>
      </c>
      <c r="DE57">
        <v>-35.7052</v>
      </c>
      <c r="DF57">
        <v>375.757</v>
      </c>
      <c r="DG57">
        <v>410.118</v>
      </c>
      <c r="DH57">
        <v>5.83226</v>
      </c>
      <c r="DI57">
        <v>400.002</v>
      </c>
      <c r="DJ57">
        <v>24.6676</v>
      </c>
      <c r="DK57">
        <v>2.77104</v>
      </c>
      <c r="DL57">
        <v>2.24115</v>
      </c>
      <c r="DM57">
        <v>22.7126</v>
      </c>
      <c r="DN57">
        <v>19.2596</v>
      </c>
      <c r="DO57">
        <v>1999.87</v>
      </c>
      <c r="DP57">
        <v>0.900002</v>
      </c>
      <c r="DQ57">
        <v>0.0999983</v>
      </c>
      <c r="DR57">
        <v>0</v>
      </c>
      <c r="DS57">
        <v>1161.4</v>
      </c>
      <c r="DT57">
        <v>4.99974</v>
      </c>
      <c r="DU57">
        <v>26147.5</v>
      </c>
      <c r="DV57">
        <v>15359</v>
      </c>
      <c r="DW57">
        <v>49.812</v>
      </c>
      <c r="DX57">
        <v>50.25</v>
      </c>
      <c r="DY57">
        <v>50.625</v>
      </c>
      <c r="DZ57">
        <v>50.187</v>
      </c>
      <c r="EA57">
        <v>51.312</v>
      </c>
      <c r="EB57">
        <v>1795.39</v>
      </c>
      <c r="EC57">
        <v>199.48</v>
      </c>
      <c r="ED57">
        <v>0</v>
      </c>
      <c r="EE57">
        <v>82.5</v>
      </c>
      <c r="EF57">
        <v>0</v>
      </c>
      <c r="EG57">
        <v>1200.75807692308</v>
      </c>
      <c r="EH57">
        <v>-432.258119311676</v>
      </c>
      <c r="EI57">
        <v>-8692.90597846527</v>
      </c>
      <c r="EJ57">
        <v>26977.9038461538</v>
      </c>
      <c r="EK57">
        <v>15</v>
      </c>
      <c r="EL57">
        <v>1530553046.1</v>
      </c>
      <c r="EM57" t="s">
        <v>515</v>
      </c>
      <c r="EN57">
        <v>1530553046.1</v>
      </c>
      <c r="EO57">
        <v>0</v>
      </c>
      <c r="EP57">
        <v>1</v>
      </c>
      <c r="EQ57">
        <v>-0.094</v>
      </c>
      <c r="ER57">
        <v>0</v>
      </c>
      <c r="ES57">
        <v>-0.192</v>
      </c>
      <c r="ET57">
        <v>0</v>
      </c>
      <c r="EU57">
        <v>400</v>
      </c>
      <c r="EV57">
        <v>0</v>
      </c>
      <c r="EW57">
        <v>0.58</v>
      </c>
      <c r="EX57">
        <v>0</v>
      </c>
      <c r="EY57">
        <v>-32.4965926829268</v>
      </c>
      <c r="EZ57">
        <v>-33.2685052264808</v>
      </c>
      <c r="FA57">
        <v>3.93022291233947</v>
      </c>
      <c r="FB57">
        <v>0</v>
      </c>
      <c r="FC57">
        <v>1</v>
      </c>
      <c r="FD57">
        <v>0</v>
      </c>
      <c r="FE57">
        <v>0</v>
      </c>
      <c r="FF57">
        <v>0</v>
      </c>
      <c r="FG57">
        <v>4.70009073170732</v>
      </c>
      <c r="FH57">
        <v>9.5544618815331</v>
      </c>
      <c r="FI57">
        <v>1.00433476680906</v>
      </c>
      <c r="FJ57">
        <v>0</v>
      </c>
      <c r="FK57">
        <v>0</v>
      </c>
      <c r="FL57">
        <v>3</v>
      </c>
      <c r="FM57" t="s">
        <v>399</v>
      </c>
      <c r="FN57">
        <v>3.44426</v>
      </c>
      <c r="FO57">
        <v>2.77943</v>
      </c>
      <c r="FP57">
        <v>0.0775064</v>
      </c>
      <c r="FQ57">
        <v>0.0832285</v>
      </c>
      <c r="FR57">
        <v>0.117308</v>
      </c>
      <c r="FS57">
        <v>0.100092</v>
      </c>
      <c r="FT57">
        <v>19529.8</v>
      </c>
      <c r="FU57">
        <v>23684.7</v>
      </c>
      <c r="FV57">
        <v>20640.9</v>
      </c>
      <c r="FW57">
        <v>24946.7</v>
      </c>
      <c r="FX57">
        <v>28913.4</v>
      </c>
      <c r="FY57">
        <v>33066.1</v>
      </c>
      <c r="FZ57">
        <v>37290.4</v>
      </c>
      <c r="GA57">
        <v>41421</v>
      </c>
      <c r="GB57">
        <v>2.21728</v>
      </c>
      <c r="GC57">
        <v>1.9811</v>
      </c>
      <c r="GD57">
        <v>-0.0190511</v>
      </c>
      <c r="GE57">
        <v>0</v>
      </c>
      <c r="GF57">
        <v>28.9038</v>
      </c>
      <c r="GG57">
        <v>999.9</v>
      </c>
      <c r="GH57">
        <v>64.528</v>
      </c>
      <c r="GI57">
        <v>34.221</v>
      </c>
      <c r="GJ57">
        <v>38.4209</v>
      </c>
      <c r="GK57">
        <v>62.1325</v>
      </c>
      <c r="GL57">
        <v>17.3798</v>
      </c>
      <c r="GM57">
        <v>2</v>
      </c>
      <c r="GN57">
        <v>0.400455</v>
      </c>
      <c r="GO57">
        <v>3.36167</v>
      </c>
      <c r="GP57">
        <v>20.302</v>
      </c>
      <c r="GQ57">
        <v>5.22163</v>
      </c>
      <c r="GR57">
        <v>11.962</v>
      </c>
      <c r="GS57">
        <v>4.9858</v>
      </c>
      <c r="GT57">
        <v>3.301</v>
      </c>
      <c r="GU57">
        <v>999.9</v>
      </c>
      <c r="GV57">
        <v>9999</v>
      </c>
      <c r="GW57">
        <v>9999</v>
      </c>
      <c r="GX57">
        <v>9999</v>
      </c>
      <c r="GY57">
        <v>1.88413</v>
      </c>
      <c r="GZ57">
        <v>1.88108</v>
      </c>
      <c r="HA57">
        <v>1.88279</v>
      </c>
      <c r="HB57">
        <v>1.88127</v>
      </c>
      <c r="HC57">
        <v>1.88275</v>
      </c>
      <c r="HD57">
        <v>1.88199</v>
      </c>
      <c r="HE57">
        <v>1.88397</v>
      </c>
      <c r="HF57">
        <v>1.88113</v>
      </c>
      <c r="HG57">
        <v>5</v>
      </c>
      <c r="HH57">
        <v>0</v>
      </c>
      <c r="HI57">
        <v>0</v>
      </c>
      <c r="HJ57">
        <v>0</v>
      </c>
      <c r="HK57" t="s">
        <v>400</v>
      </c>
      <c r="HL57" t="s">
        <v>401</v>
      </c>
      <c r="HM57" t="s">
        <v>402</v>
      </c>
      <c r="HN57" t="s">
        <v>402</v>
      </c>
      <c r="HO57" t="s">
        <v>402</v>
      </c>
      <c r="HP57" t="s">
        <v>402</v>
      </c>
      <c r="HQ57">
        <v>0</v>
      </c>
      <c r="HR57">
        <v>100</v>
      </c>
      <c r="HS57">
        <v>100</v>
      </c>
      <c r="HT57">
        <v>-0.192</v>
      </c>
      <c r="HU57">
        <v>0</v>
      </c>
      <c r="HV57">
        <v>-0.191800000000001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-1</v>
      </c>
      <c r="IE57">
        <v>-1</v>
      </c>
      <c r="IF57">
        <v>-1</v>
      </c>
      <c r="IG57">
        <v>-1</v>
      </c>
      <c r="IH57">
        <v>1</v>
      </c>
      <c r="II57">
        <v>25509218.4</v>
      </c>
      <c r="IJ57">
        <v>1.28906</v>
      </c>
      <c r="IK57">
        <v>2.60864</v>
      </c>
      <c r="IL57">
        <v>2.10083</v>
      </c>
      <c r="IM57">
        <v>2.66968</v>
      </c>
      <c r="IN57">
        <v>2.24854</v>
      </c>
      <c r="IO57">
        <v>2.32544</v>
      </c>
      <c r="IP57">
        <v>38.379</v>
      </c>
      <c r="IQ57">
        <v>15.6118</v>
      </c>
      <c r="IR57">
        <v>18</v>
      </c>
      <c r="IS57">
        <v>746.615</v>
      </c>
      <c r="IT57">
        <v>517.585</v>
      </c>
      <c r="IU57">
        <v>25.0011</v>
      </c>
      <c r="IV57">
        <v>32.4767</v>
      </c>
      <c r="IW57">
        <v>30.0008</v>
      </c>
      <c r="IX57">
        <v>32.1853</v>
      </c>
      <c r="IY57">
        <v>32.1268</v>
      </c>
      <c r="IZ57">
        <v>25.7568</v>
      </c>
      <c r="JA57">
        <v>100</v>
      </c>
      <c r="JB57">
        <v>0</v>
      </c>
      <c r="JC57">
        <v>25</v>
      </c>
      <c r="JD57">
        <v>400</v>
      </c>
      <c r="JE57">
        <v>14.8029</v>
      </c>
      <c r="JF57">
        <v>100.489</v>
      </c>
      <c r="JG57">
        <v>99.8244</v>
      </c>
    </row>
    <row r="58" spans="1:267">
      <c r="A58">
        <v>40</v>
      </c>
      <c r="B58">
        <v>1530553161.6</v>
      </c>
      <c r="C58">
        <v>2592.5</v>
      </c>
      <c r="D58" t="s">
        <v>519</v>
      </c>
      <c r="E58" t="s">
        <v>520</v>
      </c>
      <c r="F58" t="s">
        <v>393</v>
      </c>
      <c r="G58" t="s">
        <v>394</v>
      </c>
      <c r="I58">
        <v>1530553161.6</v>
      </c>
      <c r="J58">
        <f>(K58)/1000</f>
        <v>0</v>
      </c>
      <c r="K58">
        <f>1000*CT58*AI58*(CP58-CQ58)/(100*CJ58*(1000-AI58*CP58))</f>
        <v>0</v>
      </c>
      <c r="L58">
        <f>CT58*AI58*(CO58-CN58*(1000-AI58*CQ58)/(1000-AI58*CP58))/(100*CJ58)</f>
        <v>0</v>
      </c>
      <c r="M58">
        <f>CN58 - IF(AI58&gt;1, L58*CJ58*100.0/(AK58*DB58), 0)</f>
        <v>0</v>
      </c>
      <c r="N58">
        <f>((T58-J58/2)*M58-L58)/(T58+J58/2)</f>
        <v>0</v>
      </c>
      <c r="O58">
        <f>N58*(CU58+CV58)/1000.0</f>
        <v>0</v>
      </c>
      <c r="P58">
        <f>(CN58 - IF(AI58&gt;1, L58*CJ58*100.0/(AK58*DB58), 0))*(CU58+CV58)/1000.0</f>
        <v>0</v>
      </c>
      <c r="Q58">
        <f>2.0/((1/S58-1/R58)+SIGN(S58)*SQRT((1/S58-1/R58)*(1/S58-1/R58) + 4*CK58/((CK58+1)*(CK58+1))*(2*1/S58*1/R58-1/R58*1/R58)))</f>
        <v>0</v>
      </c>
      <c r="R58">
        <f>IF(LEFT(CL58,1)&lt;&gt;"0",IF(LEFT(CL58,1)="1",3.0,$B$7),$D$5+$E$5*(DB58*CU58/($K$5*1000))+$F$5*(DB58*CU58/($K$5*1000))*MAX(MIN(CJ58,$J$5),$I$5)*MAX(MIN(CJ58,$J$5),$I$5)+$G$5*MAX(MIN(CJ58,$J$5),$I$5)*(DB58*CU58/($K$5*1000))+$H$5*(DB58*CU58/($K$5*1000))*(DB58*CU58/($K$5*1000)))</f>
        <v>0</v>
      </c>
      <c r="S58">
        <f>J58*(1000-(1000*0.61365*exp(17.502*W58/(240.97+W58))/(CU58+CV58)+CP58)/2)/(1000*0.61365*exp(17.502*W58/(240.97+W58))/(CU58+CV58)-CP58)</f>
        <v>0</v>
      </c>
      <c r="T58">
        <f>1/((CK58+1)/(Q58/1.6)+1/(R58/1.37)) + CK58/((CK58+1)/(Q58/1.6) + CK58/(R58/1.37))</f>
        <v>0</v>
      </c>
      <c r="U58">
        <f>(CF58*CI58)</f>
        <v>0</v>
      </c>
      <c r="V58">
        <f>(CW58+(U58+2*0.95*5.67E-8*(((CW58+$B$9)+273)^4-(CW58+273)^4)-44100*J58)/(1.84*29.3*R58+8*0.95*5.67E-8*(CW58+273)^3))</f>
        <v>0</v>
      </c>
      <c r="W58">
        <f>($C$9*CX58+$D$9*CY58+$E$9*V58)</f>
        <v>0</v>
      </c>
      <c r="X58">
        <f>0.61365*exp(17.502*W58/(240.97+W58))</f>
        <v>0</v>
      </c>
      <c r="Y58">
        <f>(Z58/AA58*100)</f>
        <v>0</v>
      </c>
      <c r="Z58">
        <f>CP58*(CU58+CV58)/1000</f>
        <v>0</v>
      </c>
      <c r="AA58">
        <f>0.61365*exp(17.502*CW58/(240.97+CW58))</f>
        <v>0</v>
      </c>
      <c r="AB58">
        <f>(X58-CP58*(CU58+CV58)/1000)</f>
        <v>0</v>
      </c>
      <c r="AC58">
        <f>(-J58*44100)</f>
        <v>0</v>
      </c>
      <c r="AD58">
        <f>2*29.3*R58*0.92*(CW58-W58)</f>
        <v>0</v>
      </c>
      <c r="AE58">
        <f>2*0.95*5.67E-8*(((CW58+$B$9)+273)^4-(W58+273)^4)</f>
        <v>0</v>
      </c>
      <c r="AF58">
        <f>U58+AE58+AC58+AD58</f>
        <v>0</v>
      </c>
      <c r="AG58">
        <v>3</v>
      </c>
      <c r="AH58">
        <v>0</v>
      </c>
      <c r="AI58">
        <f>IF(AG58*$H$15&gt;=AK58,1.0,(AK58/(AK58-AG58*$H$15)))</f>
        <v>0</v>
      </c>
      <c r="AJ58">
        <f>(AI58-1)*100</f>
        <v>0</v>
      </c>
      <c r="AK58">
        <f>MAX(0,($B$15+$C$15*DB58)/(1+$D$15*DB58)*CU58/(CW58+273)*$E$15)</f>
        <v>0</v>
      </c>
      <c r="AL58" t="s">
        <v>395</v>
      </c>
      <c r="AM58">
        <v>0</v>
      </c>
      <c r="AN58">
        <v>0</v>
      </c>
      <c r="AO58">
        <v>0</v>
      </c>
      <c r="AP58">
        <f>1-AN58/AO58</f>
        <v>0</v>
      </c>
      <c r="AQ58">
        <v>-1</v>
      </c>
      <c r="AR58" t="s">
        <v>521</v>
      </c>
      <c r="AS58">
        <v>8285.01</v>
      </c>
      <c r="AT58">
        <v>1260.85153846154</v>
      </c>
      <c r="AU58">
        <v>1651.67</v>
      </c>
      <c r="AV58">
        <f>1-AT58/AU58</f>
        <v>0</v>
      </c>
      <c r="AW58">
        <v>0.5</v>
      </c>
      <c r="AX58">
        <f>CG58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395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BN58" t="s">
        <v>395</v>
      </c>
      <c r="BO58" t="s">
        <v>395</v>
      </c>
      <c r="BP58" t="s">
        <v>395</v>
      </c>
      <c r="BQ58" t="s">
        <v>395</v>
      </c>
      <c r="BR58" t="s">
        <v>395</v>
      </c>
      <c r="BS58" t="s">
        <v>395</v>
      </c>
      <c r="BT58" t="s">
        <v>395</v>
      </c>
      <c r="BU58" t="s">
        <v>395</v>
      </c>
      <c r="BV58" t="s">
        <v>395</v>
      </c>
      <c r="BW58" t="s">
        <v>395</v>
      </c>
      <c r="BX58" t="s">
        <v>395</v>
      </c>
      <c r="BY58" t="s">
        <v>395</v>
      </c>
      <c r="BZ58" t="s">
        <v>395</v>
      </c>
      <c r="CA58" t="s">
        <v>395</v>
      </c>
      <c r="CB58" t="s">
        <v>395</v>
      </c>
      <c r="CC58" t="s">
        <v>395</v>
      </c>
      <c r="CD58" t="s">
        <v>395</v>
      </c>
      <c r="CE58" t="s">
        <v>395</v>
      </c>
      <c r="CF58">
        <f>$B$13*DC58+$C$13*DD58+$F$13*DO58*(1-DR58)</f>
        <v>0</v>
      </c>
      <c r="CG58">
        <f>CF58*CH58</f>
        <v>0</v>
      </c>
      <c r="CH58">
        <f>($B$13*$D$11+$C$13*$D$11+$F$13*((EB58+DT58)/MAX(EB58+DT58+EC58, 0.1)*$I$11+EC58/MAX(EB58+DT58+EC58, 0.1)*$J$11))/($B$13+$C$13+$F$13)</f>
        <v>0</v>
      </c>
      <c r="CI58">
        <f>($B$13*$K$11+$C$13*$K$11+$F$13*((EB58+DT58)/MAX(EB58+DT58+EC58, 0.1)*$P$11+EC58/MAX(EB58+DT58+EC58, 0.1)*$Q$11))/($B$13+$C$13+$F$13)</f>
        <v>0</v>
      </c>
      <c r="CJ58">
        <v>9</v>
      </c>
      <c r="CK58">
        <v>0.5</v>
      </c>
      <c r="CL58" t="s">
        <v>397</v>
      </c>
      <c r="CM58">
        <v>1530553161.6</v>
      </c>
      <c r="CN58">
        <v>369.82</v>
      </c>
      <c r="CO58">
        <v>399.91</v>
      </c>
      <c r="CP58">
        <v>29.8585</v>
      </c>
      <c r="CQ58">
        <v>24.7701</v>
      </c>
      <c r="CR58">
        <v>370.012</v>
      </c>
      <c r="CS58">
        <v>29.8585</v>
      </c>
      <c r="CT58">
        <v>700.042</v>
      </c>
      <c r="CU58">
        <v>90.8514</v>
      </c>
      <c r="CV58">
        <v>0.10031</v>
      </c>
      <c r="CW58">
        <v>28.9025</v>
      </c>
      <c r="CX58">
        <v>28.9598</v>
      </c>
      <c r="CY58">
        <v>999.9</v>
      </c>
      <c r="CZ58">
        <v>0</v>
      </c>
      <c r="DA58">
        <v>0</v>
      </c>
      <c r="DB58">
        <v>10001.2</v>
      </c>
      <c r="DC58">
        <v>0</v>
      </c>
      <c r="DD58">
        <v>0.219127</v>
      </c>
      <c r="DE58">
        <v>-30.0892</v>
      </c>
      <c r="DF58">
        <v>381.203</v>
      </c>
      <c r="DG58">
        <v>410.067</v>
      </c>
      <c r="DH58">
        <v>5.08833</v>
      </c>
      <c r="DI58">
        <v>399.91</v>
      </c>
      <c r="DJ58">
        <v>24.7701</v>
      </c>
      <c r="DK58">
        <v>2.71268</v>
      </c>
      <c r="DL58">
        <v>2.2504</v>
      </c>
      <c r="DM58">
        <v>22.3622</v>
      </c>
      <c r="DN58">
        <v>19.3257</v>
      </c>
      <c r="DO58">
        <v>2000.05</v>
      </c>
      <c r="DP58">
        <v>0.899987</v>
      </c>
      <c r="DQ58">
        <v>0.100013</v>
      </c>
      <c r="DR58">
        <v>0</v>
      </c>
      <c r="DS58">
        <v>1211.56</v>
      </c>
      <c r="DT58">
        <v>4.99974</v>
      </c>
      <c r="DU58">
        <v>27303.2</v>
      </c>
      <c r="DV58">
        <v>15360.3</v>
      </c>
      <c r="DW58">
        <v>49.937</v>
      </c>
      <c r="DX58">
        <v>50.5</v>
      </c>
      <c r="DY58">
        <v>50.812</v>
      </c>
      <c r="DZ58">
        <v>50.375</v>
      </c>
      <c r="EA58">
        <v>51.437</v>
      </c>
      <c r="EB58">
        <v>1795.52</v>
      </c>
      <c r="EC58">
        <v>199.53</v>
      </c>
      <c r="ED58">
        <v>0</v>
      </c>
      <c r="EE58">
        <v>55</v>
      </c>
      <c r="EF58">
        <v>0</v>
      </c>
      <c r="EG58">
        <v>1260.85153846154</v>
      </c>
      <c r="EH58">
        <v>-425.372307605542</v>
      </c>
      <c r="EI58">
        <v>-13083.7196565292</v>
      </c>
      <c r="EJ58">
        <v>28719.4076923077</v>
      </c>
      <c r="EK58">
        <v>15</v>
      </c>
      <c r="EL58">
        <v>1530553046.1</v>
      </c>
      <c r="EM58" t="s">
        <v>515</v>
      </c>
      <c r="EN58">
        <v>1530553046.1</v>
      </c>
      <c r="EO58">
        <v>0</v>
      </c>
      <c r="EP58">
        <v>1</v>
      </c>
      <c r="EQ58">
        <v>-0.094</v>
      </c>
      <c r="ER58">
        <v>0</v>
      </c>
      <c r="ES58">
        <v>-0.192</v>
      </c>
      <c r="ET58">
        <v>0</v>
      </c>
      <c r="EU58">
        <v>400</v>
      </c>
      <c r="EV58">
        <v>0</v>
      </c>
      <c r="EW58">
        <v>0.58</v>
      </c>
      <c r="EX58">
        <v>0</v>
      </c>
      <c r="EY58">
        <v>-28.8330146341463</v>
      </c>
      <c r="EZ58">
        <v>-11.2287198606272</v>
      </c>
      <c r="FA58">
        <v>1.19227617924318</v>
      </c>
      <c r="FB58">
        <v>0</v>
      </c>
      <c r="FC58">
        <v>1</v>
      </c>
      <c r="FD58">
        <v>0</v>
      </c>
      <c r="FE58">
        <v>0</v>
      </c>
      <c r="FF58">
        <v>0</v>
      </c>
      <c r="FG58">
        <v>4.35636219512195</v>
      </c>
      <c r="FH58">
        <v>5.73481923344948</v>
      </c>
      <c r="FI58">
        <v>0.589077445976839</v>
      </c>
      <c r="FJ58">
        <v>0</v>
      </c>
      <c r="FK58">
        <v>0</v>
      </c>
      <c r="FL58">
        <v>3</v>
      </c>
      <c r="FM58" t="s">
        <v>399</v>
      </c>
      <c r="FN58">
        <v>3.44423</v>
      </c>
      <c r="FO58">
        <v>2.77988</v>
      </c>
      <c r="FP58">
        <v>0.0783987</v>
      </c>
      <c r="FQ58">
        <v>0.0831943</v>
      </c>
      <c r="FR58">
        <v>0.11556</v>
      </c>
      <c r="FS58">
        <v>0.100363</v>
      </c>
      <c r="FT58">
        <v>19507</v>
      </c>
      <c r="FU58">
        <v>23682.1</v>
      </c>
      <c r="FV58">
        <v>20637</v>
      </c>
      <c r="FW58">
        <v>24943.4</v>
      </c>
      <c r="FX58">
        <v>28966</v>
      </c>
      <c r="FY58">
        <v>33052.2</v>
      </c>
      <c r="FZ58">
        <v>37284.5</v>
      </c>
      <c r="GA58">
        <v>41416.3</v>
      </c>
      <c r="GB58">
        <v>2.2104</v>
      </c>
      <c r="GC58">
        <v>1.98053</v>
      </c>
      <c r="GD58">
        <v>0.00483915</v>
      </c>
      <c r="GE58">
        <v>0</v>
      </c>
      <c r="GF58">
        <v>28.8809</v>
      </c>
      <c r="GG58">
        <v>999.9</v>
      </c>
      <c r="GH58">
        <v>64.406</v>
      </c>
      <c r="GI58">
        <v>34.261</v>
      </c>
      <c r="GJ58">
        <v>38.4278</v>
      </c>
      <c r="GK58">
        <v>62.2425</v>
      </c>
      <c r="GL58">
        <v>17.7244</v>
      </c>
      <c r="GM58">
        <v>2</v>
      </c>
      <c r="GN58">
        <v>0.40669</v>
      </c>
      <c r="GO58">
        <v>3.44254</v>
      </c>
      <c r="GP58">
        <v>20.3002</v>
      </c>
      <c r="GQ58">
        <v>5.22193</v>
      </c>
      <c r="GR58">
        <v>11.962</v>
      </c>
      <c r="GS58">
        <v>4.9857</v>
      </c>
      <c r="GT58">
        <v>3.301</v>
      </c>
      <c r="GU58">
        <v>999.9</v>
      </c>
      <c r="GV58">
        <v>9999</v>
      </c>
      <c r="GW58">
        <v>9999</v>
      </c>
      <c r="GX58">
        <v>9999</v>
      </c>
      <c r="GY58">
        <v>1.88412</v>
      </c>
      <c r="GZ58">
        <v>1.8811</v>
      </c>
      <c r="HA58">
        <v>1.88281</v>
      </c>
      <c r="HB58">
        <v>1.88129</v>
      </c>
      <c r="HC58">
        <v>1.88274</v>
      </c>
      <c r="HD58">
        <v>1.88201</v>
      </c>
      <c r="HE58">
        <v>1.88398</v>
      </c>
      <c r="HF58">
        <v>1.88113</v>
      </c>
      <c r="HG58">
        <v>5</v>
      </c>
      <c r="HH58">
        <v>0</v>
      </c>
      <c r="HI58">
        <v>0</v>
      </c>
      <c r="HJ58">
        <v>0</v>
      </c>
      <c r="HK58" t="s">
        <v>400</v>
      </c>
      <c r="HL58" t="s">
        <v>401</v>
      </c>
      <c r="HM58" t="s">
        <v>402</v>
      </c>
      <c r="HN58" t="s">
        <v>402</v>
      </c>
      <c r="HO58" t="s">
        <v>402</v>
      </c>
      <c r="HP58" t="s">
        <v>402</v>
      </c>
      <c r="HQ58">
        <v>0</v>
      </c>
      <c r="HR58">
        <v>100</v>
      </c>
      <c r="HS58">
        <v>100</v>
      </c>
      <c r="HT58">
        <v>-0.192</v>
      </c>
      <c r="HU58">
        <v>0</v>
      </c>
      <c r="HV58">
        <v>-0.191800000000001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-1</v>
      </c>
      <c r="IE58">
        <v>-1</v>
      </c>
      <c r="IF58">
        <v>-1</v>
      </c>
      <c r="IG58">
        <v>-1</v>
      </c>
      <c r="IH58">
        <v>1.9</v>
      </c>
      <c r="II58">
        <v>25509219.4</v>
      </c>
      <c r="IJ58">
        <v>1.29028</v>
      </c>
      <c r="IK58">
        <v>2.61108</v>
      </c>
      <c r="IL58">
        <v>2.10083</v>
      </c>
      <c r="IM58">
        <v>2.6709</v>
      </c>
      <c r="IN58">
        <v>2.24854</v>
      </c>
      <c r="IO58">
        <v>2.31323</v>
      </c>
      <c r="IP58">
        <v>38.379</v>
      </c>
      <c r="IQ58">
        <v>15.603</v>
      </c>
      <c r="IR58">
        <v>18</v>
      </c>
      <c r="IS58">
        <v>741.496</v>
      </c>
      <c r="IT58">
        <v>517.917</v>
      </c>
      <c r="IU58">
        <v>25.0012</v>
      </c>
      <c r="IV58">
        <v>32.5675</v>
      </c>
      <c r="IW58">
        <v>30.0005</v>
      </c>
      <c r="IX58">
        <v>32.2703</v>
      </c>
      <c r="IY58">
        <v>32.2122</v>
      </c>
      <c r="IZ58">
        <v>25.7639</v>
      </c>
      <c r="JA58">
        <v>100</v>
      </c>
      <c r="JB58">
        <v>0</v>
      </c>
      <c r="JC58">
        <v>25</v>
      </c>
      <c r="JD58">
        <v>400</v>
      </c>
      <c r="JE58">
        <v>14.8029</v>
      </c>
      <c r="JF58">
        <v>100.472</v>
      </c>
      <c r="JG58">
        <v>99.8125</v>
      </c>
    </row>
    <row r="59" spans="1:267">
      <c r="A59">
        <v>41</v>
      </c>
      <c r="B59">
        <v>1530553243.1</v>
      </c>
      <c r="C59">
        <v>2674</v>
      </c>
      <c r="D59" t="s">
        <v>522</v>
      </c>
      <c r="E59" t="s">
        <v>523</v>
      </c>
      <c r="F59" t="s">
        <v>393</v>
      </c>
      <c r="G59" t="s">
        <v>394</v>
      </c>
      <c r="I59">
        <v>1530553243.1</v>
      </c>
      <c r="J59">
        <f>(K59)/1000</f>
        <v>0</v>
      </c>
      <c r="K59">
        <f>1000*CT59*AI59*(CP59-CQ59)/(100*CJ59*(1000-AI59*CP59))</f>
        <v>0</v>
      </c>
      <c r="L59">
        <f>CT59*AI59*(CO59-CN59*(1000-AI59*CQ59)/(1000-AI59*CP59))/(100*CJ59)</f>
        <v>0</v>
      </c>
      <c r="M59">
        <f>CN59 - IF(AI59&gt;1, L59*CJ59*100.0/(AK59*DB59), 0)</f>
        <v>0</v>
      </c>
      <c r="N59">
        <f>((T59-J59/2)*M59-L59)/(T59+J59/2)</f>
        <v>0</v>
      </c>
      <c r="O59">
        <f>N59*(CU59+CV59)/1000.0</f>
        <v>0</v>
      </c>
      <c r="P59">
        <f>(CN59 - IF(AI59&gt;1, L59*CJ59*100.0/(AK59*DB59), 0))*(CU59+CV59)/1000.0</f>
        <v>0</v>
      </c>
      <c r="Q59">
        <f>2.0/((1/S59-1/R59)+SIGN(S59)*SQRT((1/S59-1/R59)*(1/S59-1/R59) + 4*CK59/((CK59+1)*(CK59+1))*(2*1/S59*1/R59-1/R59*1/R59)))</f>
        <v>0</v>
      </c>
      <c r="R59">
        <f>IF(LEFT(CL59,1)&lt;&gt;"0",IF(LEFT(CL59,1)="1",3.0,$B$7),$D$5+$E$5*(DB59*CU59/($K$5*1000))+$F$5*(DB59*CU59/($K$5*1000))*MAX(MIN(CJ59,$J$5),$I$5)*MAX(MIN(CJ59,$J$5),$I$5)+$G$5*MAX(MIN(CJ59,$J$5),$I$5)*(DB59*CU59/($K$5*1000))+$H$5*(DB59*CU59/($K$5*1000))*(DB59*CU59/($K$5*1000)))</f>
        <v>0</v>
      </c>
      <c r="S59">
        <f>J59*(1000-(1000*0.61365*exp(17.502*W59/(240.97+W59))/(CU59+CV59)+CP59)/2)/(1000*0.61365*exp(17.502*W59/(240.97+W59))/(CU59+CV59)-CP59)</f>
        <v>0</v>
      </c>
      <c r="T59">
        <f>1/((CK59+1)/(Q59/1.6)+1/(R59/1.37)) + CK59/((CK59+1)/(Q59/1.6) + CK59/(R59/1.37))</f>
        <v>0</v>
      </c>
      <c r="U59">
        <f>(CF59*CI59)</f>
        <v>0</v>
      </c>
      <c r="V59">
        <f>(CW59+(U59+2*0.95*5.67E-8*(((CW59+$B$9)+273)^4-(CW59+273)^4)-44100*J59)/(1.84*29.3*R59+8*0.95*5.67E-8*(CW59+273)^3))</f>
        <v>0</v>
      </c>
      <c r="W59">
        <f>($C$9*CX59+$D$9*CY59+$E$9*V59)</f>
        <v>0</v>
      </c>
      <c r="X59">
        <f>0.61365*exp(17.502*W59/(240.97+W59))</f>
        <v>0</v>
      </c>
      <c r="Y59">
        <f>(Z59/AA59*100)</f>
        <v>0</v>
      </c>
      <c r="Z59">
        <f>CP59*(CU59+CV59)/1000</f>
        <v>0</v>
      </c>
      <c r="AA59">
        <f>0.61365*exp(17.502*CW59/(240.97+CW59))</f>
        <v>0</v>
      </c>
      <c r="AB59">
        <f>(X59-CP59*(CU59+CV59)/1000)</f>
        <v>0</v>
      </c>
      <c r="AC59">
        <f>(-J59*44100)</f>
        <v>0</v>
      </c>
      <c r="AD59">
        <f>2*29.3*R59*0.92*(CW59-W59)</f>
        <v>0</v>
      </c>
      <c r="AE59">
        <f>2*0.95*5.67E-8*(((CW59+$B$9)+273)^4-(W59+273)^4)</f>
        <v>0</v>
      </c>
      <c r="AF59">
        <f>U59+AE59+AC59+AD59</f>
        <v>0</v>
      </c>
      <c r="AG59">
        <v>20</v>
      </c>
      <c r="AH59">
        <v>3</v>
      </c>
      <c r="AI59">
        <f>IF(AG59*$H$15&gt;=AK59,1.0,(AK59/(AK59-AG59*$H$15)))</f>
        <v>0</v>
      </c>
      <c r="AJ59">
        <f>(AI59-1)*100</f>
        <v>0</v>
      </c>
      <c r="AK59">
        <f>MAX(0,($B$15+$C$15*DB59)/(1+$D$15*DB59)*CU59/(CW59+273)*$E$15)</f>
        <v>0</v>
      </c>
      <c r="AL59" t="s">
        <v>395</v>
      </c>
      <c r="AM59">
        <v>0</v>
      </c>
      <c r="AN59">
        <v>0</v>
      </c>
      <c r="AO59">
        <v>0</v>
      </c>
      <c r="AP59">
        <f>1-AN59/AO59</f>
        <v>0</v>
      </c>
      <c r="AQ59">
        <v>-1</v>
      </c>
      <c r="AR59" t="s">
        <v>524</v>
      </c>
      <c r="AS59">
        <v>8279.1</v>
      </c>
      <c r="AT59">
        <v>1128.7124</v>
      </c>
      <c r="AU59">
        <v>1557.09</v>
      </c>
      <c r="AV59">
        <f>1-AT59/AU59</f>
        <v>0</v>
      </c>
      <c r="AW59">
        <v>0.5</v>
      </c>
      <c r="AX59">
        <f>CG59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395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BN59" t="s">
        <v>395</v>
      </c>
      <c r="BO59" t="s">
        <v>395</v>
      </c>
      <c r="BP59" t="s">
        <v>395</v>
      </c>
      <c r="BQ59" t="s">
        <v>395</v>
      </c>
      <c r="BR59" t="s">
        <v>395</v>
      </c>
      <c r="BS59" t="s">
        <v>395</v>
      </c>
      <c r="BT59" t="s">
        <v>395</v>
      </c>
      <c r="BU59" t="s">
        <v>395</v>
      </c>
      <c r="BV59" t="s">
        <v>395</v>
      </c>
      <c r="BW59" t="s">
        <v>395</v>
      </c>
      <c r="BX59" t="s">
        <v>395</v>
      </c>
      <c r="BY59" t="s">
        <v>395</v>
      </c>
      <c r="BZ59" t="s">
        <v>395</v>
      </c>
      <c r="CA59" t="s">
        <v>395</v>
      </c>
      <c r="CB59" t="s">
        <v>395</v>
      </c>
      <c r="CC59" t="s">
        <v>395</v>
      </c>
      <c r="CD59" t="s">
        <v>395</v>
      </c>
      <c r="CE59" t="s">
        <v>395</v>
      </c>
      <c r="CF59">
        <f>$B$13*DC59+$C$13*DD59+$F$13*DO59*(1-DR59)</f>
        <v>0</v>
      </c>
      <c r="CG59">
        <f>CF59*CH59</f>
        <v>0</v>
      </c>
      <c r="CH59">
        <f>($B$13*$D$11+$C$13*$D$11+$F$13*((EB59+DT59)/MAX(EB59+DT59+EC59, 0.1)*$I$11+EC59/MAX(EB59+DT59+EC59, 0.1)*$J$11))/($B$13+$C$13+$F$13)</f>
        <v>0</v>
      </c>
      <c r="CI59">
        <f>($B$13*$K$11+$C$13*$K$11+$F$13*((EB59+DT59)/MAX(EB59+DT59+EC59, 0.1)*$P$11+EC59/MAX(EB59+DT59+EC59, 0.1)*$Q$11))/($B$13+$C$13+$F$13)</f>
        <v>0</v>
      </c>
      <c r="CJ59">
        <v>9</v>
      </c>
      <c r="CK59">
        <v>0.5</v>
      </c>
      <c r="CL59" t="s">
        <v>397</v>
      </c>
      <c r="CM59">
        <v>1530553243.1</v>
      </c>
      <c r="CN59">
        <v>368.008</v>
      </c>
      <c r="CO59">
        <v>399.98</v>
      </c>
      <c r="CP59">
        <v>29.5113</v>
      </c>
      <c r="CQ59">
        <v>24.5747</v>
      </c>
      <c r="CR59">
        <v>368.2</v>
      </c>
      <c r="CS59">
        <v>29.5113</v>
      </c>
      <c r="CT59">
        <v>699.99</v>
      </c>
      <c r="CU59">
        <v>90.8537</v>
      </c>
      <c r="CV59">
        <v>0.100131</v>
      </c>
      <c r="CW59">
        <v>28.8448</v>
      </c>
      <c r="CX59">
        <v>28.7749</v>
      </c>
      <c r="CY59">
        <v>999.9</v>
      </c>
      <c r="CZ59">
        <v>0</v>
      </c>
      <c r="DA59">
        <v>0</v>
      </c>
      <c r="DB59">
        <v>9990</v>
      </c>
      <c r="DC59">
        <v>0</v>
      </c>
      <c r="DD59">
        <v>0.219127</v>
      </c>
      <c r="DE59">
        <v>-31.9717</v>
      </c>
      <c r="DF59">
        <v>379.199</v>
      </c>
      <c r="DG59">
        <v>410.057</v>
      </c>
      <c r="DH59">
        <v>4.93658</v>
      </c>
      <c r="DI59">
        <v>399.98</v>
      </c>
      <c r="DJ59">
        <v>24.5747</v>
      </c>
      <c r="DK59">
        <v>2.68121</v>
      </c>
      <c r="DL59">
        <v>2.23271</v>
      </c>
      <c r="DM59">
        <v>22.1704</v>
      </c>
      <c r="DN59">
        <v>19.199</v>
      </c>
      <c r="DO59">
        <v>2000</v>
      </c>
      <c r="DP59">
        <v>0.900014</v>
      </c>
      <c r="DQ59">
        <v>0.0999856</v>
      </c>
      <c r="DR59">
        <v>0</v>
      </c>
      <c r="DS59">
        <v>1101.3</v>
      </c>
      <c r="DT59">
        <v>4.99974</v>
      </c>
      <c r="DU59">
        <v>24073.4</v>
      </c>
      <c r="DV59">
        <v>15360.1</v>
      </c>
      <c r="DW59">
        <v>50</v>
      </c>
      <c r="DX59">
        <v>50.625</v>
      </c>
      <c r="DY59">
        <v>50.875</v>
      </c>
      <c r="DZ59">
        <v>50.5</v>
      </c>
      <c r="EA59">
        <v>51.562</v>
      </c>
      <c r="EB59">
        <v>1795.53</v>
      </c>
      <c r="EC59">
        <v>199.47</v>
      </c>
      <c r="ED59">
        <v>0</v>
      </c>
      <c r="EE59">
        <v>80.8999998569489</v>
      </c>
      <c r="EF59">
        <v>0</v>
      </c>
      <c r="EG59">
        <v>1128.7124</v>
      </c>
      <c r="EH59">
        <v>-236.495384893767</v>
      </c>
      <c r="EI59">
        <v>-4723.56923652174</v>
      </c>
      <c r="EJ59">
        <v>24651.06</v>
      </c>
      <c r="EK59">
        <v>15</v>
      </c>
      <c r="EL59">
        <v>1530553046.1</v>
      </c>
      <c r="EM59" t="s">
        <v>515</v>
      </c>
      <c r="EN59">
        <v>1530553046.1</v>
      </c>
      <c r="EO59">
        <v>0</v>
      </c>
      <c r="EP59">
        <v>1</v>
      </c>
      <c r="EQ59">
        <v>-0.094</v>
      </c>
      <c r="ER59">
        <v>0</v>
      </c>
      <c r="ES59">
        <v>-0.192</v>
      </c>
      <c r="ET59">
        <v>0</v>
      </c>
      <c r="EU59">
        <v>400</v>
      </c>
      <c r="EV59">
        <v>0</v>
      </c>
      <c r="EW59">
        <v>0.58</v>
      </c>
      <c r="EX59">
        <v>0</v>
      </c>
      <c r="EY59">
        <v>-30.3713243902439</v>
      </c>
      <c r="EZ59">
        <v>-16.1655303135889</v>
      </c>
      <c r="FA59">
        <v>1.7914694566303</v>
      </c>
      <c r="FB59">
        <v>0</v>
      </c>
      <c r="FC59">
        <v>1</v>
      </c>
      <c r="FD59">
        <v>0</v>
      </c>
      <c r="FE59">
        <v>0</v>
      </c>
      <c r="FF59">
        <v>0</v>
      </c>
      <c r="FG59">
        <v>4.20925609756098</v>
      </c>
      <c r="FH59">
        <v>5.98286613240419</v>
      </c>
      <c r="FI59">
        <v>0.617649997770377</v>
      </c>
      <c r="FJ59">
        <v>0</v>
      </c>
      <c r="FK59">
        <v>0</v>
      </c>
      <c r="FL59">
        <v>3</v>
      </c>
      <c r="FM59" t="s">
        <v>399</v>
      </c>
      <c r="FN59">
        <v>3.4441</v>
      </c>
      <c r="FO59">
        <v>2.7796</v>
      </c>
      <c r="FP59">
        <v>0.0780808</v>
      </c>
      <c r="FQ59">
        <v>0.0831871</v>
      </c>
      <c r="FR59">
        <v>0.114602</v>
      </c>
      <c r="FS59">
        <v>0.0997849</v>
      </c>
      <c r="FT59">
        <v>19511.8</v>
      </c>
      <c r="FU59">
        <v>23681.7</v>
      </c>
      <c r="FV59">
        <v>20635.2</v>
      </c>
      <c r="FW59">
        <v>24943</v>
      </c>
      <c r="FX59">
        <v>28995.4</v>
      </c>
      <c r="FY59">
        <v>33073.2</v>
      </c>
      <c r="FZ59">
        <v>37282</v>
      </c>
      <c r="GA59">
        <v>41416.1</v>
      </c>
      <c r="GB59">
        <v>2.1873</v>
      </c>
      <c r="GC59">
        <v>1.9793</v>
      </c>
      <c r="GD59">
        <v>0.00269711</v>
      </c>
      <c r="GE59">
        <v>0</v>
      </c>
      <c r="GF59">
        <v>28.7309</v>
      </c>
      <c r="GG59">
        <v>999.9</v>
      </c>
      <c r="GH59">
        <v>64.119</v>
      </c>
      <c r="GI59">
        <v>34.332</v>
      </c>
      <c r="GJ59">
        <v>38.4099</v>
      </c>
      <c r="GK59">
        <v>62.1125</v>
      </c>
      <c r="GL59">
        <v>17.9407</v>
      </c>
      <c r="GM59">
        <v>2</v>
      </c>
      <c r="GN59">
        <v>0.409949</v>
      </c>
      <c r="GO59">
        <v>3.42728</v>
      </c>
      <c r="GP59">
        <v>20.3007</v>
      </c>
      <c r="GQ59">
        <v>5.21834</v>
      </c>
      <c r="GR59">
        <v>11.962</v>
      </c>
      <c r="GS59">
        <v>4.9857</v>
      </c>
      <c r="GT59">
        <v>3.301</v>
      </c>
      <c r="GU59">
        <v>999.9</v>
      </c>
      <c r="GV59">
        <v>9999</v>
      </c>
      <c r="GW59">
        <v>9999</v>
      </c>
      <c r="GX59">
        <v>9999</v>
      </c>
      <c r="GY59">
        <v>1.88414</v>
      </c>
      <c r="GZ59">
        <v>1.88107</v>
      </c>
      <c r="HA59">
        <v>1.88284</v>
      </c>
      <c r="HB59">
        <v>1.88134</v>
      </c>
      <c r="HC59">
        <v>1.8827</v>
      </c>
      <c r="HD59">
        <v>1.88201</v>
      </c>
      <c r="HE59">
        <v>1.88397</v>
      </c>
      <c r="HF59">
        <v>1.88116</v>
      </c>
      <c r="HG59">
        <v>5</v>
      </c>
      <c r="HH59">
        <v>0</v>
      </c>
      <c r="HI59">
        <v>0</v>
      </c>
      <c r="HJ59">
        <v>0</v>
      </c>
      <c r="HK59" t="s">
        <v>400</v>
      </c>
      <c r="HL59" t="s">
        <v>401</v>
      </c>
      <c r="HM59" t="s">
        <v>402</v>
      </c>
      <c r="HN59" t="s">
        <v>402</v>
      </c>
      <c r="HO59" t="s">
        <v>402</v>
      </c>
      <c r="HP59" t="s">
        <v>402</v>
      </c>
      <c r="HQ59">
        <v>0</v>
      </c>
      <c r="HR59">
        <v>100</v>
      </c>
      <c r="HS59">
        <v>100</v>
      </c>
      <c r="HT59">
        <v>-0.192</v>
      </c>
      <c r="HU59">
        <v>0</v>
      </c>
      <c r="HV59">
        <v>-0.191800000000001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-1</v>
      </c>
      <c r="IE59">
        <v>-1</v>
      </c>
      <c r="IF59">
        <v>-1</v>
      </c>
      <c r="IG59">
        <v>-1</v>
      </c>
      <c r="IH59">
        <v>3.3</v>
      </c>
      <c r="II59">
        <v>25509220.7</v>
      </c>
      <c r="IJ59">
        <v>1.28906</v>
      </c>
      <c r="IK59">
        <v>2.60986</v>
      </c>
      <c r="IL59">
        <v>2.10083</v>
      </c>
      <c r="IM59">
        <v>2.66846</v>
      </c>
      <c r="IN59">
        <v>2.24854</v>
      </c>
      <c r="IO59">
        <v>2.34863</v>
      </c>
      <c r="IP59">
        <v>38.4034</v>
      </c>
      <c r="IQ59">
        <v>15.5943</v>
      </c>
      <c r="IR59">
        <v>18</v>
      </c>
      <c r="IS59">
        <v>722.155</v>
      </c>
      <c r="IT59">
        <v>517.824</v>
      </c>
      <c r="IU59">
        <v>24.9994</v>
      </c>
      <c r="IV59">
        <v>32.6396</v>
      </c>
      <c r="IW59">
        <v>30.0001</v>
      </c>
      <c r="IX59">
        <v>32.3586</v>
      </c>
      <c r="IY59">
        <v>32.3029</v>
      </c>
      <c r="IZ59">
        <v>25.764</v>
      </c>
      <c r="JA59">
        <v>100</v>
      </c>
      <c r="JB59">
        <v>0</v>
      </c>
      <c r="JC59">
        <v>25</v>
      </c>
      <c r="JD59">
        <v>400</v>
      </c>
      <c r="JE59">
        <v>14.8029</v>
      </c>
      <c r="JF59">
        <v>100.465</v>
      </c>
      <c r="JG59">
        <v>99.8117</v>
      </c>
    </row>
    <row r="60" spans="1:267">
      <c r="A60">
        <v>42</v>
      </c>
      <c r="B60">
        <v>1530553281.1</v>
      </c>
      <c r="C60">
        <v>2712</v>
      </c>
      <c r="D60" t="s">
        <v>525</v>
      </c>
      <c r="E60" t="s">
        <v>526</v>
      </c>
      <c r="F60" t="s">
        <v>393</v>
      </c>
      <c r="G60" t="s">
        <v>394</v>
      </c>
      <c r="I60">
        <v>1530553281.1</v>
      </c>
      <c r="J60">
        <f>(K60)/1000</f>
        <v>0</v>
      </c>
      <c r="K60">
        <f>1000*CT60*AI60*(CP60-CQ60)/(100*CJ60*(1000-AI60*CP60))</f>
        <v>0</v>
      </c>
      <c r="L60">
        <f>CT60*AI60*(CO60-CN60*(1000-AI60*CQ60)/(1000-AI60*CP60))/(100*CJ60)</f>
        <v>0</v>
      </c>
      <c r="M60">
        <f>CN60 - IF(AI60&gt;1, L60*CJ60*100.0/(AK60*DB60), 0)</f>
        <v>0</v>
      </c>
      <c r="N60">
        <f>((T60-J60/2)*M60-L60)/(T60+J60/2)</f>
        <v>0</v>
      </c>
      <c r="O60">
        <f>N60*(CU60+CV60)/1000.0</f>
        <v>0</v>
      </c>
      <c r="P60">
        <f>(CN60 - IF(AI60&gt;1, L60*CJ60*100.0/(AK60*DB60), 0))*(CU60+CV60)/1000.0</f>
        <v>0</v>
      </c>
      <c r="Q60">
        <f>2.0/((1/S60-1/R60)+SIGN(S60)*SQRT((1/S60-1/R60)*(1/S60-1/R60) + 4*CK60/((CK60+1)*(CK60+1))*(2*1/S60*1/R60-1/R60*1/R60)))</f>
        <v>0</v>
      </c>
      <c r="R60">
        <f>IF(LEFT(CL60,1)&lt;&gt;"0",IF(LEFT(CL60,1)="1",3.0,$B$7),$D$5+$E$5*(DB60*CU60/($K$5*1000))+$F$5*(DB60*CU60/($K$5*1000))*MAX(MIN(CJ60,$J$5),$I$5)*MAX(MIN(CJ60,$J$5),$I$5)+$G$5*MAX(MIN(CJ60,$J$5),$I$5)*(DB60*CU60/($K$5*1000))+$H$5*(DB60*CU60/($K$5*1000))*(DB60*CU60/($K$5*1000)))</f>
        <v>0</v>
      </c>
      <c r="S60">
        <f>J60*(1000-(1000*0.61365*exp(17.502*W60/(240.97+W60))/(CU60+CV60)+CP60)/2)/(1000*0.61365*exp(17.502*W60/(240.97+W60))/(CU60+CV60)-CP60)</f>
        <v>0</v>
      </c>
      <c r="T60">
        <f>1/((CK60+1)/(Q60/1.6)+1/(R60/1.37)) + CK60/((CK60+1)/(Q60/1.6) + CK60/(R60/1.37))</f>
        <v>0</v>
      </c>
      <c r="U60">
        <f>(CF60*CI60)</f>
        <v>0</v>
      </c>
      <c r="V60">
        <f>(CW60+(U60+2*0.95*5.67E-8*(((CW60+$B$9)+273)^4-(CW60+273)^4)-44100*J60)/(1.84*29.3*R60+8*0.95*5.67E-8*(CW60+273)^3))</f>
        <v>0</v>
      </c>
      <c r="W60">
        <f>($C$9*CX60+$D$9*CY60+$E$9*V60)</f>
        <v>0</v>
      </c>
      <c r="X60">
        <f>0.61365*exp(17.502*W60/(240.97+W60))</f>
        <v>0</v>
      </c>
      <c r="Y60">
        <f>(Z60/AA60*100)</f>
        <v>0</v>
      </c>
      <c r="Z60">
        <f>CP60*(CU60+CV60)/1000</f>
        <v>0</v>
      </c>
      <c r="AA60">
        <f>0.61365*exp(17.502*CW60/(240.97+CW60))</f>
        <v>0</v>
      </c>
      <c r="AB60">
        <f>(X60-CP60*(CU60+CV60)/1000)</f>
        <v>0</v>
      </c>
      <c r="AC60">
        <f>(-J60*44100)</f>
        <v>0</v>
      </c>
      <c r="AD60">
        <f>2*29.3*R60*0.92*(CW60-W60)</f>
        <v>0</v>
      </c>
      <c r="AE60">
        <f>2*0.95*5.67E-8*(((CW60+$B$9)+273)^4-(W60+273)^4)</f>
        <v>0</v>
      </c>
      <c r="AF60">
        <f>U60+AE60+AC60+AD60</f>
        <v>0</v>
      </c>
      <c r="AG60">
        <v>0</v>
      </c>
      <c r="AH60">
        <v>0</v>
      </c>
      <c r="AI60">
        <f>IF(AG60*$H$15&gt;=AK60,1.0,(AK60/(AK60-AG60*$H$15)))</f>
        <v>0</v>
      </c>
      <c r="AJ60">
        <f>(AI60-1)*100</f>
        <v>0</v>
      </c>
      <c r="AK60">
        <f>MAX(0,($B$15+$C$15*DB60)/(1+$D$15*DB60)*CU60/(CW60+273)*$E$15)</f>
        <v>0</v>
      </c>
      <c r="AL60" t="s">
        <v>395</v>
      </c>
      <c r="AM60">
        <v>0</v>
      </c>
      <c r="AN60">
        <v>0</v>
      </c>
      <c r="AO60">
        <v>0</v>
      </c>
      <c r="AP60">
        <f>1-AN60/AO60</f>
        <v>0</v>
      </c>
      <c r="AQ60">
        <v>-1</v>
      </c>
      <c r="AR60" t="s">
        <v>527</v>
      </c>
      <c r="AS60">
        <v>8322.19</v>
      </c>
      <c r="AT60">
        <v>1016.30644</v>
      </c>
      <c r="AU60">
        <v>1385.87</v>
      </c>
      <c r="AV60">
        <f>1-AT60/AU60</f>
        <v>0</v>
      </c>
      <c r="AW60">
        <v>0.5</v>
      </c>
      <c r="AX60">
        <f>CG60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395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BN60" t="s">
        <v>395</v>
      </c>
      <c r="BO60" t="s">
        <v>395</v>
      </c>
      <c r="BP60" t="s">
        <v>395</v>
      </c>
      <c r="BQ60" t="s">
        <v>395</v>
      </c>
      <c r="BR60" t="s">
        <v>395</v>
      </c>
      <c r="BS60" t="s">
        <v>395</v>
      </c>
      <c r="BT60" t="s">
        <v>395</v>
      </c>
      <c r="BU60" t="s">
        <v>395</v>
      </c>
      <c r="BV60" t="s">
        <v>395</v>
      </c>
      <c r="BW60" t="s">
        <v>395</v>
      </c>
      <c r="BX60" t="s">
        <v>395</v>
      </c>
      <c r="BY60" t="s">
        <v>395</v>
      </c>
      <c r="BZ60" t="s">
        <v>395</v>
      </c>
      <c r="CA60" t="s">
        <v>395</v>
      </c>
      <c r="CB60" t="s">
        <v>395</v>
      </c>
      <c r="CC60" t="s">
        <v>395</v>
      </c>
      <c r="CD60" t="s">
        <v>395</v>
      </c>
      <c r="CE60" t="s">
        <v>395</v>
      </c>
      <c r="CF60">
        <f>$B$13*DC60+$C$13*DD60+$F$13*DO60*(1-DR60)</f>
        <v>0</v>
      </c>
      <c r="CG60">
        <f>CF60*CH60</f>
        <v>0</v>
      </c>
      <c r="CH60">
        <f>($B$13*$D$11+$C$13*$D$11+$F$13*((EB60+DT60)/MAX(EB60+DT60+EC60, 0.1)*$I$11+EC60/MAX(EB60+DT60+EC60, 0.1)*$J$11))/($B$13+$C$13+$F$13)</f>
        <v>0</v>
      </c>
      <c r="CI60">
        <f>($B$13*$K$11+$C$13*$K$11+$F$13*((EB60+DT60)/MAX(EB60+DT60+EC60, 0.1)*$P$11+EC60/MAX(EB60+DT60+EC60, 0.1)*$Q$11))/($B$13+$C$13+$F$13)</f>
        <v>0</v>
      </c>
      <c r="CJ60">
        <v>9</v>
      </c>
      <c r="CK60">
        <v>0.5</v>
      </c>
      <c r="CL60" t="s">
        <v>397</v>
      </c>
      <c r="CM60">
        <v>1530553281.1</v>
      </c>
      <c r="CN60">
        <v>369.246</v>
      </c>
      <c r="CO60">
        <v>399.978</v>
      </c>
      <c r="CP60">
        <v>30.0394</v>
      </c>
      <c r="CQ60">
        <v>24.5382</v>
      </c>
      <c r="CR60">
        <v>369.438</v>
      </c>
      <c r="CS60">
        <v>30.0394</v>
      </c>
      <c r="CT60">
        <v>700.012</v>
      </c>
      <c r="CU60">
        <v>90.8539</v>
      </c>
      <c r="CV60">
        <v>0.0998753</v>
      </c>
      <c r="CW60">
        <v>28.8043</v>
      </c>
      <c r="CX60">
        <v>28.6433</v>
      </c>
      <c r="CY60">
        <v>999.9</v>
      </c>
      <c r="CZ60">
        <v>0</v>
      </c>
      <c r="DA60">
        <v>0</v>
      </c>
      <c r="DB60">
        <v>9995.62</v>
      </c>
      <c r="DC60">
        <v>0</v>
      </c>
      <c r="DD60">
        <v>0.219127</v>
      </c>
      <c r="DE60">
        <v>-30.7324</v>
      </c>
      <c r="DF60">
        <v>380.681</v>
      </c>
      <c r="DG60">
        <v>410.04</v>
      </c>
      <c r="DH60">
        <v>5.50119</v>
      </c>
      <c r="DI60">
        <v>399.978</v>
      </c>
      <c r="DJ60">
        <v>24.5382</v>
      </c>
      <c r="DK60">
        <v>2.7292</v>
      </c>
      <c r="DL60">
        <v>2.22939</v>
      </c>
      <c r="DM60">
        <v>22.462</v>
      </c>
      <c r="DN60">
        <v>19.1751</v>
      </c>
      <c r="DO60">
        <v>2000.01</v>
      </c>
      <c r="DP60">
        <v>0.900003</v>
      </c>
      <c r="DQ60">
        <v>0.0999971</v>
      </c>
      <c r="DR60">
        <v>0</v>
      </c>
      <c r="DS60">
        <v>999.178</v>
      </c>
      <c r="DT60">
        <v>4.99974</v>
      </c>
      <c r="DU60">
        <v>22021.7</v>
      </c>
      <c r="DV60">
        <v>15360.1</v>
      </c>
      <c r="DW60">
        <v>50.125</v>
      </c>
      <c r="DX60">
        <v>50.625</v>
      </c>
      <c r="DY60">
        <v>50.875</v>
      </c>
      <c r="DZ60">
        <v>50.562</v>
      </c>
      <c r="EA60">
        <v>51.562</v>
      </c>
      <c r="EB60">
        <v>1795.52</v>
      </c>
      <c r="EC60">
        <v>199.5</v>
      </c>
      <c r="ED60">
        <v>0</v>
      </c>
      <c r="EE60">
        <v>37.7000000476837</v>
      </c>
      <c r="EF60">
        <v>0</v>
      </c>
      <c r="EG60">
        <v>1016.30644</v>
      </c>
      <c r="EH60">
        <v>-186.233922853713</v>
      </c>
      <c r="EI60">
        <v>-2641.8999951825</v>
      </c>
      <c r="EJ60">
        <v>22231.492</v>
      </c>
      <c r="EK60">
        <v>15</v>
      </c>
      <c r="EL60">
        <v>1530553046.1</v>
      </c>
      <c r="EM60" t="s">
        <v>515</v>
      </c>
      <c r="EN60">
        <v>1530553046.1</v>
      </c>
      <c r="EO60">
        <v>0</v>
      </c>
      <c r="EP60">
        <v>1</v>
      </c>
      <c r="EQ60">
        <v>-0.094</v>
      </c>
      <c r="ER60">
        <v>0</v>
      </c>
      <c r="ES60">
        <v>-0.192</v>
      </c>
      <c r="ET60">
        <v>0</v>
      </c>
      <c r="EU60">
        <v>400</v>
      </c>
      <c r="EV60">
        <v>0</v>
      </c>
      <c r="EW60">
        <v>0.58</v>
      </c>
      <c r="EX60">
        <v>0</v>
      </c>
      <c r="EY60">
        <v>-28.8935024390244</v>
      </c>
      <c r="EZ60">
        <v>-19.0070885017422</v>
      </c>
      <c r="FA60">
        <v>2.15307792281222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4.69889731707317</v>
      </c>
      <c r="FH60">
        <v>6.92999059233449</v>
      </c>
      <c r="FI60">
        <v>0.726305771005051</v>
      </c>
      <c r="FJ60">
        <v>0</v>
      </c>
      <c r="FK60">
        <v>0</v>
      </c>
      <c r="FL60">
        <v>3</v>
      </c>
      <c r="FM60" t="s">
        <v>399</v>
      </c>
      <c r="FN60">
        <v>3.44412</v>
      </c>
      <c r="FO60">
        <v>2.77939</v>
      </c>
      <c r="FP60">
        <v>0.078282</v>
      </c>
      <c r="FQ60">
        <v>0.0831783</v>
      </c>
      <c r="FR60">
        <v>0.116017</v>
      </c>
      <c r="FS60">
        <v>0.0996711</v>
      </c>
      <c r="FT60">
        <v>19506.8</v>
      </c>
      <c r="FU60">
        <v>23681.6</v>
      </c>
      <c r="FV60">
        <v>20634.5</v>
      </c>
      <c r="FW60">
        <v>24942.9</v>
      </c>
      <c r="FX60">
        <v>28948.4</v>
      </c>
      <c r="FY60">
        <v>33077.4</v>
      </c>
      <c r="FZ60">
        <v>37281.2</v>
      </c>
      <c r="GA60">
        <v>41416.3</v>
      </c>
      <c r="GB60">
        <v>2.21205</v>
      </c>
      <c r="GC60">
        <v>1.9789</v>
      </c>
      <c r="GD60">
        <v>-0.000320375</v>
      </c>
      <c r="GE60">
        <v>0</v>
      </c>
      <c r="GF60">
        <v>28.6486</v>
      </c>
      <c r="GG60">
        <v>999.9</v>
      </c>
      <c r="GH60">
        <v>63.906</v>
      </c>
      <c r="GI60">
        <v>34.402</v>
      </c>
      <c r="GJ60">
        <v>38.4332</v>
      </c>
      <c r="GK60">
        <v>62.1825</v>
      </c>
      <c r="GL60">
        <v>17.8165</v>
      </c>
      <c r="GM60">
        <v>2</v>
      </c>
      <c r="GN60">
        <v>0.41124</v>
      </c>
      <c r="GO60">
        <v>3.44514</v>
      </c>
      <c r="GP60">
        <v>20.3002</v>
      </c>
      <c r="GQ60">
        <v>5.21909</v>
      </c>
      <c r="GR60">
        <v>11.962</v>
      </c>
      <c r="GS60">
        <v>4.98565</v>
      </c>
      <c r="GT60">
        <v>3.301</v>
      </c>
      <c r="GU60">
        <v>999.9</v>
      </c>
      <c r="GV60">
        <v>9999</v>
      </c>
      <c r="GW60">
        <v>9999</v>
      </c>
      <c r="GX60">
        <v>9999</v>
      </c>
      <c r="GY60">
        <v>1.88412</v>
      </c>
      <c r="GZ60">
        <v>1.88109</v>
      </c>
      <c r="HA60">
        <v>1.88281</v>
      </c>
      <c r="HB60">
        <v>1.88129</v>
      </c>
      <c r="HC60">
        <v>1.88267</v>
      </c>
      <c r="HD60">
        <v>1.88201</v>
      </c>
      <c r="HE60">
        <v>1.88396</v>
      </c>
      <c r="HF60">
        <v>1.88115</v>
      </c>
      <c r="HG60">
        <v>5</v>
      </c>
      <c r="HH60">
        <v>0</v>
      </c>
      <c r="HI60">
        <v>0</v>
      </c>
      <c r="HJ60">
        <v>0</v>
      </c>
      <c r="HK60" t="s">
        <v>400</v>
      </c>
      <c r="HL60" t="s">
        <v>401</v>
      </c>
      <c r="HM60" t="s">
        <v>402</v>
      </c>
      <c r="HN60" t="s">
        <v>402</v>
      </c>
      <c r="HO60" t="s">
        <v>402</v>
      </c>
      <c r="HP60" t="s">
        <v>402</v>
      </c>
      <c r="HQ60">
        <v>0</v>
      </c>
      <c r="HR60">
        <v>100</v>
      </c>
      <c r="HS60">
        <v>100</v>
      </c>
      <c r="HT60">
        <v>-0.192</v>
      </c>
      <c r="HU60">
        <v>0</v>
      </c>
      <c r="HV60">
        <v>-0.191800000000001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-1</v>
      </c>
      <c r="IE60">
        <v>-1</v>
      </c>
      <c r="IF60">
        <v>-1</v>
      </c>
      <c r="IG60">
        <v>-1</v>
      </c>
      <c r="IH60">
        <v>3.9</v>
      </c>
      <c r="II60">
        <v>25509221.4</v>
      </c>
      <c r="IJ60">
        <v>1.29028</v>
      </c>
      <c r="IK60">
        <v>2.6123</v>
      </c>
      <c r="IL60">
        <v>2.10083</v>
      </c>
      <c r="IM60">
        <v>2.66968</v>
      </c>
      <c r="IN60">
        <v>2.24854</v>
      </c>
      <c r="IO60">
        <v>2.30591</v>
      </c>
      <c r="IP60">
        <v>38.4279</v>
      </c>
      <c r="IQ60">
        <v>15.5855</v>
      </c>
      <c r="IR60">
        <v>18</v>
      </c>
      <c r="IS60">
        <v>744.481</v>
      </c>
      <c r="IT60">
        <v>517.884</v>
      </c>
      <c r="IU60">
        <v>24.9997</v>
      </c>
      <c r="IV60">
        <v>32.6731</v>
      </c>
      <c r="IW60">
        <v>30.0002</v>
      </c>
      <c r="IX60">
        <v>32.3959</v>
      </c>
      <c r="IY60">
        <v>32.3429</v>
      </c>
      <c r="IZ60">
        <v>25.7694</v>
      </c>
      <c r="JA60">
        <v>100</v>
      </c>
      <c r="JB60">
        <v>0</v>
      </c>
      <c r="JC60">
        <v>25</v>
      </c>
      <c r="JD60">
        <v>400</v>
      </c>
      <c r="JE60">
        <v>14.8029</v>
      </c>
      <c r="JF60">
        <v>100.462</v>
      </c>
      <c r="JG60">
        <v>99.8116</v>
      </c>
    </row>
    <row r="61" spans="1:267">
      <c r="A61">
        <v>43</v>
      </c>
      <c r="B61">
        <v>1530553336.6</v>
      </c>
      <c r="C61">
        <v>2767.5</v>
      </c>
      <c r="D61" t="s">
        <v>528</v>
      </c>
      <c r="E61" t="s">
        <v>529</v>
      </c>
      <c r="F61" t="s">
        <v>393</v>
      </c>
      <c r="G61" t="s">
        <v>394</v>
      </c>
      <c r="I61">
        <v>1530553336.6</v>
      </c>
      <c r="J61">
        <f>(K61)/1000</f>
        <v>0</v>
      </c>
      <c r="K61">
        <f>1000*CT61*AI61*(CP61-CQ61)/(100*CJ61*(1000-AI61*CP61))</f>
        <v>0</v>
      </c>
      <c r="L61">
        <f>CT61*AI61*(CO61-CN61*(1000-AI61*CQ61)/(1000-AI61*CP61))/(100*CJ61)</f>
        <v>0</v>
      </c>
      <c r="M61">
        <f>CN61 - IF(AI61&gt;1, L61*CJ61*100.0/(AK61*DB61), 0)</f>
        <v>0</v>
      </c>
      <c r="N61">
        <f>((T61-J61/2)*M61-L61)/(T61+J61/2)</f>
        <v>0</v>
      </c>
      <c r="O61">
        <f>N61*(CU61+CV61)/1000.0</f>
        <v>0</v>
      </c>
      <c r="P61">
        <f>(CN61 - IF(AI61&gt;1, L61*CJ61*100.0/(AK61*DB61), 0))*(CU61+CV61)/1000.0</f>
        <v>0</v>
      </c>
      <c r="Q61">
        <f>2.0/((1/S61-1/R61)+SIGN(S61)*SQRT((1/S61-1/R61)*(1/S61-1/R61) + 4*CK61/((CK61+1)*(CK61+1))*(2*1/S61*1/R61-1/R61*1/R61)))</f>
        <v>0</v>
      </c>
      <c r="R61">
        <f>IF(LEFT(CL61,1)&lt;&gt;"0",IF(LEFT(CL61,1)="1",3.0,$B$7),$D$5+$E$5*(DB61*CU61/($K$5*1000))+$F$5*(DB61*CU61/($K$5*1000))*MAX(MIN(CJ61,$J$5),$I$5)*MAX(MIN(CJ61,$J$5),$I$5)+$G$5*MAX(MIN(CJ61,$J$5),$I$5)*(DB61*CU61/($K$5*1000))+$H$5*(DB61*CU61/($K$5*1000))*(DB61*CU61/($K$5*1000)))</f>
        <v>0</v>
      </c>
      <c r="S61">
        <f>J61*(1000-(1000*0.61365*exp(17.502*W61/(240.97+W61))/(CU61+CV61)+CP61)/2)/(1000*0.61365*exp(17.502*W61/(240.97+W61))/(CU61+CV61)-CP61)</f>
        <v>0</v>
      </c>
      <c r="T61">
        <f>1/((CK61+1)/(Q61/1.6)+1/(R61/1.37)) + CK61/((CK61+1)/(Q61/1.6) + CK61/(R61/1.37))</f>
        <v>0</v>
      </c>
      <c r="U61">
        <f>(CF61*CI61)</f>
        <v>0</v>
      </c>
      <c r="V61">
        <f>(CW61+(U61+2*0.95*5.67E-8*(((CW61+$B$9)+273)^4-(CW61+273)^4)-44100*J61)/(1.84*29.3*R61+8*0.95*5.67E-8*(CW61+273)^3))</f>
        <v>0</v>
      </c>
      <c r="W61">
        <f>($C$9*CX61+$D$9*CY61+$E$9*V61)</f>
        <v>0</v>
      </c>
      <c r="X61">
        <f>0.61365*exp(17.502*W61/(240.97+W61))</f>
        <v>0</v>
      </c>
      <c r="Y61">
        <f>(Z61/AA61*100)</f>
        <v>0</v>
      </c>
      <c r="Z61">
        <f>CP61*(CU61+CV61)/1000</f>
        <v>0</v>
      </c>
      <c r="AA61">
        <f>0.61365*exp(17.502*CW61/(240.97+CW61))</f>
        <v>0</v>
      </c>
      <c r="AB61">
        <f>(X61-CP61*(CU61+CV61)/1000)</f>
        <v>0</v>
      </c>
      <c r="AC61">
        <f>(-J61*44100)</f>
        <v>0</v>
      </c>
      <c r="AD61">
        <f>2*29.3*R61*0.92*(CW61-W61)</f>
        <v>0</v>
      </c>
      <c r="AE61">
        <f>2*0.95*5.67E-8*(((CW61+$B$9)+273)^4-(W61+273)^4)</f>
        <v>0</v>
      </c>
      <c r="AF61">
        <f>U61+AE61+AC61+AD61</f>
        <v>0</v>
      </c>
      <c r="AG61">
        <v>52</v>
      </c>
      <c r="AH61">
        <v>7</v>
      </c>
      <c r="AI61">
        <f>IF(AG61*$H$15&gt;=AK61,1.0,(AK61/(AK61-AG61*$H$15)))</f>
        <v>0</v>
      </c>
      <c r="AJ61">
        <f>(AI61-1)*100</f>
        <v>0</v>
      </c>
      <c r="AK61">
        <f>MAX(0,($B$15+$C$15*DB61)/(1+$D$15*DB61)*CU61/(CW61+273)*$E$15)</f>
        <v>0</v>
      </c>
      <c r="AL61" t="s">
        <v>395</v>
      </c>
      <c r="AM61">
        <v>0</v>
      </c>
      <c r="AN61">
        <v>0</v>
      </c>
      <c r="AO61">
        <v>0</v>
      </c>
      <c r="AP61">
        <f>1-AN61/AO61</f>
        <v>0</v>
      </c>
      <c r="AQ61">
        <v>-1</v>
      </c>
      <c r="AR61" t="s">
        <v>530</v>
      </c>
      <c r="AS61">
        <v>8305.62</v>
      </c>
      <c r="AT61">
        <v>1201.6036</v>
      </c>
      <c r="AU61">
        <v>1766.2</v>
      </c>
      <c r="AV61">
        <f>1-AT61/AU61</f>
        <v>0</v>
      </c>
      <c r="AW61">
        <v>0.5</v>
      </c>
      <c r="AX61">
        <f>CG61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395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BN61" t="s">
        <v>395</v>
      </c>
      <c r="BO61" t="s">
        <v>395</v>
      </c>
      <c r="BP61" t="s">
        <v>395</v>
      </c>
      <c r="BQ61" t="s">
        <v>395</v>
      </c>
      <c r="BR61" t="s">
        <v>395</v>
      </c>
      <c r="BS61" t="s">
        <v>395</v>
      </c>
      <c r="BT61" t="s">
        <v>395</v>
      </c>
      <c r="BU61" t="s">
        <v>395</v>
      </c>
      <c r="BV61" t="s">
        <v>395</v>
      </c>
      <c r="BW61" t="s">
        <v>395</v>
      </c>
      <c r="BX61" t="s">
        <v>395</v>
      </c>
      <c r="BY61" t="s">
        <v>395</v>
      </c>
      <c r="BZ61" t="s">
        <v>395</v>
      </c>
      <c r="CA61" t="s">
        <v>395</v>
      </c>
      <c r="CB61" t="s">
        <v>395</v>
      </c>
      <c r="CC61" t="s">
        <v>395</v>
      </c>
      <c r="CD61" t="s">
        <v>395</v>
      </c>
      <c r="CE61" t="s">
        <v>395</v>
      </c>
      <c r="CF61">
        <f>$B$13*DC61+$C$13*DD61+$F$13*DO61*(1-DR61)</f>
        <v>0</v>
      </c>
      <c r="CG61">
        <f>CF61*CH61</f>
        <v>0</v>
      </c>
      <c r="CH61">
        <f>($B$13*$D$11+$C$13*$D$11+$F$13*((EB61+DT61)/MAX(EB61+DT61+EC61, 0.1)*$I$11+EC61/MAX(EB61+DT61+EC61, 0.1)*$J$11))/($B$13+$C$13+$F$13)</f>
        <v>0</v>
      </c>
      <c r="CI61">
        <f>($B$13*$K$11+$C$13*$K$11+$F$13*((EB61+DT61)/MAX(EB61+DT61+EC61, 0.1)*$P$11+EC61/MAX(EB61+DT61+EC61, 0.1)*$Q$11))/($B$13+$C$13+$F$13)</f>
        <v>0</v>
      </c>
      <c r="CJ61">
        <v>9</v>
      </c>
      <c r="CK61">
        <v>0.5</v>
      </c>
      <c r="CL61" t="s">
        <v>397</v>
      </c>
      <c r="CM61">
        <v>1530553336.6</v>
      </c>
      <c r="CN61">
        <v>362.989</v>
      </c>
      <c r="CO61">
        <v>399.967</v>
      </c>
      <c r="CP61">
        <v>30.0392</v>
      </c>
      <c r="CQ61">
        <v>24.456</v>
      </c>
      <c r="CR61">
        <v>363.18</v>
      </c>
      <c r="CS61">
        <v>30.0392</v>
      </c>
      <c r="CT61">
        <v>699.89</v>
      </c>
      <c r="CU61">
        <v>90.8494</v>
      </c>
      <c r="CV61">
        <v>0.0991878</v>
      </c>
      <c r="CW61">
        <v>28.7256</v>
      </c>
      <c r="CX61">
        <v>28.395</v>
      </c>
      <c r="CY61">
        <v>999.9</v>
      </c>
      <c r="CZ61">
        <v>0</v>
      </c>
      <c r="DA61">
        <v>0</v>
      </c>
      <c r="DB61">
        <v>9995.62</v>
      </c>
      <c r="DC61">
        <v>0</v>
      </c>
      <c r="DD61">
        <v>0.232823</v>
      </c>
      <c r="DE61">
        <v>-36.9781</v>
      </c>
      <c r="DF61">
        <v>374.23</v>
      </c>
      <c r="DG61">
        <v>409.994</v>
      </c>
      <c r="DH61">
        <v>5.58322</v>
      </c>
      <c r="DI61">
        <v>399.967</v>
      </c>
      <c r="DJ61">
        <v>24.456</v>
      </c>
      <c r="DK61">
        <v>2.72904</v>
      </c>
      <c r="DL61">
        <v>2.22181</v>
      </c>
      <c r="DM61">
        <v>22.461</v>
      </c>
      <c r="DN61">
        <v>19.1204</v>
      </c>
      <c r="DO61">
        <v>2000.06</v>
      </c>
      <c r="DP61">
        <v>0.899997</v>
      </c>
      <c r="DQ61">
        <v>0.100003</v>
      </c>
      <c r="DR61">
        <v>0</v>
      </c>
      <c r="DS61">
        <v>1178.68</v>
      </c>
      <c r="DT61">
        <v>4.99974</v>
      </c>
      <c r="DU61">
        <v>26015.3</v>
      </c>
      <c r="DV61">
        <v>15360.5</v>
      </c>
      <c r="DW61">
        <v>50.062</v>
      </c>
      <c r="DX61">
        <v>50.687</v>
      </c>
      <c r="DY61">
        <v>50.875</v>
      </c>
      <c r="DZ61">
        <v>50.625</v>
      </c>
      <c r="EA61">
        <v>51.625</v>
      </c>
      <c r="EB61">
        <v>1795.55</v>
      </c>
      <c r="EC61">
        <v>199.51</v>
      </c>
      <c r="ED61">
        <v>0</v>
      </c>
      <c r="EE61">
        <v>55.2999999523163</v>
      </c>
      <c r="EF61">
        <v>0</v>
      </c>
      <c r="EG61">
        <v>1201.6036</v>
      </c>
      <c r="EH61">
        <v>-189.175384628467</v>
      </c>
      <c r="EI61">
        <v>-3494.66153943538</v>
      </c>
      <c r="EJ61">
        <v>26438.048</v>
      </c>
      <c r="EK61">
        <v>15</v>
      </c>
      <c r="EL61">
        <v>1530553046.1</v>
      </c>
      <c r="EM61" t="s">
        <v>515</v>
      </c>
      <c r="EN61">
        <v>1530553046.1</v>
      </c>
      <c r="EO61">
        <v>0</v>
      </c>
      <c r="EP61">
        <v>1</v>
      </c>
      <c r="EQ61">
        <v>-0.094</v>
      </c>
      <c r="ER61">
        <v>0</v>
      </c>
      <c r="ES61">
        <v>-0.192</v>
      </c>
      <c r="ET61">
        <v>0</v>
      </c>
      <c r="EU61">
        <v>400</v>
      </c>
      <c r="EV61">
        <v>0</v>
      </c>
      <c r="EW61">
        <v>0.58</v>
      </c>
      <c r="EX61">
        <v>0</v>
      </c>
      <c r="EY61">
        <v>-35.8608146341463</v>
      </c>
      <c r="EZ61">
        <v>-11.2930390243902</v>
      </c>
      <c r="FA61">
        <v>1.2425001262327</v>
      </c>
      <c r="FB61">
        <v>0</v>
      </c>
      <c r="FC61">
        <v>1</v>
      </c>
      <c r="FD61">
        <v>0</v>
      </c>
      <c r="FE61">
        <v>0</v>
      </c>
      <c r="FF61">
        <v>0</v>
      </c>
      <c r="FG61">
        <v>4.92980731707317</v>
      </c>
      <c r="FH61">
        <v>5.0506381881533</v>
      </c>
      <c r="FI61">
        <v>0.515966968979767</v>
      </c>
      <c r="FJ61">
        <v>0</v>
      </c>
      <c r="FK61">
        <v>0</v>
      </c>
      <c r="FL61">
        <v>3</v>
      </c>
      <c r="FM61" t="s">
        <v>399</v>
      </c>
      <c r="FN61">
        <v>3.44388</v>
      </c>
      <c r="FO61">
        <v>2.7787</v>
      </c>
      <c r="FP61">
        <v>0.0772297</v>
      </c>
      <c r="FQ61">
        <v>0.0831616</v>
      </c>
      <c r="FR61">
        <v>0.115998</v>
      </c>
      <c r="FS61">
        <v>0.0994188</v>
      </c>
      <c r="FT61">
        <v>19528.7</v>
      </c>
      <c r="FU61">
        <v>23680.9</v>
      </c>
      <c r="FV61">
        <v>20634.2</v>
      </c>
      <c r="FW61">
        <v>24941.8</v>
      </c>
      <c r="FX61">
        <v>28948.7</v>
      </c>
      <c r="FY61">
        <v>33085.5</v>
      </c>
      <c r="FZ61">
        <v>37280.8</v>
      </c>
      <c r="GA61">
        <v>41414.9</v>
      </c>
      <c r="GB61">
        <v>2.1432</v>
      </c>
      <c r="GC61">
        <v>1.97712</v>
      </c>
      <c r="GD61">
        <v>-0.00153109</v>
      </c>
      <c r="GE61">
        <v>0</v>
      </c>
      <c r="GF61">
        <v>28.42</v>
      </c>
      <c r="GG61">
        <v>999.9</v>
      </c>
      <c r="GH61">
        <v>63.57</v>
      </c>
      <c r="GI61">
        <v>34.473</v>
      </c>
      <c r="GJ61">
        <v>38.3811</v>
      </c>
      <c r="GK61">
        <v>62.2926</v>
      </c>
      <c r="GL61">
        <v>17.7564</v>
      </c>
      <c r="GM61">
        <v>2</v>
      </c>
      <c r="GN61">
        <v>0.413013</v>
      </c>
      <c r="GO61">
        <v>3.41489</v>
      </c>
      <c r="GP61">
        <v>20.2996</v>
      </c>
      <c r="GQ61">
        <v>5.214</v>
      </c>
      <c r="GR61">
        <v>11.962</v>
      </c>
      <c r="GS61">
        <v>4.98365</v>
      </c>
      <c r="GT61">
        <v>3.29955</v>
      </c>
      <c r="GU61">
        <v>999.9</v>
      </c>
      <c r="GV61">
        <v>9999</v>
      </c>
      <c r="GW61">
        <v>9999</v>
      </c>
      <c r="GX61">
        <v>9999</v>
      </c>
      <c r="GY61">
        <v>1.88406</v>
      </c>
      <c r="GZ61">
        <v>1.88105</v>
      </c>
      <c r="HA61">
        <v>1.88279</v>
      </c>
      <c r="HB61">
        <v>1.88129</v>
      </c>
      <c r="HC61">
        <v>1.88266</v>
      </c>
      <c r="HD61">
        <v>1.88198</v>
      </c>
      <c r="HE61">
        <v>1.88394</v>
      </c>
      <c r="HF61">
        <v>1.88112</v>
      </c>
      <c r="HG61">
        <v>5</v>
      </c>
      <c r="HH61">
        <v>0</v>
      </c>
      <c r="HI61">
        <v>0</v>
      </c>
      <c r="HJ61">
        <v>0</v>
      </c>
      <c r="HK61" t="s">
        <v>400</v>
      </c>
      <c r="HL61" t="s">
        <v>401</v>
      </c>
      <c r="HM61" t="s">
        <v>402</v>
      </c>
      <c r="HN61" t="s">
        <v>402</v>
      </c>
      <c r="HO61" t="s">
        <v>402</v>
      </c>
      <c r="HP61" t="s">
        <v>402</v>
      </c>
      <c r="HQ61">
        <v>0</v>
      </c>
      <c r="HR61">
        <v>100</v>
      </c>
      <c r="HS61">
        <v>100</v>
      </c>
      <c r="HT61">
        <v>-0.191</v>
      </c>
      <c r="HU61">
        <v>0</v>
      </c>
      <c r="HV61">
        <v>-0.191800000000001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-1</v>
      </c>
      <c r="IE61">
        <v>-1</v>
      </c>
      <c r="IF61">
        <v>-1</v>
      </c>
      <c r="IG61">
        <v>-1</v>
      </c>
      <c r="IH61">
        <v>4.8</v>
      </c>
      <c r="II61">
        <v>25509222.3</v>
      </c>
      <c r="IJ61">
        <v>1.29028</v>
      </c>
      <c r="IK61">
        <v>2.60498</v>
      </c>
      <c r="IL61">
        <v>2.10083</v>
      </c>
      <c r="IM61">
        <v>2.66846</v>
      </c>
      <c r="IN61">
        <v>2.24854</v>
      </c>
      <c r="IO61">
        <v>2.30957</v>
      </c>
      <c r="IP61">
        <v>38.4279</v>
      </c>
      <c r="IQ61">
        <v>15.5592</v>
      </c>
      <c r="IR61">
        <v>18</v>
      </c>
      <c r="IS61">
        <v>685.404</v>
      </c>
      <c r="IT61">
        <v>517.035</v>
      </c>
      <c r="IU61">
        <v>25.0004</v>
      </c>
      <c r="IV61">
        <v>32.7055</v>
      </c>
      <c r="IW61">
        <v>30.0002</v>
      </c>
      <c r="IX61">
        <v>32.4472</v>
      </c>
      <c r="IY61">
        <v>32.3926</v>
      </c>
      <c r="IZ61">
        <v>25.7671</v>
      </c>
      <c r="JA61">
        <v>100</v>
      </c>
      <c r="JB61">
        <v>0</v>
      </c>
      <c r="JC61">
        <v>25</v>
      </c>
      <c r="JD61">
        <v>400</v>
      </c>
      <c r="JE61">
        <v>14.8029</v>
      </c>
      <c r="JF61">
        <v>100.461</v>
      </c>
      <c r="JG61">
        <v>99.8079</v>
      </c>
    </row>
    <row r="62" spans="1:267">
      <c r="A62">
        <v>44</v>
      </c>
      <c r="B62">
        <v>1530553399.1</v>
      </c>
      <c r="C62">
        <v>2830</v>
      </c>
      <c r="D62" t="s">
        <v>531</v>
      </c>
      <c r="E62" t="s">
        <v>532</v>
      </c>
      <c r="F62" t="s">
        <v>393</v>
      </c>
      <c r="G62" t="s">
        <v>394</v>
      </c>
      <c r="I62">
        <v>1530553399.1</v>
      </c>
      <c r="J62">
        <f>(K62)/1000</f>
        <v>0</v>
      </c>
      <c r="K62">
        <f>1000*CT62*AI62*(CP62-CQ62)/(100*CJ62*(1000-AI62*CP62))</f>
        <v>0</v>
      </c>
      <c r="L62">
        <f>CT62*AI62*(CO62-CN62*(1000-AI62*CQ62)/(1000-AI62*CP62))/(100*CJ62)</f>
        <v>0</v>
      </c>
      <c r="M62">
        <f>CN62 - IF(AI62&gt;1, L62*CJ62*100.0/(AK62*DB62), 0)</f>
        <v>0</v>
      </c>
      <c r="N62">
        <f>((T62-J62/2)*M62-L62)/(T62+J62/2)</f>
        <v>0</v>
      </c>
      <c r="O62">
        <f>N62*(CU62+CV62)/1000.0</f>
        <v>0</v>
      </c>
      <c r="P62">
        <f>(CN62 - IF(AI62&gt;1, L62*CJ62*100.0/(AK62*DB62), 0))*(CU62+CV62)/1000.0</f>
        <v>0</v>
      </c>
      <c r="Q62">
        <f>2.0/((1/S62-1/R62)+SIGN(S62)*SQRT((1/S62-1/R62)*(1/S62-1/R62) + 4*CK62/((CK62+1)*(CK62+1))*(2*1/S62*1/R62-1/R62*1/R62)))</f>
        <v>0</v>
      </c>
      <c r="R62">
        <f>IF(LEFT(CL62,1)&lt;&gt;"0",IF(LEFT(CL62,1)="1",3.0,$B$7),$D$5+$E$5*(DB62*CU62/($K$5*1000))+$F$5*(DB62*CU62/($K$5*1000))*MAX(MIN(CJ62,$J$5),$I$5)*MAX(MIN(CJ62,$J$5),$I$5)+$G$5*MAX(MIN(CJ62,$J$5),$I$5)*(DB62*CU62/($K$5*1000))+$H$5*(DB62*CU62/($K$5*1000))*(DB62*CU62/($K$5*1000)))</f>
        <v>0</v>
      </c>
      <c r="S62">
        <f>J62*(1000-(1000*0.61365*exp(17.502*W62/(240.97+W62))/(CU62+CV62)+CP62)/2)/(1000*0.61365*exp(17.502*W62/(240.97+W62))/(CU62+CV62)-CP62)</f>
        <v>0</v>
      </c>
      <c r="T62">
        <f>1/((CK62+1)/(Q62/1.6)+1/(R62/1.37)) + CK62/((CK62+1)/(Q62/1.6) + CK62/(R62/1.37))</f>
        <v>0</v>
      </c>
      <c r="U62">
        <f>(CF62*CI62)</f>
        <v>0</v>
      </c>
      <c r="V62">
        <f>(CW62+(U62+2*0.95*5.67E-8*(((CW62+$B$9)+273)^4-(CW62+273)^4)-44100*J62)/(1.84*29.3*R62+8*0.95*5.67E-8*(CW62+273)^3))</f>
        <v>0</v>
      </c>
      <c r="W62">
        <f>($C$9*CX62+$D$9*CY62+$E$9*V62)</f>
        <v>0</v>
      </c>
      <c r="X62">
        <f>0.61365*exp(17.502*W62/(240.97+W62))</f>
        <v>0</v>
      </c>
      <c r="Y62">
        <f>(Z62/AA62*100)</f>
        <v>0</v>
      </c>
      <c r="Z62">
        <f>CP62*(CU62+CV62)/1000</f>
        <v>0</v>
      </c>
      <c r="AA62">
        <f>0.61365*exp(17.502*CW62/(240.97+CW62))</f>
        <v>0</v>
      </c>
      <c r="AB62">
        <f>(X62-CP62*(CU62+CV62)/1000)</f>
        <v>0</v>
      </c>
      <c r="AC62">
        <f>(-J62*44100)</f>
        <v>0</v>
      </c>
      <c r="AD62">
        <f>2*29.3*R62*0.92*(CW62-W62)</f>
        <v>0</v>
      </c>
      <c r="AE62">
        <f>2*0.95*5.67E-8*(((CW62+$B$9)+273)^4-(W62+273)^4)</f>
        <v>0</v>
      </c>
      <c r="AF62">
        <f>U62+AE62+AC62+AD62</f>
        <v>0</v>
      </c>
      <c r="AG62">
        <v>13</v>
      </c>
      <c r="AH62">
        <v>2</v>
      </c>
      <c r="AI62">
        <f>IF(AG62*$H$15&gt;=AK62,1.0,(AK62/(AK62-AG62*$H$15)))</f>
        <v>0</v>
      </c>
      <c r="AJ62">
        <f>(AI62-1)*100</f>
        <v>0</v>
      </c>
      <c r="AK62">
        <f>MAX(0,($B$15+$C$15*DB62)/(1+$D$15*DB62)*CU62/(CW62+273)*$E$15)</f>
        <v>0</v>
      </c>
      <c r="AL62" t="s">
        <v>395</v>
      </c>
      <c r="AM62">
        <v>0</v>
      </c>
      <c r="AN62">
        <v>0</v>
      </c>
      <c r="AO62">
        <v>0</v>
      </c>
      <c r="AP62">
        <f>1-AN62/AO62</f>
        <v>0</v>
      </c>
      <c r="AQ62">
        <v>-1</v>
      </c>
      <c r="AR62" t="s">
        <v>533</v>
      </c>
      <c r="AS62">
        <v>8287.13</v>
      </c>
      <c r="AT62">
        <v>1259.9312</v>
      </c>
      <c r="AU62">
        <v>1531.32</v>
      </c>
      <c r="AV62">
        <f>1-AT62/AU62</f>
        <v>0</v>
      </c>
      <c r="AW62">
        <v>0.5</v>
      </c>
      <c r="AX62">
        <f>CG62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395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BN62" t="s">
        <v>395</v>
      </c>
      <c r="BO62" t="s">
        <v>395</v>
      </c>
      <c r="BP62" t="s">
        <v>395</v>
      </c>
      <c r="BQ62" t="s">
        <v>395</v>
      </c>
      <c r="BR62" t="s">
        <v>395</v>
      </c>
      <c r="BS62" t="s">
        <v>395</v>
      </c>
      <c r="BT62" t="s">
        <v>395</v>
      </c>
      <c r="BU62" t="s">
        <v>395</v>
      </c>
      <c r="BV62" t="s">
        <v>395</v>
      </c>
      <c r="BW62" t="s">
        <v>395</v>
      </c>
      <c r="BX62" t="s">
        <v>395</v>
      </c>
      <c r="BY62" t="s">
        <v>395</v>
      </c>
      <c r="BZ62" t="s">
        <v>395</v>
      </c>
      <c r="CA62" t="s">
        <v>395</v>
      </c>
      <c r="CB62" t="s">
        <v>395</v>
      </c>
      <c r="CC62" t="s">
        <v>395</v>
      </c>
      <c r="CD62" t="s">
        <v>395</v>
      </c>
      <c r="CE62" t="s">
        <v>395</v>
      </c>
      <c r="CF62">
        <f>$B$13*DC62+$C$13*DD62+$F$13*DO62*(1-DR62)</f>
        <v>0</v>
      </c>
      <c r="CG62">
        <f>CF62*CH62</f>
        <v>0</v>
      </c>
      <c r="CH62">
        <f>($B$13*$D$11+$C$13*$D$11+$F$13*((EB62+DT62)/MAX(EB62+DT62+EC62, 0.1)*$I$11+EC62/MAX(EB62+DT62+EC62, 0.1)*$J$11))/($B$13+$C$13+$F$13)</f>
        <v>0</v>
      </c>
      <c r="CI62">
        <f>($B$13*$K$11+$C$13*$K$11+$F$13*((EB62+DT62)/MAX(EB62+DT62+EC62, 0.1)*$P$11+EC62/MAX(EB62+DT62+EC62, 0.1)*$Q$11))/($B$13+$C$13+$F$13)</f>
        <v>0</v>
      </c>
      <c r="CJ62">
        <v>9</v>
      </c>
      <c r="CK62">
        <v>0.5</v>
      </c>
      <c r="CL62" t="s">
        <v>397</v>
      </c>
      <c r="CM62">
        <v>1530553399.1</v>
      </c>
      <c r="CN62">
        <v>376.989</v>
      </c>
      <c r="CO62">
        <v>400.015</v>
      </c>
      <c r="CP62">
        <v>28.0269</v>
      </c>
      <c r="CQ62">
        <v>24.4882</v>
      </c>
      <c r="CR62">
        <v>377.18</v>
      </c>
      <c r="CS62">
        <v>28.0269</v>
      </c>
      <c r="CT62">
        <v>700.064</v>
      </c>
      <c r="CU62">
        <v>90.8488</v>
      </c>
      <c r="CV62">
        <v>0.100039</v>
      </c>
      <c r="CW62">
        <v>28.7622</v>
      </c>
      <c r="CX62">
        <v>29.3763</v>
      </c>
      <c r="CY62">
        <v>999.9</v>
      </c>
      <c r="CZ62">
        <v>0</v>
      </c>
      <c r="DA62">
        <v>0</v>
      </c>
      <c r="DB62">
        <v>10006.2</v>
      </c>
      <c r="DC62">
        <v>0</v>
      </c>
      <c r="DD62">
        <v>0.219127</v>
      </c>
      <c r="DE62">
        <v>-23.0262</v>
      </c>
      <c r="DF62">
        <v>387.859</v>
      </c>
      <c r="DG62">
        <v>410.056</v>
      </c>
      <c r="DH62">
        <v>3.53867</v>
      </c>
      <c r="DI62">
        <v>400.015</v>
      </c>
      <c r="DJ62">
        <v>24.4882</v>
      </c>
      <c r="DK62">
        <v>2.54621</v>
      </c>
      <c r="DL62">
        <v>2.22472</v>
      </c>
      <c r="DM62">
        <v>21.3249</v>
      </c>
      <c r="DN62">
        <v>19.1415</v>
      </c>
      <c r="DO62">
        <v>1999.94</v>
      </c>
      <c r="DP62">
        <v>0.899995</v>
      </c>
      <c r="DQ62">
        <v>0.100005</v>
      </c>
      <c r="DR62">
        <v>0</v>
      </c>
      <c r="DS62">
        <v>1177.02</v>
      </c>
      <c r="DT62">
        <v>4.99974</v>
      </c>
      <c r="DU62">
        <v>26825.9</v>
      </c>
      <c r="DV62">
        <v>15359.5</v>
      </c>
      <c r="DW62">
        <v>49.875</v>
      </c>
      <c r="DX62">
        <v>50.687</v>
      </c>
      <c r="DY62">
        <v>50.687</v>
      </c>
      <c r="DZ62">
        <v>50.625</v>
      </c>
      <c r="EA62">
        <v>51.562</v>
      </c>
      <c r="EB62">
        <v>1795.44</v>
      </c>
      <c r="EC62">
        <v>199.5</v>
      </c>
      <c r="ED62">
        <v>0</v>
      </c>
      <c r="EE62">
        <v>61.8999998569489</v>
      </c>
      <c r="EF62">
        <v>0</v>
      </c>
      <c r="EG62">
        <v>1259.9312</v>
      </c>
      <c r="EH62">
        <v>-748.84615495867</v>
      </c>
      <c r="EI62">
        <v>-13780.1000252818</v>
      </c>
      <c r="EJ62">
        <v>28378.532</v>
      </c>
      <c r="EK62">
        <v>15</v>
      </c>
      <c r="EL62">
        <v>1530553046.1</v>
      </c>
      <c r="EM62" t="s">
        <v>515</v>
      </c>
      <c r="EN62">
        <v>1530553046.1</v>
      </c>
      <c r="EO62">
        <v>0</v>
      </c>
      <c r="EP62">
        <v>1</v>
      </c>
      <c r="EQ62">
        <v>-0.094</v>
      </c>
      <c r="ER62">
        <v>0</v>
      </c>
      <c r="ES62">
        <v>-0.192</v>
      </c>
      <c r="ET62">
        <v>0</v>
      </c>
      <c r="EU62">
        <v>400</v>
      </c>
      <c r="EV62">
        <v>0</v>
      </c>
      <c r="EW62">
        <v>0.58</v>
      </c>
      <c r="EX62">
        <v>0</v>
      </c>
      <c r="EY62">
        <v>-22.728287804878</v>
      </c>
      <c r="EZ62">
        <v>-2.70288083623701</v>
      </c>
      <c r="FA62">
        <v>0.280210807572704</v>
      </c>
      <c r="FB62">
        <v>0</v>
      </c>
      <c r="FC62">
        <v>1</v>
      </c>
      <c r="FD62">
        <v>0</v>
      </c>
      <c r="FE62">
        <v>0</v>
      </c>
      <c r="FF62">
        <v>0</v>
      </c>
      <c r="FG62">
        <v>3.38145390243902</v>
      </c>
      <c r="FH62">
        <v>1.35510209059233</v>
      </c>
      <c r="FI62">
        <v>0.140856456199436</v>
      </c>
      <c r="FJ62">
        <v>0</v>
      </c>
      <c r="FK62">
        <v>0</v>
      </c>
      <c r="FL62">
        <v>3</v>
      </c>
      <c r="FM62" t="s">
        <v>399</v>
      </c>
      <c r="FN62">
        <v>3.44422</v>
      </c>
      <c r="FO62">
        <v>2.77965</v>
      </c>
      <c r="FP62">
        <v>0.0795279</v>
      </c>
      <c r="FQ62">
        <v>0.0831688</v>
      </c>
      <c r="FR62">
        <v>0.11051</v>
      </c>
      <c r="FS62">
        <v>0.0995105</v>
      </c>
      <c r="FT62">
        <v>19481.6</v>
      </c>
      <c r="FU62">
        <v>23682.7</v>
      </c>
      <c r="FV62">
        <v>20635.7</v>
      </c>
      <c r="FW62">
        <v>24943.7</v>
      </c>
      <c r="FX62">
        <v>29130.8</v>
      </c>
      <c r="FY62">
        <v>33084.7</v>
      </c>
      <c r="FZ62">
        <v>37283.6</v>
      </c>
      <c r="GA62">
        <v>41418.1</v>
      </c>
      <c r="GB62">
        <v>2.19465</v>
      </c>
      <c r="GC62">
        <v>1.97715</v>
      </c>
      <c r="GD62">
        <v>0.0710562</v>
      </c>
      <c r="GE62">
        <v>0</v>
      </c>
      <c r="GF62">
        <v>28.2177</v>
      </c>
      <c r="GG62">
        <v>999.9</v>
      </c>
      <c r="GH62">
        <v>63.258</v>
      </c>
      <c r="GI62">
        <v>34.573</v>
      </c>
      <c r="GJ62">
        <v>38.4099</v>
      </c>
      <c r="GK62">
        <v>62.1726</v>
      </c>
      <c r="GL62">
        <v>17.6162</v>
      </c>
      <c r="GM62">
        <v>2</v>
      </c>
      <c r="GN62">
        <v>0.410267</v>
      </c>
      <c r="GO62">
        <v>3.339</v>
      </c>
      <c r="GP62">
        <v>20.302</v>
      </c>
      <c r="GQ62">
        <v>5.21834</v>
      </c>
      <c r="GR62">
        <v>11.962</v>
      </c>
      <c r="GS62">
        <v>4.98495</v>
      </c>
      <c r="GT62">
        <v>3.30032</v>
      </c>
      <c r="GU62">
        <v>999.9</v>
      </c>
      <c r="GV62">
        <v>9999</v>
      </c>
      <c r="GW62">
        <v>9999</v>
      </c>
      <c r="GX62">
        <v>9999</v>
      </c>
      <c r="GY62">
        <v>1.88409</v>
      </c>
      <c r="GZ62">
        <v>1.88106</v>
      </c>
      <c r="HA62">
        <v>1.88283</v>
      </c>
      <c r="HB62">
        <v>1.88129</v>
      </c>
      <c r="HC62">
        <v>1.88271</v>
      </c>
      <c r="HD62">
        <v>1.88202</v>
      </c>
      <c r="HE62">
        <v>1.88395</v>
      </c>
      <c r="HF62">
        <v>1.88117</v>
      </c>
      <c r="HG62">
        <v>5</v>
      </c>
      <c r="HH62">
        <v>0</v>
      </c>
      <c r="HI62">
        <v>0</v>
      </c>
      <c r="HJ62">
        <v>0</v>
      </c>
      <c r="HK62" t="s">
        <v>400</v>
      </c>
      <c r="HL62" t="s">
        <v>401</v>
      </c>
      <c r="HM62" t="s">
        <v>402</v>
      </c>
      <c r="HN62" t="s">
        <v>402</v>
      </c>
      <c r="HO62" t="s">
        <v>402</v>
      </c>
      <c r="HP62" t="s">
        <v>402</v>
      </c>
      <c r="HQ62">
        <v>0</v>
      </c>
      <c r="HR62">
        <v>100</v>
      </c>
      <c r="HS62">
        <v>100</v>
      </c>
      <c r="HT62">
        <v>-0.191</v>
      </c>
      <c r="HU62">
        <v>0</v>
      </c>
      <c r="HV62">
        <v>-0.191800000000001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-1</v>
      </c>
      <c r="IE62">
        <v>-1</v>
      </c>
      <c r="IF62">
        <v>-1</v>
      </c>
      <c r="IG62">
        <v>-1</v>
      </c>
      <c r="IH62">
        <v>5.9</v>
      </c>
      <c r="II62">
        <v>25509223.3</v>
      </c>
      <c r="IJ62">
        <v>1.28906</v>
      </c>
      <c r="IK62">
        <v>2.60498</v>
      </c>
      <c r="IL62">
        <v>2.10083</v>
      </c>
      <c r="IM62">
        <v>2.6709</v>
      </c>
      <c r="IN62">
        <v>2.24854</v>
      </c>
      <c r="IO62">
        <v>2.30835</v>
      </c>
      <c r="IP62">
        <v>38.4524</v>
      </c>
      <c r="IQ62">
        <v>15.5505</v>
      </c>
      <c r="IR62">
        <v>18</v>
      </c>
      <c r="IS62">
        <v>729.593</v>
      </c>
      <c r="IT62">
        <v>517.055</v>
      </c>
      <c r="IU62">
        <v>24.9978</v>
      </c>
      <c r="IV62">
        <v>32.6712</v>
      </c>
      <c r="IW62">
        <v>29.9997</v>
      </c>
      <c r="IX62">
        <v>32.4429</v>
      </c>
      <c r="IY62">
        <v>32.3929</v>
      </c>
      <c r="IZ62">
        <v>25.7646</v>
      </c>
      <c r="JA62">
        <v>100</v>
      </c>
      <c r="JB62">
        <v>0</v>
      </c>
      <c r="JC62">
        <v>25</v>
      </c>
      <c r="JD62">
        <v>400</v>
      </c>
      <c r="JE62">
        <v>14.8029</v>
      </c>
      <c r="JF62">
        <v>100.468</v>
      </c>
      <c r="JG62">
        <v>99.8157</v>
      </c>
    </row>
    <row r="63" spans="1:267">
      <c r="A63">
        <v>45</v>
      </c>
      <c r="B63">
        <v>1530553452.1</v>
      </c>
      <c r="C63">
        <v>2883</v>
      </c>
      <c r="D63" t="s">
        <v>534</v>
      </c>
      <c r="E63" t="s">
        <v>535</v>
      </c>
      <c r="F63" t="s">
        <v>393</v>
      </c>
      <c r="G63" t="s">
        <v>394</v>
      </c>
      <c r="I63">
        <v>1530553452.1</v>
      </c>
      <c r="J63">
        <f>(K63)/1000</f>
        <v>0</v>
      </c>
      <c r="K63">
        <f>1000*CT63*AI63*(CP63-CQ63)/(100*CJ63*(1000-AI63*CP63))</f>
        <v>0</v>
      </c>
      <c r="L63">
        <f>CT63*AI63*(CO63-CN63*(1000-AI63*CQ63)/(1000-AI63*CP63))/(100*CJ63)</f>
        <v>0</v>
      </c>
      <c r="M63">
        <f>CN63 - IF(AI63&gt;1, L63*CJ63*100.0/(AK63*DB63), 0)</f>
        <v>0</v>
      </c>
      <c r="N63">
        <f>((T63-J63/2)*M63-L63)/(T63+J63/2)</f>
        <v>0</v>
      </c>
      <c r="O63">
        <f>N63*(CU63+CV63)/1000.0</f>
        <v>0</v>
      </c>
      <c r="P63">
        <f>(CN63 - IF(AI63&gt;1, L63*CJ63*100.0/(AK63*DB63), 0))*(CU63+CV63)/1000.0</f>
        <v>0</v>
      </c>
      <c r="Q63">
        <f>2.0/((1/S63-1/R63)+SIGN(S63)*SQRT((1/S63-1/R63)*(1/S63-1/R63) + 4*CK63/((CK63+1)*(CK63+1))*(2*1/S63*1/R63-1/R63*1/R63)))</f>
        <v>0</v>
      </c>
      <c r="R63">
        <f>IF(LEFT(CL63,1)&lt;&gt;"0",IF(LEFT(CL63,1)="1",3.0,$B$7),$D$5+$E$5*(DB63*CU63/($K$5*1000))+$F$5*(DB63*CU63/($K$5*1000))*MAX(MIN(CJ63,$J$5),$I$5)*MAX(MIN(CJ63,$J$5),$I$5)+$G$5*MAX(MIN(CJ63,$J$5),$I$5)*(DB63*CU63/($K$5*1000))+$H$5*(DB63*CU63/($K$5*1000))*(DB63*CU63/($K$5*1000)))</f>
        <v>0</v>
      </c>
      <c r="S63">
        <f>J63*(1000-(1000*0.61365*exp(17.502*W63/(240.97+W63))/(CU63+CV63)+CP63)/2)/(1000*0.61365*exp(17.502*W63/(240.97+W63))/(CU63+CV63)-CP63)</f>
        <v>0</v>
      </c>
      <c r="T63">
        <f>1/((CK63+1)/(Q63/1.6)+1/(R63/1.37)) + CK63/((CK63+1)/(Q63/1.6) + CK63/(R63/1.37))</f>
        <v>0</v>
      </c>
      <c r="U63">
        <f>(CF63*CI63)</f>
        <v>0</v>
      </c>
      <c r="V63">
        <f>(CW63+(U63+2*0.95*5.67E-8*(((CW63+$B$9)+273)^4-(CW63+273)^4)-44100*J63)/(1.84*29.3*R63+8*0.95*5.67E-8*(CW63+273)^3))</f>
        <v>0</v>
      </c>
      <c r="W63">
        <f>($C$9*CX63+$D$9*CY63+$E$9*V63)</f>
        <v>0</v>
      </c>
      <c r="X63">
        <f>0.61365*exp(17.502*W63/(240.97+W63))</f>
        <v>0</v>
      </c>
      <c r="Y63">
        <f>(Z63/AA63*100)</f>
        <v>0</v>
      </c>
      <c r="Z63">
        <f>CP63*(CU63+CV63)/1000</f>
        <v>0</v>
      </c>
      <c r="AA63">
        <f>0.61365*exp(17.502*CW63/(240.97+CW63))</f>
        <v>0</v>
      </c>
      <c r="AB63">
        <f>(X63-CP63*(CU63+CV63)/1000)</f>
        <v>0</v>
      </c>
      <c r="AC63">
        <f>(-J63*44100)</f>
        <v>0</v>
      </c>
      <c r="AD63">
        <f>2*29.3*R63*0.92*(CW63-W63)</f>
        <v>0</v>
      </c>
      <c r="AE63">
        <f>2*0.95*5.67E-8*(((CW63+$B$9)+273)^4-(W63+273)^4)</f>
        <v>0</v>
      </c>
      <c r="AF63">
        <f>U63+AE63+AC63+AD63</f>
        <v>0</v>
      </c>
      <c r="AG63">
        <v>0</v>
      </c>
      <c r="AH63">
        <v>0</v>
      </c>
      <c r="AI63">
        <f>IF(AG63*$H$15&gt;=AK63,1.0,(AK63/(AK63-AG63*$H$15)))</f>
        <v>0</v>
      </c>
      <c r="AJ63">
        <f>(AI63-1)*100</f>
        <v>0</v>
      </c>
      <c r="AK63">
        <f>MAX(0,($B$15+$C$15*DB63)/(1+$D$15*DB63)*CU63/(CW63+273)*$E$15)</f>
        <v>0</v>
      </c>
      <c r="AL63" t="s">
        <v>395</v>
      </c>
      <c r="AM63">
        <v>0</v>
      </c>
      <c r="AN63">
        <v>0</v>
      </c>
      <c r="AO63">
        <v>0</v>
      </c>
      <c r="AP63">
        <f>1-AN63/AO63</f>
        <v>0</v>
      </c>
      <c r="AQ63">
        <v>-1</v>
      </c>
      <c r="AR63" t="s">
        <v>536</v>
      </c>
      <c r="AS63">
        <v>8308.11</v>
      </c>
      <c r="AT63">
        <v>1164.62423076923</v>
      </c>
      <c r="AU63">
        <v>1657.5</v>
      </c>
      <c r="AV63">
        <f>1-AT63/AU63</f>
        <v>0</v>
      </c>
      <c r="AW63">
        <v>0.5</v>
      </c>
      <c r="AX63">
        <f>CG63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395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BN63" t="s">
        <v>395</v>
      </c>
      <c r="BO63" t="s">
        <v>395</v>
      </c>
      <c r="BP63" t="s">
        <v>395</v>
      </c>
      <c r="BQ63" t="s">
        <v>395</v>
      </c>
      <c r="BR63" t="s">
        <v>395</v>
      </c>
      <c r="BS63" t="s">
        <v>395</v>
      </c>
      <c r="BT63" t="s">
        <v>395</v>
      </c>
      <c r="BU63" t="s">
        <v>395</v>
      </c>
      <c r="BV63" t="s">
        <v>395</v>
      </c>
      <c r="BW63" t="s">
        <v>395</v>
      </c>
      <c r="BX63" t="s">
        <v>395</v>
      </c>
      <c r="BY63" t="s">
        <v>395</v>
      </c>
      <c r="BZ63" t="s">
        <v>395</v>
      </c>
      <c r="CA63" t="s">
        <v>395</v>
      </c>
      <c r="CB63" t="s">
        <v>395</v>
      </c>
      <c r="CC63" t="s">
        <v>395</v>
      </c>
      <c r="CD63" t="s">
        <v>395</v>
      </c>
      <c r="CE63" t="s">
        <v>395</v>
      </c>
      <c r="CF63">
        <f>$B$13*DC63+$C$13*DD63+$F$13*DO63*(1-DR63)</f>
        <v>0</v>
      </c>
      <c r="CG63">
        <f>CF63*CH63</f>
        <v>0</v>
      </c>
      <c r="CH63">
        <f>($B$13*$D$11+$C$13*$D$11+$F$13*((EB63+DT63)/MAX(EB63+DT63+EC63, 0.1)*$I$11+EC63/MAX(EB63+DT63+EC63, 0.1)*$J$11))/($B$13+$C$13+$F$13)</f>
        <v>0</v>
      </c>
      <c r="CI63">
        <f>($B$13*$K$11+$C$13*$K$11+$F$13*((EB63+DT63)/MAX(EB63+DT63+EC63, 0.1)*$P$11+EC63/MAX(EB63+DT63+EC63, 0.1)*$Q$11))/($B$13+$C$13+$F$13)</f>
        <v>0</v>
      </c>
      <c r="CJ63">
        <v>9</v>
      </c>
      <c r="CK63">
        <v>0.5</v>
      </c>
      <c r="CL63" t="s">
        <v>397</v>
      </c>
      <c r="CM63">
        <v>1530553452.1</v>
      </c>
      <c r="CN63">
        <v>362.923</v>
      </c>
      <c r="CO63">
        <v>399.999</v>
      </c>
      <c r="CP63">
        <v>30.3939</v>
      </c>
      <c r="CQ63">
        <v>24.8761</v>
      </c>
      <c r="CR63">
        <v>363.115</v>
      </c>
      <c r="CS63">
        <v>30.3939</v>
      </c>
      <c r="CT63">
        <v>699.993</v>
      </c>
      <c r="CU63">
        <v>90.8502</v>
      </c>
      <c r="CV63">
        <v>0.0997544</v>
      </c>
      <c r="CW63">
        <v>28.7137</v>
      </c>
      <c r="CX63">
        <v>28.2297</v>
      </c>
      <c r="CY63">
        <v>999.9</v>
      </c>
      <c r="CZ63">
        <v>0</v>
      </c>
      <c r="DA63">
        <v>0</v>
      </c>
      <c r="DB63">
        <v>9995.62</v>
      </c>
      <c r="DC63">
        <v>0</v>
      </c>
      <c r="DD63">
        <v>0.219127</v>
      </c>
      <c r="DE63">
        <v>-37.0764</v>
      </c>
      <c r="DF63">
        <v>374.299</v>
      </c>
      <c r="DG63">
        <v>410.203</v>
      </c>
      <c r="DH63">
        <v>5.5178</v>
      </c>
      <c r="DI63">
        <v>399.999</v>
      </c>
      <c r="DJ63">
        <v>24.8761</v>
      </c>
      <c r="DK63">
        <v>2.76129</v>
      </c>
      <c r="DL63">
        <v>2.26</v>
      </c>
      <c r="DM63">
        <v>22.6545</v>
      </c>
      <c r="DN63">
        <v>19.3941</v>
      </c>
      <c r="DO63">
        <v>2000</v>
      </c>
      <c r="DP63">
        <v>0.900005</v>
      </c>
      <c r="DQ63">
        <v>0.0999947</v>
      </c>
      <c r="DR63">
        <v>0</v>
      </c>
      <c r="DS63">
        <v>1122.73</v>
      </c>
      <c r="DT63">
        <v>4.99974</v>
      </c>
      <c r="DU63">
        <v>24732.8</v>
      </c>
      <c r="DV63">
        <v>15360</v>
      </c>
      <c r="DW63">
        <v>49.812</v>
      </c>
      <c r="DX63">
        <v>50.562</v>
      </c>
      <c r="DY63">
        <v>50.562</v>
      </c>
      <c r="DZ63">
        <v>50.437</v>
      </c>
      <c r="EA63">
        <v>51.375</v>
      </c>
      <c r="EB63">
        <v>1795.51</v>
      </c>
      <c r="EC63">
        <v>199.49</v>
      </c>
      <c r="ED63">
        <v>0</v>
      </c>
      <c r="EE63">
        <v>52.7000000476837</v>
      </c>
      <c r="EF63">
        <v>0</v>
      </c>
      <c r="EG63">
        <v>1164.62423076923</v>
      </c>
      <c r="EH63">
        <v>-450.067349879843</v>
      </c>
      <c r="EI63">
        <v>-8858.24614268551</v>
      </c>
      <c r="EJ63">
        <v>25513.1807692308</v>
      </c>
      <c r="EK63">
        <v>15</v>
      </c>
      <c r="EL63">
        <v>1530553046.1</v>
      </c>
      <c r="EM63" t="s">
        <v>515</v>
      </c>
      <c r="EN63">
        <v>1530553046.1</v>
      </c>
      <c r="EO63">
        <v>0</v>
      </c>
      <c r="EP63">
        <v>1</v>
      </c>
      <c r="EQ63">
        <v>-0.094</v>
      </c>
      <c r="ER63">
        <v>0</v>
      </c>
      <c r="ES63">
        <v>-0.192</v>
      </c>
      <c r="ET63">
        <v>0</v>
      </c>
      <c r="EU63">
        <v>400</v>
      </c>
      <c r="EV63">
        <v>0</v>
      </c>
      <c r="EW63">
        <v>0.58</v>
      </c>
      <c r="EX63">
        <v>0</v>
      </c>
      <c r="EY63">
        <v>-32.4939829268293</v>
      </c>
      <c r="EZ63">
        <v>-49.4878390243902</v>
      </c>
      <c r="FA63">
        <v>5.82623028652831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4.29600195121951</v>
      </c>
      <c r="FH63">
        <v>10.946005923345</v>
      </c>
      <c r="FI63">
        <v>1.17217732600328</v>
      </c>
      <c r="FJ63">
        <v>0</v>
      </c>
      <c r="FK63">
        <v>0</v>
      </c>
      <c r="FL63">
        <v>3</v>
      </c>
      <c r="FM63" t="s">
        <v>399</v>
      </c>
      <c r="FN63">
        <v>3.44411</v>
      </c>
      <c r="FO63">
        <v>2.77927</v>
      </c>
      <c r="FP63">
        <v>0.0772263</v>
      </c>
      <c r="FQ63">
        <v>0.0831743</v>
      </c>
      <c r="FR63">
        <v>0.116956</v>
      </c>
      <c r="FS63">
        <v>0.100626</v>
      </c>
      <c r="FT63">
        <v>19531.1</v>
      </c>
      <c r="FU63">
        <v>23684.9</v>
      </c>
      <c r="FV63">
        <v>20636.4</v>
      </c>
      <c r="FW63">
        <v>24946</v>
      </c>
      <c r="FX63">
        <v>28920.7</v>
      </c>
      <c r="FY63">
        <v>33047.1</v>
      </c>
      <c r="FZ63">
        <v>37285.1</v>
      </c>
      <c r="GA63">
        <v>41422.2</v>
      </c>
      <c r="GB63">
        <v>2.22725</v>
      </c>
      <c r="GC63">
        <v>1.97808</v>
      </c>
      <c r="GD63">
        <v>-0.00158697</v>
      </c>
      <c r="GE63">
        <v>0</v>
      </c>
      <c r="GF63">
        <v>28.2556</v>
      </c>
      <c r="GG63">
        <v>999.9</v>
      </c>
      <c r="GH63">
        <v>63.258</v>
      </c>
      <c r="GI63">
        <v>34.654</v>
      </c>
      <c r="GJ63">
        <v>38.5798</v>
      </c>
      <c r="GK63">
        <v>62.2126</v>
      </c>
      <c r="GL63">
        <v>17.6803</v>
      </c>
      <c r="GM63">
        <v>2</v>
      </c>
      <c r="GN63">
        <v>0.406141</v>
      </c>
      <c r="GO63">
        <v>3.34644</v>
      </c>
      <c r="GP63">
        <v>20.3023</v>
      </c>
      <c r="GQ63">
        <v>5.22283</v>
      </c>
      <c r="GR63">
        <v>11.962</v>
      </c>
      <c r="GS63">
        <v>4.98565</v>
      </c>
      <c r="GT63">
        <v>3.301</v>
      </c>
      <c r="GU63">
        <v>999.9</v>
      </c>
      <c r="GV63">
        <v>9999</v>
      </c>
      <c r="GW63">
        <v>9999</v>
      </c>
      <c r="GX63">
        <v>9999</v>
      </c>
      <c r="GY63">
        <v>1.88404</v>
      </c>
      <c r="GZ63">
        <v>1.88108</v>
      </c>
      <c r="HA63">
        <v>1.88281</v>
      </c>
      <c r="HB63">
        <v>1.88126</v>
      </c>
      <c r="HC63">
        <v>1.8827</v>
      </c>
      <c r="HD63">
        <v>1.882</v>
      </c>
      <c r="HE63">
        <v>1.88397</v>
      </c>
      <c r="HF63">
        <v>1.88113</v>
      </c>
      <c r="HG63">
        <v>5</v>
      </c>
      <c r="HH63">
        <v>0</v>
      </c>
      <c r="HI63">
        <v>0</v>
      </c>
      <c r="HJ63">
        <v>0</v>
      </c>
      <c r="HK63" t="s">
        <v>400</v>
      </c>
      <c r="HL63" t="s">
        <v>401</v>
      </c>
      <c r="HM63" t="s">
        <v>402</v>
      </c>
      <c r="HN63" t="s">
        <v>402</v>
      </c>
      <c r="HO63" t="s">
        <v>402</v>
      </c>
      <c r="HP63" t="s">
        <v>402</v>
      </c>
      <c r="HQ63">
        <v>0</v>
      </c>
      <c r="HR63">
        <v>100</v>
      </c>
      <c r="HS63">
        <v>100</v>
      </c>
      <c r="HT63">
        <v>-0.192</v>
      </c>
      <c r="HU63">
        <v>0</v>
      </c>
      <c r="HV63">
        <v>-0.191800000000001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-1</v>
      </c>
      <c r="IE63">
        <v>-1</v>
      </c>
      <c r="IF63">
        <v>-1</v>
      </c>
      <c r="IG63">
        <v>-1</v>
      </c>
      <c r="IH63">
        <v>6.8</v>
      </c>
      <c r="II63">
        <v>25509224.2</v>
      </c>
      <c r="IJ63">
        <v>1.28906</v>
      </c>
      <c r="IK63">
        <v>2.6001</v>
      </c>
      <c r="IL63">
        <v>2.10083</v>
      </c>
      <c r="IM63">
        <v>2.66724</v>
      </c>
      <c r="IN63">
        <v>2.24854</v>
      </c>
      <c r="IO63">
        <v>2.32666</v>
      </c>
      <c r="IP63">
        <v>38.5014</v>
      </c>
      <c r="IQ63">
        <v>15.5505</v>
      </c>
      <c r="IR63">
        <v>18</v>
      </c>
      <c r="IS63">
        <v>758.532</v>
      </c>
      <c r="IT63">
        <v>517.574</v>
      </c>
      <c r="IU63">
        <v>25.0018</v>
      </c>
      <c r="IV63">
        <v>32.6234</v>
      </c>
      <c r="IW63">
        <v>29.9998</v>
      </c>
      <c r="IX63">
        <v>32.4243</v>
      </c>
      <c r="IY63">
        <v>32.3757</v>
      </c>
      <c r="IZ63">
        <v>25.7623</v>
      </c>
      <c r="JA63">
        <v>100</v>
      </c>
      <c r="JB63">
        <v>0</v>
      </c>
      <c r="JC63">
        <v>25</v>
      </c>
      <c r="JD63">
        <v>400</v>
      </c>
      <c r="JE63">
        <v>14.8029</v>
      </c>
      <c r="JF63">
        <v>100.472</v>
      </c>
      <c r="JG63">
        <v>99.8253</v>
      </c>
    </row>
    <row r="64" spans="1:267">
      <c r="A64">
        <v>46</v>
      </c>
      <c r="B64">
        <v>1530553508.1</v>
      </c>
      <c r="C64">
        <v>2939</v>
      </c>
      <c r="D64" t="s">
        <v>537</v>
      </c>
      <c r="E64" t="s">
        <v>538</v>
      </c>
      <c r="F64" t="s">
        <v>393</v>
      </c>
      <c r="G64" t="s">
        <v>394</v>
      </c>
      <c r="I64">
        <v>1530553508.1</v>
      </c>
      <c r="J64">
        <f>(K64)/1000</f>
        <v>0</v>
      </c>
      <c r="K64">
        <f>1000*CT64*AI64*(CP64-CQ64)/(100*CJ64*(1000-AI64*CP64))</f>
        <v>0</v>
      </c>
      <c r="L64">
        <f>CT64*AI64*(CO64-CN64*(1000-AI64*CQ64)/(1000-AI64*CP64))/(100*CJ64)</f>
        <v>0</v>
      </c>
      <c r="M64">
        <f>CN64 - IF(AI64&gt;1, L64*CJ64*100.0/(AK64*DB64), 0)</f>
        <v>0</v>
      </c>
      <c r="N64">
        <f>((T64-J64/2)*M64-L64)/(T64+J64/2)</f>
        <v>0</v>
      </c>
      <c r="O64">
        <f>N64*(CU64+CV64)/1000.0</f>
        <v>0</v>
      </c>
      <c r="P64">
        <f>(CN64 - IF(AI64&gt;1, L64*CJ64*100.0/(AK64*DB64), 0))*(CU64+CV64)/1000.0</f>
        <v>0</v>
      </c>
      <c r="Q64">
        <f>2.0/((1/S64-1/R64)+SIGN(S64)*SQRT((1/S64-1/R64)*(1/S64-1/R64) + 4*CK64/((CK64+1)*(CK64+1))*(2*1/S64*1/R64-1/R64*1/R64)))</f>
        <v>0</v>
      </c>
      <c r="R64">
        <f>IF(LEFT(CL64,1)&lt;&gt;"0",IF(LEFT(CL64,1)="1",3.0,$B$7),$D$5+$E$5*(DB64*CU64/($K$5*1000))+$F$5*(DB64*CU64/($K$5*1000))*MAX(MIN(CJ64,$J$5),$I$5)*MAX(MIN(CJ64,$J$5),$I$5)+$G$5*MAX(MIN(CJ64,$J$5),$I$5)*(DB64*CU64/($K$5*1000))+$H$5*(DB64*CU64/($K$5*1000))*(DB64*CU64/($K$5*1000)))</f>
        <v>0</v>
      </c>
      <c r="S64">
        <f>J64*(1000-(1000*0.61365*exp(17.502*W64/(240.97+W64))/(CU64+CV64)+CP64)/2)/(1000*0.61365*exp(17.502*W64/(240.97+W64))/(CU64+CV64)-CP64)</f>
        <v>0</v>
      </c>
      <c r="T64">
        <f>1/((CK64+1)/(Q64/1.6)+1/(R64/1.37)) + CK64/((CK64+1)/(Q64/1.6) + CK64/(R64/1.37))</f>
        <v>0</v>
      </c>
      <c r="U64">
        <f>(CF64*CI64)</f>
        <v>0</v>
      </c>
      <c r="V64">
        <f>(CW64+(U64+2*0.95*5.67E-8*(((CW64+$B$9)+273)^4-(CW64+273)^4)-44100*J64)/(1.84*29.3*R64+8*0.95*5.67E-8*(CW64+273)^3))</f>
        <v>0</v>
      </c>
      <c r="W64">
        <f>($C$9*CX64+$D$9*CY64+$E$9*V64)</f>
        <v>0</v>
      </c>
      <c r="X64">
        <f>0.61365*exp(17.502*W64/(240.97+W64))</f>
        <v>0</v>
      </c>
      <c r="Y64">
        <f>(Z64/AA64*100)</f>
        <v>0</v>
      </c>
      <c r="Z64">
        <f>CP64*(CU64+CV64)/1000</f>
        <v>0</v>
      </c>
      <c r="AA64">
        <f>0.61365*exp(17.502*CW64/(240.97+CW64))</f>
        <v>0</v>
      </c>
      <c r="AB64">
        <f>(X64-CP64*(CU64+CV64)/1000)</f>
        <v>0</v>
      </c>
      <c r="AC64">
        <f>(-J64*44100)</f>
        <v>0</v>
      </c>
      <c r="AD64">
        <f>2*29.3*R64*0.92*(CW64-W64)</f>
        <v>0</v>
      </c>
      <c r="AE64">
        <f>2*0.95*5.67E-8*(((CW64+$B$9)+273)^4-(W64+273)^4)</f>
        <v>0</v>
      </c>
      <c r="AF64">
        <f>U64+AE64+AC64+AD64</f>
        <v>0</v>
      </c>
      <c r="AG64">
        <v>58</v>
      </c>
      <c r="AH64">
        <v>8</v>
      </c>
      <c r="AI64">
        <f>IF(AG64*$H$15&gt;=AK64,1.0,(AK64/(AK64-AG64*$H$15)))</f>
        <v>0</v>
      </c>
      <c r="AJ64">
        <f>(AI64-1)*100</f>
        <v>0</v>
      </c>
      <c r="AK64">
        <f>MAX(0,($B$15+$C$15*DB64)/(1+$D$15*DB64)*CU64/(CW64+273)*$E$15)</f>
        <v>0</v>
      </c>
      <c r="AL64" t="s">
        <v>395</v>
      </c>
      <c r="AM64">
        <v>0</v>
      </c>
      <c r="AN64">
        <v>0</v>
      </c>
      <c r="AO64">
        <v>0</v>
      </c>
      <c r="AP64">
        <f>1-AN64/AO64</f>
        <v>0</v>
      </c>
      <c r="AQ64">
        <v>-1</v>
      </c>
      <c r="AR64" t="s">
        <v>539</v>
      </c>
      <c r="AS64">
        <v>8323.41</v>
      </c>
      <c r="AT64">
        <v>1124.6936</v>
      </c>
      <c r="AU64">
        <v>1661.38</v>
      </c>
      <c r="AV64">
        <f>1-AT64/AU64</f>
        <v>0</v>
      </c>
      <c r="AW64">
        <v>0.5</v>
      </c>
      <c r="AX64">
        <f>CG64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395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BN64" t="s">
        <v>395</v>
      </c>
      <c r="BO64" t="s">
        <v>395</v>
      </c>
      <c r="BP64" t="s">
        <v>395</v>
      </c>
      <c r="BQ64" t="s">
        <v>395</v>
      </c>
      <c r="BR64" t="s">
        <v>395</v>
      </c>
      <c r="BS64" t="s">
        <v>395</v>
      </c>
      <c r="BT64" t="s">
        <v>395</v>
      </c>
      <c r="BU64" t="s">
        <v>395</v>
      </c>
      <c r="BV64" t="s">
        <v>395</v>
      </c>
      <c r="BW64" t="s">
        <v>395</v>
      </c>
      <c r="BX64" t="s">
        <v>395</v>
      </c>
      <c r="BY64" t="s">
        <v>395</v>
      </c>
      <c r="BZ64" t="s">
        <v>395</v>
      </c>
      <c r="CA64" t="s">
        <v>395</v>
      </c>
      <c r="CB64" t="s">
        <v>395</v>
      </c>
      <c r="CC64" t="s">
        <v>395</v>
      </c>
      <c r="CD64" t="s">
        <v>395</v>
      </c>
      <c r="CE64" t="s">
        <v>395</v>
      </c>
      <c r="CF64">
        <f>$B$13*DC64+$C$13*DD64+$F$13*DO64*(1-DR64)</f>
        <v>0</v>
      </c>
      <c r="CG64">
        <f>CF64*CH64</f>
        <v>0</v>
      </c>
      <c r="CH64">
        <f>($B$13*$D$11+$C$13*$D$11+$F$13*((EB64+DT64)/MAX(EB64+DT64+EC64, 0.1)*$I$11+EC64/MAX(EB64+DT64+EC64, 0.1)*$J$11))/($B$13+$C$13+$F$13)</f>
        <v>0</v>
      </c>
      <c r="CI64">
        <f>($B$13*$K$11+$C$13*$K$11+$F$13*((EB64+DT64)/MAX(EB64+DT64+EC64, 0.1)*$P$11+EC64/MAX(EB64+DT64+EC64, 0.1)*$Q$11))/($B$13+$C$13+$F$13)</f>
        <v>0</v>
      </c>
      <c r="CJ64">
        <v>9</v>
      </c>
      <c r="CK64">
        <v>0.5</v>
      </c>
      <c r="CL64" t="s">
        <v>397</v>
      </c>
      <c r="CM64">
        <v>1530553508.1</v>
      </c>
      <c r="CN64">
        <v>365.298</v>
      </c>
      <c r="CO64">
        <v>400.075</v>
      </c>
      <c r="CP64">
        <v>30.6395</v>
      </c>
      <c r="CQ64">
        <v>25.5149</v>
      </c>
      <c r="CR64">
        <v>365.49</v>
      </c>
      <c r="CS64">
        <v>30.6395</v>
      </c>
      <c r="CT64">
        <v>699.946</v>
      </c>
      <c r="CU64">
        <v>90.8542</v>
      </c>
      <c r="CV64">
        <v>0.0998609</v>
      </c>
      <c r="CW64">
        <v>28.8042</v>
      </c>
      <c r="CX64">
        <v>28.8372</v>
      </c>
      <c r="CY64">
        <v>999.9</v>
      </c>
      <c r="CZ64">
        <v>0</v>
      </c>
      <c r="DA64">
        <v>0</v>
      </c>
      <c r="DB64">
        <v>9995.62</v>
      </c>
      <c r="DC64">
        <v>0</v>
      </c>
      <c r="DD64">
        <v>0.219127</v>
      </c>
      <c r="DE64">
        <v>-34.7768</v>
      </c>
      <c r="DF64">
        <v>376.844</v>
      </c>
      <c r="DG64">
        <v>410.55</v>
      </c>
      <c r="DH64">
        <v>5.12461</v>
      </c>
      <c r="DI64">
        <v>400.075</v>
      </c>
      <c r="DJ64">
        <v>25.5149</v>
      </c>
      <c r="DK64">
        <v>2.78373</v>
      </c>
      <c r="DL64">
        <v>2.31814</v>
      </c>
      <c r="DM64">
        <v>22.7879</v>
      </c>
      <c r="DN64">
        <v>19.803</v>
      </c>
      <c r="DO64">
        <v>1999.8</v>
      </c>
      <c r="DP64">
        <v>0.899989</v>
      </c>
      <c r="DQ64">
        <v>0.100011</v>
      </c>
      <c r="DR64">
        <v>0</v>
      </c>
      <c r="DS64">
        <v>1100.95</v>
      </c>
      <c r="DT64">
        <v>4.99974</v>
      </c>
      <c r="DU64">
        <v>24963.8</v>
      </c>
      <c r="DV64">
        <v>15358.4</v>
      </c>
      <c r="DW64">
        <v>49.875</v>
      </c>
      <c r="DX64">
        <v>50.687</v>
      </c>
      <c r="DY64">
        <v>50.625</v>
      </c>
      <c r="DZ64">
        <v>50.437</v>
      </c>
      <c r="EA64">
        <v>51.437</v>
      </c>
      <c r="EB64">
        <v>1795.3</v>
      </c>
      <c r="EC64">
        <v>199.5</v>
      </c>
      <c r="ED64">
        <v>0</v>
      </c>
      <c r="EE64">
        <v>55.1999998092651</v>
      </c>
      <c r="EF64">
        <v>0</v>
      </c>
      <c r="EG64">
        <v>1124.6936</v>
      </c>
      <c r="EH64">
        <v>-206.373846456984</v>
      </c>
      <c r="EI64">
        <v>-4263.80769860684</v>
      </c>
      <c r="EJ64">
        <v>25474.54</v>
      </c>
      <c r="EK64">
        <v>15</v>
      </c>
      <c r="EL64">
        <v>1530553046.1</v>
      </c>
      <c r="EM64" t="s">
        <v>515</v>
      </c>
      <c r="EN64">
        <v>1530553046.1</v>
      </c>
      <c r="EO64">
        <v>0</v>
      </c>
      <c r="EP64">
        <v>1</v>
      </c>
      <c r="EQ64">
        <v>-0.094</v>
      </c>
      <c r="ER64">
        <v>0</v>
      </c>
      <c r="ES64">
        <v>-0.192</v>
      </c>
      <c r="ET64">
        <v>0</v>
      </c>
      <c r="EU64">
        <v>400</v>
      </c>
      <c r="EV64">
        <v>0</v>
      </c>
      <c r="EW64">
        <v>0.58</v>
      </c>
      <c r="EX64">
        <v>0</v>
      </c>
      <c r="EY64">
        <v>-34.1242195121951</v>
      </c>
      <c r="EZ64">
        <v>-5.08637351916378</v>
      </c>
      <c r="FA64">
        <v>0.535283782141914</v>
      </c>
      <c r="FB64">
        <v>0</v>
      </c>
      <c r="FC64">
        <v>1</v>
      </c>
      <c r="FD64">
        <v>0</v>
      </c>
      <c r="FE64">
        <v>0</v>
      </c>
      <c r="FF64">
        <v>0</v>
      </c>
      <c r="FG64">
        <v>4.72764902439024</v>
      </c>
      <c r="FH64">
        <v>2.8896493379791</v>
      </c>
      <c r="FI64">
        <v>0.291636958268866</v>
      </c>
      <c r="FJ64">
        <v>0</v>
      </c>
      <c r="FK64">
        <v>0</v>
      </c>
      <c r="FL64">
        <v>3</v>
      </c>
      <c r="FM64" t="s">
        <v>399</v>
      </c>
      <c r="FN64">
        <v>3.44402</v>
      </c>
      <c r="FO64">
        <v>2.77938</v>
      </c>
      <c r="FP64">
        <v>0.077626</v>
      </c>
      <c r="FQ64">
        <v>0.0831932</v>
      </c>
      <c r="FR64">
        <v>0.117616</v>
      </c>
      <c r="FS64">
        <v>0.102442</v>
      </c>
      <c r="FT64">
        <v>19523.9</v>
      </c>
      <c r="FU64">
        <v>23685.2</v>
      </c>
      <c r="FV64">
        <v>20637.7</v>
      </c>
      <c r="FW64">
        <v>24946.8</v>
      </c>
      <c r="FX64">
        <v>28900.7</v>
      </c>
      <c r="FY64">
        <v>32981.6</v>
      </c>
      <c r="FZ64">
        <v>37287.3</v>
      </c>
      <c r="GA64">
        <v>41423.7</v>
      </c>
      <c r="GB64">
        <v>2.13515</v>
      </c>
      <c r="GC64">
        <v>1.97868</v>
      </c>
      <c r="GD64">
        <v>0.0284985</v>
      </c>
      <c r="GE64">
        <v>0</v>
      </c>
      <c r="GF64">
        <v>28.3724</v>
      </c>
      <c r="GG64">
        <v>999.9</v>
      </c>
      <c r="GH64">
        <v>63.472</v>
      </c>
      <c r="GI64">
        <v>34.745</v>
      </c>
      <c r="GJ64">
        <v>38.9076</v>
      </c>
      <c r="GK64">
        <v>62.1926</v>
      </c>
      <c r="GL64">
        <v>17.6562</v>
      </c>
      <c r="GM64">
        <v>2</v>
      </c>
      <c r="GN64">
        <v>0.405046</v>
      </c>
      <c r="GO64">
        <v>3.41431</v>
      </c>
      <c r="GP64">
        <v>20.3006</v>
      </c>
      <c r="GQ64">
        <v>5.21774</v>
      </c>
      <c r="GR64">
        <v>11.962</v>
      </c>
      <c r="GS64">
        <v>4.9858</v>
      </c>
      <c r="GT64">
        <v>3.301</v>
      </c>
      <c r="GU64">
        <v>999.9</v>
      </c>
      <c r="GV64">
        <v>9999</v>
      </c>
      <c r="GW64">
        <v>9999</v>
      </c>
      <c r="GX64">
        <v>9999</v>
      </c>
      <c r="GY64">
        <v>1.88412</v>
      </c>
      <c r="GZ64">
        <v>1.88109</v>
      </c>
      <c r="HA64">
        <v>1.88284</v>
      </c>
      <c r="HB64">
        <v>1.88127</v>
      </c>
      <c r="HC64">
        <v>1.88267</v>
      </c>
      <c r="HD64">
        <v>1.88201</v>
      </c>
      <c r="HE64">
        <v>1.88398</v>
      </c>
      <c r="HF64">
        <v>1.88114</v>
      </c>
      <c r="HG64">
        <v>5</v>
      </c>
      <c r="HH64">
        <v>0</v>
      </c>
      <c r="HI64">
        <v>0</v>
      </c>
      <c r="HJ64">
        <v>0</v>
      </c>
      <c r="HK64" t="s">
        <v>400</v>
      </c>
      <c r="HL64" t="s">
        <v>401</v>
      </c>
      <c r="HM64" t="s">
        <v>402</v>
      </c>
      <c r="HN64" t="s">
        <v>402</v>
      </c>
      <c r="HO64" t="s">
        <v>402</v>
      </c>
      <c r="HP64" t="s">
        <v>402</v>
      </c>
      <c r="HQ64">
        <v>0</v>
      </c>
      <c r="HR64">
        <v>100</v>
      </c>
      <c r="HS64">
        <v>100</v>
      </c>
      <c r="HT64">
        <v>-0.192</v>
      </c>
      <c r="HU64">
        <v>0</v>
      </c>
      <c r="HV64">
        <v>-0.191800000000001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-1</v>
      </c>
      <c r="IE64">
        <v>-1</v>
      </c>
      <c r="IF64">
        <v>-1</v>
      </c>
      <c r="IG64">
        <v>-1</v>
      </c>
      <c r="IH64">
        <v>7.7</v>
      </c>
      <c r="II64">
        <v>25509225.1</v>
      </c>
      <c r="IJ64">
        <v>1.28906</v>
      </c>
      <c r="IK64">
        <v>2.6062</v>
      </c>
      <c r="IL64">
        <v>2.10083</v>
      </c>
      <c r="IM64">
        <v>2.66968</v>
      </c>
      <c r="IN64">
        <v>2.24854</v>
      </c>
      <c r="IO64">
        <v>2.30225</v>
      </c>
      <c r="IP64">
        <v>38.5995</v>
      </c>
      <c r="IQ64">
        <v>15.5242</v>
      </c>
      <c r="IR64">
        <v>18</v>
      </c>
      <c r="IS64">
        <v>678.452</v>
      </c>
      <c r="IT64">
        <v>518.083</v>
      </c>
      <c r="IU64">
        <v>25.0002</v>
      </c>
      <c r="IV64">
        <v>32.6214</v>
      </c>
      <c r="IW64">
        <v>30</v>
      </c>
      <c r="IX64">
        <v>32.4266</v>
      </c>
      <c r="IY64">
        <v>32.3843</v>
      </c>
      <c r="IZ64">
        <v>25.7584</v>
      </c>
      <c r="JA64">
        <v>100</v>
      </c>
      <c r="JB64">
        <v>0</v>
      </c>
      <c r="JC64">
        <v>25</v>
      </c>
      <c r="JD64">
        <v>400</v>
      </c>
      <c r="JE64">
        <v>14.8029</v>
      </c>
      <c r="JF64">
        <v>100.479</v>
      </c>
      <c r="JG64">
        <v>99.8287</v>
      </c>
    </row>
    <row r="65" spans="1:267">
      <c r="A65">
        <v>47</v>
      </c>
      <c r="B65">
        <v>1530553570.1</v>
      </c>
      <c r="C65">
        <v>3001</v>
      </c>
      <c r="D65" t="s">
        <v>540</v>
      </c>
      <c r="E65" t="s">
        <v>541</v>
      </c>
      <c r="F65" t="s">
        <v>393</v>
      </c>
      <c r="G65" t="s">
        <v>394</v>
      </c>
      <c r="I65">
        <v>1530553570.1</v>
      </c>
      <c r="J65">
        <f>(K65)/1000</f>
        <v>0</v>
      </c>
      <c r="K65">
        <f>1000*CT65*AI65*(CP65-CQ65)/(100*CJ65*(1000-AI65*CP65))</f>
        <v>0</v>
      </c>
      <c r="L65">
        <f>CT65*AI65*(CO65-CN65*(1000-AI65*CQ65)/(1000-AI65*CP65))/(100*CJ65)</f>
        <v>0</v>
      </c>
      <c r="M65">
        <f>CN65 - IF(AI65&gt;1, L65*CJ65*100.0/(AK65*DB65), 0)</f>
        <v>0</v>
      </c>
      <c r="N65">
        <f>((T65-J65/2)*M65-L65)/(T65+J65/2)</f>
        <v>0</v>
      </c>
      <c r="O65">
        <f>N65*(CU65+CV65)/1000.0</f>
        <v>0</v>
      </c>
      <c r="P65">
        <f>(CN65 - IF(AI65&gt;1, L65*CJ65*100.0/(AK65*DB65), 0))*(CU65+CV65)/1000.0</f>
        <v>0</v>
      </c>
      <c r="Q65">
        <f>2.0/((1/S65-1/R65)+SIGN(S65)*SQRT((1/S65-1/R65)*(1/S65-1/R65) + 4*CK65/((CK65+1)*(CK65+1))*(2*1/S65*1/R65-1/R65*1/R65)))</f>
        <v>0</v>
      </c>
      <c r="R65">
        <f>IF(LEFT(CL65,1)&lt;&gt;"0",IF(LEFT(CL65,1)="1",3.0,$B$7),$D$5+$E$5*(DB65*CU65/($K$5*1000))+$F$5*(DB65*CU65/($K$5*1000))*MAX(MIN(CJ65,$J$5),$I$5)*MAX(MIN(CJ65,$J$5),$I$5)+$G$5*MAX(MIN(CJ65,$J$5),$I$5)*(DB65*CU65/($K$5*1000))+$H$5*(DB65*CU65/($K$5*1000))*(DB65*CU65/($K$5*1000)))</f>
        <v>0</v>
      </c>
      <c r="S65">
        <f>J65*(1000-(1000*0.61365*exp(17.502*W65/(240.97+W65))/(CU65+CV65)+CP65)/2)/(1000*0.61365*exp(17.502*W65/(240.97+W65))/(CU65+CV65)-CP65)</f>
        <v>0</v>
      </c>
      <c r="T65">
        <f>1/((CK65+1)/(Q65/1.6)+1/(R65/1.37)) + CK65/((CK65+1)/(Q65/1.6) + CK65/(R65/1.37))</f>
        <v>0</v>
      </c>
      <c r="U65">
        <f>(CF65*CI65)</f>
        <v>0</v>
      </c>
      <c r="V65">
        <f>(CW65+(U65+2*0.95*5.67E-8*(((CW65+$B$9)+273)^4-(CW65+273)^4)-44100*J65)/(1.84*29.3*R65+8*0.95*5.67E-8*(CW65+273)^3))</f>
        <v>0</v>
      </c>
      <c r="W65">
        <f>($C$9*CX65+$D$9*CY65+$E$9*V65)</f>
        <v>0</v>
      </c>
      <c r="X65">
        <f>0.61365*exp(17.502*W65/(240.97+W65))</f>
        <v>0</v>
      </c>
      <c r="Y65">
        <f>(Z65/AA65*100)</f>
        <v>0</v>
      </c>
      <c r="Z65">
        <f>CP65*(CU65+CV65)/1000</f>
        <v>0</v>
      </c>
      <c r="AA65">
        <f>0.61365*exp(17.502*CW65/(240.97+CW65))</f>
        <v>0</v>
      </c>
      <c r="AB65">
        <f>(X65-CP65*(CU65+CV65)/1000)</f>
        <v>0</v>
      </c>
      <c r="AC65">
        <f>(-J65*44100)</f>
        <v>0</v>
      </c>
      <c r="AD65">
        <f>2*29.3*R65*0.92*(CW65-W65)</f>
        <v>0</v>
      </c>
      <c r="AE65">
        <f>2*0.95*5.67E-8*(((CW65+$B$9)+273)^4-(W65+273)^4)</f>
        <v>0</v>
      </c>
      <c r="AF65">
        <f>U65+AE65+AC65+AD65</f>
        <v>0</v>
      </c>
      <c r="AG65">
        <v>6</v>
      </c>
      <c r="AH65">
        <v>1</v>
      </c>
      <c r="AI65">
        <f>IF(AG65*$H$15&gt;=AK65,1.0,(AK65/(AK65-AG65*$H$15)))</f>
        <v>0</v>
      </c>
      <c r="AJ65">
        <f>(AI65-1)*100</f>
        <v>0</v>
      </c>
      <c r="AK65">
        <f>MAX(0,($B$15+$C$15*DB65)/(1+$D$15*DB65)*CU65/(CW65+273)*$E$15)</f>
        <v>0</v>
      </c>
      <c r="AL65" t="s">
        <v>395</v>
      </c>
      <c r="AM65">
        <v>0</v>
      </c>
      <c r="AN65">
        <v>0</v>
      </c>
      <c r="AO65">
        <v>0</v>
      </c>
      <c r="AP65">
        <f>1-AN65/AO65</f>
        <v>0</v>
      </c>
      <c r="AQ65">
        <v>-1</v>
      </c>
      <c r="AR65" t="s">
        <v>542</v>
      </c>
      <c r="AS65">
        <v>8297.57</v>
      </c>
      <c r="AT65">
        <v>1339.1572</v>
      </c>
      <c r="AU65">
        <v>1947.77</v>
      </c>
      <c r="AV65">
        <f>1-AT65/AU65</f>
        <v>0</v>
      </c>
      <c r="AW65">
        <v>0.5</v>
      </c>
      <c r="AX65">
        <f>CG65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395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BN65" t="s">
        <v>395</v>
      </c>
      <c r="BO65" t="s">
        <v>395</v>
      </c>
      <c r="BP65" t="s">
        <v>395</v>
      </c>
      <c r="BQ65" t="s">
        <v>395</v>
      </c>
      <c r="BR65" t="s">
        <v>395</v>
      </c>
      <c r="BS65" t="s">
        <v>395</v>
      </c>
      <c r="BT65" t="s">
        <v>395</v>
      </c>
      <c r="BU65" t="s">
        <v>395</v>
      </c>
      <c r="BV65" t="s">
        <v>395</v>
      </c>
      <c r="BW65" t="s">
        <v>395</v>
      </c>
      <c r="BX65" t="s">
        <v>395</v>
      </c>
      <c r="BY65" t="s">
        <v>395</v>
      </c>
      <c r="BZ65" t="s">
        <v>395</v>
      </c>
      <c r="CA65" t="s">
        <v>395</v>
      </c>
      <c r="CB65" t="s">
        <v>395</v>
      </c>
      <c r="CC65" t="s">
        <v>395</v>
      </c>
      <c r="CD65" t="s">
        <v>395</v>
      </c>
      <c r="CE65" t="s">
        <v>395</v>
      </c>
      <c r="CF65">
        <f>$B$13*DC65+$C$13*DD65+$F$13*DO65*(1-DR65)</f>
        <v>0</v>
      </c>
      <c r="CG65">
        <f>CF65*CH65</f>
        <v>0</v>
      </c>
      <c r="CH65">
        <f>($B$13*$D$11+$C$13*$D$11+$F$13*((EB65+DT65)/MAX(EB65+DT65+EC65, 0.1)*$I$11+EC65/MAX(EB65+DT65+EC65, 0.1)*$J$11))/($B$13+$C$13+$F$13)</f>
        <v>0</v>
      </c>
      <c r="CI65">
        <f>($B$13*$K$11+$C$13*$K$11+$F$13*((EB65+DT65)/MAX(EB65+DT65+EC65, 0.1)*$P$11+EC65/MAX(EB65+DT65+EC65, 0.1)*$Q$11))/($B$13+$C$13+$F$13)</f>
        <v>0</v>
      </c>
      <c r="CJ65">
        <v>9</v>
      </c>
      <c r="CK65">
        <v>0.5</v>
      </c>
      <c r="CL65" t="s">
        <v>397</v>
      </c>
      <c r="CM65">
        <v>1530553570.1</v>
      </c>
      <c r="CN65">
        <v>363.853</v>
      </c>
      <c r="CO65">
        <v>400.038</v>
      </c>
      <c r="CP65">
        <v>30.7584</v>
      </c>
      <c r="CQ65">
        <v>25.7187</v>
      </c>
      <c r="CR65">
        <v>364.045</v>
      </c>
      <c r="CS65">
        <v>30.7584</v>
      </c>
      <c r="CT65">
        <v>699.983</v>
      </c>
      <c r="CU65">
        <v>90.8557</v>
      </c>
      <c r="CV65">
        <v>0.100963</v>
      </c>
      <c r="CW65">
        <v>28.7576</v>
      </c>
      <c r="CX65">
        <v>28.6502</v>
      </c>
      <c r="CY65">
        <v>999.9</v>
      </c>
      <c r="CZ65">
        <v>0</v>
      </c>
      <c r="DA65">
        <v>0</v>
      </c>
      <c r="DB65">
        <v>10000</v>
      </c>
      <c r="DC65">
        <v>0</v>
      </c>
      <c r="DD65">
        <v>0.219127</v>
      </c>
      <c r="DE65">
        <v>-36.1844</v>
      </c>
      <c r="DF65">
        <v>375.4</v>
      </c>
      <c r="DG65">
        <v>410.598</v>
      </c>
      <c r="DH65">
        <v>5.03974</v>
      </c>
      <c r="DI65">
        <v>400.038</v>
      </c>
      <c r="DJ65">
        <v>25.7187</v>
      </c>
      <c r="DK65">
        <v>2.79458</v>
      </c>
      <c r="DL65">
        <v>2.33669</v>
      </c>
      <c r="DM65">
        <v>22.8521</v>
      </c>
      <c r="DN65">
        <v>19.9316</v>
      </c>
      <c r="DO65">
        <v>1999.91</v>
      </c>
      <c r="DP65">
        <v>0.900007</v>
      </c>
      <c r="DQ65">
        <v>0.0999935</v>
      </c>
      <c r="DR65">
        <v>0</v>
      </c>
      <c r="DS65">
        <v>1304.42</v>
      </c>
      <c r="DT65">
        <v>4.99974</v>
      </c>
      <c r="DU65">
        <v>29573.7</v>
      </c>
      <c r="DV65">
        <v>15359.3</v>
      </c>
      <c r="DW65">
        <v>49.937</v>
      </c>
      <c r="DX65">
        <v>50.687</v>
      </c>
      <c r="DY65">
        <v>50.75</v>
      </c>
      <c r="DZ65">
        <v>50.5</v>
      </c>
      <c r="EA65">
        <v>51.437</v>
      </c>
      <c r="EB65">
        <v>1795.43</v>
      </c>
      <c r="EC65">
        <v>199.48</v>
      </c>
      <c r="ED65">
        <v>0</v>
      </c>
      <c r="EE65">
        <v>61.5</v>
      </c>
      <c r="EF65">
        <v>0</v>
      </c>
      <c r="EG65">
        <v>1339.1572</v>
      </c>
      <c r="EH65">
        <v>-265.736153411265</v>
      </c>
      <c r="EI65">
        <v>-6712.03075740743</v>
      </c>
      <c r="EJ65">
        <v>30476.548</v>
      </c>
      <c r="EK65">
        <v>15</v>
      </c>
      <c r="EL65">
        <v>1530553046.1</v>
      </c>
      <c r="EM65" t="s">
        <v>515</v>
      </c>
      <c r="EN65">
        <v>1530553046.1</v>
      </c>
      <c r="EO65">
        <v>0</v>
      </c>
      <c r="EP65">
        <v>1</v>
      </c>
      <c r="EQ65">
        <v>-0.094</v>
      </c>
      <c r="ER65">
        <v>0</v>
      </c>
      <c r="ES65">
        <v>-0.192</v>
      </c>
      <c r="ET65">
        <v>0</v>
      </c>
      <c r="EU65">
        <v>400</v>
      </c>
      <c r="EV65">
        <v>0</v>
      </c>
      <c r="EW65">
        <v>0.58</v>
      </c>
      <c r="EX65">
        <v>0</v>
      </c>
      <c r="EY65">
        <v>-34.6755219512195</v>
      </c>
      <c r="EZ65">
        <v>-13.3311993031359</v>
      </c>
      <c r="FA65">
        <v>1.43900753612701</v>
      </c>
      <c r="FB65">
        <v>0</v>
      </c>
      <c r="FC65">
        <v>1</v>
      </c>
      <c r="FD65">
        <v>0</v>
      </c>
      <c r="FE65">
        <v>0</v>
      </c>
      <c r="FF65">
        <v>0</v>
      </c>
      <c r="FG65">
        <v>4.30044512195122</v>
      </c>
      <c r="FH65">
        <v>5.57262982578398</v>
      </c>
      <c r="FI65">
        <v>0.565078245042319</v>
      </c>
      <c r="FJ65">
        <v>0</v>
      </c>
      <c r="FK65">
        <v>0</v>
      </c>
      <c r="FL65">
        <v>3</v>
      </c>
      <c r="FM65" t="s">
        <v>399</v>
      </c>
      <c r="FN65">
        <v>3.44409</v>
      </c>
      <c r="FO65">
        <v>2.78052</v>
      </c>
      <c r="FP65">
        <v>0.0773845</v>
      </c>
      <c r="FQ65">
        <v>0.0831857</v>
      </c>
      <c r="FR65">
        <v>0.117931</v>
      </c>
      <c r="FS65">
        <v>0.103013</v>
      </c>
      <c r="FT65">
        <v>19530</v>
      </c>
      <c r="FU65">
        <v>23685.5</v>
      </c>
      <c r="FV65">
        <v>20638.8</v>
      </c>
      <c r="FW65">
        <v>24947</v>
      </c>
      <c r="FX65">
        <v>28891.5</v>
      </c>
      <c r="FY65">
        <v>32960.4</v>
      </c>
      <c r="FZ65">
        <v>37288.7</v>
      </c>
      <c r="GA65">
        <v>41423.4</v>
      </c>
      <c r="GB65">
        <v>2.2035</v>
      </c>
      <c r="GC65">
        <v>1.97692</v>
      </c>
      <c r="GD65">
        <v>0.00778586</v>
      </c>
      <c r="GE65">
        <v>0</v>
      </c>
      <c r="GF65">
        <v>28.5232</v>
      </c>
      <c r="GG65">
        <v>999.9</v>
      </c>
      <c r="GH65">
        <v>63.57</v>
      </c>
      <c r="GI65">
        <v>34.835</v>
      </c>
      <c r="GJ65">
        <v>39.163</v>
      </c>
      <c r="GK65">
        <v>62.2326</v>
      </c>
      <c r="GL65">
        <v>17.7484</v>
      </c>
      <c r="GM65">
        <v>2</v>
      </c>
      <c r="GN65">
        <v>0.405666</v>
      </c>
      <c r="GO65">
        <v>3.4378</v>
      </c>
      <c r="GP65">
        <v>20.3</v>
      </c>
      <c r="GQ65">
        <v>5.22253</v>
      </c>
      <c r="GR65">
        <v>11.962</v>
      </c>
      <c r="GS65">
        <v>4.98575</v>
      </c>
      <c r="GT65">
        <v>3.301</v>
      </c>
      <c r="GU65">
        <v>999.9</v>
      </c>
      <c r="GV65">
        <v>9999</v>
      </c>
      <c r="GW65">
        <v>9999</v>
      </c>
      <c r="GX65">
        <v>9999</v>
      </c>
      <c r="GY65">
        <v>1.88405</v>
      </c>
      <c r="GZ65">
        <v>1.88109</v>
      </c>
      <c r="HA65">
        <v>1.88282</v>
      </c>
      <c r="HB65">
        <v>1.88129</v>
      </c>
      <c r="HC65">
        <v>1.88269</v>
      </c>
      <c r="HD65">
        <v>1.882</v>
      </c>
      <c r="HE65">
        <v>1.88398</v>
      </c>
      <c r="HF65">
        <v>1.88115</v>
      </c>
      <c r="HG65">
        <v>5</v>
      </c>
      <c r="HH65">
        <v>0</v>
      </c>
      <c r="HI65">
        <v>0</v>
      </c>
      <c r="HJ65">
        <v>0</v>
      </c>
      <c r="HK65" t="s">
        <v>400</v>
      </c>
      <c r="HL65" t="s">
        <v>401</v>
      </c>
      <c r="HM65" t="s">
        <v>402</v>
      </c>
      <c r="HN65" t="s">
        <v>402</v>
      </c>
      <c r="HO65" t="s">
        <v>402</v>
      </c>
      <c r="HP65" t="s">
        <v>402</v>
      </c>
      <c r="HQ65">
        <v>0</v>
      </c>
      <c r="HR65">
        <v>100</v>
      </c>
      <c r="HS65">
        <v>100</v>
      </c>
      <c r="HT65">
        <v>-0.192</v>
      </c>
      <c r="HU65">
        <v>0</v>
      </c>
      <c r="HV65">
        <v>-0.191800000000001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-1</v>
      </c>
      <c r="IE65">
        <v>-1</v>
      </c>
      <c r="IF65">
        <v>-1</v>
      </c>
      <c r="IG65">
        <v>-1</v>
      </c>
      <c r="IH65">
        <v>8.7</v>
      </c>
      <c r="II65">
        <v>25509226.2</v>
      </c>
      <c r="IJ65">
        <v>1.28906</v>
      </c>
      <c r="IK65">
        <v>2.60742</v>
      </c>
      <c r="IL65">
        <v>2.10083</v>
      </c>
      <c r="IM65">
        <v>2.66846</v>
      </c>
      <c r="IN65">
        <v>2.24854</v>
      </c>
      <c r="IO65">
        <v>2.32178</v>
      </c>
      <c r="IP65">
        <v>38.6979</v>
      </c>
      <c r="IQ65">
        <v>15.5067</v>
      </c>
      <c r="IR65">
        <v>18</v>
      </c>
      <c r="IS65">
        <v>737.434</v>
      </c>
      <c r="IT65">
        <v>517.004</v>
      </c>
      <c r="IU65">
        <v>24.9997</v>
      </c>
      <c r="IV65">
        <v>32.6338</v>
      </c>
      <c r="IW65">
        <v>30.0001</v>
      </c>
      <c r="IX65">
        <v>32.4438</v>
      </c>
      <c r="IY65">
        <v>32.4058</v>
      </c>
      <c r="IZ65">
        <v>25.7478</v>
      </c>
      <c r="JA65">
        <v>100</v>
      </c>
      <c r="JB65">
        <v>0</v>
      </c>
      <c r="JC65">
        <v>25</v>
      </c>
      <c r="JD65">
        <v>400</v>
      </c>
      <c r="JE65">
        <v>14.8029</v>
      </c>
      <c r="JF65">
        <v>100.483</v>
      </c>
      <c r="JG65">
        <v>99.8285</v>
      </c>
    </row>
    <row r="66" spans="1:267">
      <c r="A66">
        <v>48</v>
      </c>
      <c r="B66">
        <v>1530553641.1</v>
      </c>
      <c r="C66">
        <v>3072</v>
      </c>
      <c r="D66" t="s">
        <v>543</v>
      </c>
      <c r="E66" t="s">
        <v>544</v>
      </c>
      <c r="F66" t="s">
        <v>393</v>
      </c>
      <c r="G66" t="s">
        <v>394</v>
      </c>
      <c r="I66">
        <v>1530553641.1</v>
      </c>
      <c r="J66">
        <f>(K66)/1000</f>
        <v>0</v>
      </c>
      <c r="K66">
        <f>1000*CT66*AI66*(CP66-CQ66)/(100*CJ66*(1000-AI66*CP66))</f>
        <v>0</v>
      </c>
      <c r="L66">
        <f>CT66*AI66*(CO66-CN66*(1000-AI66*CQ66)/(1000-AI66*CP66))/(100*CJ66)</f>
        <v>0</v>
      </c>
      <c r="M66">
        <f>CN66 - IF(AI66&gt;1, L66*CJ66*100.0/(AK66*DB66), 0)</f>
        <v>0</v>
      </c>
      <c r="N66">
        <f>((T66-J66/2)*M66-L66)/(T66+J66/2)</f>
        <v>0</v>
      </c>
      <c r="O66">
        <f>N66*(CU66+CV66)/1000.0</f>
        <v>0</v>
      </c>
      <c r="P66">
        <f>(CN66 - IF(AI66&gt;1, L66*CJ66*100.0/(AK66*DB66), 0))*(CU66+CV66)/1000.0</f>
        <v>0</v>
      </c>
      <c r="Q66">
        <f>2.0/((1/S66-1/R66)+SIGN(S66)*SQRT((1/S66-1/R66)*(1/S66-1/R66) + 4*CK66/((CK66+1)*(CK66+1))*(2*1/S66*1/R66-1/R66*1/R66)))</f>
        <v>0</v>
      </c>
      <c r="R66">
        <f>IF(LEFT(CL66,1)&lt;&gt;"0",IF(LEFT(CL66,1)="1",3.0,$B$7),$D$5+$E$5*(DB66*CU66/($K$5*1000))+$F$5*(DB66*CU66/($K$5*1000))*MAX(MIN(CJ66,$J$5),$I$5)*MAX(MIN(CJ66,$J$5),$I$5)+$G$5*MAX(MIN(CJ66,$J$5),$I$5)*(DB66*CU66/($K$5*1000))+$H$5*(DB66*CU66/($K$5*1000))*(DB66*CU66/($K$5*1000)))</f>
        <v>0</v>
      </c>
      <c r="S66">
        <f>J66*(1000-(1000*0.61365*exp(17.502*W66/(240.97+W66))/(CU66+CV66)+CP66)/2)/(1000*0.61365*exp(17.502*W66/(240.97+W66))/(CU66+CV66)-CP66)</f>
        <v>0</v>
      </c>
      <c r="T66">
        <f>1/((CK66+1)/(Q66/1.6)+1/(R66/1.37)) + CK66/((CK66+1)/(Q66/1.6) + CK66/(R66/1.37))</f>
        <v>0</v>
      </c>
      <c r="U66">
        <f>(CF66*CI66)</f>
        <v>0</v>
      </c>
      <c r="V66">
        <f>(CW66+(U66+2*0.95*5.67E-8*(((CW66+$B$9)+273)^4-(CW66+273)^4)-44100*J66)/(1.84*29.3*R66+8*0.95*5.67E-8*(CW66+273)^3))</f>
        <v>0</v>
      </c>
      <c r="W66">
        <f>($C$9*CX66+$D$9*CY66+$E$9*V66)</f>
        <v>0</v>
      </c>
      <c r="X66">
        <f>0.61365*exp(17.502*W66/(240.97+W66))</f>
        <v>0</v>
      </c>
      <c r="Y66">
        <f>(Z66/AA66*100)</f>
        <v>0</v>
      </c>
      <c r="Z66">
        <f>CP66*(CU66+CV66)/1000</f>
        <v>0</v>
      </c>
      <c r="AA66">
        <f>0.61365*exp(17.502*CW66/(240.97+CW66))</f>
        <v>0</v>
      </c>
      <c r="AB66">
        <f>(X66-CP66*(CU66+CV66)/1000)</f>
        <v>0</v>
      </c>
      <c r="AC66">
        <f>(-J66*44100)</f>
        <v>0</v>
      </c>
      <c r="AD66">
        <f>2*29.3*R66*0.92*(CW66-W66)</f>
        <v>0</v>
      </c>
      <c r="AE66">
        <f>2*0.95*5.67E-8*(((CW66+$B$9)+273)^4-(W66+273)^4)</f>
        <v>0</v>
      </c>
      <c r="AF66">
        <f>U66+AE66+AC66+AD66</f>
        <v>0</v>
      </c>
      <c r="AG66">
        <v>106</v>
      </c>
      <c r="AH66">
        <v>15</v>
      </c>
      <c r="AI66">
        <f>IF(AG66*$H$15&gt;=AK66,1.0,(AK66/(AK66-AG66*$H$15)))</f>
        <v>0</v>
      </c>
      <c r="AJ66">
        <f>(AI66-1)*100</f>
        <v>0</v>
      </c>
      <c r="AK66">
        <f>MAX(0,($B$15+$C$15*DB66)/(1+$D$15*DB66)*CU66/(CW66+273)*$E$15)</f>
        <v>0</v>
      </c>
      <c r="AL66" t="s">
        <v>395</v>
      </c>
      <c r="AM66">
        <v>0</v>
      </c>
      <c r="AN66">
        <v>0</v>
      </c>
      <c r="AO66">
        <v>0</v>
      </c>
      <c r="AP66">
        <f>1-AN66/AO66</f>
        <v>0</v>
      </c>
      <c r="AQ66">
        <v>-1</v>
      </c>
      <c r="AR66" t="s">
        <v>545</v>
      </c>
      <c r="AS66">
        <v>8278.45</v>
      </c>
      <c r="AT66">
        <v>1017.63965384615</v>
      </c>
      <c r="AU66">
        <v>1434.7</v>
      </c>
      <c r="AV66">
        <f>1-AT66/AU66</f>
        <v>0</v>
      </c>
      <c r="AW66">
        <v>0.5</v>
      </c>
      <c r="AX66">
        <f>CG66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395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BN66" t="s">
        <v>395</v>
      </c>
      <c r="BO66" t="s">
        <v>395</v>
      </c>
      <c r="BP66" t="s">
        <v>395</v>
      </c>
      <c r="BQ66" t="s">
        <v>395</v>
      </c>
      <c r="BR66" t="s">
        <v>395</v>
      </c>
      <c r="BS66" t="s">
        <v>395</v>
      </c>
      <c r="BT66" t="s">
        <v>395</v>
      </c>
      <c r="BU66" t="s">
        <v>395</v>
      </c>
      <c r="BV66" t="s">
        <v>395</v>
      </c>
      <c r="BW66" t="s">
        <v>395</v>
      </c>
      <c r="BX66" t="s">
        <v>395</v>
      </c>
      <c r="BY66" t="s">
        <v>395</v>
      </c>
      <c r="BZ66" t="s">
        <v>395</v>
      </c>
      <c r="CA66" t="s">
        <v>395</v>
      </c>
      <c r="CB66" t="s">
        <v>395</v>
      </c>
      <c r="CC66" t="s">
        <v>395</v>
      </c>
      <c r="CD66" t="s">
        <v>395</v>
      </c>
      <c r="CE66" t="s">
        <v>395</v>
      </c>
      <c r="CF66">
        <f>$B$13*DC66+$C$13*DD66+$F$13*DO66*(1-DR66)</f>
        <v>0</v>
      </c>
      <c r="CG66">
        <f>CF66*CH66</f>
        <v>0</v>
      </c>
      <c r="CH66">
        <f>($B$13*$D$11+$C$13*$D$11+$F$13*((EB66+DT66)/MAX(EB66+DT66+EC66, 0.1)*$I$11+EC66/MAX(EB66+DT66+EC66, 0.1)*$J$11))/($B$13+$C$13+$F$13)</f>
        <v>0</v>
      </c>
      <c r="CI66">
        <f>($B$13*$K$11+$C$13*$K$11+$F$13*((EB66+DT66)/MAX(EB66+DT66+EC66, 0.1)*$P$11+EC66/MAX(EB66+DT66+EC66, 0.1)*$Q$11))/($B$13+$C$13+$F$13)</f>
        <v>0</v>
      </c>
      <c r="CJ66">
        <v>9</v>
      </c>
      <c r="CK66">
        <v>0.5</v>
      </c>
      <c r="CL66" t="s">
        <v>397</v>
      </c>
      <c r="CM66">
        <v>1530553641.1</v>
      </c>
      <c r="CN66">
        <v>369.741</v>
      </c>
      <c r="CO66">
        <v>400.026</v>
      </c>
      <c r="CP66">
        <v>30.1283</v>
      </c>
      <c r="CQ66">
        <v>25.6267</v>
      </c>
      <c r="CR66">
        <v>369.933</v>
      </c>
      <c r="CS66">
        <v>30.1283</v>
      </c>
      <c r="CT66">
        <v>699.961</v>
      </c>
      <c r="CU66">
        <v>90.854</v>
      </c>
      <c r="CV66">
        <v>0.0995913</v>
      </c>
      <c r="CW66">
        <v>28.5971</v>
      </c>
      <c r="CX66">
        <v>28.3986</v>
      </c>
      <c r="CY66">
        <v>999.9</v>
      </c>
      <c r="CZ66">
        <v>0</v>
      </c>
      <c r="DA66">
        <v>0</v>
      </c>
      <c r="DB66">
        <v>9989.38</v>
      </c>
      <c r="DC66">
        <v>0</v>
      </c>
      <c r="DD66">
        <v>0.219127</v>
      </c>
      <c r="DE66">
        <v>-30.2852</v>
      </c>
      <c r="DF66">
        <v>381.227</v>
      </c>
      <c r="DG66">
        <v>410.547</v>
      </c>
      <c r="DH66">
        <v>4.50151</v>
      </c>
      <c r="DI66">
        <v>400.026</v>
      </c>
      <c r="DJ66">
        <v>25.6267</v>
      </c>
      <c r="DK66">
        <v>2.73727</v>
      </c>
      <c r="DL66">
        <v>2.32829</v>
      </c>
      <c r="DM66">
        <v>22.5106</v>
      </c>
      <c r="DN66">
        <v>19.8735</v>
      </c>
      <c r="DO66">
        <v>1999.9</v>
      </c>
      <c r="DP66">
        <v>0.899997</v>
      </c>
      <c r="DQ66">
        <v>0.100003</v>
      </c>
      <c r="DR66">
        <v>0</v>
      </c>
      <c r="DS66">
        <v>993.045</v>
      </c>
      <c r="DT66">
        <v>4.99974</v>
      </c>
      <c r="DU66">
        <v>22848.9</v>
      </c>
      <c r="DV66">
        <v>15359.2</v>
      </c>
      <c r="DW66">
        <v>50.062</v>
      </c>
      <c r="DX66">
        <v>50.687</v>
      </c>
      <c r="DY66">
        <v>50.875</v>
      </c>
      <c r="DZ66">
        <v>50.625</v>
      </c>
      <c r="EA66">
        <v>51.562</v>
      </c>
      <c r="EB66">
        <v>1795.4</v>
      </c>
      <c r="EC66">
        <v>199.5</v>
      </c>
      <c r="ED66">
        <v>0</v>
      </c>
      <c r="EE66">
        <v>70.7000000476837</v>
      </c>
      <c r="EF66">
        <v>0</v>
      </c>
      <c r="EG66">
        <v>1017.63965384615</v>
      </c>
      <c r="EH66">
        <v>-187.139726267104</v>
      </c>
      <c r="EI66">
        <v>-3460.37948382777</v>
      </c>
      <c r="EJ66">
        <v>23347.2576923077</v>
      </c>
      <c r="EK66">
        <v>15</v>
      </c>
      <c r="EL66">
        <v>1530553046.1</v>
      </c>
      <c r="EM66" t="s">
        <v>515</v>
      </c>
      <c r="EN66">
        <v>1530553046.1</v>
      </c>
      <c r="EO66">
        <v>0</v>
      </c>
      <c r="EP66">
        <v>1</v>
      </c>
      <c r="EQ66">
        <v>-0.094</v>
      </c>
      <c r="ER66">
        <v>0</v>
      </c>
      <c r="ES66">
        <v>-0.192</v>
      </c>
      <c r="ET66">
        <v>0</v>
      </c>
      <c r="EU66">
        <v>400</v>
      </c>
      <c r="EV66">
        <v>0</v>
      </c>
      <c r="EW66">
        <v>0.58</v>
      </c>
      <c r="EX66">
        <v>0</v>
      </c>
      <c r="EY66">
        <v>-30.0595512195122</v>
      </c>
      <c r="EZ66">
        <v>-1.92769128919857</v>
      </c>
      <c r="FA66">
        <v>0.205933828019836</v>
      </c>
      <c r="FB66">
        <v>0</v>
      </c>
      <c r="FC66">
        <v>1</v>
      </c>
      <c r="FD66">
        <v>0</v>
      </c>
      <c r="FE66">
        <v>0</v>
      </c>
      <c r="FF66">
        <v>0</v>
      </c>
      <c r="FG66">
        <v>4.15677146341463</v>
      </c>
      <c r="FH66">
        <v>2.57005735191637</v>
      </c>
      <c r="FI66">
        <v>0.259345273309737</v>
      </c>
      <c r="FJ66">
        <v>0</v>
      </c>
      <c r="FK66">
        <v>0</v>
      </c>
      <c r="FL66">
        <v>3</v>
      </c>
      <c r="FM66" t="s">
        <v>399</v>
      </c>
      <c r="FN66">
        <v>3.44402</v>
      </c>
      <c r="FO66">
        <v>2.77905</v>
      </c>
      <c r="FP66">
        <v>0.078343</v>
      </c>
      <c r="FQ66">
        <v>0.0831696</v>
      </c>
      <c r="FR66">
        <v>0.116228</v>
      </c>
      <c r="FS66">
        <v>0.102739</v>
      </c>
      <c r="FT66">
        <v>19506.8</v>
      </c>
      <c r="FU66">
        <v>23682.5</v>
      </c>
      <c r="FV66">
        <v>20636</v>
      </c>
      <c r="FW66">
        <v>24943.7</v>
      </c>
      <c r="FX66">
        <v>28943.9</v>
      </c>
      <c r="FY66">
        <v>32966.7</v>
      </c>
      <c r="FZ66">
        <v>37284.3</v>
      </c>
      <c r="GA66">
        <v>41418.9</v>
      </c>
      <c r="GB66">
        <v>2.06428</v>
      </c>
      <c r="GC66">
        <v>1.975</v>
      </c>
      <c r="GD66">
        <v>-0.00778586</v>
      </c>
      <c r="GE66">
        <v>0</v>
      </c>
      <c r="GF66">
        <v>28.5256</v>
      </c>
      <c r="GG66">
        <v>999.9</v>
      </c>
      <c r="GH66">
        <v>63.307</v>
      </c>
      <c r="GI66">
        <v>34.926</v>
      </c>
      <c r="GJ66">
        <v>39.1978</v>
      </c>
      <c r="GK66">
        <v>62.1827</v>
      </c>
      <c r="GL66">
        <v>17.7804</v>
      </c>
      <c r="GM66">
        <v>2</v>
      </c>
      <c r="GN66">
        <v>0.411682</v>
      </c>
      <c r="GO66">
        <v>3.41361</v>
      </c>
      <c r="GP66">
        <v>20.3008</v>
      </c>
      <c r="GQ66">
        <v>5.22223</v>
      </c>
      <c r="GR66">
        <v>11.962</v>
      </c>
      <c r="GS66">
        <v>4.9857</v>
      </c>
      <c r="GT66">
        <v>3.301</v>
      </c>
      <c r="GU66">
        <v>999.9</v>
      </c>
      <c r="GV66">
        <v>9999</v>
      </c>
      <c r="GW66">
        <v>9999</v>
      </c>
      <c r="GX66">
        <v>9999</v>
      </c>
      <c r="GY66">
        <v>1.88408</v>
      </c>
      <c r="GZ66">
        <v>1.88109</v>
      </c>
      <c r="HA66">
        <v>1.88283</v>
      </c>
      <c r="HB66">
        <v>1.88128</v>
      </c>
      <c r="HC66">
        <v>1.88268</v>
      </c>
      <c r="HD66">
        <v>1.882</v>
      </c>
      <c r="HE66">
        <v>1.88396</v>
      </c>
      <c r="HF66">
        <v>1.88114</v>
      </c>
      <c r="HG66">
        <v>5</v>
      </c>
      <c r="HH66">
        <v>0</v>
      </c>
      <c r="HI66">
        <v>0</v>
      </c>
      <c r="HJ66">
        <v>0</v>
      </c>
      <c r="HK66" t="s">
        <v>400</v>
      </c>
      <c r="HL66" t="s">
        <v>401</v>
      </c>
      <c r="HM66" t="s">
        <v>402</v>
      </c>
      <c r="HN66" t="s">
        <v>402</v>
      </c>
      <c r="HO66" t="s">
        <v>402</v>
      </c>
      <c r="HP66" t="s">
        <v>402</v>
      </c>
      <c r="HQ66">
        <v>0</v>
      </c>
      <c r="HR66">
        <v>100</v>
      </c>
      <c r="HS66">
        <v>100</v>
      </c>
      <c r="HT66">
        <v>-0.192</v>
      </c>
      <c r="HU66">
        <v>0</v>
      </c>
      <c r="HV66">
        <v>-0.191800000000001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-1</v>
      </c>
      <c r="IE66">
        <v>-1</v>
      </c>
      <c r="IF66">
        <v>-1</v>
      </c>
      <c r="IG66">
        <v>-1</v>
      </c>
      <c r="IH66">
        <v>9.9</v>
      </c>
      <c r="II66">
        <v>25509227.4</v>
      </c>
      <c r="IJ66">
        <v>1.28906</v>
      </c>
      <c r="IK66">
        <v>2.6062</v>
      </c>
      <c r="IL66">
        <v>2.10083</v>
      </c>
      <c r="IM66">
        <v>2.66724</v>
      </c>
      <c r="IN66">
        <v>2.24854</v>
      </c>
      <c r="IO66">
        <v>2.30713</v>
      </c>
      <c r="IP66">
        <v>38.7225</v>
      </c>
      <c r="IQ66">
        <v>15.5067</v>
      </c>
      <c r="IR66">
        <v>18</v>
      </c>
      <c r="IS66">
        <v>622.204</v>
      </c>
      <c r="IT66">
        <v>516.119</v>
      </c>
      <c r="IU66">
        <v>24.9998</v>
      </c>
      <c r="IV66">
        <v>32.6955</v>
      </c>
      <c r="IW66">
        <v>30.0006</v>
      </c>
      <c r="IX66">
        <v>32.5038</v>
      </c>
      <c r="IY66">
        <v>32.4639</v>
      </c>
      <c r="IZ66">
        <v>25.7536</v>
      </c>
      <c r="JA66">
        <v>100</v>
      </c>
      <c r="JB66">
        <v>0</v>
      </c>
      <c r="JC66">
        <v>25</v>
      </c>
      <c r="JD66">
        <v>400</v>
      </c>
      <c r="JE66">
        <v>14.8029</v>
      </c>
      <c r="JF66">
        <v>100.47</v>
      </c>
      <c r="JG66">
        <v>99.8167</v>
      </c>
    </row>
    <row r="67" spans="1:267">
      <c r="A67">
        <v>49</v>
      </c>
      <c r="B67">
        <v>1530553704.6</v>
      </c>
      <c r="C67">
        <v>3135.5</v>
      </c>
      <c r="D67" t="s">
        <v>546</v>
      </c>
      <c r="E67" t="s">
        <v>547</v>
      </c>
      <c r="F67" t="s">
        <v>393</v>
      </c>
      <c r="G67" t="s">
        <v>394</v>
      </c>
      <c r="I67">
        <v>1530553704.6</v>
      </c>
      <c r="J67">
        <f>(K67)/1000</f>
        <v>0</v>
      </c>
      <c r="K67">
        <f>1000*CT67*AI67*(CP67-CQ67)/(100*CJ67*(1000-AI67*CP67))</f>
        <v>0</v>
      </c>
      <c r="L67">
        <f>CT67*AI67*(CO67-CN67*(1000-AI67*CQ67)/(1000-AI67*CP67))/(100*CJ67)</f>
        <v>0</v>
      </c>
      <c r="M67">
        <f>CN67 - IF(AI67&gt;1, L67*CJ67*100.0/(AK67*DB67), 0)</f>
        <v>0</v>
      </c>
      <c r="N67">
        <f>((T67-J67/2)*M67-L67)/(T67+J67/2)</f>
        <v>0</v>
      </c>
      <c r="O67">
        <f>N67*(CU67+CV67)/1000.0</f>
        <v>0</v>
      </c>
      <c r="P67">
        <f>(CN67 - IF(AI67&gt;1, L67*CJ67*100.0/(AK67*DB67), 0))*(CU67+CV67)/1000.0</f>
        <v>0</v>
      </c>
      <c r="Q67">
        <f>2.0/((1/S67-1/R67)+SIGN(S67)*SQRT((1/S67-1/R67)*(1/S67-1/R67) + 4*CK67/((CK67+1)*(CK67+1))*(2*1/S67*1/R67-1/R67*1/R67)))</f>
        <v>0</v>
      </c>
      <c r="R67">
        <f>IF(LEFT(CL67,1)&lt;&gt;"0",IF(LEFT(CL67,1)="1",3.0,$B$7),$D$5+$E$5*(DB67*CU67/($K$5*1000))+$F$5*(DB67*CU67/($K$5*1000))*MAX(MIN(CJ67,$J$5),$I$5)*MAX(MIN(CJ67,$J$5),$I$5)+$G$5*MAX(MIN(CJ67,$J$5),$I$5)*(DB67*CU67/($K$5*1000))+$H$5*(DB67*CU67/($K$5*1000))*(DB67*CU67/($K$5*1000)))</f>
        <v>0</v>
      </c>
      <c r="S67">
        <f>J67*(1000-(1000*0.61365*exp(17.502*W67/(240.97+W67))/(CU67+CV67)+CP67)/2)/(1000*0.61365*exp(17.502*W67/(240.97+W67))/(CU67+CV67)-CP67)</f>
        <v>0</v>
      </c>
      <c r="T67">
        <f>1/((CK67+1)/(Q67/1.6)+1/(R67/1.37)) + CK67/((CK67+1)/(Q67/1.6) + CK67/(R67/1.37))</f>
        <v>0</v>
      </c>
      <c r="U67">
        <f>(CF67*CI67)</f>
        <v>0</v>
      </c>
      <c r="V67">
        <f>(CW67+(U67+2*0.95*5.67E-8*(((CW67+$B$9)+273)^4-(CW67+273)^4)-44100*J67)/(1.84*29.3*R67+8*0.95*5.67E-8*(CW67+273)^3))</f>
        <v>0</v>
      </c>
      <c r="W67">
        <f>($C$9*CX67+$D$9*CY67+$E$9*V67)</f>
        <v>0</v>
      </c>
      <c r="X67">
        <f>0.61365*exp(17.502*W67/(240.97+W67))</f>
        <v>0</v>
      </c>
      <c r="Y67">
        <f>(Z67/AA67*100)</f>
        <v>0</v>
      </c>
      <c r="Z67">
        <f>CP67*(CU67+CV67)/1000</f>
        <v>0</v>
      </c>
      <c r="AA67">
        <f>0.61365*exp(17.502*CW67/(240.97+CW67))</f>
        <v>0</v>
      </c>
      <c r="AB67">
        <f>(X67-CP67*(CU67+CV67)/1000)</f>
        <v>0</v>
      </c>
      <c r="AC67">
        <f>(-J67*44100)</f>
        <v>0</v>
      </c>
      <c r="AD67">
        <f>2*29.3*R67*0.92*(CW67-W67)</f>
        <v>0</v>
      </c>
      <c r="AE67">
        <f>2*0.95*5.67E-8*(((CW67+$B$9)+273)^4-(W67+273)^4)</f>
        <v>0</v>
      </c>
      <c r="AF67">
        <f>U67+AE67+AC67+AD67</f>
        <v>0</v>
      </c>
      <c r="AG67">
        <v>119</v>
      </c>
      <c r="AH67">
        <v>17</v>
      </c>
      <c r="AI67">
        <f>IF(AG67*$H$15&gt;=AK67,1.0,(AK67/(AK67-AG67*$H$15)))</f>
        <v>0</v>
      </c>
      <c r="AJ67">
        <f>(AI67-1)*100</f>
        <v>0</v>
      </c>
      <c r="AK67">
        <f>MAX(0,($B$15+$C$15*DB67)/(1+$D$15*DB67)*CU67/(CW67+273)*$E$15)</f>
        <v>0</v>
      </c>
      <c r="AL67" t="s">
        <v>395</v>
      </c>
      <c r="AM67">
        <v>0</v>
      </c>
      <c r="AN67">
        <v>0</v>
      </c>
      <c r="AO67">
        <v>0</v>
      </c>
      <c r="AP67">
        <f>1-AN67/AO67</f>
        <v>0</v>
      </c>
      <c r="AQ67">
        <v>-1</v>
      </c>
      <c r="AR67" t="s">
        <v>548</v>
      </c>
      <c r="AS67">
        <v>8307.73</v>
      </c>
      <c r="AT67">
        <v>1273.25576923077</v>
      </c>
      <c r="AU67">
        <v>1777.82</v>
      </c>
      <c r="AV67">
        <f>1-AT67/AU67</f>
        <v>0</v>
      </c>
      <c r="AW67">
        <v>0.5</v>
      </c>
      <c r="AX67">
        <f>CG67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395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BN67" t="s">
        <v>395</v>
      </c>
      <c r="BO67" t="s">
        <v>395</v>
      </c>
      <c r="BP67" t="s">
        <v>395</v>
      </c>
      <c r="BQ67" t="s">
        <v>395</v>
      </c>
      <c r="BR67" t="s">
        <v>395</v>
      </c>
      <c r="BS67" t="s">
        <v>395</v>
      </c>
      <c r="BT67" t="s">
        <v>395</v>
      </c>
      <c r="BU67" t="s">
        <v>395</v>
      </c>
      <c r="BV67" t="s">
        <v>395</v>
      </c>
      <c r="BW67" t="s">
        <v>395</v>
      </c>
      <c r="BX67" t="s">
        <v>395</v>
      </c>
      <c r="BY67" t="s">
        <v>395</v>
      </c>
      <c r="BZ67" t="s">
        <v>395</v>
      </c>
      <c r="CA67" t="s">
        <v>395</v>
      </c>
      <c r="CB67" t="s">
        <v>395</v>
      </c>
      <c r="CC67" t="s">
        <v>395</v>
      </c>
      <c r="CD67" t="s">
        <v>395</v>
      </c>
      <c r="CE67" t="s">
        <v>395</v>
      </c>
      <c r="CF67">
        <f>$B$13*DC67+$C$13*DD67+$F$13*DO67*(1-DR67)</f>
        <v>0</v>
      </c>
      <c r="CG67">
        <f>CF67*CH67</f>
        <v>0</v>
      </c>
      <c r="CH67">
        <f>($B$13*$D$11+$C$13*$D$11+$F$13*((EB67+DT67)/MAX(EB67+DT67+EC67, 0.1)*$I$11+EC67/MAX(EB67+DT67+EC67, 0.1)*$J$11))/($B$13+$C$13+$F$13)</f>
        <v>0</v>
      </c>
      <c r="CI67">
        <f>($B$13*$K$11+$C$13*$K$11+$F$13*((EB67+DT67)/MAX(EB67+DT67+EC67, 0.1)*$P$11+EC67/MAX(EB67+DT67+EC67, 0.1)*$Q$11))/($B$13+$C$13+$F$13)</f>
        <v>0</v>
      </c>
      <c r="CJ67">
        <v>9</v>
      </c>
      <c r="CK67">
        <v>0.5</v>
      </c>
      <c r="CL67" t="s">
        <v>397</v>
      </c>
      <c r="CM67">
        <v>1530553704.6</v>
      </c>
      <c r="CN67">
        <v>363.653</v>
      </c>
      <c r="CO67">
        <v>399.977</v>
      </c>
      <c r="CP67">
        <v>30.7907</v>
      </c>
      <c r="CQ67">
        <v>25.6705</v>
      </c>
      <c r="CR67">
        <v>363.789</v>
      </c>
      <c r="CS67">
        <v>30.7907</v>
      </c>
      <c r="CT67">
        <v>699.976</v>
      </c>
      <c r="CU67">
        <v>90.8548</v>
      </c>
      <c r="CV67">
        <v>0.10009</v>
      </c>
      <c r="CW67">
        <v>28.6701</v>
      </c>
      <c r="CX67">
        <v>28.2293</v>
      </c>
      <c r="CY67">
        <v>999.9</v>
      </c>
      <c r="CZ67">
        <v>0</v>
      </c>
      <c r="DA67">
        <v>0</v>
      </c>
      <c r="DB67">
        <v>10003.1</v>
      </c>
      <c r="DC67">
        <v>0</v>
      </c>
      <c r="DD67">
        <v>0.219127</v>
      </c>
      <c r="DE67">
        <v>-36.3796</v>
      </c>
      <c r="DF67">
        <v>375.148</v>
      </c>
      <c r="DG67">
        <v>410.515</v>
      </c>
      <c r="DH67">
        <v>5.12024</v>
      </c>
      <c r="DI67">
        <v>399.977</v>
      </c>
      <c r="DJ67">
        <v>25.6705</v>
      </c>
      <c r="DK67">
        <v>2.79748</v>
      </c>
      <c r="DL67">
        <v>2.33228</v>
      </c>
      <c r="DM67">
        <v>22.8692</v>
      </c>
      <c r="DN67">
        <v>19.9011</v>
      </c>
      <c r="DO67">
        <v>1999.78</v>
      </c>
      <c r="DP67">
        <v>0.899988</v>
      </c>
      <c r="DQ67">
        <v>0.100012</v>
      </c>
      <c r="DR67">
        <v>0</v>
      </c>
      <c r="DS67">
        <v>1201.29</v>
      </c>
      <c r="DT67">
        <v>4.99974</v>
      </c>
      <c r="DU67">
        <v>24912.3</v>
      </c>
      <c r="DV67">
        <v>15358.2</v>
      </c>
      <c r="DW67">
        <v>50.437</v>
      </c>
      <c r="DX67">
        <v>50.75</v>
      </c>
      <c r="DY67">
        <v>51.062</v>
      </c>
      <c r="DZ67">
        <v>50.562</v>
      </c>
      <c r="EA67">
        <v>51.875</v>
      </c>
      <c r="EB67">
        <v>1795.28</v>
      </c>
      <c r="EC67">
        <v>199.5</v>
      </c>
      <c r="ED67">
        <v>0</v>
      </c>
      <c r="EE67">
        <v>63.1000001430511</v>
      </c>
      <c r="EF67">
        <v>0</v>
      </c>
      <c r="EG67">
        <v>1273.25576923077</v>
      </c>
      <c r="EH67">
        <v>-656.881709169793</v>
      </c>
      <c r="EI67">
        <v>-13382.861531263</v>
      </c>
      <c r="EJ67">
        <v>26277.35</v>
      </c>
      <c r="EK67">
        <v>15</v>
      </c>
      <c r="EL67">
        <v>1530553734.1</v>
      </c>
      <c r="EM67" t="s">
        <v>549</v>
      </c>
      <c r="EN67">
        <v>1530553734.1</v>
      </c>
      <c r="EO67">
        <v>0</v>
      </c>
      <c r="EP67">
        <v>2</v>
      </c>
      <c r="EQ67">
        <v>0.056</v>
      </c>
      <c r="ER67">
        <v>0</v>
      </c>
      <c r="ES67">
        <v>-0.136</v>
      </c>
      <c r="ET67">
        <v>0</v>
      </c>
      <c r="EU67">
        <v>400</v>
      </c>
      <c r="EV67">
        <v>0</v>
      </c>
      <c r="EW67">
        <v>0.09</v>
      </c>
      <c r="EX67">
        <v>0</v>
      </c>
      <c r="EY67">
        <v>-33.6433609756098</v>
      </c>
      <c r="EZ67">
        <v>-23.2658216027874</v>
      </c>
      <c r="FA67">
        <v>2.50250669080054</v>
      </c>
      <c r="FB67">
        <v>0</v>
      </c>
      <c r="FC67">
        <v>1</v>
      </c>
      <c r="FD67">
        <v>0</v>
      </c>
      <c r="FE67">
        <v>0</v>
      </c>
      <c r="FF67">
        <v>0</v>
      </c>
      <c r="FG67">
        <v>3.99453853658537</v>
      </c>
      <c r="FH67">
        <v>8.97571149825784</v>
      </c>
      <c r="FI67">
        <v>0.927193780376352</v>
      </c>
      <c r="FJ67">
        <v>0</v>
      </c>
      <c r="FK67">
        <v>0</v>
      </c>
      <c r="FL67">
        <v>3</v>
      </c>
      <c r="FM67" t="s">
        <v>399</v>
      </c>
      <c r="FN67">
        <v>3.44401</v>
      </c>
      <c r="FO67">
        <v>2.77967</v>
      </c>
      <c r="FP67">
        <v>0.0773127</v>
      </c>
      <c r="FQ67">
        <v>0.0831466</v>
      </c>
      <c r="FR67">
        <v>0.117977</v>
      </c>
      <c r="FS67">
        <v>0.102844</v>
      </c>
      <c r="FT67">
        <v>19522.3</v>
      </c>
      <c r="FU67">
        <v>23678</v>
      </c>
      <c r="FV67">
        <v>20629.5</v>
      </c>
      <c r="FW67">
        <v>24938.6</v>
      </c>
      <c r="FX67">
        <v>28878.6</v>
      </c>
      <c r="FY67">
        <v>32957.4</v>
      </c>
      <c r="FZ67">
        <v>37274.1</v>
      </c>
      <c r="GA67">
        <v>41412.3</v>
      </c>
      <c r="GB67">
        <v>2.04212</v>
      </c>
      <c r="GC67">
        <v>1.97462</v>
      </c>
      <c r="GD67">
        <v>-0.0213832</v>
      </c>
      <c r="GE67">
        <v>0</v>
      </c>
      <c r="GF67">
        <v>28.5781</v>
      </c>
      <c r="GG67">
        <v>999.9</v>
      </c>
      <c r="GH67">
        <v>62.99</v>
      </c>
      <c r="GI67">
        <v>34.966</v>
      </c>
      <c r="GJ67">
        <v>39.0847</v>
      </c>
      <c r="GK67">
        <v>62.2427</v>
      </c>
      <c r="GL67">
        <v>17.9327</v>
      </c>
      <c r="GM67">
        <v>2</v>
      </c>
      <c r="GN67">
        <v>0.42047</v>
      </c>
      <c r="GO67">
        <v>3.43212</v>
      </c>
      <c r="GP67">
        <v>20.3004</v>
      </c>
      <c r="GQ67">
        <v>5.21819</v>
      </c>
      <c r="GR67">
        <v>11.962</v>
      </c>
      <c r="GS67">
        <v>4.9857</v>
      </c>
      <c r="GT67">
        <v>3.301</v>
      </c>
      <c r="GU67">
        <v>999.9</v>
      </c>
      <c r="GV67">
        <v>9999</v>
      </c>
      <c r="GW67">
        <v>9999</v>
      </c>
      <c r="GX67">
        <v>9999</v>
      </c>
      <c r="GY67">
        <v>1.88404</v>
      </c>
      <c r="GZ67">
        <v>1.8811</v>
      </c>
      <c r="HA67">
        <v>1.88279</v>
      </c>
      <c r="HB67">
        <v>1.88128</v>
      </c>
      <c r="HC67">
        <v>1.88268</v>
      </c>
      <c r="HD67">
        <v>1.88201</v>
      </c>
      <c r="HE67">
        <v>1.88396</v>
      </c>
      <c r="HF67">
        <v>1.88112</v>
      </c>
      <c r="HG67">
        <v>5</v>
      </c>
      <c r="HH67">
        <v>0</v>
      </c>
      <c r="HI67">
        <v>0</v>
      </c>
      <c r="HJ67">
        <v>0</v>
      </c>
      <c r="HK67" t="s">
        <v>400</v>
      </c>
      <c r="HL67" t="s">
        <v>401</v>
      </c>
      <c r="HM67" t="s">
        <v>402</v>
      </c>
      <c r="HN67" t="s">
        <v>402</v>
      </c>
      <c r="HO67" t="s">
        <v>402</v>
      </c>
      <c r="HP67" t="s">
        <v>402</v>
      </c>
      <c r="HQ67">
        <v>0</v>
      </c>
      <c r="HR67">
        <v>100</v>
      </c>
      <c r="HS67">
        <v>100</v>
      </c>
      <c r="HT67">
        <v>-0.136</v>
      </c>
      <c r="HU67">
        <v>0</v>
      </c>
      <c r="HV67">
        <v>-0.191800000000001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-1</v>
      </c>
      <c r="IE67">
        <v>-1</v>
      </c>
      <c r="IF67">
        <v>-1</v>
      </c>
      <c r="IG67">
        <v>-1</v>
      </c>
      <c r="IH67">
        <v>11</v>
      </c>
      <c r="II67">
        <v>25509228.4</v>
      </c>
      <c r="IJ67">
        <v>1.29028</v>
      </c>
      <c r="IK67">
        <v>2.6062</v>
      </c>
      <c r="IL67">
        <v>2.10083</v>
      </c>
      <c r="IM67">
        <v>2.66968</v>
      </c>
      <c r="IN67">
        <v>2.24854</v>
      </c>
      <c r="IO67">
        <v>2.33032</v>
      </c>
      <c r="IP67">
        <v>38.7471</v>
      </c>
      <c r="IQ67">
        <v>15.4892</v>
      </c>
      <c r="IR67">
        <v>18</v>
      </c>
      <c r="IS67">
        <v>605.965</v>
      </c>
      <c r="IT67">
        <v>516.521</v>
      </c>
      <c r="IU67">
        <v>25.0007</v>
      </c>
      <c r="IV67">
        <v>32.7763</v>
      </c>
      <c r="IW67">
        <v>30.0008</v>
      </c>
      <c r="IX67">
        <v>32.5883</v>
      </c>
      <c r="IY67">
        <v>32.5415</v>
      </c>
      <c r="IZ67">
        <v>25.7685</v>
      </c>
      <c r="JA67">
        <v>100</v>
      </c>
      <c r="JB67">
        <v>0</v>
      </c>
      <c r="JC67">
        <v>25</v>
      </c>
      <c r="JD67">
        <v>400</v>
      </c>
      <c r="JE67">
        <v>14.8029</v>
      </c>
      <c r="JF67">
        <v>100.441</v>
      </c>
      <c r="JG67">
        <v>99.7992</v>
      </c>
    </row>
    <row r="68" spans="1:267">
      <c r="A68">
        <v>50</v>
      </c>
      <c r="B68">
        <v>1530553773.1</v>
      </c>
      <c r="C68">
        <v>3204</v>
      </c>
      <c r="D68" t="s">
        <v>550</v>
      </c>
      <c r="E68" t="s">
        <v>551</v>
      </c>
      <c r="F68" t="s">
        <v>393</v>
      </c>
      <c r="G68" t="s">
        <v>394</v>
      </c>
      <c r="I68">
        <v>1530553773.1</v>
      </c>
      <c r="J68">
        <f>(K68)/1000</f>
        <v>0</v>
      </c>
      <c r="K68">
        <f>1000*CT68*AI68*(CP68-CQ68)/(100*CJ68*(1000-AI68*CP68))</f>
        <v>0</v>
      </c>
      <c r="L68">
        <f>CT68*AI68*(CO68-CN68*(1000-AI68*CQ68)/(1000-AI68*CP68))/(100*CJ68)</f>
        <v>0</v>
      </c>
      <c r="M68">
        <f>CN68 - IF(AI68&gt;1, L68*CJ68*100.0/(AK68*DB68), 0)</f>
        <v>0</v>
      </c>
      <c r="N68">
        <f>((T68-J68/2)*M68-L68)/(T68+J68/2)</f>
        <v>0</v>
      </c>
      <c r="O68">
        <f>N68*(CU68+CV68)/1000.0</f>
        <v>0</v>
      </c>
      <c r="P68">
        <f>(CN68 - IF(AI68&gt;1, L68*CJ68*100.0/(AK68*DB68), 0))*(CU68+CV68)/1000.0</f>
        <v>0</v>
      </c>
      <c r="Q68">
        <f>2.0/((1/S68-1/R68)+SIGN(S68)*SQRT((1/S68-1/R68)*(1/S68-1/R68) + 4*CK68/((CK68+1)*(CK68+1))*(2*1/S68*1/R68-1/R68*1/R68)))</f>
        <v>0</v>
      </c>
      <c r="R68">
        <f>IF(LEFT(CL68,1)&lt;&gt;"0",IF(LEFT(CL68,1)="1",3.0,$B$7),$D$5+$E$5*(DB68*CU68/($K$5*1000))+$F$5*(DB68*CU68/($K$5*1000))*MAX(MIN(CJ68,$J$5),$I$5)*MAX(MIN(CJ68,$J$5),$I$5)+$G$5*MAX(MIN(CJ68,$J$5),$I$5)*(DB68*CU68/($K$5*1000))+$H$5*(DB68*CU68/($K$5*1000))*(DB68*CU68/($K$5*1000)))</f>
        <v>0</v>
      </c>
      <c r="S68">
        <f>J68*(1000-(1000*0.61365*exp(17.502*W68/(240.97+W68))/(CU68+CV68)+CP68)/2)/(1000*0.61365*exp(17.502*W68/(240.97+W68))/(CU68+CV68)-CP68)</f>
        <v>0</v>
      </c>
      <c r="T68">
        <f>1/((CK68+1)/(Q68/1.6)+1/(R68/1.37)) + CK68/((CK68+1)/(Q68/1.6) + CK68/(R68/1.37))</f>
        <v>0</v>
      </c>
      <c r="U68">
        <f>(CF68*CI68)</f>
        <v>0</v>
      </c>
      <c r="V68">
        <f>(CW68+(U68+2*0.95*5.67E-8*(((CW68+$B$9)+273)^4-(CW68+273)^4)-44100*J68)/(1.84*29.3*R68+8*0.95*5.67E-8*(CW68+273)^3))</f>
        <v>0</v>
      </c>
      <c r="W68">
        <f>($C$9*CX68+$D$9*CY68+$E$9*V68)</f>
        <v>0</v>
      </c>
      <c r="X68">
        <f>0.61365*exp(17.502*W68/(240.97+W68))</f>
        <v>0</v>
      </c>
      <c r="Y68">
        <f>(Z68/AA68*100)</f>
        <v>0</v>
      </c>
      <c r="Z68">
        <f>CP68*(CU68+CV68)/1000</f>
        <v>0</v>
      </c>
      <c r="AA68">
        <f>0.61365*exp(17.502*CW68/(240.97+CW68))</f>
        <v>0</v>
      </c>
      <c r="AB68">
        <f>(X68-CP68*(CU68+CV68)/1000)</f>
        <v>0</v>
      </c>
      <c r="AC68">
        <f>(-J68*44100)</f>
        <v>0</v>
      </c>
      <c r="AD68">
        <f>2*29.3*R68*0.92*(CW68-W68)</f>
        <v>0</v>
      </c>
      <c r="AE68">
        <f>2*0.95*5.67E-8*(((CW68+$B$9)+273)^4-(W68+273)^4)</f>
        <v>0</v>
      </c>
      <c r="AF68">
        <f>U68+AE68+AC68+AD68</f>
        <v>0</v>
      </c>
      <c r="AG68">
        <v>0</v>
      </c>
      <c r="AH68">
        <v>0</v>
      </c>
      <c r="AI68">
        <f>IF(AG68*$H$15&gt;=AK68,1.0,(AK68/(AK68-AG68*$H$15)))</f>
        <v>0</v>
      </c>
      <c r="AJ68">
        <f>(AI68-1)*100</f>
        <v>0</v>
      </c>
      <c r="AK68">
        <f>MAX(0,($B$15+$C$15*DB68)/(1+$D$15*DB68)*CU68/(CW68+273)*$E$15)</f>
        <v>0</v>
      </c>
      <c r="AL68" t="s">
        <v>395</v>
      </c>
      <c r="AM68">
        <v>0</v>
      </c>
      <c r="AN68">
        <v>0</v>
      </c>
      <c r="AO68">
        <v>0</v>
      </c>
      <c r="AP68">
        <f>1-AN68/AO68</f>
        <v>0</v>
      </c>
      <c r="AQ68">
        <v>-1</v>
      </c>
      <c r="AR68" t="s">
        <v>552</v>
      </c>
      <c r="AS68">
        <v>8284.72</v>
      </c>
      <c r="AT68">
        <v>1149.61038461538</v>
      </c>
      <c r="AU68">
        <v>1698.18</v>
      </c>
      <c r="AV68">
        <f>1-AT68/AU68</f>
        <v>0</v>
      </c>
      <c r="AW68">
        <v>0.5</v>
      </c>
      <c r="AX68">
        <f>CG68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395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BN68" t="s">
        <v>395</v>
      </c>
      <c r="BO68" t="s">
        <v>395</v>
      </c>
      <c r="BP68" t="s">
        <v>395</v>
      </c>
      <c r="BQ68" t="s">
        <v>395</v>
      </c>
      <c r="BR68" t="s">
        <v>395</v>
      </c>
      <c r="BS68" t="s">
        <v>395</v>
      </c>
      <c r="BT68" t="s">
        <v>395</v>
      </c>
      <c r="BU68" t="s">
        <v>395</v>
      </c>
      <c r="BV68" t="s">
        <v>395</v>
      </c>
      <c r="BW68" t="s">
        <v>395</v>
      </c>
      <c r="BX68" t="s">
        <v>395</v>
      </c>
      <c r="BY68" t="s">
        <v>395</v>
      </c>
      <c r="BZ68" t="s">
        <v>395</v>
      </c>
      <c r="CA68" t="s">
        <v>395</v>
      </c>
      <c r="CB68" t="s">
        <v>395</v>
      </c>
      <c r="CC68" t="s">
        <v>395</v>
      </c>
      <c r="CD68" t="s">
        <v>395</v>
      </c>
      <c r="CE68" t="s">
        <v>395</v>
      </c>
      <c r="CF68">
        <f>$B$13*DC68+$C$13*DD68+$F$13*DO68*(1-DR68)</f>
        <v>0</v>
      </c>
      <c r="CG68">
        <f>CF68*CH68</f>
        <v>0</v>
      </c>
      <c r="CH68">
        <f>($B$13*$D$11+$C$13*$D$11+$F$13*((EB68+DT68)/MAX(EB68+DT68+EC68, 0.1)*$I$11+EC68/MAX(EB68+DT68+EC68, 0.1)*$J$11))/($B$13+$C$13+$F$13)</f>
        <v>0</v>
      </c>
      <c r="CI68">
        <f>($B$13*$K$11+$C$13*$K$11+$F$13*((EB68+DT68)/MAX(EB68+DT68+EC68, 0.1)*$P$11+EC68/MAX(EB68+DT68+EC68, 0.1)*$Q$11))/($B$13+$C$13+$F$13)</f>
        <v>0</v>
      </c>
      <c r="CJ68">
        <v>9</v>
      </c>
      <c r="CK68">
        <v>0.5</v>
      </c>
      <c r="CL68" t="s">
        <v>397</v>
      </c>
      <c r="CM68">
        <v>1530553773.1</v>
      </c>
      <c r="CN68">
        <v>360.418</v>
      </c>
      <c r="CO68">
        <v>399.938</v>
      </c>
      <c r="CP68">
        <v>31.3135</v>
      </c>
      <c r="CQ68">
        <v>25.8044</v>
      </c>
      <c r="CR68">
        <v>360.554</v>
      </c>
      <c r="CS68">
        <v>31.3135</v>
      </c>
      <c r="CT68">
        <v>699.911</v>
      </c>
      <c r="CU68">
        <v>90.8493</v>
      </c>
      <c r="CV68">
        <v>0.0994495</v>
      </c>
      <c r="CW68">
        <v>28.6827</v>
      </c>
      <c r="CX68">
        <v>28.3123</v>
      </c>
      <c r="CY68">
        <v>999.9</v>
      </c>
      <c r="CZ68">
        <v>0</v>
      </c>
      <c r="DA68">
        <v>0</v>
      </c>
      <c r="DB68">
        <v>9993.75</v>
      </c>
      <c r="DC68">
        <v>0</v>
      </c>
      <c r="DD68">
        <v>0.232823</v>
      </c>
      <c r="DE68">
        <v>-39.5203</v>
      </c>
      <c r="DF68">
        <v>372.069</v>
      </c>
      <c r="DG68">
        <v>410.532</v>
      </c>
      <c r="DH68">
        <v>5.50902</v>
      </c>
      <c r="DI68">
        <v>399.938</v>
      </c>
      <c r="DJ68">
        <v>25.8044</v>
      </c>
      <c r="DK68">
        <v>2.84481</v>
      </c>
      <c r="DL68">
        <v>2.34432</v>
      </c>
      <c r="DM68">
        <v>23.1464</v>
      </c>
      <c r="DN68">
        <v>19.9842</v>
      </c>
      <c r="DO68">
        <v>2000.05</v>
      </c>
      <c r="DP68">
        <v>0.899996</v>
      </c>
      <c r="DQ68">
        <v>0.100004</v>
      </c>
      <c r="DR68">
        <v>0</v>
      </c>
      <c r="DS68">
        <v>1121.62</v>
      </c>
      <c r="DT68">
        <v>4.99974</v>
      </c>
      <c r="DU68">
        <v>24400.8</v>
      </c>
      <c r="DV68">
        <v>15360.3</v>
      </c>
      <c r="DW68">
        <v>50.625</v>
      </c>
      <c r="DX68">
        <v>50.875</v>
      </c>
      <c r="DY68">
        <v>51.187</v>
      </c>
      <c r="DZ68">
        <v>50.375</v>
      </c>
      <c r="EA68">
        <v>52</v>
      </c>
      <c r="EB68">
        <v>1795.54</v>
      </c>
      <c r="EC68">
        <v>199.51</v>
      </c>
      <c r="ED68">
        <v>0</v>
      </c>
      <c r="EE68">
        <v>68.1999998092651</v>
      </c>
      <c r="EF68">
        <v>0</v>
      </c>
      <c r="EG68">
        <v>1149.61038461538</v>
      </c>
      <c r="EH68">
        <v>-305.775384896268</v>
      </c>
      <c r="EI68">
        <v>-5007.71966476762</v>
      </c>
      <c r="EJ68">
        <v>24824.8538461538</v>
      </c>
      <c r="EK68">
        <v>15</v>
      </c>
      <c r="EL68">
        <v>1530553734.1</v>
      </c>
      <c r="EM68" t="s">
        <v>549</v>
      </c>
      <c r="EN68">
        <v>1530553734.1</v>
      </c>
      <c r="EO68">
        <v>0</v>
      </c>
      <c r="EP68">
        <v>2</v>
      </c>
      <c r="EQ68">
        <v>0.056</v>
      </c>
      <c r="ER68">
        <v>0</v>
      </c>
      <c r="ES68">
        <v>-0.136</v>
      </c>
      <c r="ET68">
        <v>0</v>
      </c>
      <c r="EU68">
        <v>400</v>
      </c>
      <c r="EV68">
        <v>0</v>
      </c>
      <c r="EW68">
        <v>0.09</v>
      </c>
      <c r="EX68">
        <v>0</v>
      </c>
      <c r="EY68">
        <v>-36.2690097560976</v>
      </c>
      <c r="EZ68">
        <v>-32.3763804878049</v>
      </c>
      <c r="FA68">
        <v>3.63708214529341</v>
      </c>
      <c r="FB68">
        <v>0</v>
      </c>
      <c r="FC68">
        <v>1</v>
      </c>
      <c r="FD68">
        <v>0</v>
      </c>
      <c r="FE68">
        <v>0</v>
      </c>
      <c r="FF68">
        <v>0</v>
      </c>
      <c r="FG68">
        <v>4.25118048780488</v>
      </c>
      <c r="FH68">
        <v>10.4277344947735</v>
      </c>
      <c r="FI68">
        <v>1.0848780704288</v>
      </c>
      <c r="FJ68">
        <v>0</v>
      </c>
      <c r="FK68">
        <v>0</v>
      </c>
      <c r="FL68">
        <v>3</v>
      </c>
      <c r="FM68" t="s">
        <v>399</v>
      </c>
      <c r="FN68">
        <v>3.44383</v>
      </c>
      <c r="FO68">
        <v>2.77895</v>
      </c>
      <c r="FP68">
        <v>0.0767558</v>
      </c>
      <c r="FQ68">
        <v>0.0831191</v>
      </c>
      <c r="FR68">
        <v>0.119333</v>
      </c>
      <c r="FS68">
        <v>0.103195</v>
      </c>
      <c r="FT68">
        <v>19529.5</v>
      </c>
      <c r="FU68">
        <v>23673.2</v>
      </c>
      <c r="FV68">
        <v>20625</v>
      </c>
      <c r="FW68">
        <v>24933.2</v>
      </c>
      <c r="FX68">
        <v>28828.3</v>
      </c>
      <c r="FY68">
        <v>32937.8</v>
      </c>
      <c r="FZ68">
        <v>37266.7</v>
      </c>
      <c r="GA68">
        <v>41404.1</v>
      </c>
      <c r="GB68">
        <v>2.23043</v>
      </c>
      <c r="GC68">
        <v>1.97138</v>
      </c>
      <c r="GD68">
        <v>-0.0176802</v>
      </c>
      <c r="GE68">
        <v>0</v>
      </c>
      <c r="GF68">
        <v>28.6008</v>
      </c>
      <c r="GG68">
        <v>999.9</v>
      </c>
      <c r="GH68">
        <v>62.752</v>
      </c>
      <c r="GI68">
        <v>35.037</v>
      </c>
      <c r="GJ68">
        <v>39.0955</v>
      </c>
      <c r="GK68">
        <v>62.1827</v>
      </c>
      <c r="GL68">
        <v>17.8045</v>
      </c>
      <c r="GM68">
        <v>2</v>
      </c>
      <c r="GN68">
        <v>0.42907</v>
      </c>
      <c r="GO68">
        <v>3.49951</v>
      </c>
      <c r="GP68">
        <v>20.2986</v>
      </c>
      <c r="GQ68">
        <v>5.21774</v>
      </c>
      <c r="GR68">
        <v>11.962</v>
      </c>
      <c r="GS68">
        <v>4.9845</v>
      </c>
      <c r="GT68">
        <v>3.30023</v>
      </c>
      <c r="GU68">
        <v>999.9</v>
      </c>
      <c r="GV68">
        <v>9999</v>
      </c>
      <c r="GW68">
        <v>9999</v>
      </c>
      <c r="GX68">
        <v>9999</v>
      </c>
      <c r="GY68">
        <v>1.88412</v>
      </c>
      <c r="GZ68">
        <v>1.88106</v>
      </c>
      <c r="HA68">
        <v>1.8828</v>
      </c>
      <c r="HB68">
        <v>1.88126</v>
      </c>
      <c r="HC68">
        <v>1.88268</v>
      </c>
      <c r="HD68">
        <v>1.88201</v>
      </c>
      <c r="HE68">
        <v>1.88396</v>
      </c>
      <c r="HF68">
        <v>1.88112</v>
      </c>
      <c r="HG68">
        <v>5</v>
      </c>
      <c r="HH68">
        <v>0</v>
      </c>
      <c r="HI68">
        <v>0</v>
      </c>
      <c r="HJ68">
        <v>0</v>
      </c>
      <c r="HK68" t="s">
        <v>400</v>
      </c>
      <c r="HL68" t="s">
        <v>401</v>
      </c>
      <c r="HM68" t="s">
        <v>402</v>
      </c>
      <c r="HN68" t="s">
        <v>402</v>
      </c>
      <c r="HO68" t="s">
        <v>402</v>
      </c>
      <c r="HP68" t="s">
        <v>402</v>
      </c>
      <c r="HQ68">
        <v>0</v>
      </c>
      <c r="HR68">
        <v>100</v>
      </c>
      <c r="HS68">
        <v>100</v>
      </c>
      <c r="HT68">
        <v>-0.136</v>
      </c>
      <c r="HU68">
        <v>0</v>
      </c>
      <c r="HV68">
        <v>-0.136285714285691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-1</v>
      </c>
      <c r="IE68">
        <v>-1</v>
      </c>
      <c r="IF68">
        <v>-1</v>
      </c>
      <c r="IG68">
        <v>-1</v>
      </c>
      <c r="IH68">
        <v>0.7</v>
      </c>
      <c r="II68">
        <v>25509229.6</v>
      </c>
      <c r="IJ68">
        <v>1.29028</v>
      </c>
      <c r="IK68">
        <v>2.60376</v>
      </c>
      <c r="IL68">
        <v>2.10083</v>
      </c>
      <c r="IM68">
        <v>2.66846</v>
      </c>
      <c r="IN68">
        <v>2.24854</v>
      </c>
      <c r="IO68">
        <v>2.323</v>
      </c>
      <c r="IP68">
        <v>38.7717</v>
      </c>
      <c r="IQ68">
        <v>15.4717</v>
      </c>
      <c r="IR68">
        <v>18</v>
      </c>
      <c r="IS68">
        <v>764.474</v>
      </c>
      <c r="IT68">
        <v>514.9</v>
      </c>
      <c r="IU68">
        <v>25</v>
      </c>
      <c r="IV68">
        <v>32.8937</v>
      </c>
      <c r="IW68">
        <v>30.0004</v>
      </c>
      <c r="IX68">
        <v>32.6722</v>
      </c>
      <c r="IY68">
        <v>32.6252</v>
      </c>
      <c r="IZ68">
        <v>25.7808</v>
      </c>
      <c r="JA68">
        <v>100</v>
      </c>
      <c r="JB68">
        <v>0</v>
      </c>
      <c r="JC68">
        <v>25</v>
      </c>
      <c r="JD68">
        <v>400</v>
      </c>
      <c r="JE68">
        <v>14.8029</v>
      </c>
      <c r="JF68">
        <v>100.421</v>
      </c>
      <c r="JG68">
        <v>99.7788</v>
      </c>
    </row>
    <row r="69" spans="1:267">
      <c r="A69">
        <v>51</v>
      </c>
      <c r="B69">
        <v>1530553822.6</v>
      </c>
      <c r="C69">
        <v>3253.5</v>
      </c>
      <c r="D69" t="s">
        <v>553</v>
      </c>
      <c r="E69" t="s">
        <v>554</v>
      </c>
      <c r="F69" t="s">
        <v>393</v>
      </c>
      <c r="G69" t="s">
        <v>394</v>
      </c>
      <c r="I69">
        <v>1530553822.6</v>
      </c>
      <c r="J69">
        <f>(K69)/1000</f>
        <v>0</v>
      </c>
      <c r="K69">
        <f>1000*CT69*AI69*(CP69-CQ69)/(100*CJ69*(1000-AI69*CP69))</f>
        <v>0</v>
      </c>
      <c r="L69">
        <f>CT69*AI69*(CO69-CN69*(1000-AI69*CQ69)/(1000-AI69*CP69))/(100*CJ69)</f>
        <v>0</v>
      </c>
      <c r="M69">
        <f>CN69 - IF(AI69&gt;1, L69*CJ69*100.0/(AK69*DB69), 0)</f>
        <v>0</v>
      </c>
      <c r="N69">
        <f>((T69-J69/2)*M69-L69)/(T69+J69/2)</f>
        <v>0</v>
      </c>
      <c r="O69">
        <f>N69*(CU69+CV69)/1000.0</f>
        <v>0</v>
      </c>
      <c r="P69">
        <f>(CN69 - IF(AI69&gt;1, L69*CJ69*100.0/(AK69*DB69), 0))*(CU69+CV69)/1000.0</f>
        <v>0</v>
      </c>
      <c r="Q69">
        <f>2.0/((1/S69-1/R69)+SIGN(S69)*SQRT((1/S69-1/R69)*(1/S69-1/R69) + 4*CK69/((CK69+1)*(CK69+1))*(2*1/S69*1/R69-1/R69*1/R69)))</f>
        <v>0</v>
      </c>
      <c r="R69">
        <f>IF(LEFT(CL69,1)&lt;&gt;"0",IF(LEFT(CL69,1)="1",3.0,$B$7),$D$5+$E$5*(DB69*CU69/($K$5*1000))+$F$5*(DB69*CU69/($K$5*1000))*MAX(MIN(CJ69,$J$5),$I$5)*MAX(MIN(CJ69,$J$5),$I$5)+$G$5*MAX(MIN(CJ69,$J$5),$I$5)*(DB69*CU69/($K$5*1000))+$H$5*(DB69*CU69/($K$5*1000))*(DB69*CU69/($K$5*1000)))</f>
        <v>0</v>
      </c>
      <c r="S69">
        <f>J69*(1000-(1000*0.61365*exp(17.502*W69/(240.97+W69))/(CU69+CV69)+CP69)/2)/(1000*0.61365*exp(17.502*W69/(240.97+W69))/(CU69+CV69)-CP69)</f>
        <v>0</v>
      </c>
      <c r="T69">
        <f>1/((CK69+1)/(Q69/1.6)+1/(R69/1.37)) + CK69/((CK69+1)/(Q69/1.6) + CK69/(R69/1.37))</f>
        <v>0</v>
      </c>
      <c r="U69">
        <f>(CF69*CI69)</f>
        <v>0</v>
      </c>
      <c r="V69">
        <f>(CW69+(U69+2*0.95*5.67E-8*(((CW69+$B$9)+273)^4-(CW69+273)^4)-44100*J69)/(1.84*29.3*R69+8*0.95*5.67E-8*(CW69+273)^3))</f>
        <v>0</v>
      </c>
      <c r="W69">
        <f>($C$9*CX69+$D$9*CY69+$E$9*V69)</f>
        <v>0</v>
      </c>
      <c r="X69">
        <f>0.61365*exp(17.502*W69/(240.97+W69))</f>
        <v>0</v>
      </c>
      <c r="Y69">
        <f>(Z69/AA69*100)</f>
        <v>0</v>
      </c>
      <c r="Z69">
        <f>CP69*(CU69+CV69)/1000</f>
        <v>0</v>
      </c>
      <c r="AA69">
        <f>0.61365*exp(17.502*CW69/(240.97+CW69))</f>
        <v>0</v>
      </c>
      <c r="AB69">
        <f>(X69-CP69*(CU69+CV69)/1000)</f>
        <v>0</v>
      </c>
      <c r="AC69">
        <f>(-J69*44100)</f>
        <v>0</v>
      </c>
      <c r="AD69">
        <f>2*29.3*R69*0.92*(CW69-W69)</f>
        <v>0</v>
      </c>
      <c r="AE69">
        <f>2*0.95*5.67E-8*(((CW69+$B$9)+273)^4-(W69+273)^4)</f>
        <v>0</v>
      </c>
      <c r="AF69">
        <f>U69+AE69+AC69+AD69</f>
        <v>0</v>
      </c>
      <c r="AG69">
        <v>0</v>
      </c>
      <c r="AH69">
        <v>0</v>
      </c>
      <c r="AI69">
        <f>IF(AG69*$H$15&gt;=AK69,1.0,(AK69/(AK69-AG69*$H$15)))</f>
        <v>0</v>
      </c>
      <c r="AJ69">
        <f>(AI69-1)*100</f>
        <v>0</v>
      </c>
      <c r="AK69">
        <f>MAX(0,($B$15+$C$15*DB69)/(1+$D$15*DB69)*CU69/(CW69+273)*$E$15)</f>
        <v>0</v>
      </c>
      <c r="AL69" t="s">
        <v>395</v>
      </c>
      <c r="AM69">
        <v>0</v>
      </c>
      <c r="AN69">
        <v>0</v>
      </c>
      <c r="AO69">
        <v>0</v>
      </c>
      <c r="AP69">
        <f>1-AN69/AO69</f>
        <v>0</v>
      </c>
      <c r="AQ69">
        <v>-1</v>
      </c>
      <c r="AR69" t="s">
        <v>555</v>
      </c>
      <c r="AS69">
        <v>8322.2</v>
      </c>
      <c r="AT69">
        <v>1113.585</v>
      </c>
      <c r="AU69">
        <v>1638.63</v>
      </c>
      <c r="AV69">
        <f>1-AT69/AU69</f>
        <v>0</v>
      </c>
      <c r="AW69">
        <v>0.5</v>
      </c>
      <c r="AX69">
        <f>CG69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395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BN69" t="s">
        <v>395</v>
      </c>
      <c r="BO69" t="s">
        <v>395</v>
      </c>
      <c r="BP69" t="s">
        <v>395</v>
      </c>
      <c r="BQ69" t="s">
        <v>395</v>
      </c>
      <c r="BR69" t="s">
        <v>395</v>
      </c>
      <c r="BS69" t="s">
        <v>395</v>
      </c>
      <c r="BT69" t="s">
        <v>395</v>
      </c>
      <c r="BU69" t="s">
        <v>395</v>
      </c>
      <c r="BV69" t="s">
        <v>395</v>
      </c>
      <c r="BW69" t="s">
        <v>395</v>
      </c>
      <c r="BX69" t="s">
        <v>395</v>
      </c>
      <c r="BY69" t="s">
        <v>395</v>
      </c>
      <c r="BZ69" t="s">
        <v>395</v>
      </c>
      <c r="CA69" t="s">
        <v>395</v>
      </c>
      <c r="CB69" t="s">
        <v>395</v>
      </c>
      <c r="CC69" t="s">
        <v>395</v>
      </c>
      <c r="CD69" t="s">
        <v>395</v>
      </c>
      <c r="CE69" t="s">
        <v>395</v>
      </c>
      <c r="CF69">
        <f>$B$13*DC69+$C$13*DD69+$F$13*DO69*(1-DR69)</f>
        <v>0</v>
      </c>
      <c r="CG69">
        <f>CF69*CH69</f>
        <v>0</v>
      </c>
      <c r="CH69">
        <f>($B$13*$D$11+$C$13*$D$11+$F$13*((EB69+DT69)/MAX(EB69+DT69+EC69, 0.1)*$I$11+EC69/MAX(EB69+DT69+EC69, 0.1)*$J$11))/($B$13+$C$13+$F$13)</f>
        <v>0</v>
      </c>
      <c r="CI69">
        <f>($B$13*$K$11+$C$13*$K$11+$F$13*((EB69+DT69)/MAX(EB69+DT69+EC69, 0.1)*$P$11+EC69/MAX(EB69+DT69+EC69, 0.1)*$Q$11))/($B$13+$C$13+$F$13)</f>
        <v>0</v>
      </c>
      <c r="CJ69">
        <v>9</v>
      </c>
      <c r="CK69">
        <v>0.5</v>
      </c>
      <c r="CL69" t="s">
        <v>397</v>
      </c>
      <c r="CM69">
        <v>1530553822.6</v>
      </c>
      <c r="CN69">
        <v>365.011</v>
      </c>
      <c r="CO69">
        <v>400.001</v>
      </c>
      <c r="CP69">
        <v>30.4013</v>
      </c>
      <c r="CQ69">
        <v>25.8079</v>
      </c>
      <c r="CR69">
        <v>365.147</v>
      </c>
      <c r="CS69">
        <v>30.4013</v>
      </c>
      <c r="CT69">
        <v>699.99</v>
      </c>
      <c r="CU69">
        <v>90.8498</v>
      </c>
      <c r="CV69">
        <v>0.100293</v>
      </c>
      <c r="CW69">
        <v>28.7851</v>
      </c>
      <c r="CX69">
        <v>28.5245</v>
      </c>
      <c r="CY69">
        <v>999.9</v>
      </c>
      <c r="CZ69">
        <v>0</v>
      </c>
      <c r="DA69">
        <v>0</v>
      </c>
      <c r="DB69">
        <v>9991.25</v>
      </c>
      <c r="DC69">
        <v>0</v>
      </c>
      <c r="DD69">
        <v>0.219127</v>
      </c>
      <c r="DE69">
        <v>-34.9904</v>
      </c>
      <c r="DF69">
        <v>376.456</v>
      </c>
      <c r="DG69">
        <v>410.598</v>
      </c>
      <c r="DH69">
        <v>4.59341</v>
      </c>
      <c r="DI69">
        <v>400.001</v>
      </c>
      <c r="DJ69">
        <v>25.8079</v>
      </c>
      <c r="DK69">
        <v>2.76195</v>
      </c>
      <c r="DL69">
        <v>2.34464</v>
      </c>
      <c r="DM69">
        <v>22.6584</v>
      </c>
      <c r="DN69">
        <v>19.9864</v>
      </c>
      <c r="DO69">
        <v>1999.76</v>
      </c>
      <c r="DP69">
        <v>0.900007</v>
      </c>
      <c r="DQ69">
        <v>0.0999928</v>
      </c>
      <c r="DR69">
        <v>0</v>
      </c>
      <c r="DS69">
        <v>1088.43</v>
      </c>
      <c r="DT69">
        <v>4.99974</v>
      </c>
      <c r="DU69">
        <v>24418.9</v>
      </c>
      <c r="DV69">
        <v>15358.2</v>
      </c>
      <c r="DW69">
        <v>49.75</v>
      </c>
      <c r="DX69">
        <v>50.562</v>
      </c>
      <c r="DY69">
        <v>50.5</v>
      </c>
      <c r="DZ69">
        <v>50.25</v>
      </c>
      <c r="EA69">
        <v>51.437</v>
      </c>
      <c r="EB69">
        <v>1795.3</v>
      </c>
      <c r="EC69">
        <v>199.46</v>
      </c>
      <c r="ED69">
        <v>0</v>
      </c>
      <c r="EE69">
        <v>48.9000000953674</v>
      </c>
      <c r="EF69">
        <v>0</v>
      </c>
      <c r="EG69">
        <v>1113.585</v>
      </c>
      <c r="EH69">
        <v>-224.694359084879</v>
      </c>
      <c r="EI69">
        <v>-4957.90085682238</v>
      </c>
      <c r="EJ69">
        <v>25007.2384615385</v>
      </c>
      <c r="EK69">
        <v>15</v>
      </c>
      <c r="EL69">
        <v>1530553734.1</v>
      </c>
      <c r="EM69" t="s">
        <v>549</v>
      </c>
      <c r="EN69">
        <v>1530553734.1</v>
      </c>
      <c r="EO69">
        <v>0</v>
      </c>
      <c r="EP69">
        <v>2</v>
      </c>
      <c r="EQ69">
        <v>0.056</v>
      </c>
      <c r="ER69">
        <v>0</v>
      </c>
      <c r="ES69">
        <v>-0.136</v>
      </c>
      <c r="ET69">
        <v>0</v>
      </c>
      <c r="EU69">
        <v>400</v>
      </c>
      <c r="EV69">
        <v>0</v>
      </c>
      <c r="EW69">
        <v>0.09</v>
      </c>
      <c r="EX69">
        <v>0</v>
      </c>
      <c r="EY69">
        <v>-32.6748414634146</v>
      </c>
      <c r="EZ69">
        <v>-23.1913965156795</v>
      </c>
      <c r="FA69">
        <v>2.57035602127131</v>
      </c>
      <c r="FB69">
        <v>0</v>
      </c>
      <c r="FC69">
        <v>1</v>
      </c>
      <c r="FD69">
        <v>0</v>
      </c>
      <c r="FE69">
        <v>0</v>
      </c>
      <c r="FF69">
        <v>0</v>
      </c>
      <c r="FG69">
        <v>3.48972317073171</v>
      </c>
      <c r="FH69">
        <v>8.7721275261324</v>
      </c>
      <c r="FI69">
        <v>0.906060714636177</v>
      </c>
      <c r="FJ69">
        <v>0</v>
      </c>
      <c r="FK69">
        <v>0</v>
      </c>
      <c r="FL69">
        <v>3</v>
      </c>
      <c r="FM69" t="s">
        <v>399</v>
      </c>
      <c r="FN69">
        <v>3.44397</v>
      </c>
      <c r="FO69">
        <v>2.77977</v>
      </c>
      <c r="FP69">
        <v>0.0775105</v>
      </c>
      <c r="FQ69">
        <v>0.0831247</v>
      </c>
      <c r="FR69">
        <v>0.116903</v>
      </c>
      <c r="FS69">
        <v>0.1032</v>
      </c>
      <c r="FT69">
        <v>19513.2</v>
      </c>
      <c r="FU69">
        <v>23672.1</v>
      </c>
      <c r="FV69">
        <v>20624.7</v>
      </c>
      <c r="FW69">
        <v>24932.3</v>
      </c>
      <c r="FX69">
        <v>28907.4</v>
      </c>
      <c r="FY69">
        <v>32936.1</v>
      </c>
      <c r="FZ69">
        <v>37266</v>
      </c>
      <c r="GA69">
        <v>41402.3</v>
      </c>
      <c r="GB69">
        <v>2.20878</v>
      </c>
      <c r="GC69">
        <v>1.9729</v>
      </c>
      <c r="GD69">
        <v>0.00375882</v>
      </c>
      <c r="GE69">
        <v>0</v>
      </c>
      <c r="GF69">
        <v>28.4632</v>
      </c>
      <c r="GG69">
        <v>999.9</v>
      </c>
      <c r="GH69">
        <v>62.538</v>
      </c>
      <c r="GI69">
        <v>35.067</v>
      </c>
      <c r="GJ69">
        <v>39.0265</v>
      </c>
      <c r="GK69">
        <v>62.1427</v>
      </c>
      <c r="GL69">
        <v>17.6282</v>
      </c>
      <c r="GM69">
        <v>2</v>
      </c>
      <c r="GN69">
        <v>0.430584</v>
      </c>
      <c r="GO69">
        <v>3.45361</v>
      </c>
      <c r="GP69">
        <v>20.2993</v>
      </c>
      <c r="GQ69">
        <v>5.22163</v>
      </c>
      <c r="GR69">
        <v>11.962</v>
      </c>
      <c r="GS69">
        <v>4.98575</v>
      </c>
      <c r="GT69">
        <v>3.301</v>
      </c>
      <c r="GU69">
        <v>999.9</v>
      </c>
      <c r="GV69">
        <v>9999</v>
      </c>
      <c r="GW69">
        <v>9999</v>
      </c>
      <c r="GX69">
        <v>9999</v>
      </c>
      <c r="GY69">
        <v>1.88405</v>
      </c>
      <c r="GZ69">
        <v>1.88105</v>
      </c>
      <c r="HA69">
        <v>1.88278</v>
      </c>
      <c r="HB69">
        <v>1.88128</v>
      </c>
      <c r="HC69">
        <v>1.88268</v>
      </c>
      <c r="HD69">
        <v>1.882</v>
      </c>
      <c r="HE69">
        <v>1.88396</v>
      </c>
      <c r="HF69">
        <v>1.88112</v>
      </c>
      <c r="HG69">
        <v>5</v>
      </c>
      <c r="HH69">
        <v>0</v>
      </c>
      <c r="HI69">
        <v>0</v>
      </c>
      <c r="HJ69">
        <v>0</v>
      </c>
      <c r="HK69" t="s">
        <v>400</v>
      </c>
      <c r="HL69" t="s">
        <v>401</v>
      </c>
      <c r="HM69" t="s">
        <v>402</v>
      </c>
      <c r="HN69" t="s">
        <v>402</v>
      </c>
      <c r="HO69" t="s">
        <v>402</v>
      </c>
      <c r="HP69" t="s">
        <v>402</v>
      </c>
      <c r="HQ69">
        <v>0</v>
      </c>
      <c r="HR69">
        <v>100</v>
      </c>
      <c r="HS69">
        <v>100</v>
      </c>
      <c r="HT69">
        <v>-0.136</v>
      </c>
      <c r="HU69">
        <v>0</v>
      </c>
      <c r="HV69">
        <v>-0.136285714285691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-1</v>
      </c>
      <c r="IE69">
        <v>-1</v>
      </c>
      <c r="IF69">
        <v>-1</v>
      </c>
      <c r="IG69">
        <v>-1</v>
      </c>
      <c r="IH69">
        <v>1.5</v>
      </c>
      <c r="II69">
        <v>25509230.4</v>
      </c>
      <c r="IJ69">
        <v>1.2915</v>
      </c>
      <c r="IK69">
        <v>2.61841</v>
      </c>
      <c r="IL69">
        <v>2.10083</v>
      </c>
      <c r="IM69">
        <v>2.66846</v>
      </c>
      <c r="IN69">
        <v>2.24854</v>
      </c>
      <c r="IO69">
        <v>2.32178</v>
      </c>
      <c r="IP69">
        <v>38.7964</v>
      </c>
      <c r="IQ69">
        <v>15.4542</v>
      </c>
      <c r="IR69">
        <v>18</v>
      </c>
      <c r="IS69">
        <v>745.147</v>
      </c>
      <c r="IT69">
        <v>516.207</v>
      </c>
      <c r="IU69">
        <v>24.9986</v>
      </c>
      <c r="IV69">
        <v>32.9096</v>
      </c>
      <c r="IW69">
        <v>30</v>
      </c>
      <c r="IX69">
        <v>32.6953</v>
      </c>
      <c r="IY69">
        <v>32.649</v>
      </c>
      <c r="IZ69">
        <v>25.7989</v>
      </c>
      <c r="JA69">
        <v>100</v>
      </c>
      <c r="JB69">
        <v>0</v>
      </c>
      <c r="JC69">
        <v>25</v>
      </c>
      <c r="JD69">
        <v>400</v>
      </c>
      <c r="JE69">
        <v>14.8029</v>
      </c>
      <c r="JF69">
        <v>100.419</v>
      </c>
      <c r="JG69">
        <v>99.7746</v>
      </c>
    </row>
    <row r="70" spans="1:267">
      <c r="A70">
        <v>52</v>
      </c>
      <c r="B70">
        <v>1530553880.1</v>
      </c>
      <c r="C70">
        <v>3311</v>
      </c>
      <c r="D70" t="s">
        <v>556</v>
      </c>
      <c r="E70" t="s">
        <v>557</v>
      </c>
      <c r="F70" t="s">
        <v>393</v>
      </c>
      <c r="G70" t="s">
        <v>394</v>
      </c>
      <c r="I70">
        <v>1530553880.1</v>
      </c>
      <c r="J70">
        <f>(K70)/1000</f>
        <v>0</v>
      </c>
      <c r="K70">
        <f>1000*CT70*AI70*(CP70-CQ70)/(100*CJ70*(1000-AI70*CP70))</f>
        <v>0</v>
      </c>
      <c r="L70">
        <f>CT70*AI70*(CO70-CN70*(1000-AI70*CQ70)/(1000-AI70*CP70))/(100*CJ70)</f>
        <v>0</v>
      </c>
      <c r="M70">
        <f>CN70 - IF(AI70&gt;1, L70*CJ70*100.0/(AK70*DB70), 0)</f>
        <v>0</v>
      </c>
      <c r="N70">
        <f>((T70-J70/2)*M70-L70)/(T70+J70/2)</f>
        <v>0</v>
      </c>
      <c r="O70">
        <f>N70*(CU70+CV70)/1000.0</f>
        <v>0</v>
      </c>
      <c r="P70">
        <f>(CN70 - IF(AI70&gt;1, L70*CJ70*100.0/(AK70*DB70), 0))*(CU70+CV70)/1000.0</f>
        <v>0</v>
      </c>
      <c r="Q70">
        <f>2.0/((1/S70-1/R70)+SIGN(S70)*SQRT((1/S70-1/R70)*(1/S70-1/R70) + 4*CK70/((CK70+1)*(CK70+1))*(2*1/S70*1/R70-1/R70*1/R70)))</f>
        <v>0</v>
      </c>
      <c r="R70">
        <f>IF(LEFT(CL70,1)&lt;&gt;"0",IF(LEFT(CL70,1)="1",3.0,$B$7),$D$5+$E$5*(DB70*CU70/($K$5*1000))+$F$5*(DB70*CU70/($K$5*1000))*MAX(MIN(CJ70,$J$5),$I$5)*MAX(MIN(CJ70,$J$5),$I$5)+$G$5*MAX(MIN(CJ70,$J$5),$I$5)*(DB70*CU70/($K$5*1000))+$H$5*(DB70*CU70/($K$5*1000))*(DB70*CU70/($K$5*1000)))</f>
        <v>0</v>
      </c>
      <c r="S70">
        <f>J70*(1000-(1000*0.61365*exp(17.502*W70/(240.97+W70))/(CU70+CV70)+CP70)/2)/(1000*0.61365*exp(17.502*W70/(240.97+W70))/(CU70+CV70)-CP70)</f>
        <v>0</v>
      </c>
      <c r="T70">
        <f>1/((CK70+1)/(Q70/1.6)+1/(R70/1.37)) + CK70/((CK70+1)/(Q70/1.6) + CK70/(R70/1.37))</f>
        <v>0</v>
      </c>
      <c r="U70">
        <f>(CF70*CI70)</f>
        <v>0</v>
      </c>
      <c r="V70">
        <f>(CW70+(U70+2*0.95*5.67E-8*(((CW70+$B$9)+273)^4-(CW70+273)^4)-44100*J70)/(1.84*29.3*R70+8*0.95*5.67E-8*(CW70+273)^3))</f>
        <v>0</v>
      </c>
      <c r="W70">
        <f>($C$9*CX70+$D$9*CY70+$E$9*V70)</f>
        <v>0</v>
      </c>
      <c r="X70">
        <f>0.61365*exp(17.502*W70/(240.97+W70))</f>
        <v>0</v>
      </c>
      <c r="Y70">
        <f>(Z70/AA70*100)</f>
        <v>0</v>
      </c>
      <c r="Z70">
        <f>CP70*(CU70+CV70)/1000</f>
        <v>0</v>
      </c>
      <c r="AA70">
        <f>0.61365*exp(17.502*CW70/(240.97+CW70))</f>
        <v>0</v>
      </c>
      <c r="AB70">
        <f>(X70-CP70*(CU70+CV70)/1000)</f>
        <v>0</v>
      </c>
      <c r="AC70">
        <f>(-J70*44100)</f>
        <v>0</v>
      </c>
      <c r="AD70">
        <f>2*29.3*R70*0.92*(CW70-W70)</f>
        <v>0</v>
      </c>
      <c r="AE70">
        <f>2*0.95*5.67E-8*(((CW70+$B$9)+273)^4-(W70+273)^4)</f>
        <v>0</v>
      </c>
      <c r="AF70">
        <f>U70+AE70+AC70+AD70</f>
        <v>0</v>
      </c>
      <c r="AG70">
        <v>44</v>
      </c>
      <c r="AH70">
        <v>6</v>
      </c>
      <c r="AI70">
        <f>IF(AG70*$H$15&gt;=AK70,1.0,(AK70/(AK70-AG70*$H$15)))</f>
        <v>0</v>
      </c>
      <c r="AJ70">
        <f>(AI70-1)*100</f>
        <v>0</v>
      </c>
      <c r="AK70">
        <f>MAX(0,($B$15+$C$15*DB70)/(1+$D$15*DB70)*CU70/(CW70+273)*$E$15)</f>
        <v>0</v>
      </c>
      <c r="AL70" t="s">
        <v>395</v>
      </c>
      <c r="AM70">
        <v>0</v>
      </c>
      <c r="AN70">
        <v>0</v>
      </c>
      <c r="AO70">
        <v>0</v>
      </c>
      <c r="AP70">
        <f>1-AN70/AO70</f>
        <v>0</v>
      </c>
      <c r="AQ70">
        <v>-1</v>
      </c>
      <c r="AR70" t="s">
        <v>558</v>
      </c>
      <c r="AS70">
        <v>8307.07</v>
      </c>
      <c r="AT70">
        <v>1124.8584</v>
      </c>
      <c r="AU70">
        <v>1466.86</v>
      </c>
      <c r="AV70">
        <f>1-AT70/AU70</f>
        <v>0</v>
      </c>
      <c r="AW70">
        <v>0.5</v>
      </c>
      <c r="AX70">
        <f>CG70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395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BN70" t="s">
        <v>395</v>
      </c>
      <c r="BO70" t="s">
        <v>395</v>
      </c>
      <c r="BP70" t="s">
        <v>395</v>
      </c>
      <c r="BQ70" t="s">
        <v>395</v>
      </c>
      <c r="BR70" t="s">
        <v>395</v>
      </c>
      <c r="BS70" t="s">
        <v>395</v>
      </c>
      <c r="BT70" t="s">
        <v>395</v>
      </c>
      <c r="BU70" t="s">
        <v>395</v>
      </c>
      <c r="BV70" t="s">
        <v>395</v>
      </c>
      <c r="BW70" t="s">
        <v>395</v>
      </c>
      <c r="BX70" t="s">
        <v>395</v>
      </c>
      <c r="BY70" t="s">
        <v>395</v>
      </c>
      <c r="BZ70" t="s">
        <v>395</v>
      </c>
      <c r="CA70" t="s">
        <v>395</v>
      </c>
      <c r="CB70" t="s">
        <v>395</v>
      </c>
      <c r="CC70" t="s">
        <v>395</v>
      </c>
      <c r="CD70" t="s">
        <v>395</v>
      </c>
      <c r="CE70" t="s">
        <v>395</v>
      </c>
      <c r="CF70">
        <f>$B$13*DC70+$C$13*DD70+$F$13*DO70*(1-DR70)</f>
        <v>0</v>
      </c>
      <c r="CG70">
        <f>CF70*CH70</f>
        <v>0</v>
      </c>
      <c r="CH70">
        <f>($B$13*$D$11+$C$13*$D$11+$F$13*((EB70+DT70)/MAX(EB70+DT70+EC70, 0.1)*$I$11+EC70/MAX(EB70+DT70+EC70, 0.1)*$J$11))/($B$13+$C$13+$F$13)</f>
        <v>0</v>
      </c>
      <c r="CI70">
        <f>($B$13*$K$11+$C$13*$K$11+$F$13*((EB70+DT70)/MAX(EB70+DT70+EC70, 0.1)*$P$11+EC70/MAX(EB70+DT70+EC70, 0.1)*$Q$11))/($B$13+$C$13+$F$13)</f>
        <v>0</v>
      </c>
      <c r="CJ70">
        <v>9</v>
      </c>
      <c r="CK70">
        <v>0.5</v>
      </c>
      <c r="CL70" t="s">
        <v>397</v>
      </c>
      <c r="CM70">
        <v>1530553880.1</v>
      </c>
      <c r="CN70">
        <v>372.213</v>
      </c>
      <c r="CO70">
        <v>399.989</v>
      </c>
      <c r="CP70">
        <v>30.4592</v>
      </c>
      <c r="CQ70">
        <v>25.5931</v>
      </c>
      <c r="CR70">
        <v>372.35</v>
      </c>
      <c r="CS70">
        <v>30.4592</v>
      </c>
      <c r="CT70">
        <v>700.041</v>
      </c>
      <c r="CU70">
        <v>90.8521</v>
      </c>
      <c r="CV70">
        <v>0.100324</v>
      </c>
      <c r="CW70">
        <v>28.7042</v>
      </c>
      <c r="CX70">
        <v>27.2169</v>
      </c>
      <c r="CY70">
        <v>999.9</v>
      </c>
      <c r="CZ70">
        <v>0</v>
      </c>
      <c r="DA70">
        <v>0</v>
      </c>
      <c r="DB70">
        <v>10003.1</v>
      </c>
      <c r="DC70">
        <v>0</v>
      </c>
      <c r="DD70">
        <v>0.219127</v>
      </c>
      <c r="DE70">
        <v>-27.7755</v>
      </c>
      <c r="DF70">
        <v>383.907</v>
      </c>
      <c r="DG70">
        <v>410.495</v>
      </c>
      <c r="DH70">
        <v>4.8661</v>
      </c>
      <c r="DI70">
        <v>399.989</v>
      </c>
      <c r="DJ70">
        <v>25.5931</v>
      </c>
      <c r="DK70">
        <v>2.76728</v>
      </c>
      <c r="DL70">
        <v>2.32519</v>
      </c>
      <c r="DM70">
        <v>22.6902</v>
      </c>
      <c r="DN70">
        <v>19.852</v>
      </c>
      <c r="DO70">
        <v>2000.24</v>
      </c>
      <c r="DP70">
        <v>0.899996</v>
      </c>
      <c r="DQ70">
        <v>0.100004</v>
      </c>
      <c r="DR70">
        <v>0</v>
      </c>
      <c r="DS70">
        <v>1102.82</v>
      </c>
      <c r="DT70">
        <v>4.99974</v>
      </c>
      <c r="DU70">
        <v>30223.5</v>
      </c>
      <c r="DV70">
        <v>15361.8</v>
      </c>
      <c r="DW70">
        <v>49.187</v>
      </c>
      <c r="DX70">
        <v>49.875</v>
      </c>
      <c r="DY70">
        <v>50</v>
      </c>
      <c r="DZ70">
        <v>49.437</v>
      </c>
      <c r="EA70">
        <v>50.812</v>
      </c>
      <c r="EB70">
        <v>1795.71</v>
      </c>
      <c r="EC70">
        <v>199.53</v>
      </c>
      <c r="ED70">
        <v>0</v>
      </c>
      <c r="EE70">
        <v>56.6999998092651</v>
      </c>
      <c r="EF70">
        <v>0</v>
      </c>
      <c r="EG70">
        <v>1124.8584</v>
      </c>
      <c r="EH70">
        <v>-193.464615674887</v>
      </c>
      <c r="EI70">
        <v>-10510.1769425771</v>
      </c>
      <c r="EJ70">
        <v>31548.704</v>
      </c>
      <c r="EK70">
        <v>15</v>
      </c>
      <c r="EL70">
        <v>1530553734.1</v>
      </c>
      <c r="EM70" t="s">
        <v>549</v>
      </c>
      <c r="EN70">
        <v>1530553734.1</v>
      </c>
      <c r="EO70">
        <v>0</v>
      </c>
      <c r="EP70">
        <v>2</v>
      </c>
      <c r="EQ70">
        <v>0.056</v>
      </c>
      <c r="ER70">
        <v>0</v>
      </c>
      <c r="ES70">
        <v>-0.136</v>
      </c>
      <c r="ET70">
        <v>0</v>
      </c>
      <c r="EU70">
        <v>400</v>
      </c>
      <c r="EV70">
        <v>0</v>
      </c>
      <c r="EW70">
        <v>0.09</v>
      </c>
      <c r="EX70">
        <v>0</v>
      </c>
      <c r="EY70">
        <v>-26.9456414634146</v>
      </c>
      <c r="EZ70">
        <v>-6.06691986062716</v>
      </c>
      <c r="FA70">
        <v>0.63110717692686</v>
      </c>
      <c r="FB70">
        <v>0</v>
      </c>
      <c r="FC70">
        <v>1</v>
      </c>
      <c r="FD70">
        <v>0</v>
      </c>
      <c r="FE70">
        <v>0</v>
      </c>
      <c r="FF70">
        <v>0</v>
      </c>
      <c r="FG70">
        <v>4.17432414634146</v>
      </c>
      <c r="FH70">
        <v>5.15193470383275</v>
      </c>
      <c r="FI70">
        <v>0.522980966738382</v>
      </c>
      <c r="FJ70">
        <v>0</v>
      </c>
      <c r="FK70">
        <v>0</v>
      </c>
      <c r="FL70">
        <v>3</v>
      </c>
      <c r="FM70" t="s">
        <v>399</v>
      </c>
      <c r="FN70">
        <v>3.44408</v>
      </c>
      <c r="FO70">
        <v>2.77991</v>
      </c>
      <c r="FP70">
        <v>0.0787029</v>
      </c>
      <c r="FQ70">
        <v>0.0831224</v>
      </c>
      <c r="FR70">
        <v>0.117059</v>
      </c>
      <c r="FS70">
        <v>0.102597</v>
      </c>
      <c r="FT70">
        <v>19488.8</v>
      </c>
      <c r="FU70">
        <v>23673</v>
      </c>
      <c r="FV70">
        <v>20625.5</v>
      </c>
      <c r="FW70">
        <v>24933</v>
      </c>
      <c r="FX70">
        <v>28903.3</v>
      </c>
      <c r="FY70">
        <v>32959.4</v>
      </c>
      <c r="FZ70">
        <v>37267.4</v>
      </c>
      <c r="GA70">
        <v>41403.7</v>
      </c>
      <c r="GB70">
        <v>2.1509</v>
      </c>
      <c r="GC70">
        <v>1.97272</v>
      </c>
      <c r="GD70">
        <v>-0.0687093</v>
      </c>
      <c r="GE70">
        <v>0</v>
      </c>
      <c r="GF70">
        <v>28.339</v>
      </c>
      <c r="GG70">
        <v>999.9</v>
      </c>
      <c r="GH70">
        <v>62.27</v>
      </c>
      <c r="GI70">
        <v>35.147</v>
      </c>
      <c r="GJ70">
        <v>39.0304</v>
      </c>
      <c r="GK70">
        <v>62.1327</v>
      </c>
      <c r="GL70">
        <v>17.7764</v>
      </c>
      <c r="GM70">
        <v>2</v>
      </c>
      <c r="GN70">
        <v>0.428631</v>
      </c>
      <c r="GO70">
        <v>3.40322</v>
      </c>
      <c r="GP70">
        <v>20.2997</v>
      </c>
      <c r="GQ70">
        <v>5.21564</v>
      </c>
      <c r="GR70">
        <v>11.962</v>
      </c>
      <c r="GS70">
        <v>4.98515</v>
      </c>
      <c r="GT70">
        <v>3.30032</v>
      </c>
      <c r="GU70">
        <v>999.9</v>
      </c>
      <c r="GV70">
        <v>9999</v>
      </c>
      <c r="GW70">
        <v>9999</v>
      </c>
      <c r="GX70">
        <v>9999</v>
      </c>
      <c r="GY70">
        <v>1.88408</v>
      </c>
      <c r="GZ70">
        <v>1.88108</v>
      </c>
      <c r="HA70">
        <v>1.88282</v>
      </c>
      <c r="HB70">
        <v>1.88134</v>
      </c>
      <c r="HC70">
        <v>1.88269</v>
      </c>
      <c r="HD70">
        <v>1.88201</v>
      </c>
      <c r="HE70">
        <v>1.884</v>
      </c>
      <c r="HF70">
        <v>1.88113</v>
      </c>
      <c r="HG70">
        <v>5</v>
      </c>
      <c r="HH70">
        <v>0</v>
      </c>
      <c r="HI70">
        <v>0</v>
      </c>
      <c r="HJ70">
        <v>0</v>
      </c>
      <c r="HK70" t="s">
        <v>400</v>
      </c>
      <c r="HL70" t="s">
        <v>401</v>
      </c>
      <c r="HM70" t="s">
        <v>402</v>
      </c>
      <c r="HN70" t="s">
        <v>402</v>
      </c>
      <c r="HO70" t="s">
        <v>402</v>
      </c>
      <c r="HP70" t="s">
        <v>402</v>
      </c>
      <c r="HQ70">
        <v>0</v>
      </c>
      <c r="HR70">
        <v>100</v>
      </c>
      <c r="HS70">
        <v>100</v>
      </c>
      <c r="HT70">
        <v>-0.137</v>
      </c>
      <c r="HU70">
        <v>0</v>
      </c>
      <c r="HV70">
        <v>-0.136285714285691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-1</v>
      </c>
      <c r="IE70">
        <v>-1</v>
      </c>
      <c r="IF70">
        <v>-1</v>
      </c>
      <c r="IG70">
        <v>-1</v>
      </c>
      <c r="IH70">
        <v>2.4</v>
      </c>
      <c r="II70">
        <v>25509231.3</v>
      </c>
      <c r="IJ70">
        <v>1.2915</v>
      </c>
      <c r="IK70">
        <v>2.62085</v>
      </c>
      <c r="IL70">
        <v>2.10083</v>
      </c>
      <c r="IM70">
        <v>2.66968</v>
      </c>
      <c r="IN70">
        <v>2.24854</v>
      </c>
      <c r="IO70">
        <v>2.2998</v>
      </c>
      <c r="IP70">
        <v>38.7964</v>
      </c>
      <c r="IQ70">
        <v>15.4454</v>
      </c>
      <c r="IR70">
        <v>18</v>
      </c>
      <c r="IS70">
        <v>694.715</v>
      </c>
      <c r="IT70">
        <v>516.105</v>
      </c>
      <c r="IU70">
        <v>24.9992</v>
      </c>
      <c r="IV70">
        <v>32.8956</v>
      </c>
      <c r="IW70">
        <v>29.9999</v>
      </c>
      <c r="IX70">
        <v>32.701</v>
      </c>
      <c r="IY70">
        <v>32.6519</v>
      </c>
      <c r="IZ70">
        <v>25.8075</v>
      </c>
      <c r="JA70">
        <v>100</v>
      </c>
      <c r="JB70">
        <v>0</v>
      </c>
      <c r="JC70">
        <v>25</v>
      </c>
      <c r="JD70">
        <v>400</v>
      </c>
      <c r="JE70">
        <v>14.8029</v>
      </c>
      <c r="JF70">
        <v>100.423</v>
      </c>
      <c r="JG70">
        <v>99.778</v>
      </c>
    </row>
    <row r="71" spans="1:267">
      <c r="A71">
        <v>53</v>
      </c>
      <c r="B71">
        <v>1530553983</v>
      </c>
      <c r="C71">
        <v>3413.90000009537</v>
      </c>
      <c r="D71" t="s">
        <v>559</v>
      </c>
      <c r="E71" t="s">
        <v>560</v>
      </c>
      <c r="F71" t="s">
        <v>393</v>
      </c>
      <c r="G71" t="s">
        <v>394</v>
      </c>
      <c r="I71">
        <v>1530553983</v>
      </c>
      <c r="J71">
        <f>(K71)/1000</f>
        <v>0</v>
      </c>
      <c r="K71">
        <f>1000*CT71*AI71*(CP71-CQ71)/(100*CJ71*(1000-AI71*CP71))</f>
        <v>0</v>
      </c>
      <c r="L71">
        <f>CT71*AI71*(CO71-CN71*(1000-AI71*CQ71)/(1000-AI71*CP71))/(100*CJ71)</f>
        <v>0</v>
      </c>
      <c r="M71">
        <f>CN71 - IF(AI71&gt;1, L71*CJ71*100.0/(AK71*DB71), 0)</f>
        <v>0</v>
      </c>
      <c r="N71">
        <f>((T71-J71/2)*M71-L71)/(T71+J71/2)</f>
        <v>0</v>
      </c>
      <c r="O71">
        <f>N71*(CU71+CV71)/1000.0</f>
        <v>0</v>
      </c>
      <c r="P71">
        <f>(CN71 - IF(AI71&gt;1, L71*CJ71*100.0/(AK71*DB71), 0))*(CU71+CV71)/1000.0</f>
        <v>0</v>
      </c>
      <c r="Q71">
        <f>2.0/((1/S71-1/R71)+SIGN(S71)*SQRT((1/S71-1/R71)*(1/S71-1/R71) + 4*CK71/((CK71+1)*(CK71+1))*(2*1/S71*1/R71-1/R71*1/R71)))</f>
        <v>0</v>
      </c>
      <c r="R71">
        <f>IF(LEFT(CL71,1)&lt;&gt;"0",IF(LEFT(CL71,1)="1",3.0,$B$7),$D$5+$E$5*(DB71*CU71/($K$5*1000))+$F$5*(DB71*CU71/($K$5*1000))*MAX(MIN(CJ71,$J$5),$I$5)*MAX(MIN(CJ71,$J$5),$I$5)+$G$5*MAX(MIN(CJ71,$J$5),$I$5)*(DB71*CU71/($K$5*1000))+$H$5*(DB71*CU71/($K$5*1000))*(DB71*CU71/($K$5*1000)))</f>
        <v>0</v>
      </c>
      <c r="S71">
        <f>J71*(1000-(1000*0.61365*exp(17.502*W71/(240.97+W71))/(CU71+CV71)+CP71)/2)/(1000*0.61365*exp(17.502*W71/(240.97+W71))/(CU71+CV71)-CP71)</f>
        <v>0</v>
      </c>
      <c r="T71">
        <f>1/((CK71+1)/(Q71/1.6)+1/(R71/1.37)) + CK71/((CK71+1)/(Q71/1.6) + CK71/(R71/1.37))</f>
        <v>0</v>
      </c>
      <c r="U71">
        <f>(CF71*CI71)</f>
        <v>0</v>
      </c>
      <c r="V71">
        <f>(CW71+(U71+2*0.95*5.67E-8*(((CW71+$B$9)+273)^4-(CW71+273)^4)-44100*J71)/(1.84*29.3*R71+8*0.95*5.67E-8*(CW71+273)^3))</f>
        <v>0</v>
      </c>
      <c r="W71">
        <f>($C$9*CX71+$D$9*CY71+$E$9*V71)</f>
        <v>0</v>
      </c>
      <c r="X71">
        <f>0.61365*exp(17.502*W71/(240.97+W71))</f>
        <v>0</v>
      </c>
      <c r="Y71">
        <f>(Z71/AA71*100)</f>
        <v>0</v>
      </c>
      <c r="Z71">
        <f>CP71*(CU71+CV71)/1000</f>
        <v>0</v>
      </c>
      <c r="AA71">
        <f>0.61365*exp(17.502*CW71/(240.97+CW71))</f>
        <v>0</v>
      </c>
      <c r="AB71">
        <f>(X71-CP71*(CU71+CV71)/1000)</f>
        <v>0</v>
      </c>
      <c r="AC71">
        <f>(-J71*44100)</f>
        <v>0</v>
      </c>
      <c r="AD71">
        <f>2*29.3*R71*0.92*(CW71-W71)</f>
        <v>0</v>
      </c>
      <c r="AE71">
        <f>2*0.95*5.67E-8*(((CW71+$B$9)+273)^4-(W71+273)^4)</f>
        <v>0</v>
      </c>
      <c r="AF71">
        <f>U71+AE71+AC71+AD71</f>
        <v>0</v>
      </c>
      <c r="AG71">
        <v>4</v>
      </c>
      <c r="AH71">
        <v>1</v>
      </c>
      <c r="AI71">
        <f>IF(AG71*$H$15&gt;=AK71,1.0,(AK71/(AK71-AG71*$H$15)))</f>
        <v>0</v>
      </c>
      <c r="AJ71">
        <f>(AI71-1)*100</f>
        <v>0</v>
      </c>
      <c r="AK71">
        <f>MAX(0,($B$15+$C$15*DB71)/(1+$D$15*DB71)*CU71/(CW71+273)*$E$15)</f>
        <v>0</v>
      </c>
      <c r="AL71" t="s">
        <v>395</v>
      </c>
      <c r="AM71">
        <v>0</v>
      </c>
      <c r="AN71">
        <v>0</v>
      </c>
      <c r="AO71">
        <v>0</v>
      </c>
      <c r="AP71">
        <f>1-AN71/AO71</f>
        <v>0</v>
      </c>
      <c r="AQ71">
        <v>-1</v>
      </c>
      <c r="AR71" t="s">
        <v>561</v>
      </c>
      <c r="AS71">
        <v>8310.96</v>
      </c>
      <c r="AT71">
        <v>1153.8384</v>
      </c>
      <c r="AU71">
        <v>1724.96</v>
      </c>
      <c r="AV71">
        <f>1-AT71/AU71</f>
        <v>0</v>
      </c>
      <c r="AW71">
        <v>0.5</v>
      </c>
      <c r="AX71">
        <f>CG71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395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BN71" t="s">
        <v>395</v>
      </c>
      <c r="BO71" t="s">
        <v>395</v>
      </c>
      <c r="BP71" t="s">
        <v>395</v>
      </c>
      <c r="BQ71" t="s">
        <v>395</v>
      </c>
      <c r="BR71" t="s">
        <v>395</v>
      </c>
      <c r="BS71" t="s">
        <v>395</v>
      </c>
      <c r="BT71" t="s">
        <v>395</v>
      </c>
      <c r="BU71" t="s">
        <v>395</v>
      </c>
      <c r="BV71" t="s">
        <v>395</v>
      </c>
      <c r="BW71" t="s">
        <v>395</v>
      </c>
      <c r="BX71" t="s">
        <v>395</v>
      </c>
      <c r="BY71" t="s">
        <v>395</v>
      </c>
      <c r="BZ71" t="s">
        <v>395</v>
      </c>
      <c r="CA71" t="s">
        <v>395</v>
      </c>
      <c r="CB71" t="s">
        <v>395</v>
      </c>
      <c r="CC71" t="s">
        <v>395</v>
      </c>
      <c r="CD71" t="s">
        <v>395</v>
      </c>
      <c r="CE71" t="s">
        <v>395</v>
      </c>
      <c r="CF71">
        <f>$B$13*DC71+$C$13*DD71+$F$13*DO71*(1-DR71)</f>
        <v>0</v>
      </c>
      <c r="CG71">
        <f>CF71*CH71</f>
        <v>0</v>
      </c>
      <c r="CH71">
        <f>($B$13*$D$11+$C$13*$D$11+$F$13*((EB71+DT71)/MAX(EB71+DT71+EC71, 0.1)*$I$11+EC71/MAX(EB71+DT71+EC71, 0.1)*$J$11))/($B$13+$C$13+$F$13)</f>
        <v>0</v>
      </c>
      <c r="CI71">
        <f>($B$13*$K$11+$C$13*$K$11+$F$13*((EB71+DT71)/MAX(EB71+DT71+EC71, 0.1)*$P$11+EC71/MAX(EB71+DT71+EC71, 0.1)*$Q$11))/($B$13+$C$13+$F$13)</f>
        <v>0</v>
      </c>
      <c r="CJ71">
        <v>9</v>
      </c>
      <c r="CK71">
        <v>0.5</v>
      </c>
      <c r="CL71" t="s">
        <v>397</v>
      </c>
      <c r="CM71">
        <v>1530553983</v>
      </c>
      <c r="CN71">
        <v>361.673</v>
      </c>
      <c r="CO71">
        <v>400.047</v>
      </c>
      <c r="CP71">
        <v>31.156</v>
      </c>
      <c r="CQ71">
        <v>25.5332</v>
      </c>
      <c r="CR71">
        <v>361.81</v>
      </c>
      <c r="CS71">
        <v>31.156</v>
      </c>
      <c r="CT71">
        <v>699.966</v>
      </c>
      <c r="CU71">
        <v>90.8494</v>
      </c>
      <c r="CV71">
        <v>0.100059</v>
      </c>
      <c r="CW71">
        <v>28.7947</v>
      </c>
      <c r="CX71">
        <v>28.5691</v>
      </c>
      <c r="CY71">
        <v>999.9</v>
      </c>
      <c r="CZ71">
        <v>0</v>
      </c>
      <c r="DA71">
        <v>0</v>
      </c>
      <c r="DB71">
        <v>9997.5</v>
      </c>
      <c r="DC71">
        <v>0</v>
      </c>
      <c r="DD71">
        <v>0.219127</v>
      </c>
      <c r="DE71">
        <v>-38.3737</v>
      </c>
      <c r="DF71">
        <v>373.304</v>
      </c>
      <c r="DG71">
        <v>410.529</v>
      </c>
      <c r="DH71">
        <v>5.62279</v>
      </c>
      <c r="DI71">
        <v>400.047</v>
      </c>
      <c r="DJ71">
        <v>25.5332</v>
      </c>
      <c r="DK71">
        <v>2.8305</v>
      </c>
      <c r="DL71">
        <v>2.31968</v>
      </c>
      <c r="DM71">
        <v>23.0631</v>
      </c>
      <c r="DN71">
        <v>19.8137</v>
      </c>
      <c r="DO71">
        <v>1999.98</v>
      </c>
      <c r="DP71">
        <v>0.899987</v>
      </c>
      <c r="DQ71">
        <v>0.100013</v>
      </c>
      <c r="DR71">
        <v>0</v>
      </c>
      <c r="DS71">
        <v>1135.38</v>
      </c>
      <c r="DT71">
        <v>4.99974</v>
      </c>
      <c r="DU71">
        <v>28273.5</v>
      </c>
      <c r="DV71">
        <v>15359.8</v>
      </c>
      <c r="DW71">
        <v>48.437</v>
      </c>
      <c r="DX71">
        <v>49.25</v>
      </c>
      <c r="DY71">
        <v>49.312</v>
      </c>
      <c r="DZ71">
        <v>48.75</v>
      </c>
      <c r="EA71">
        <v>50.062</v>
      </c>
      <c r="EB71">
        <v>1795.46</v>
      </c>
      <c r="EC71">
        <v>199.52</v>
      </c>
      <c r="ED71">
        <v>0</v>
      </c>
      <c r="EE71">
        <v>102.299999952316</v>
      </c>
      <c r="EF71">
        <v>0</v>
      </c>
      <c r="EG71">
        <v>1153.8384</v>
      </c>
      <c r="EH71">
        <v>-171.652307914806</v>
      </c>
      <c r="EI71">
        <v>-2509.20000394797</v>
      </c>
      <c r="EJ71">
        <v>28539.112</v>
      </c>
      <c r="EK71">
        <v>15</v>
      </c>
      <c r="EL71">
        <v>1530553734.1</v>
      </c>
      <c r="EM71" t="s">
        <v>549</v>
      </c>
      <c r="EN71">
        <v>1530553734.1</v>
      </c>
      <c r="EO71">
        <v>0</v>
      </c>
      <c r="EP71">
        <v>2</v>
      </c>
      <c r="EQ71">
        <v>0.056</v>
      </c>
      <c r="ER71">
        <v>0</v>
      </c>
      <c r="ES71">
        <v>-0.136</v>
      </c>
      <c r="ET71">
        <v>0</v>
      </c>
      <c r="EU71">
        <v>400</v>
      </c>
      <c r="EV71">
        <v>0</v>
      </c>
      <c r="EW71">
        <v>0.09</v>
      </c>
      <c r="EX71">
        <v>0</v>
      </c>
      <c r="EY71">
        <v>-35.6528292682927</v>
      </c>
      <c r="EZ71">
        <v>-26.4546376306621</v>
      </c>
      <c r="FA71">
        <v>2.95149609852887</v>
      </c>
      <c r="FB71">
        <v>0</v>
      </c>
      <c r="FC71">
        <v>1</v>
      </c>
      <c r="FD71">
        <v>0</v>
      </c>
      <c r="FE71">
        <v>0</v>
      </c>
      <c r="FF71">
        <v>0</v>
      </c>
      <c r="FG71">
        <v>4.7945012195122</v>
      </c>
      <c r="FH71">
        <v>6.49040048780487</v>
      </c>
      <c r="FI71">
        <v>0.668505716024216</v>
      </c>
      <c r="FJ71">
        <v>0</v>
      </c>
      <c r="FK71">
        <v>0</v>
      </c>
      <c r="FL71">
        <v>3</v>
      </c>
      <c r="FM71" t="s">
        <v>399</v>
      </c>
      <c r="FN71">
        <v>3.44394</v>
      </c>
      <c r="FO71">
        <v>2.77959</v>
      </c>
      <c r="FP71">
        <v>0.0769563</v>
      </c>
      <c r="FQ71">
        <v>0.0831236</v>
      </c>
      <c r="FR71">
        <v>0.118906</v>
      </c>
      <c r="FS71">
        <v>0.10242</v>
      </c>
      <c r="FT71">
        <v>19527.5</v>
      </c>
      <c r="FU71">
        <v>23674.8</v>
      </c>
      <c r="FV71">
        <v>20627.3</v>
      </c>
      <c r="FW71">
        <v>24934.9</v>
      </c>
      <c r="FX71">
        <v>28845.4</v>
      </c>
      <c r="FY71">
        <v>32968.1</v>
      </c>
      <c r="FZ71">
        <v>37270.7</v>
      </c>
      <c r="GA71">
        <v>41406.4</v>
      </c>
      <c r="GB71">
        <v>2.20255</v>
      </c>
      <c r="GC71">
        <v>1.97148</v>
      </c>
      <c r="GD71">
        <v>-0.00412017</v>
      </c>
      <c r="GE71">
        <v>0</v>
      </c>
      <c r="GF71">
        <v>28.6363</v>
      </c>
      <c r="GG71">
        <v>999.9</v>
      </c>
      <c r="GH71">
        <v>61.885</v>
      </c>
      <c r="GI71">
        <v>35.238</v>
      </c>
      <c r="GJ71">
        <v>38.9831</v>
      </c>
      <c r="GK71">
        <v>62.2727</v>
      </c>
      <c r="GL71">
        <v>17.7845</v>
      </c>
      <c r="GM71">
        <v>2</v>
      </c>
      <c r="GN71">
        <v>0.427378</v>
      </c>
      <c r="GO71">
        <v>3.44818</v>
      </c>
      <c r="GP71">
        <v>20.299</v>
      </c>
      <c r="GQ71">
        <v>5.22283</v>
      </c>
      <c r="GR71">
        <v>11.962</v>
      </c>
      <c r="GS71">
        <v>4.9858</v>
      </c>
      <c r="GT71">
        <v>3.301</v>
      </c>
      <c r="GU71">
        <v>999.9</v>
      </c>
      <c r="GV71">
        <v>9999</v>
      </c>
      <c r="GW71">
        <v>9999</v>
      </c>
      <c r="GX71">
        <v>9999</v>
      </c>
      <c r="GY71">
        <v>1.88408</v>
      </c>
      <c r="GZ71">
        <v>1.88107</v>
      </c>
      <c r="HA71">
        <v>1.8828</v>
      </c>
      <c r="HB71">
        <v>1.88128</v>
      </c>
      <c r="HC71">
        <v>1.88268</v>
      </c>
      <c r="HD71">
        <v>1.88199</v>
      </c>
      <c r="HE71">
        <v>1.88397</v>
      </c>
      <c r="HF71">
        <v>1.88111</v>
      </c>
      <c r="HG71">
        <v>5</v>
      </c>
      <c r="HH71">
        <v>0</v>
      </c>
      <c r="HI71">
        <v>0</v>
      </c>
      <c r="HJ71">
        <v>0</v>
      </c>
      <c r="HK71" t="s">
        <v>400</v>
      </c>
      <c r="HL71" t="s">
        <v>401</v>
      </c>
      <c r="HM71" t="s">
        <v>402</v>
      </c>
      <c r="HN71" t="s">
        <v>402</v>
      </c>
      <c r="HO71" t="s">
        <v>402</v>
      </c>
      <c r="HP71" t="s">
        <v>402</v>
      </c>
      <c r="HQ71">
        <v>0</v>
      </c>
      <c r="HR71">
        <v>100</v>
      </c>
      <c r="HS71">
        <v>100</v>
      </c>
      <c r="HT71">
        <v>-0.137</v>
      </c>
      <c r="HU71">
        <v>0</v>
      </c>
      <c r="HV71">
        <v>-0.136285714285691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-1</v>
      </c>
      <c r="IE71">
        <v>-1</v>
      </c>
      <c r="IF71">
        <v>-1</v>
      </c>
      <c r="IG71">
        <v>-1</v>
      </c>
      <c r="IH71">
        <v>4.1</v>
      </c>
      <c r="II71">
        <v>25509233.1</v>
      </c>
      <c r="IJ71">
        <v>1.2915</v>
      </c>
      <c r="IK71">
        <v>2.60864</v>
      </c>
      <c r="IL71">
        <v>2.10083</v>
      </c>
      <c r="IM71">
        <v>2.66846</v>
      </c>
      <c r="IN71">
        <v>2.24854</v>
      </c>
      <c r="IO71">
        <v>2.29736</v>
      </c>
      <c r="IP71">
        <v>38.8457</v>
      </c>
      <c r="IQ71">
        <v>15.4279</v>
      </c>
      <c r="IR71">
        <v>18</v>
      </c>
      <c r="IS71">
        <v>739.789</v>
      </c>
      <c r="IT71">
        <v>515.415</v>
      </c>
      <c r="IU71">
        <v>25.0011</v>
      </c>
      <c r="IV71">
        <v>32.8842</v>
      </c>
      <c r="IW71">
        <v>30.0004</v>
      </c>
      <c r="IX71">
        <v>32.7129</v>
      </c>
      <c r="IY71">
        <v>32.6766</v>
      </c>
      <c r="IZ71">
        <v>25.8073</v>
      </c>
      <c r="JA71">
        <v>100</v>
      </c>
      <c r="JB71">
        <v>0</v>
      </c>
      <c r="JC71">
        <v>25</v>
      </c>
      <c r="JD71">
        <v>400</v>
      </c>
      <c r="JE71">
        <v>14.8029</v>
      </c>
      <c r="JF71">
        <v>100.432</v>
      </c>
      <c r="JG71">
        <v>99.7849</v>
      </c>
    </row>
    <row r="72" spans="1:267">
      <c r="A72">
        <v>54</v>
      </c>
      <c r="B72">
        <v>1530554072.5</v>
      </c>
      <c r="C72">
        <v>3503.40000009537</v>
      </c>
      <c r="D72" t="s">
        <v>562</v>
      </c>
      <c r="E72" t="s">
        <v>563</v>
      </c>
      <c r="F72" t="s">
        <v>393</v>
      </c>
      <c r="G72" t="s">
        <v>394</v>
      </c>
      <c r="I72">
        <v>1530554072.5</v>
      </c>
      <c r="J72">
        <f>(K72)/1000</f>
        <v>0</v>
      </c>
      <c r="K72">
        <f>1000*CT72*AI72*(CP72-CQ72)/(100*CJ72*(1000-AI72*CP72))</f>
        <v>0</v>
      </c>
      <c r="L72">
        <f>CT72*AI72*(CO72-CN72*(1000-AI72*CQ72)/(1000-AI72*CP72))/(100*CJ72)</f>
        <v>0</v>
      </c>
      <c r="M72">
        <f>CN72 - IF(AI72&gt;1, L72*CJ72*100.0/(AK72*DB72), 0)</f>
        <v>0</v>
      </c>
      <c r="N72">
        <f>((T72-J72/2)*M72-L72)/(T72+J72/2)</f>
        <v>0</v>
      </c>
      <c r="O72">
        <f>N72*(CU72+CV72)/1000.0</f>
        <v>0</v>
      </c>
      <c r="P72">
        <f>(CN72 - IF(AI72&gt;1, L72*CJ72*100.0/(AK72*DB72), 0))*(CU72+CV72)/1000.0</f>
        <v>0</v>
      </c>
      <c r="Q72">
        <f>2.0/((1/S72-1/R72)+SIGN(S72)*SQRT((1/S72-1/R72)*(1/S72-1/R72) + 4*CK72/((CK72+1)*(CK72+1))*(2*1/S72*1/R72-1/R72*1/R72)))</f>
        <v>0</v>
      </c>
      <c r="R72">
        <f>IF(LEFT(CL72,1)&lt;&gt;"0",IF(LEFT(CL72,1)="1",3.0,$B$7),$D$5+$E$5*(DB72*CU72/($K$5*1000))+$F$5*(DB72*CU72/($K$5*1000))*MAX(MIN(CJ72,$J$5),$I$5)*MAX(MIN(CJ72,$J$5),$I$5)+$G$5*MAX(MIN(CJ72,$J$5),$I$5)*(DB72*CU72/($K$5*1000))+$H$5*(DB72*CU72/($K$5*1000))*(DB72*CU72/($K$5*1000)))</f>
        <v>0</v>
      </c>
      <c r="S72">
        <f>J72*(1000-(1000*0.61365*exp(17.502*W72/(240.97+W72))/(CU72+CV72)+CP72)/2)/(1000*0.61365*exp(17.502*W72/(240.97+W72))/(CU72+CV72)-CP72)</f>
        <v>0</v>
      </c>
      <c r="T72">
        <f>1/((CK72+1)/(Q72/1.6)+1/(R72/1.37)) + CK72/((CK72+1)/(Q72/1.6) + CK72/(R72/1.37))</f>
        <v>0</v>
      </c>
      <c r="U72">
        <f>(CF72*CI72)</f>
        <v>0</v>
      </c>
      <c r="V72">
        <f>(CW72+(U72+2*0.95*5.67E-8*(((CW72+$B$9)+273)^4-(CW72+273)^4)-44100*J72)/(1.84*29.3*R72+8*0.95*5.67E-8*(CW72+273)^3))</f>
        <v>0</v>
      </c>
      <c r="W72">
        <f>($C$9*CX72+$D$9*CY72+$E$9*V72)</f>
        <v>0</v>
      </c>
      <c r="X72">
        <f>0.61365*exp(17.502*W72/(240.97+W72))</f>
        <v>0</v>
      </c>
      <c r="Y72">
        <f>(Z72/AA72*100)</f>
        <v>0</v>
      </c>
      <c r="Z72">
        <f>CP72*(CU72+CV72)/1000</f>
        <v>0</v>
      </c>
      <c r="AA72">
        <f>0.61365*exp(17.502*CW72/(240.97+CW72))</f>
        <v>0</v>
      </c>
      <c r="AB72">
        <f>(X72-CP72*(CU72+CV72)/1000)</f>
        <v>0</v>
      </c>
      <c r="AC72">
        <f>(-J72*44100)</f>
        <v>0</v>
      </c>
      <c r="AD72">
        <f>2*29.3*R72*0.92*(CW72-W72)</f>
        <v>0</v>
      </c>
      <c r="AE72">
        <f>2*0.95*5.67E-8*(((CW72+$B$9)+273)^4-(W72+273)^4)</f>
        <v>0</v>
      </c>
      <c r="AF72">
        <f>U72+AE72+AC72+AD72</f>
        <v>0</v>
      </c>
      <c r="AG72">
        <v>0</v>
      </c>
      <c r="AH72">
        <v>0</v>
      </c>
      <c r="AI72">
        <f>IF(AG72*$H$15&gt;=AK72,1.0,(AK72/(AK72-AG72*$H$15)))</f>
        <v>0</v>
      </c>
      <c r="AJ72">
        <f>(AI72-1)*100</f>
        <v>0</v>
      </c>
      <c r="AK72">
        <f>MAX(0,($B$15+$C$15*DB72)/(1+$D$15*DB72)*CU72/(CW72+273)*$E$15)</f>
        <v>0</v>
      </c>
      <c r="AL72" t="s">
        <v>395</v>
      </c>
      <c r="AM72">
        <v>0</v>
      </c>
      <c r="AN72">
        <v>0</v>
      </c>
      <c r="AO72">
        <v>0</v>
      </c>
      <c r="AP72">
        <f>1-AN72/AO72</f>
        <v>0</v>
      </c>
      <c r="AQ72">
        <v>-1</v>
      </c>
      <c r="AR72" t="s">
        <v>564</v>
      </c>
      <c r="AS72">
        <v>8278.44</v>
      </c>
      <c r="AT72">
        <v>1296.8188</v>
      </c>
      <c r="AU72">
        <v>1573</v>
      </c>
      <c r="AV72">
        <f>1-AT72/AU72</f>
        <v>0</v>
      </c>
      <c r="AW72">
        <v>0.5</v>
      </c>
      <c r="AX72">
        <f>CG72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395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BN72" t="s">
        <v>395</v>
      </c>
      <c r="BO72" t="s">
        <v>395</v>
      </c>
      <c r="BP72" t="s">
        <v>395</v>
      </c>
      <c r="BQ72" t="s">
        <v>395</v>
      </c>
      <c r="BR72" t="s">
        <v>395</v>
      </c>
      <c r="BS72" t="s">
        <v>395</v>
      </c>
      <c r="BT72" t="s">
        <v>395</v>
      </c>
      <c r="BU72" t="s">
        <v>395</v>
      </c>
      <c r="BV72" t="s">
        <v>395</v>
      </c>
      <c r="BW72" t="s">
        <v>395</v>
      </c>
      <c r="BX72" t="s">
        <v>395</v>
      </c>
      <c r="BY72" t="s">
        <v>395</v>
      </c>
      <c r="BZ72" t="s">
        <v>395</v>
      </c>
      <c r="CA72" t="s">
        <v>395</v>
      </c>
      <c r="CB72" t="s">
        <v>395</v>
      </c>
      <c r="CC72" t="s">
        <v>395</v>
      </c>
      <c r="CD72" t="s">
        <v>395</v>
      </c>
      <c r="CE72" t="s">
        <v>395</v>
      </c>
      <c r="CF72">
        <f>$B$13*DC72+$C$13*DD72+$F$13*DO72*(1-DR72)</f>
        <v>0</v>
      </c>
      <c r="CG72">
        <f>CF72*CH72</f>
        <v>0</v>
      </c>
      <c r="CH72">
        <f>($B$13*$D$11+$C$13*$D$11+$F$13*((EB72+DT72)/MAX(EB72+DT72+EC72, 0.1)*$I$11+EC72/MAX(EB72+DT72+EC72, 0.1)*$J$11))/($B$13+$C$13+$F$13)</f>
        <v>0</v>
      </c>
      <c r="CI72">
        <f>($B$13*$K$11+$C$13*$K$11+$F$13*((EB72+DT72)/MAX(EB72+DT72+EC72, 0.1)*$P$11+EC72/MAX(EB72+DT72+EC72, 0.1)*$Q$11))/($B$13+$C$13+$F$13)</f>
        <v>0</v>
      </c>
      <c r="CJ72">
        <v>9</v>
      </c>
      <c r="CK72">
        <v>0.5</v>
      </c>
      <c r="CL72" t="s">
        <v>397</v>
      </c>
      <c r="CM72">
        <v>1530554072.5</v>
      </c>
      <c r="CN72">
        <v>373.21</v>
      </c>
      <c r="CO72">
        <v>399.68</v>
      </c>
      <c r="CP72">
        <v>29.8424</v>
      </c>
      <c r="CQ72">
        <v>25.4344</v>
      </c>
      <c r="CR72">
        <v>373.347</v>
      </c>
      <c r="CS72">
        <v>29.8424</v>
      </c>
      <c r="CT72">
        <v>700.017</v>
      </c>
      <c r="CU72">
        <v>90.8458</v>
      </c>
      <c r="CV72">
        <v>0.100201</v>
      </c>
      <c r="CW72">
        <v>28.8503</v>
      </c>
      <c r="CX72">
        <v>28.4112</v>
      </c>
      <c r="CY72">
        <v>999.9</v>
      </c>
      <c r="CZ72">
        <v>0</v>
      </c>
      <c r="DA72">
        <v>0</v>
      </c>
      <c r="DB72">
        <v>9999.38</v>
      </c>
      <c r="DC72">
        <v>0</v>
      </c>
      <c r="DD72">
        <v>0.227345</v>
      </c>
      <c r="DE72">
        <v>-26.47</v>
      </c>
      <c r="DF72">
        <v>384.69</v>
      </c>
      <c r="DG72">
        <v>410.111</v>
      </c>
      <c r="DH72">
        <v>4.40794</v>
      </c>
      <c r="DI72">
        <v>399.68</v>
      </c>
      <c r="DJ72">
        <v>25.4344</v>
      </c>
      <c r="DK72">
        <v>2.71106</v>
      </c>
      <c r="DL72">
        <v>2.31061</v>
      </c>
      <c r="DM72">
        <v>22.3523</v>
      </c>
      <c r="DN72">
        <v>19.7506</v>
      </c>
      <c r="DO72">
        <v>1999.81</v>
      </c>
      <c r="DP72">
        <v>0.900001</v>
      </c>
      <c r="DQ72">
        <v>0.0999991</v>
      </c>
      <c r="DR72">
        <v>0</v>
      </c>
      <c r="DS72">
        <v>1204.37</v>
      </c>
      <c r="DT72">
        <v>4.99974</v>
      </c>
      <c r="DU72">
        <v>26276.1</v>
      </c>
      <c r="DV72">
        <v>15358.5</v>
      </c>
      <c r="DW72">
        <v>48.125</v>
      </c>
      <c r="DX72">
        <v>49</v>
      </c>
      <c r="DY72">
        <v>48.937</v>
      </c>
      <c r="DZ72">
        <v>48.625</v>
      </c>
      <c r="EA72">
        <v>49.75</v>
      </c>
      <c r="EB72">
        <v>1795.33</v>
      </c>
      <c r="EC72">
        <v>199.48</v>
      </c>
      <c r="ED72">
        <v>0</v>
      </c>
      <c r="EE72">
        <v>89.0999999046326</v>
      </c>
      <c r="EF72">
        <v>0</v>
      </c>
      <c r="EG72">
        <v>1296.8188</v>
      </c>
      <c r="EH72">
        <v>-843.137691044211</v>
      </c>
      <c r="EI72">
        <v>-16606.8922830488</v>
      </c>
      <c r="EJ72">
        <v>28113.54</v>
      </c>
      <c r="EK72">
        <v>15</v>
      </c>
      <c r="EL72">
        <v>1530553734.1</v>
      </c>
      <c r="EM72" t="s">
        <v>549</v>
      </c>
      <c r="EN72">
        <v>1530553734.1</v>
      </c>
      <c r="EO72">
        <v>0</v>
      </c>
      <c r="EP72">
        <v>2</v>
      </c>
      <c r="EQ72">
        <v>0.056</v>
      </c>
      <c r="ER72">
        <v>0</v>
      </c>
      <c r="ES72">
        <v>-0.136</v>
      </c>
      <c r="ET72">
        <v>0</v>
      </c>
      <c r="EU72">
        <v>400</v>
      </c>
      <c r="EV72">
        <v>0</v>
      </c>
      <c r="EW72">
        <v>0.09</v>
      </c>
      <c r="EX72">
        <v>0</v>
      </c>
      <c r="EY72">
        <v>-26.227743902439</v>
      </c>
      <c r="EZ72">
        <v>-3.09709756097563</v>
      </c>
      <c r="FA72">
        <v>0.339042688188433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4.25682414634146</v>
      </c>
      <c r="FH72">
        <v>1.05889045296167</v>
      </c>
      <c r="FI72">
        <v>0.106506451241127</v>
      </c>
      <c r="FJ72">
        <v>0</v>
      </c>
      <c r="FK72">
        <v>0</v>
      </c>
      <c r="FL72">
        <v>3</v>
      </c>
      <c r="FM72" t="s">
        <v>399</v>
      </c>
      <c r="FN72">
        <v>3.44399</v>
      </c>
      <c r="FO72">
        <v>2.77975</v>
      </c>
      <c r="FP72">
        <v>0.0788383</v>
      </c>
      <c r="FQ72">
        <v>0.0830435</v>
      </c>
      <c r="FR72">
        <v>0.115372</v>
      </c>
      <c r="FS72">
        <v>0.102117</v>
      </c>
      <c r="FT72">
        <v>19483.2</v>
      </c>
      <c r="FU72">
        <v>23670.2</v>
      </c>
      <c r="FV72">
        <v>20622.9</v>
      </c>
      <c r="FW72">
        <v>24928.3</v>
      </c>
      <c r="FX72">
        <v>28955.5</v>
      </c>
      <c r="FY72">
        <v>32971.9</v>
      </c>
      <c r="FZ72">
        <v>37263.5</v>
      </c>
      <c r="GA72">
        <v>41397.5</v>
      </c>
      <c r="GB72">
        <v>2.21112</v>
      </c>
      <c r="GC72">
        <v>1.96872</v>
      </c>
      <c r="GD72">
        <v>-0.0188872</v>
      </c>
      <c r="GE72">
        <v>0</v>
      </c>
      <c r="GF72">
        <v>28.7193</v>
      </c>
      <c r="GG72">
        <v>999.9</v>
      </c>
      <c r="GH72">
        <v>61.574</v>
      </c>
      <c r="GI72">
        <v>35.278</v>
      </c>
      <c r="GJ72">
        <v>38.8769</v>
      </c>
      <c r="GK72">
        <v>62.2528</v>
      </c>
      <c r="GL72">
        <v>17.6923</v>
      </c>
      <c r="GM72">
        <v>2</v>
      </c>
      <c r="GN72">
        <v>0.436065</v>
      </c>
      <c r="GO72">
        <v>3.51484</v>
      </c>
      <c r="GP72">
        <v>20.2981</v>
      </c>
      <c r="GQ72">
        <v>5.21744</v>
      </c>
      <c r="GR72">
        <v>11.962</v>
      </c>
      <c r="GS72">
        <v>4.9858</v>
      </c>
      <c r="GT72">
        <v>3.301</v>
      </c>
      <c r="GU72">
        <v>999.9</v>
      </c>
      <c r="GV72">
        <v>9999</v>
      </c>
      <c r="GW72">
        <v>9999</v>
      </c>
      <c r="GX72">
        <v>9999</v>
      </c>
      <c r="GY72">
        <v>1.88407</v>
      </c>
      <c r="GZ72">
        <v>1.88104</v>
      </c>
      <c r="HA72">
        <v>1.88278</v>
      </c>
      <c r="HB72">
        <v>1.88127</v>
      </c>
      <c r="HC72">
        <v>1.88267</v>
      </c>
      <c r="HD72">
        <v>1.882</v>
      </c>
      <c r="HE72">
        <v>1.88393</v>
      </c>
      <c r="HF72">
        <v>1.88111</v>
      </c>
      <c r="HG72">
        <v>5</v>
      </c>
      <c r="HH72">
        <v>0</v>
      </c>
      <c r="HI72">
        <v>0</v>
      </c>
      <c r="HJ72">
        <v>0</v>
      </c>
      <c r="HK72" t="s">
        <v>400</v>
      </c>
      <c r="HL72" t="s">
        <v>401</v>
      </c>
      <c r="HM72" t="s">
        <v>402</v>
      </c>
      <c r="HN72" t="s">
        <v>402</v>
      </c>
      <c r="HO72" t="s">
        <v>402</v>
      </c>
      <c r="HP72" t="s">
        <v>402</v>
      </c>
      <c r="HQ72">
        <v>0</v>
      </c>
      <c r="HR72">
        <v>100</v>
      </c>
      <c r="HS72">
        <v>100</v>
      </c>
      <c r="HT72">
        <v>-0.137</v>
      </c>
      <c r="HU72">
        <v>0</v>
      </c>
      <c r="HV72">
        <v>-0.136285714285691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-1</v>
      </c>
      <c r="IE72">
        <v>-1</v>
      </c>
      <c r="IF72">
        <v>-1</v>
      </c>
      <c r="IG72">
        <v>-1</v>
      </c>
      <c r="IH72">
        <v>5.6</v>
      </c>
      <c r="II72">
        <v>25509234.5</v>
      </c>
      <c r="IJ72">
        <v>1.29395</v>
      </c>
      <c r="IK72">
        <v>2.60742</v>
      </c>
      <c r="IL72">
        <v>2.10083</v>
      </c>
      <c r="IM72">
        <v>2.66846</v>
      </c>
      <c r="IN72">
        <v>2.24854</v>
      </c>
      <c r="IO72">
        <v>2.32422</v>
      </c>
      <c r="IP72">
        <v>38.8704</v>
      </c>
      <c r="IQ72">
        <v>15.4016</v>
      </c>
      <c r="IR72">
        <v>18</v>
      </c>
      <c r="IS72">
        <v>748.46</v>
      </c>
      <c r="IT72">
        <v>514.167</v>
      </c>
      <c r="IU72">
        <v>25.0007</v>
      </c>
      <c r="IV72">
        <v>32.9861</v>
      </c>
      <c r="IW72">
        <v>30.0006</v>
      </c>
      <c r="IX72">
        <v>32.7954</v>
      </c>
      <c r="IY72">
        <v>32.762</v>
      </c>
      <c r="IZ72">
        <v>25.8343</v>
      </c>
      <c r="JA72">
        <v>100</v>
      </c>
      <c r="JB72">
        <v>0</v>
      </c>
      <c r="JC72">
        <v>25</v>
      </c>
      <c r="JD72">
        <v>400</v>
      </c>
      <c r="JE72">
        <v>14.8029</v>
      </c>
      <c r="JF72">
        <v>100.411</v>
      </c>
      <c r="JG72">
        <v>99.7615</v>
      </c>
    </row>
    <row r="73" spans="1:267">
      <c r="A73">
        <v>55</v>
      </c>
      <c r="B73">
        <v>1530554174.5</v>
      </c>
      <c r="C73">
        <v>3605.40000009537</v>
      </c>
      <c r="D73" t="s">
        <v>565</v>
      </c>
      <c r="E73" t="s">
        <v>566</v>
      </c>
      <c r="F73" t="s">
        <v>393</v>
      </c>
      <c r="G73" t="s">
        <v>394</v>
      </c>
      <c r="I73">
        <v>1530554174.5</v>
      </c>
      <c r="J73">
        <f>(K73)/1000</f>
        <v>0</v>
      </c>
      <c r="K73">
        <f>1000*CT73*AI73*(CP73-CQ73)/(100*CJ73*(1000-AI73*CP73))</f>
        <v>0</v>
      </c>
      <c r="L73">
        <f>CT73*AI73*(CO73-CN73*(1000-AI73*CQ73)/(1000-AI73*CP73))/(100*CJ73)</f>
        <v>0</v>
      </c>
      <c r="M73">
        <f>CN73 - IF(AI73&gt;1, L73*CJ73*100.0/(AK73*DB73), 0)</f>
        <v>0</v>
      </c>
      <c r="N73">
        <f>((T73-J73/2)*M73-L73)/(T73+J73/2)</f>
        <v>0</v>
      </c>
      <c r="O73">
        <f>N73*(CU73+CV73)/1000.0</f>
        <v>0</v>
      </c>
      <c r="P73">
        <f>(CN73 - IF(AI73&gt;1, L73*CJ73*100.0/(AK73*DB73), 0))*(CU73+CV73)/1000.0</f>
        <v>0</v>
      </c>
      <c r="Q73">
        <f>2.0/((1/S73-1/R73)+SIGN(S73)*SQRT((1/S73-1/R73)*(1/S73-1/R73) + 4*CK73/((CK73+1)*(CK73+1))*(2*1/S73*1/R73-1/R73*1/R73)))</f>
        <v>0</v>
      </c>
      <c r="R73">
        <f>IF(LEFT(CL73,1)&lt;&gt;"0",IF(LEFT(CL73,1)="1",3.0,$B$7),$D$5+$E$5*(DB73*CU73/($K$5*1000))+$F$5*(DB73*CU73/($K$5*1000))*MAX(MIN(CJ73,$J$5),$I$5)*MAX(MIN(CJ73,$J$5),$I$5)+$G$5*MAX(MIN(CJ73,$J$5),$I$5)*(DB73*CU73/($K$5*1000))+$H$5*(DB73*CU73/($K$5*1000))*(DB73*CU73/($K$5*1000)))</f>
        <v>0</v>
      </c>
      <c r="S73">
        <f>J73*(1000-(1000*0.61365*exp(17.502*W73/(240.97+W73))/(CU73+CV73)+CP73)/2)/(1000*0.61365*exp(17.502*W73/(240.97+W73))/(CU73+CV73)-CP73)</f>
        <v>0</v>
      </c>
      <c r="T73">
        <f>1/((CK73+1)/(Q73/1.6)+1/(R73/1.37)) + CK73/((CK73+1)/(Q73/1.6) + CK73/(R73/1.37))</f>
        <v>0</v>
      </c>
      <c r="U73">
        <f>(CF73*CI73)</f>
        <v>0</v>
      </c>
      <c r="V73">
        <f>(CW73+(U73+2*0.95*5.67E-8*(((CW73+$B$9)+273)^4-(CW73+273)^4)-44100*J73)/(1.84*29.3*R73+8*0.95*5.67E-8*(CW73+273)^3))</f>
        <v>0</v>
      </c>
      <c r="W73">
        <f>($C$9*CX73+$D$9*CY73+$E$9*V73)</f>
        <v>0</v>
      </c>
      <c r="X73">
        <f>0.61365*exp(17.502*W73/(240.97+W73))</f>
        <v>0</v>
      </c>
      <c r="Y73">
        <f>(Z73/AA73*100)</f>
        <v>0</v>
      </c>
      <c r="Z73">
        <f>CP73*(CU73+CV73)/1000</f>
        <v>0</v>
      </c>
      <c r="AA73">
        <f>0.61365*exp(17.502*CW73/(240.97+CW73))</f>
        <v>0</v>
      </c>
      <c r="AB73">
        <f>(X73-CP73*(CU73+CV73)/1000)</f>
        <v>0</v>
      </c>
      <c r="AC73">
        <f>(-J73*44100)</f>
        <v>0</v>
      </c>
      <c r="AD73">
        <f>2*29.3*R73*0.92*(CW73-W73)</f>
        <v>0</v>
      </c>
      <c r="AE73">
        <f>2*0.95*5.67E-8*(((CW73+$B$9)+273)^4-(W73+273)^4)</f>
        <v>0</v>
      </c>
      <c r="AF73">
        <f>U73+AE73+AC73+AD73</f>
        <v>0</v>
      </c>
      <c r="AG73">
        <v>4</v>
      </c>
      <c r="AH73">
        <v>1</v>
      </c>
      <c r="AI73">
        <f>IF(AG73*$H$15&gt;=AK73,1.0,(AK73/(AK73-AG73*$H$15)))</f>
        <v>0</v>
      </c>
      <c r="AJ73">
        <f>(AI73-1)*100</f>
        <v>0</v>
      </c>
      <c r="AK73">
        <f>MAX(0,($B$15+$C$15*DB73)/(1+$D$15*DB73)*CU73/(CW73+273)*$E$15)</f>
        <v>0</v>
      </c>
      <c r="AL73" t="s">
        <v>395</v>
      </c>
      <c r="AM73">
        <v>0</v>
      </c>
      <c r="AN73">
        <v>0</v>
      </c>
      <c r="AO73">
        <v>0</v>
      </c>
      <c r="AP73">
        <f>1-AN73/AO73</f>
        <v>0</v>
      </c>
      <c r="AQ73">
        <v>-1</v>
      </c>
      <c r="AR73" t="s">
        <v>567</v>
      </c>
      <c r="AS73">
        <v>8308.25</v>
      </c>
      <c r="AT73">
        <v>1213.99461538462</v>
      </c>
      <c r="AU73">
        <v>1676.7</v>
      </c>
      <c r="AV73">
        <f>1-AT73/AU73</f>
        <v>0</v>
      </c>
      <c r="AW73">
        <v>0.5</v>
      </c>
      <c r="AX73">
        <f>CG73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395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BN73" t="s">
        <v>395</v>
      </c>
      <c r="BO73" t="s">
        <v>395</v>
      </c>
      <c r="BP73" t="s">
        <v>395</v>
      </c>
      <c r="BQ73" t="s">
        <v>395</v>
      </c>
      <c r="BR73" t="s">
        <v>395</v>
      </c>
      <c r="BS73" t="s">
        <v>395</v>
      </c>
      <c r="BT73" t="s">
        <v>395</v>
      </c>
      <c r="BU73" t="s">
        <v>395</v>
      </c>
      <c r="BV73" t="s">
        <v>395</v>
      </c>
      <c r="BW73" t="s">
        <v>395</v>
      </c>
      <c r="BX73" t="s">
        <v>395</v>
      </c>
      <c r="BY73" t="s">
        <v>395</v>
      </c>
      <c r="BZ73" t="s">
        <v>395</v>
      </c>
      <c r="CA73" t="s">
        <v>395</v>
      </c>
      <c r="CB73" t="s">
        <v>395</v>
      </c>
      <c r="CC73" t="s">
        <v>395</v>
      </c>
      <c r="CD73" t="s">
        <v>395</v>
      </c>
      <c r="CE73" t="s">
        <v>395</v>
      </c>
      <c r="CF73">
        <f>$B$13*DC73+$C$13*DD73+$F$13*DO73*(1-DR73)</f>
        <v>0</v>
      </c>
      <c r="CG73">
        <f>CF73*CH73</f>
        <v>0</v>
      </c>
      <c r="CH73">
        <f>($B$13*$D$11+$C$13*$D$11+$F$13*((EB73+DT73)/MAX(EB73+DT73+EC73, 0.1)*$I$11+EC73/MAX(EB73+DT73+EC73, 0.1)*$J$11))/($B$13+$C$13+$F$13)</f>
        <v>0</v>
      </c>
      <c r="CI73">
        <f>($B$13*$K$11+$C$13*$K$11+$F$13*((EB73+DT73)/MAX(EB73+DT73+EC73, 0.1)*$P$11+EC73/MAX(EB73+DT73+EC73, 0.1)*$Q$11))/($B$13+$C$13+$F$13)</f>
        <v>0</v>
      </c>
      <c r="CJ73">
        <v>9</v>
      </c>
      <c r="CK73">
        <v>0.5</v>
      </c>
      <c r="CL73" t="s">
        <v>397</v>
      </c>
      <c r="CM73">
        <v>1530554174.5</v>
      </c>
      <c r="CN73">
        <v>366.709</v>
      </c>
      <c r="CO73">
        <v>400.003</v>
      </c>
      <c r="CP73">
        <v>30.3246</v>
      </c>
      <c r="CQ73">
        <v>25.4318</v>
      </c>
      <c r="CR73">
        <v>366.845</v>
      </c>
      <c r="CS73">
        <v>30.3246</v>
      </c>
      <c r="CT73">
        <v>700.027</v>
      </c>
      <c r="CU73">
        <v>90.8473</v>
      </c>
      <c r="CV73">
        <v>0.0998664</v>
      </c>
      <c r="CW73">
        <v>28.7918</v>
      </c>
      <c r="CX73">
        <v>28.8171</v>
      </c>
      <c r="CY73">
        <v>999.9</v>
      </c>
      <c r="CZ73">
        <v>0</v>
      </c>
      <c r="DA73">
        <v>0</v>
      </c>
      <c r="DB73">
        <v>9995.62</v>
      </c>
      <c r="DC73">
        <v>0</v>
      </c>
      <c r="DD73">
        <v>0.232823</v>
      </c>
      <c r="DE73">
        <v>-33.2942</v>
      </c>
      <c r="DF73">
        <v>378.177</v>
      </c>
      <c r="DG73">
        <v>410.441</v>
      </c>
      <c r="DH73">
        <v>4.89279</v>
      </c>
      <c r="DI73">
        <v>400.003</v>
      </c>
      <c r="DJ73">
        <v>25.4318</v>
      </c>
      <c r="DK73">
        <v>2.75491</v>
      </c>
      <c r="DL73">
        <v>2.31041</v>
      </c>
      <c r="DM73">
        <v>22.6164</v>
      </c>
      <c r="DN73">
        <v>19.7492</v>
      </c>
      <c r="DO73">
        <v>1999.94</v>
      </c>
      <c r="DP73">
        <v>0.899992</v>
      </c>
      <c r="DQ73">
        <v>0.100008</v>
      </c>
      <c r="DR73">
        <v>0</v>
      </c>
      <c r="DS73">
        <v>1165.24</v>
      </c>
      <c r="DT73">
        <v>4.99974</v>
      </c>
      <c r="DU73">
        <v>25591.8</v>
      </c>
      <c r="DV73">
        <v>15359.4</v>
      </c>
      <c r="DW73">
        <v>47.75</v>
      </c>
      <c r="DX73">
        <v>48.875</v>
      </c>
      <c r="DY73">
        <v>48.625</v>
      </c>
      <c r="DZ73">
        <v>48.562</v>
      </c>
      <c r="EA73">
        <v>49.437</v>
      </c>
      <c r="EB73">
        <v>1795.43</v>
      </c>
      <c r="EC73">
        <v>199.51</v>
      </c>
      <c r="ED73">
        <v>0</v>
      </c>
      <c r="EE73">
        <v>101.5</v>
      </c>
      <c r="EF73">
        <v>0</v>
      </c>
      <c r="EG73">
        <v>1213.99461538462</v>
      </c>
      <c r="EH73">
        <v>-384.051966052741</v>
      </c>
      <c r="EI73">
        <v>-7932.11965925452</v>
      </c>
      <c r="EJ73">
        <v>26692.8115384615</v>
      </c>
      <c r="EK73">
        <v>15</v>
      </c>
      <c r="EL73">
        <v>1530553734.1</v>
      </c>
      <c r="EM73" t="s">
        <v>549</v>
      </c>
      <c r="EN73">
        <v>1530553734.1</v>
      </c>
      <c r="EO73">
        <v>0</v>
      </c>
      <c r="EP73">
        <v>2</v>
      </c>
      <c r="EQ73">
        <v>0.056</v>
      </c>
      <c r="ER73">
        <v>0</v>
      </c>
      <c r="ES73">
        <v>-0.136</v>
      </c>
      <c r="ET73">
        <v>0</v>
      </c>
      <c r="EU73">
        <v>400</v>
      </c>
      <c r="EV73">
        <v>0</v>
      </c>
      <c r="EW73">
        <v>0.09</v>
      </c>
      <c r="EX73">
        <v>0</v>
      </c>
      <c r="EY73">
        <v>-31.9561829268293</v>
      </c>
      <c r="EZ73">
        <v>-11.7035853658537</v>
      </c>
      <c r="FA73">
        <v>1.25807005968442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4.19489536585366</v>
      </c>
      <c r="FH73">
        <v>5.42767233449477</v>
      </c>
      <c r="FI73">
        <v>0.553339015776914</v>
      </c>
      <c r="FJ73">
        <v>0</v>
      </c>
      <c r="FK73">
        <v>0</v>
      </c>
      <c r="FL73">
        <v>3</v>
      </c>
      <c r="FM73" t="s">
        <v>399</v>
      </c>
      <c r="FN73">
        <v>3.44395</v>
      </c>
      <c r="FO73">
        <v>2.77938</v>
      </c>
      <c r="FP73">
        <v>0.0777466</v>
      </c>
      <c r="FQ73">
        <v>0.0830742</v>
      </c>
      <c r="FR73">
        <v>0.116638</v>
      </c>
      <c r="FS73">
        <v>0.102086</v>
      </c>
      <c r="FT73">
        <v>19499.6</v>
      </c>
      <c r="FU73">
        <v>23663.7</v>
      </c>
      <c r="FV73">
        <v>20616.2</v>
      </c>
      <c r="FW73">
        <v>24922.8</v>
      </c>
      <c r="FX73">
        <v>28905.3</v>
      </c>
      <c r="FY73">
        <v>32966.2</v>
      </c>
      <c r="FZ73">
        <v>37252.3</v>
      </c>
      <c r="GA73">
        <v>41389.3</v>
      </c>
      <c r="GB73">
        <v>2.20112</v>
      </c>
      <c r="GC73">
        <v>1.96793</v>
      </c>
      <c r="GD73">
        <v>0.0012815</v>
      </c>
      <c r="GE73">
        <v>0</v>
      </c>
      <c r="GF73">
        <v>28.7962</v>
      </c>
      <c r="GG73">
        <v>999.9</v>
      </c>
      <c r="GH73">
        <v>61.214</v>
      </c>
      <c r="GI73">
        <v>35.309</v>
      </c>
      <c r="GJ73">
        <v>38.7131</v>
      </c>
      <c r="GK73">
        <v>62.1928</v>
      </c>
      <c r="GL73">
        <v>17.7163</v>
      </c>
      <c r="GM73">
        <v>2</v>
      </c>
      <c r="GN73">
        <v>0.447917</v>
      </c>
      <c r="GO73">
        <v>3.56777</v>
      </c>
      <c r="GP73">
        <v>20.2961</v>
      </c>
      <c r="GQ73">
        <v>5.21684</v>
      </c>
      <c r="GR73">
        <v>11.962</v>
      </c>
      <c r="GS73">
        <v>4.98485</v>
      </c>
      <c r="GT73">
        <v>3.30025</v>
      </c>
      <c r="GU73">
        <v>999.9</v>
      </c>
      <c r="GV73">
        <v>9999</v>
      </c>
      <c r="GW73">
        <v>9999</v>
      </c>
      <c r="GX73">
        <v>9999</v>
      </c>
      <c r="GY73">
        <v>1.88407</v>
      </c>
      <c r="GZ73">
        <v>1.88104</v>
      </c>
      <c r="HA73">
        <v>1.88279</v>
      </c>
      <c r="HB73">
        <v>1.88129</v>
      </c>
      <c r="HC73">
        <v>1.88267</v>
      </c>
      <c r="HD73">
        <v>1.88201</v>
      </c>
      <c r="HE73">
        <v>1.88394</v>
      </c>
      <c r="HF73">
        <v>1.88111</v>
      </c>
      <c r="HG73">
        <v>5</v>
      </c>
      <c r="HH73">
        <v>0</v>
      </c>
      <c r="HI73">
        <v>0</v>
      </c>
      <c r="HJ73">
        <v>0</v>
      </c>
      <c r="HK73" t="s">
        <v>400</v>
      </c>
      <c r="HL73" t="s">
        <v>401</v>
      </c>
      <c r="HM73" t="s">
        <v>402</v>
      </c>
      <c r="HN73" t="s">
        <v>402</v>
      </c>
      <c r="HO73" t="s">
        <v>402</v>
      </c>
      <c r="HP73" t="s">
        <v>402</v>
      </c>
      <c r="HQ73">
        <v>0</v>
      </c>
      <c r="HR73">
        <v>100</v>
      </c>
      <c r="HS73">
        <v>100</v>
      </c>
      <c r="HT73">
        <v>-0.136</v>
      </c>
      <c r="HU73">
        <v>0</v>
      </c>
      <c r="HV73">
        <v>-0.136285714285691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-1</v>
      </c>
      <c r="IE73">
        <v>-1</v>
      </c>
      <c r="IF73">
        <v>-1</v>
      </c>
      <c r="IG73">
        <v>-1</v>
      </c>
      <c r="IH73">
        <v>7.3</v>
      </c>
      <c r="II73">
        <v>25509236.2</v>
      </c>
      <c r="IJ73">
        <v>1.29272</v>
      </c>
      <c r="IK73">
        <v>2.61353</v>
      </c>
      <c r="IL73">
        <v>2.10083</v>
      </c>
      <c r="IM73">
        <v>2.66602</v>
      </c>
      <c r="IN73">
        <v>2.24854</v>
      </c>
      <c r="IO73">
        <v>2.28027</v>
      </c>
      <c r="IP73">
        <v>38.8704</v>
      </c>
      <c r="IQ73">
        <v>15.3754</v>
      </c>
      <c r="IR73">
        <v>18</v>
      </c>
      <c r="IS73">
        <v>740.877</v>
      </c>
      <c r="IT73">
        <v>514.496</v>
      </c>
      <c r="IU73">
        <v>25.0013</v>
      </c>
      <c r="IV73">
        <v>33.1168</v>
      </c>
      <c r="IW73">
        <v>30.0006</v>
      </c>
      <c r="IX73">
        <v>32.9113</v>
      </c>
      <c r="IY73">
        <v>32.8674</v>
      </c>
      <c r="IZ73">
        <v>25.8353</v>
      </c>
      <c r="JA73">
        <v>100</v>
      </c>
      <c r="JB73">
        <v>0</v>
      </c>
      <c r="JC73">
        <v>25</v>
      </c>
      <c r="JD73">
        <v>400</v>
      </c>
      <c r="JE73">
        <v>14.8029</v>
      </c>
      <c r="JF73">
        <v>100.38</v>
      </c>
      <c r="JG73">
        <v>99.7409</v>
      </c>
    </row>
    <row r="74" spans="1:267">
      <c r="A74">
        <v>56</v>
      </c>
      <c r="B74">
        <v>1530554220.5</v>
      </c>
      <c r="C74">
        <v>3651.40000009537</v>
      </c>
      <c r="D74" t="s">
        <v>568</v>
      </c>
      <c r="E74" t="s">
        <v>569</v>
      </c>
      <c r="F74" t="s">
        <v>393</v>
      </c>
      <c r="G74" t="s">
        <v>394</v>
      </c>
      <c r="I74">
        <v>1530554220.5</v>
      </c>
      <c r="J74">
        <f>(K74)/1000</f>
        <v>0</v>
      </c>
      <c r="K74">
        <f>1000*CT74*AI74*(CP74-CQ74)/(100*CJ74*(1000-AI74*CP74))</f>
        <v>0</v>
      </c>
      <c r="L74">
        <f>CT74*AI74*(CO74-CN74*(1000-AI74*CQ74)/(1000-AI74*CP74))/(100*CJ74)</f>
        <v>0</v>
      </c>
      <c r="M74">
        <f>CN74 - IF(AI74&gt;1, L74*CJ74*100.0/(AK74*DB74), 0)</f>
        <v>0</v>
      </c>
      <c r="N74">
        <f>((T74-J74/2)*M74-L74)/(T74+J74/2)</f>
        <v>0</v>
      </c>
      <c r="O74">
        <f>N74*(CU74+CV74)/1000.0</f>
        <v>0</v>
      </c>
      <c r="P74">
        <f>(CN74 - IF(AI74&gt;1, L74*CJ74*100.0/(AK74*DB74), 0))*(CU74+CV74)/1000.0</f>
        <v>0</v>
      </c>
      <c r="Q74">
        <f>2.0/((1/S74-1/R74)+SIGN(S74)*SQRT((1/S74-1/R74)*(1/S74-1/R74) + 4*CK74/((CK74+1)*(CK74+1))*(2*1/S74*1/R74-1/R74*1/R74)))</f>
        <v>0</v>
      </c>
      <c r="R74">
        <f>IF(LEFT(CL74,1)&lt;&gt;"0",IF(LEFT(CL74,1)="1",3.0,$B$7),$D$5+$E$5*(DB74*CU74/($K$5*1000))+$F$5*(DB74*CU74/($K$5*1000))*MAX(MIN(CJ74,$J$5),$I$5)*MAX(MIN(CJ74,$J$5),$I$5)+$G$5*MAX(MIN(CJ74,$J$5),$I$5)*(DB74*CU74/($K$5*1000))+$H$5*(DB74*CU74/($K$5*1000))*(DB74*CU74/($K$5*1000)))</f>
        <v>0</v>
      </c>
      <c r="S74">
        <f>J74*(1000-(1000*0.61365*exp(17.502*W74/(240.97+W74))/(CU74+CV74)+CP74)/2)/(1000*0.61365*exp(17.502*W74/(240.97+W74))/(CU74+CV74)-CP74)</f>
        <v>0</v>
      </c>
      <c r="T74">
        <f>1/((CK74+1)/(Q74/1.6)+1/(R74/1.37)) + CK74/((CK74+1)/(Q74/1.6) + CK74/(R74/1.37))</f>
        <v>0</v>
      </c>
      <c r="U74">
        <f>(CF74*CI74)</f>
        <v>0</v>
      </c>
      <c r="V74">
        <f>(CW74+(U74+2*0.95*5.67E-8*(((CW74+$B$9)+273)^4-(CW74+273)^4)-44100*J74)/(1.84*29.3*R74+8*0.95*5.67E-8*(CW74+273)^3))</f>
        <v>0</v>
      </c>
      <c r="W74">
        <f>($C$9*CX74+$D$9*CY74+$E$9*V74)</f>
        <v>0</v>
      </c>
      <c r="X74">
        <f>0.61365*exp(17.502*W74/(240.97+W74))</f>
        <v>0</v>
      </c>
      <c r="Y74">
        <f>(Z74/AA74*100)</f>
        <v>0</v>
      </c>
      <c r="Z74">
        <f>CP74*(CU74+CV74)/1000</f>
        <v>0</v>
      </c>
      <c r="AA74">
        <f>0.61365*exp(17.502*CW74/(240.97+CW74))</f>
        <v>0</v>
      </c>
      <c r="AB74">
        <f>(X74-CP74*(CU74+CV74)/1000)</f>
        <v>0</v>
      </c>
      <c r="AC74">
        <f>(-J74*44100)</f>
        <v>0</v>
      </c>
      <c r="AD74">
        <f>2*29.3*R74*0.92*(CW74-W74)</f>
        <v>0</v>
      </c>
      <c r="AE74">
        <f>2*0.95*5.67E-8*(((CW74+$B$9)+273)^4-(W74+273)^4)</f>
        <v>0</v>
      </c>
      <c r="AF74">
        <f>U74+AE74+AC74+AD74</f>
        <v>0</v>
      </c>
      <c r="AG74">
        <v>191</v>
      </c>
      <c r="AH74">
        <v>27</v>
      </c>
      <c r="AI74">
        <f>IF(AG74*$H$15&gt;=AK74,1.0,(AK74/(AK74-AG74*$H$15)))</f>
        <v>0</v>
      </c>
      <c r="AJ74">
        <f>(AI74-1)*100</f>
        <v>0</v>
      </c>
      <c r="AK74">
        <f>MAX(0,($B$15+$C$15*DB74)/(1+$D$15*DB74)*CU74/(CW74+273)*$E$15)</f>
        <v>0</v>
      </c>
      <c r="AL74" t="s">
        <v>395</v>
      </c>
      <c r="AM74">
        <v>0</v>
      </c>
      <c r="AN74">
        <v>0</v>
      </c>
      <c r="AO74">
        <v>0</v>
      </c>
      <c r="AP74">
        <f>1-AN74/AO74</f>
        <v>0</v>
      </c>
      <c r="AQ74">
        <v>-1</v>
      </c>
      <c r="AR74" t="s">
        <v>570</v>
      </c>
      <c r="AS74">
        <v>8332.39</v>
      </c>
      <c r="AT74">
        <v>1132.37884615385</v>
      </c>
      <c r="AU74">
        <v>1649.77</v>
      </c>
      <c r="AV74">
        <f>1-AT74/AU74</f>
        <v>0</v>
      </c>
      <c r="AW74">
        <v>0.5</v>
      </c>
      <c r="AX74">
        <f>CG74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395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BN74" t="s">
        <v>395</v>
      </c>
      <c r="BO74" t="s">
        <v>395</v>
      </c>
      <c r="BP74" t="s">
        <v>395</v>
      </c>
      <c r="BQ74" t="s">
        <v>395</v>
      </c>
      <c r="BR74" t="s">
        <v>395</v>
      </c>
      <c r="BS74" t="s">
        <v>395</v>
      </c>
      <c r="BT74" t="s">
        <v>395</v>
      </c>
      <c r="BU74" t="s">
        <v>395</v>
      </c>
      <c r="BV74" t="s">
        <v>395</v>
      </c>
      <c r="BW74" t="s">
        <v>395</v>
      </c>
      <c r="BX74" t="s">
        <v>395</v>
      </c>
      <c r="BY74" t="s">
        <v>395</v>
      </c>
      <c r="BZ74" t="s">
        <v>395</v>
      </c>
      <c r="CA74" t="s">
        <v>395</v>
      </c>
      <c r="CB74" t="s">
        <v>395</v>
      </c>
      <c r="CC74" t="s">
        <v>395</v>
      </c>
      <c r="CD74" t="s">
        <v>395</v>
      </c>
      <c r="CE74" t="s">
        <v>395</v>
      </c>
      <c r="CF74">
        <f>$B$13*DC74+$C$13*DD74+$F$13*DO74*(1-DR74)</f>
        <v>0</v>
      </c>
      <c r="CG74">
        <f>CF74*CH74</f>
        <v>0</v>
      </c>
      <c r="CH74">
        <f>($B$13*$D$11+$C$13*$D$11+$F$13*((EB74+DT74)/MAX(EB74+DT74+EC74, 0.1)*$I$11+EC74/MAX(EB74+DT74+EC74, 0.1)*$J$11))/($B$13+$C$13+$F$13)</f>
        <v>0</v>
      </c>
      <c r="CI74">
        <f>($B$13*$K$11+$C$13*$K$11+$F$13*((EB74+DT74)/MAX(EB74+DT74+EC74, 0.1)*$P$11+EC74/MAX(EB74+DT74+EC74, 0.1)*$Q$11))/($B$13+$C$13+$F$13)</f>
        <v>0</v>
      </c>
      <c r="CJ74">
        <v>9</v>
      </c>
      <c r="CK74">
        <v>0.5</v>
      </c>
      <c r="CL74" t="s">
        <v>397</v>
      </c>
      <c r="CM74">
        <v>1530554220.5</v>
      </c>
      <c r="CN74">
        <v>366.024</v>
      </c>
      <c r="CO74">
        <v>399.997</v>
      </c>
      <c r="CP74">
        <v>30.9391</v>
      </c>
      <c r="CQ74">
        <v>25.5768</v>
      </c>
      <c r="CR74">
        <v>366.16</v>
      </c>
      <c r="CS74">
        <v>30.9391</v>
      </c>
      <c r="CT74">
        <v>699.83</v>
      </c>
      <c r="CU74">
        <v>90.8463</v>
      </c>
      <c r="CV74">
        <v>0.0996088</v>
      </c>
      <c r="CW74">
        <v>28.7729</v>
      </c>
      <c r="CX74">
        <v>28.7327</v>
      </c>
      <c r="CY74">
        <v>999.9</v>
      </c>
      <c r="CZ74">
        <v>0</v>
      </c>
      <c r="DA74">
        <v>0</v>
      </c>
      <c r="DB74">
        <v>10001.2</v>
      </c>
      <c r="DC74">
        <v>0</v>
      </c>
      <c r="DD74">
        <v>0.219127</v>
      </c>
      <c r="DE74">
        <v>-33.9736</v>
      </c>
      <c r="DF74">
        <v>377.71</v>
      </c>
      <c r="DG74">
        <v>410.497</v>
      </c>
      <c r="DH74">
        <v>5.36237</v>
      </c>
      <c r="DI74">
        <v>399.997</v>
      </c>
      <c r="DJ74">
        <v>25.5768</v>
      </c>
      <c r="DK74">
        <v>2.8107</v>
      </c>
      <c r="DL74">
        <v>2.32355</v>
      </c>
      <c r="DM74">
        <v>22.9471</v>
      </c>
      <c r="DN74">
        <v>19.8406</v>
      </c>
      <c r="DO74">
        <v>2000.11</v>
      </c>
      <c r="DP74">
        <v>0.900015</v>
      </c>
      <c r="DQ74">
        <v>0.0999851</v>
      </c>
      <c r="DR74">
        <v>0</v>
      </c>
      <c r="DS74">
        <v>1110.14</v>
      </c>
      <c r="DT74">
        <v>4.99974</v>
      </c>
      <c r="DU74">
        <v>24030.5</v>
      </c>
      <c r="DV74">
        <v>15360.9</v>
      </c>
      <c r="DW74">
        <v>47.687</v>
      </c>
      <c r="DX74">
        <v>48.812</v>
      </c>
      <c r="DY74">
        <v>48.5</v>
      </c>
      <c r="DZ74">
        <v>48.562</v>
      </c>
      <c r="EA74">
        <v>49.437</v>
      </c>
      <c r="EB74">
        <v>1795.63</v>
      </c>
      <c r="EC74">
        <v>199.48</v>
      </c>
      <c r="ED74">
        <v>0</v>
      </c>
      <c r="EE74">
        <v>45.5</v>
      </c>
      <c r="EF74">
        <v>0</v>
      </c>
      <c r="EG74">
        <v>1132.37884615385</v>
      </c>
      <c r="EH74">
        <v>-182.968547137789</v>
      </c>
      <c r="EI74">
        <v>-3920.35555775683</v>
      </c>
      <c r="EJ74">
        <v>24492.2153846154</v>
      </c>
      <c r="EK74">
        <v>15</v>
      </c>
      <c r="EL74">
        <v>1530553734.1</v>
      </c>
      <c r="EM74" t="s">
        <v>549</v>
      </c>
      <c r="EN74">
        <v>1530553734.1</v>
      </c>
      <c r="EO74">
        <v>0</v>
      </c>
      <c r="EP74">
        <v>2</v>
      </c>
      <c r="EQ74">
        <v>0.056</v>
      </c>
      <c r="ER74">
        <v>0</v>
      </c>
      <c r="ES74">
        <v>-0.136</v>
      </c>
      <c r="ET74">
        <v>0</v>
      </c>
      <c r="EU74">
        <v>400</v>
      </c>
      <c r="EV74">
        <v>0</v>
      </c>
      <c r="EW74">
        <v>0.09</v>
      </c>
      <c r="EX74">
        <v>0</v>
      </c>
      <c r="EY74">
        <v>-32.9840268292683</v>
      </c>
      <c r="EZ74">
        <v>-8.74948432055751</v>
      </c>
      <c r="FA74">
        <v>0.9268131440125</v>
      </c>
      <c r="FB74">
        <v>0</v>
      </c>
      <c r="FC74">
        <v>1</v>
      </c>
      <c r="FD74">
        <v>0</v>
      </c>
      <c r="FE74">
        <v>0</v>
      </c>
      <c r="FF74">
        <v>0</v>
      </c>
      <c r="FG74">
        <v>4.86950463414634</v>
      </c>
      <c r="FH74">
        <v>3.92950034843205</v>
      </c>
      <c r="FI74">
        <v>0.402233432862897</v>
      </c>
      <c r="FJ74">
        <v>0</v>
      </c>
      <c r="FK74">
        <v>0</v>
      </c>
      <c r="FL74">
        <v>3</v>
      </c>
      <c r="FM74" t="s">
        <v>399</v>
      </c>
      <c r="FN74">
        <v>3.44356</v>
      </c>
      <c r="FO74">
        <v>2.77917</v>
      </c>
      <c r="FP74">
        <v>0.0776284</v>
      </c>
      <c r="FQ74">
        <v>0.0830688</v>
      </c>
      <c r="FR74">
        <v>0.118263</v>
      </c>
      <c r="FS74">
        <v>0.102489</v>
      </c>
      <c r="FT74">
        <v>19500.8</v>
      </c>
      <c r="FU74">
        <v>23663</v>
      </c>
      <c r="FV74">
        <v>20614.9</v>
      </c>
      <c r="FW74">
        <v>24922</v>
      </c>
      <c r="FX74">
        <v>28850.5</v>
      </c>
      <c r="FY74">
        <v>32950.6</v>
      </c>
      <c r="FZ74">
        <v>37250.3</v>
      </c>
      <c r="GA74">
        <v>41388.2</v>
      </c>
      <c r="GB74">
        <v>1.91647</v>
      </c>
      <c r="GC74">
        <v>1.96875</v>
      </c>
      <c r="GD74">
        <v>-0.00374764</v>
      </c>
      <c r="GE74">
        <v>0</v>
      </c>
      <c r="GF74">
        <v>28.7938</v>
      </c>
      <c r="GG74">
        <v>999.9</v>
      </c>
      <c r="GH74">
        <v>61.14</v>
      </c>
      <c r="GI74">
        <v>35.339</v>
      </c>
      <c r="GJ74">
        <v>38.7319</v>
      </c>
      <c r="GK74">
        <v>62.2428</v>
      </c>
      <c r="GL74">
        <v>17.7644</v>
      </c>
      <c r="GM74">
        <v>2</v>
      </c>
      <c r="GN74">
        <v>0.449609</v>
      </c>
      <c r="GO74">
        <v>3.57841</v>
      </c>
      <c r="GP74">
        <v>20.297</v>
      </c>
      <c r="GQ74">
        <v>5.21729</v>
      </c>
      <c r="GR74">
        <v>11.962</v>
      </c>
      <c r="GS74">
        <v>4.98565</v>
      </c>
      <c r="GT74">
        <v>3.301</v>
      </c>
      <c r="GU74">
        <v>999.9</v>
      </c>
      <c r="GV74">
        <v>9999</v>
      </c>
      <c r="GW74">
        <v>9999</v>
      </c>
      <c r="GX74">
        <v>9999</v>
      </c>
      <c r="GY74">
        <v>1.88406</v>
      </c>
      <c r="GZ74">
        <v>1.88108</v>
      </c>
      <c r="HA74">
        <v>1.88283</v>
      </c>
      <c r="HB74">
        <v>1.88127</v>
      </c>
      <c r="HC74">
        <v>1.88266</v>
      </c>
      <c r="HD74">
        <v>1.88198</v>
      </c>
      <c r="HE74">
        <v>1.88393</v>
      </c>
      <c r="HF74">
        <v>1.88116</v>
      </c>
      <c r="HG74">
        <v>5</v>
      </c>
      <c r="HH74">
        <v>0</v>
      </c>
      <c r="HI74">
        <v>0</v>
      </c>
      <c r="HJ74">
        <v>0</v>
      </c>
      <c r="HK74" t="s">
        <v>400</v>
      </c>
      <c r="HL74" t="s">
        <v>401</v>
      </c>
      <c r="HM74" t="s">
        <v>402</v>
      </c>
      <c r="HN74" t="s">
        <v>402</v>
      </c>
      <c r="HO74" t="s">
        <v>402</v>
      </c>
      <c r="HP74" t="s">
        <v>402</v>
      </c>
      <c r="HQ74">
        <v>0</v>
      </c>
      <c r="HR74">
        <v>100</v>
      </c>
      <c r="HS74">
        <v>100</v>
      </c>
      <c r="HT74">
        <v>-0.136</v>
      </c>
      <c r="HU74">
        <v>0</v>
      </c>
      <c r="HV74">
        <v>-0.136285714285691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-1</v>
      </c>
      <c r="IE74">
        <v>-1</v>
      </c>
      <c r="IF74">
        <v>-1</v>
      </c>
      <c r="IG74">
        <v>-1</v>
      </c>
      <c r="IH74">
        <v>8.1</v>
      </c>
      <c r="II74">
        <v>25509237</v>
      </c>
      <c r="IJ74">
        <v>1.29395</v>
      </c>
      <c r="IK74">
        <v>2.60864</v>
      </c>
      <c r="IL74">
        <v>2.10083</v>
      </c>
      <c r="IM74">
        <v>2.66968</v>
      </c>
      <c r="IN74">
        <v>2.24854</v>
      </c>
      <c r="IO74">
        <v>2.33887</v>
      </c>
      <c r="IP74">
        <v>38.8704</v>
      </c>
      <c r="IQ74">
        <v>15.3754</v>
      </c>
      <c r="IR74">
        <v>18</v>
      </c>
      <c r="IS74">
        <v>518.777</v>
      </c>
      <c r="IT74">
        <v>515.29</v>
      </c>
      <c r="IU74">
        <v>24.9997</v>
      </c>
      <c r="IV74">
        <v>33.1427</v>
      </c>
      <c r="IW74">
        <v>30.0002</v>
      </c>
      <c r="IX74">
        <v>32.9524</v>
      </c>
      <c r="IY74">
        <v>32.8904</v>
      </c>
      <c r="IZ74">
        <v>25.8379</v>
      </c>
      <c r="JA74">
        <v>100</v>
      </c>
      <c r="JB74">
        <v>0</v>
      </c>
      <c r="JC74">
        <v>25</v>
      </c>
      <c r="JD74">
        <v>400</v>
      </c>
      <c r="JE74">
        <v>14.8029</v>
      </c>
      <c r="JF74">
        <v>100.375</v>
      </c>
      <c r="JG74">
        <v>99.738</v>
      </c>
    </row>
    <row r="75" spans="1:267">
      <c r="A75">
        <v>57</v>
      </c>
      <c r="B75">
        <v>1530554275.5</v>
      </c>
      <c r="C75">
        <v>3706.40000009537</v>
      </c>
      <c r="D75" t="s">
        <v>571</v>
      </c>
      <c r="E75" t="s">
        <v>572</v>
      </c>
      <c r="F75" t="s">
        <v>393</v>
      </c>
      <c r="G75" t="s">
        <v>394</v>
      </c>
      <c r="I75">
        <v>1530554275.5</v>
      </c>
      <c r="J75">
        <f>(K75)/1000</f>
        <v>0</v>
      </c>
      <c r="K75">
        <f>1000*CT75*AI75*(CP75-CQ75)/(100*CJ75*(1000-AI75*CP75))</f>
        <v>0</v>
      </c>
      <c r="L75">
        <f>CT75*AI75*(CO75-CN75*(1000-AI75*CQ75)/(1000-AI75*CP75))/(100*CJ75)</f>
        <v>0</v>
      </c>
      <c r="M75">
        <f>CN75 - IF(AI75&gt;1, L75*CJ75*100.0/(AK75*DB75), 0)</f>
        <v>0</v>
      </c>
      <c r="N75">
        <f>((T75-J75/2)*M75-L75)/(T75+J75/2)</f>
        <v>0</v>
      </c>
      <c r="O75">
        <f>N75*(CU75+CV75)/1000.0</f>
        <v>0</v>
      </c>
      <c r="P75">
        <f>(CN75 - IF(AI75&gt;1, L75*CJ75*100.0/(AK75*DB75), 0))*(CU75+CV75)/1000.0</f>
        <v>0</v>
      </c>
      <c r="Q75">
        <f>2.0/((1/S75-1/R75)+SIGN(S75)*SQRT((1/S75-1/R75)*(1/S75-1/R75) + 4*CK75/((CK75+1)*(CK75+1))*(2*1/S75*1/R75-1/R75*1/R75)))</f>
        <v>0</v>
      </c>
      <c r="R75">
        <f>IF(LEFT(CL75,1)&lt;&gt;"0",IF(LEFT(CL75,1)="1",3.0,$B$7),$D$5+$E$5*(DB75*CU75/($K$5*1000))+$F$5*(DB75*CU75/($K$5*1000))*MAX(MIN(CJ75,$J$5),$I$5)*MAX(MIN(CJ75,$J$5),$I$5)+$G$5*MAX(MIN(CJ75,$J$5),$I$5)*(DB75*CU75/($K$5*1000))+$H$5*(DB75*CU75/($K$5*1000))*(DB75*CU75/($K$5*1000)))</f>
        <v>0</v>
      </c>
      <c r="S75">
        <f>J75*(1000-(1000*0.61365*exp(17.502*W75/(240.97+W75))/(CU75+CV75)+CP75)/2)/(1000*0.61365*exp(17.502*W75/(240.97+W75))/(CU75+CV75)-CP75)</f>
        <v>0</v>
      </c>
      <c r="T75">
        <f>1/((CK75+1)/(Q75/1.6)+1/(R75/1.37)) + CK75/((CK75+1)/(Q75/1.6) + CK75/(R75/1.37))</f>
        <v>0</v>
      </c>
      <c r="U75">
        <f>(CF75*CI75)</f>
        <v>0</v>
      </c>
      <c r="V75">
        <f>(CW75+(U75+2*0.95*5.67E-8*(((CW75+$B$9)+273)^4-(CW75+273)^4)-44100*J75)/(1.84*29.3*R75+8*0.95*5.67E-8*(CW75+273)^3))</f>
        <v>0</v>
      </c>
      <c r="W75">
        <f>($C$9*CX75+$D$9*CY75+$E$9*V75)</f>
        <v>0</v>
      </c>
      <c r="X75">
        <f>0.61365*exp(17.502*W75/(240.97+W75))</f>
        <v>0</v>
      </c>
      <c r="Y75">
        <f>(Z75/AA75*100)</f>
        <v>0</v>
      </c>
      <c r="Z75">
        <f>CP75*(CU75+CV75)/1000</f>
        <v>0</v>
      </c>
      <c r="AA75">
        <f>0.61365*exp(17.502*CW75/(240.97+CW75))</f>
        <v>0</v>
      </c>
      <c r="AB75">
        <f>(X75-CP75*(CU75+CV75)/1000)</f>
        <v>0</v>
      </c>
      <c r="AC75">
        <f>(-J75*44100)</f>
        <v>0</v>
      </c>
      <c r="AD75">
        <f>2*29.3*R75*0.92*(CW75-W75)</f>
        <v>0</v>
      </c>
      <c r="AE75">
        <f>2*0.95*5.67E-8*(((CW75+$B$9)+273)^4-(W75+273)^4)</f>
        <v>0</v>
      </c>
      <c r="AF75">
        <f>U75+AE75+AC75+AD75</f>
        <v>0</v>
      </c>
      <c r="AG75">
        <v>50</v>
      </c>
      <c r="AH75">
        <v>7</v>
      </c>
      <c r="AI75">
        <f>IF(AG75*$H$15&gt;=AK75,1.0,(AK75/(AK75-AG75*$H$15)))</f>
        <v>0</v>
      </c>
      <c r="AJ75">
        <f>(AI75-1)*100</f>
        <v>0</v>
      </c>
      <c r="AK75">
        <f>MAX(0,($B$15+$C$15*DB75)/(1+$D$15*DB75)*CU75/(CW75+273)*$E$15)</f>
        <v>0</v>
      </c>
      <c r="AL75" t="s">
        <v>395</v>
      </c>
      <c r="AM75">
        <v>0</v>
      </c>
      <c r="AN75">
        <v>0</v>
      </c>
      <c r="AO75">
        <v>0</v>
      </c>
      <c r="AP75">
        <f>1-AN75/AO75</f>
        <v>0</v>
      </c>
      <c r="AQ75">
        <v>-1</v>
      </c>
      <c r="AR75" t="s">
        <v>573</v>
      </c>
      <c r="AS75">
        <v>8373.95</v>
      </c>
      <c r="AT75">
        <v>1733.2196</v>
      </c>
      <c r="AU75">
        <v>2036.2</v>
      </c>
      <c r="AV75">
        <f>1-AT75/AU75</f>
        <v>0</v>
      </c>
      <c r="AW75">
        <v>0.5</v>
      </c>
      <c r="AX75">
        <f>CG75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395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BN75" t="s">
        <v>395</v>
      </c>
      <c r="BO75" t="s">
        <v>395</v>
      </c>
      <c r="BP75" t="s">
        <v>395</v>
      </c>
      <c r="BQ75" t="s">
        <v>395</v>
      </c>
      <c r="BR75" t="s">
        <v>395</v>
      </c>
      <c r="BS75" t="s">
        <v>395</v>
      </c>
      <c r="BT75" t="s">
        <v>395</v>
      </c>
      <c r="BU75" t="s">
        <v>395</v>
      </c>
      <c r="BV75" t="s">
        <v>395</v>
      </c>
      <c r="BW75" t="s">
        <v>395</v>
      </c>
      <c r="BX75" t="s">
        <v>395</v>
      </c>
      <c r="BY75" t="s">
        <v>395</v>
      </c>
      <c r="BZ75" t="s">
        <v>395</v>
      </c>
      <c r="CA75" t="s">
        <v>395</v>
      </c>
      <c r="CB75" t="s">
        <v>395</v>
      </c>
      <c r="CC75" t="s">
        <v>395</v>
      </c>
      <c r="CD75" t="s">
        <v>395</v>
      </c>
      <c r="CE75" t="s">
        <v>395</v>
      </c>
      <c r="CF75">
        <f>$B$13*DC75+$C$13*DD75+$F$13*DO75*(1-DR75)</f>
        <v>0</v>
      </c>
      <c r="CG75">
        <f>CF75*CH75</f>
        <v>0</v>
      </c>
      <c r="CH75">
        <f>($B$13*$D$11+$C$13*$D$11+$F$13*((EB75+DT75)/MAX(EB75+DT75+EC75, 0.1)*$I$11+EC75/MAX(EB75+DT75+EC75, 0.1)*$J$11))/($B$13+$C$13+$F$13)</f>
        <v>0</v>
      </c>
      <c r="CI75">
        <f>($B$13*$K$11+$C$13*$K$11+$F$13*((EB75+DT75)/MAX(EB75+DT75+EC75, 0.1)*$P$11+EC75/MAX(EB75+DT75+EC75, 0.1)*$Q$11))/($B$13+$C$13+$F$13)</f>
        <v>0</v>
      </c>
      <c r="CJ75">
        <v>9</v>
      </c>
      <c r="CK75">
        <v>0.5</v>
      </c>
      <c r="CL75" t="s">
        <v>397</v>
      </c>
      <c r="CM75">
        <v>1530554275.5</v>
      </c>
      <c r="CN75">
        <v>373.583</v>
      </c>
      <c r="CO75">
        <v>400.037</v>
      </c>
      <c r="CP75">
        <v>31.0277</v>
      </c>
      <c r="CQ75">
        <v>25.8015</v>
      </c>
      <c r="CR75">
        <v>373.72</v>
      </c>
      <c r="CS75">
        <v>31.0277</v>
      </c>
      <c r="CT75">
        <v>700.032</v>
      </c>
      <c r="CU75">
        <v>90.8444</v>
      </c>
      <c r="CV75">
        <v>0.100349</v>
      </c>
      <c r="CW75">
        <v>28.8133</v>
      </c>
      <c r="CX75">
        <v>28.43</v>
      </c>
      <c r="CY75">
        <v>999.9</v>
      </c>
      <c r="CZ75">
        <v>0</v>
      </c>
      <c r="DA75">
        <v>0</v>
      </c>
      <c r="DB75">
        <v>9991.88</v>
      </c>
      <c r="DC75">
        <v>0</v>
      </c>
      <c r="DD75">
        <v>0.219127</v>
      </c>
      <c r="DE75">
        <v>-26.4532</v>
      </c>
      <c r="DF75">
        <v>385.546</v>
      </c>
      <c r="DG75">
        <v>410.632</v>
      </c>
      <c r="DH75">
        <v>5.22619</v>
      </c>
      <c r="DI75">
        <v>400.037</v>
      </c>
      <c r="DJ75">
        <v>25.8015</v>
      </c>
      <c r="DK75">
        <v>2.81869</v>
      </c>
      <c r="DL75">
        <v>2.34392</v>
      </c>
      <c r="DM75">
        <v>22.994</v>
      </c>
      <c r="DN75">
        <v>19.9815</v>
      </c>
      <c r="DO75">
        <v>1999.9</v>
      </c>
      <c r="DP75">
        <v>0.900003</v>
      </c>
      <c r="DQ75">
        <v>0.0999967</v>
      </c>
      <c r="DR75">
        <v>0</v>
      </c>
      <c r="DS75">
        <v>1629.61</v>
      </c>
      <c r="DT75">
        <v>4.99974</v>
      </c>
      <c r="DU75">
        <v>35418.8</v>
      </c>
      <c r="DV75">
        <v>15359.2</v>
      </c>
      <c r="DW75">
        <v>47.625</v>
      </c>
      <c r="DX75">
        <v>48.875</v>
      </c>
      <c r="DY75">
        <v>48.437</v>
      </c>
      <c r="DZ75">
        <v>48.562</v>
      </c>
      <c r="EA75">
        <v>49.375</v>
      </c>
      <c r="EB75">
        <v>1795.42</v>
      </c>
      <c r="EC75">
        <v>199.48</v>
      </c>
      <c r="ED75">
        <v>0</v>
      </c>
      <c r="EE75">
        <v>54.3999998569489</v>
      </c>
      <c r="EF75">
        <v>0</v>
      </c>
      <c r="EG75">
        <v>1733.2196</v>
      </c>
      <c r="EH75">
        <v>-883.499232114153</v>
      </c>
      <c r="EI75">
        <v>-18871.8461748087</v>
      </c>
      <c r="EJ75">
        <v>37645.572</v>
      </c>
      <c r="EK75">
        <v>15</v>
      </c>
      <c r="EL75">
        <v>1530553734.1</v>
      </c>
      <c r="EM75" t="s">
        <v>549</v>
      </c>
      <c r="EN75">
        <v>1530553734.1</v>
      </c>
      <c r="EO75">
        <v>0</v>
      </c>
      <c r="EP75">
        <v>2</v>
      </c>
      <c r="EQ75">
        <v>0.056</v>
      </c>
      <c r="ER75">
        <v>0</v>
      </c>
      <c r="ES75">
        <v>-0.136</v>
      </c>
      <c r="ET75">
        <v>0</v>
      </c>
      <c r="EU75">
        <v>400</v>
      </c>
      <c r="EV75">
        <v>0</v>
      </c>
      <c r="EW75">
        <v>0.09</v>
      </c>
      <c r="EX75">
        <v>0</v>
      </c>
      <c r="EY75">
        <v>-25.7271146341463</v>
      </c>
      <c r="EZ75">
        <v>-5.14088989547037</v>
      </c>
      <c r="FA75">
        <v>0.515309113275582</v>
      </c>
      <c r="FB75">
        <v>0</v>
      </c>
      <c r="FC75">
        <v>1</v>
      </c>
      <c r="FD75">
        <v>0</v>
      </c>
      <c r="FE75">
        <v>0</v>
      </c>
      <c r="FF75">
        <v>0</v>
      </c>
      <c r="FG75">
        <v>5.00112634146342</v>
      </c>
      <c r="FH75">
        <v>1.69137470383275</v>
      </c>
      <c r="FI75">
        <v>0.17088856194517</v>
      </c>
      <c r="FJ75">
        <v>0</v>
      </c>
      <c r="FK75">
        <v>0</v>
      </c>
      <c r="FL75">
        <v>3</v>
      </c>
      <c r="FM75" t="s">
        <v>399</v>
      </c>
      <c r="FN75">
        <v>3.44394</v>
      </c>
      <c r="FO75">
        <v>2.77983</v>
      </c>
      <c r="FP75">
        <v>0.0788749</v>
      </c>
      <c r="FQ75">
        <v>0.0830717</v>
      </c>
      <c r="FR75">
        <v>0.118495</v>
      </c>
      <c r="FS75">
        <v>0.103115</v>
      </c>
      <c r="FT75">
        <v>19474.5</v>
      </c>
      <c r="FU75">
        <v>23662.2</v>
      </c>
      <c r="FV75">
        <v>20614.9</v>
      </c>
      <c r="FW75">
        <v>24921.3</v>
      </c>
      <c r="FX75">
        <v>28842.9</v>
      </c>
      <c r="FY75">
        <v>32926.7</v>
      </c>
      <c r="FZ75">
        <v>37250.2</v>
      </c>
      <c r="GA75">
        <v>41387.2</v>
      </c>
      <c r="GB75">
        <v>2.13882</v>
      </c>
      <c r="GC75">
        <v>1.96785</v>
      </c>
      <c r="GD75">
        <v>-0.0243634</v>
      </c>
      <c r="GE75">
        <v>0</v>
      </c>
      <c r="GF75">
        <v>28.8273</v>
      </c>
      <c r="GG75">
        <v>999.9</v>
      </c>
      <c r="GH75">
        <v>61.116</v>
      </c>
      <c r="GI75">
        <v>35.389</v>
      </c>
      <c r="GJ75">
        <v>38.8273</v>
      </c>
      <c r="GK75">
        <v>62.2028</v>
      </c>
      <c r="GL75">
        <v>17.8766</v>
      </c>
      <c r="GM75">
        <v>2</v>
      </c>
      <c r="GN75">
        <v>0.450381</v>
      </c>
      <c r="GO75">
        <v>3.63685</v>
      </c>
      <c r="GP75">
        <v>20.2951</v>
      </c>
      <c r="GQ75">
        <v>5.21804</v>
      </c>
      <c r="GR75">
        <v>11.962</v>
      </c>
      <c r="GS75">
        <v>4.98515</v>
      </c>
      <c r="GT75">
        <v>3.3007</v>
      </c>
      <c r="GU75">
        <v>999.9</v>
      </c>
      <c r="GV75">
        <v>9999</v>
      </c>
      <c r="GW75">
        <v>9999</v>
      </c>
      <c r="GX75">
        <v>9999</v>
      </c>
      <c r="GY75">
        <v>1.88407</v>
      </c>
      <c r="GZ75">
        <v>1.88107</v>
      </c>
      <c r="HA75">
        <v>1.8828</v>
      </c>
      <c r="HB75">
        <v>1.88127</v>
      </c>
      <c r="HC75">
        <v>1.88267</v>
      </c>
      <c r="HD75">
        <v>1.88199</v>
      </c>
      <c r="HE75">
        <v>1.88392</v>
      </c>
      <c r="HF75">
        <v>1.88112</v>
      </c>
      <c r="HG75">
        <v>5</v>
      </c>
      <c r="HH75">
        <v>0</v>
      </c>
      <c r="HI75">
        <v>0</v>
      </c>
      <c r="HJ75">
        <v>0</v>
      </c>
      <c r="HK75" t="s">
        <v>400</v>
      </c>
      <c r="HL75" t="s">
        <v>401</v>
      </c>
      <c r="HM75" t="s">
        <v>402</v>
      </c>
      <c r="HN75" t="s">
        <v>402</v>
      </c>
      <c r="HO75" t="s">
        <v>402</v>
      </c>
      <c r="HP75" t="s">
        <v>402</v>
      </c>
      <c r="HQ75">
        <v>0</v>
      </c>
      <c r="HR75">
        <v>100</v>
      </c>
      <c r="HS75">
        <v>100</v>
      </c>
      <c r="HT75">
        <v>-0.137</v>
      </c>
      <c r="HU75">
        <v>0</v>
      </c>
      <c r="HV75">
        <v>-0.136285714285691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-1</v>
      </c>
      <c r="IE75">
        <v>-1</v>
      </c>
      <c r="IF75">
        <v>-1</v>
      </c>
      <c r="IG75">
        <v>-1</v>
      </c>
      <c r="IH75">
        <v>9</v>
      </c>
      <c r="II75">
        <v>25509237.9</v>
      </c>
      <c r="IJ75">
        <v>1.29272</v>
      </c>
      <c r="IK75">
        <v>2.6062</v>
      </c>
      <c r="IL75">
        <v>2.10083</v>
      </c>
      <c r="IM75">
        <v>2.66846</v>
      </c>
      <c r="IN75">
        <v>2.24854</v>
      </c>
      <c r="IO75">
        <v>2.35107</v>
      </c>
      <c r="IP75">
        <v>38.9198</v>
      </c>
      <c r="IQ75">
        <v>15.3491</v>
      </c>
      <c r="IR75">
        <v>18</v>
      </c>
      <c r="IS75">
        <v>687.306</v>
      </c>
      <c r="IT75">
        <v>514.786</v>
      </c>
      <c r="IU75">
        <v>25.001</v>
      </c>
      <c r="IV75">
        <v>33.157</v>
      </c>
      <c r="IW75">
        <v>30.0002</v>
      </c>
      <c r="IX75">
        <v>32.9553</v>
      </c>
      <c r="IY75">
        <v>32.9075</v>
      </c>
      <c r="IZ75">
        <v>25.8298</v>
      </c>
      <c r="JA75">
        <v>100</v>
      </c>
      <c r="JB75">
        <v>0</v>
      </c>
      <c r="JC75">
        <v>25</v>
      </c>
      <c r="JD75">
        <v>400</v>
      </c>
      <c r="JE75">
        <v>14.8029</v>
      </c>
      <c r="JF75">
        <v>100.375</v>
      </c>
      <c r="JG75">
        <v>99.7355</v>
      </c>
    </row>
    <row r="76" spans="1:267">
      <c r="A76">
        <v>58</v>
      </c>
      <c r="B76">
        <v>1530554331</v>
      </c>
      <c r="C76">
        <v>3761.90000009537</v>
      </c>
      <c r="D76" t="s">
        <v>574</v>
      </c>
      <c r="E76" t="s">
        <v>575</v>
      </c>
      <c r="F76" t="s">
        <v>393</v>
      </c>
      <c r="G76" t="s">
        <v>394</v>
      </c>
      <c r="I76">
        <v>1530554331</v>
      </c>
      <c r="J76">
        <f>(K76)/1000</f>
        <v>0</v>
      </c>
      <c r="K76">
        <f>1000*CT76*AI76*(CP76-CQ76)/(100*CJ76*(1000-AI76*CP76))</f>
        <v>0</v>
      </c>
      <c r="L76">
        <f>CT76*AI76*(CO76-CN76*(1000-AI76*CQ76)/(1000-AI76*CP76))/(100*CJ76)</f>
        <v>0</v>
      </c>
      <c r="M76">
        <f>CN76 - IF(AI76&gt;1, L76*CJ76*100.0/(AK76*DB76), 0)</f>
        <v>0</v>
      </c>
      <c r="N76">
        <f>((T76-J76/2)*M76-L76)/(T76+J76/2)</f>
        <v>0</v>
      </c>
      <c r="O76">
        <f>N76*(CU76+CV76)/1000.0</f>
        <v>0</v>
      </c>
      <c r="P76">
        <f>(CN76 - IF(AI76&gt;1, L76*CJ76*100.0/(AK76*DB76), 0))*(CU76+CV76)/1000.0</f>
        <v>0</v>
      </c>
      <c r="Q76">
        <f>2.0/((1/S76-1/R76)+SIGN(S76)*SQRT((1/S76-1/R76)*(1/S76-1/R76) + 4*CK76/((CK76+1)*(CK76+1))*(2*1/S76*1/R76-1/R76*1/R76)))</f>
        <v>0</v>
      </c>
      <c r="R76">
        <f>IF(LEFT(CL76,1)&lt;&gt;"0",IF(LEFT(CL76,1)="1",3.0,$B$7),$D$5+$E$5*(DB76*CU76/($K$5*1000))+$F$5*(DB76*CU76/($K$5*1000))*MAX(MIN(CJ76,$J$5),$I$5)*MAX(MIN(CJ76,$J$5),$I$5)+$G$5*MAX(MIN(CJ76,$J$5),$I$5)*(DB76*CU76/($K$5*1000))+$H$5*(DB76*CU76/($K$5*1000))*(DB76*CU76/($K$5*1000)))</f>
        <v>0</v>
      </c>
      <c r="S76">
        <f>J76*(1000-(1000*0.61365*exp(17.502*W76/(240.97+W76))/(CU76+CV76)+CP76)/2)/(1000*0.61365*exp(17.502*W76/(240.97+W76))/(CU76+CV76)-CP76)</f>
        <v>0</v>
      </c>
      <c r="T76">
        <f>1/((CK76+1)/(Q76/1.6)+1/(R76/1.37)) + CK76/((CK76+1)/(Q76/1.6) + CK76/(R76/1.37))</f>
        <v>0</v>
      </c>
      <c r="U76">
        <f>(CF76*CI76)</f>
        <v>0</v>
      </c>
      <c r="V76">
        <f>(CW76+(U76+2*0.95*5.67E-8*(((CW76+$B$9)+273)^4-(CW76+273)^4)-44100*J76)/(1.84*29.3*R76+8*0.95*5.67E-8*(CW76+273)^3))</f>
        <v>0</v>
      </c>
      <c r="W76">
        <f>($C$9*CX76+$D$9*CY76+$E$9*V76)</f>
        <v>0</v>
      </c>
      <c r="X76">
        <f>0.61365*exp(17.502*W76/(240.97+W76))</f>
        <v>0</v>
      </c>
      <c r="Y76">
        <f>(Z76/AA76*100)</f>
        <v>0</v>
      </c>
      <c r="Z76">
        <f>CP76*(CU76+CV76)/1000</f>
        <v>0</v>
      </c>
      <c r="AA76">
        <f>0.61365*exp(17.502*CW76/(240.97+CW76))</f>
        <v>0</v>
      </c>
      <c r="AB76">
        <f>(X76-CP76*(CU76+CV76)/1000)</f>
        <v>0</v>
      </c>
      <c r="AC76">
        <f>(-J76*44100)</f>
        <v>0</v>
      </c>
      <c r="AD76">
        <f>2*29.3*R76*0.92*(CW76-W76)</f>
        <v>0</v>
      </c>
      <c r="AE76">
        <f>2*0.95*5.67E-8*(((CW76+$B$9)+273)^4-(W76+273)^4)</f>
        <v>0</v>
      </c>
      <c r="AF76">
        <f>U76+AE76+AC76+AD76</f>
        <v>0</v>
      </c>
      <c r="AG76">
        <v>0</v>
      </c>
      <c r="AH76">
        <v>0</v>
      </c>
      <c r="AI76">
        <f>IF(AG76*$H$15&gt;=AK76,1.0,(AK76/(AK76-AG76*$H$15)))</f>
        <v>0</v>
      </c>
      <c r="AJ76">
        <f>(AI76-1)*100</f>
        <v>0</v>
      </c>
      <c r="AK76">
        <f>MAX(0,($B$15+$C$15*DB76)/(1+$D$15*DB76)*CU76/(CW76+273)*$E$15)</f>
        <v>0</v>
      </c>
      <c r="AL76" t="s">
        <v>395</v>
      </c>
      <c r="AM76">
        <v>0</v>
      </c>
      <c r="AN76">
        <v>0</v>
      </c>
      <c r="AO76">
        <v>0</v>
      </c>
      <c r="AP76">
        <f>1-AN76/AO76</f>
        <v>0</v>
      </c>
      <c r="AQ76">
        <v>-1</v>
      </c>
      <c r="AR76" t="s">
        <v>576</v>
      </c>
      <c r="AS76">
        <v>8315.57</v>
      </c>
      <c r="AT76">
        <v>1262.97346153846</v>
      </c>
      <c r="AU76">
        <v>1834.93</v>
      </c>
      <c r="AV76">
        <f>1-AT76/AU76</f>
        <v>0</v>
      </c>
      <c r="AW76">
        <v>0.5</v>
      </c>
      <c r="AX76">
        <f>CG76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395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BN76" t="s">
        <v>395</v>
      </c>
      <c r="BO76" t="s">
        <v>395</v>
      </c>
      <c r="BP76" t="s">
        <v>395</v>
      </c>
      <c r="BQ76" t="s">
        <v>395</v>
      </c>
      <c r="BR76" t="s">
        <v>395</v>
      </c>
      <c r="BS76" t="s">
        <v>395</v>
      </c>
      <c r="BT76" t="s">
        <v>395</v>
      </c>
      <c r="BU76" t="s">
        <v>395</v>
      </c>
      <c r="BV76" t="s">
        <v>395</v>
      </c>
      <c r="BW76" t="s">
        <v>395</v>
      </c>
      <c r="BX76" t="s">
        <v>395</v>
      </c>
      <c r="BY76" t="s">
        <v>395</v>
      </c>
      <c r="BZ76" t="s">
        <v>395</v>
      </c>
      <c r="CA76" t="s">
        <v>395</v>
      </c>
      <c r="CB76" t="s">
        <v>395</v>
      </c>
      <c r="CC76" t="s">
        <v>395</v>
      </c>
      <c r="CD76" t="s">
        <v>395</v>
      </c>
      <c r="CE76" t="s">
        <v>395</v>
      </c>
      <c r="CF76">
        <f>$B$13*DC76+$C$13*DD76+$F$13*DO76*(1-DR76)</f>
        <v>0</v>
      </c>
      <c r="CG76">
        <f>CF76*CH76</f>
        <v>0</v>
      </c>
      <c r="CH76">
        <f>($B$13*$D$11+$C$13*$D$11+$F$13*((EB76+DT76)/MAX(EB76+DT76+EC76, 0.1)*$I$11+EC76/MAX(EB76+DT76+EC76, 0.1)*$J$11))/($B$13+$C$13+$F$13)</f>
        <v>0</v>
      </c>
      <c r="CI76">
        <f>($B$13*$K$11+$C$13*$K$11+$F$13*((EB76+DT76)/MAX(EB76+DT76+EC76, 0.1)*$P$11+EC76/MAX(EB76+DT76+EC76, 0.1)*$Q$11))/($B$13+$C$13+$F$13)</f>
        <v>0</v>
      </c>
      <c r="CJ76">
        <v>9</v>
      </c>
      <c r="CK76">
        <v>0.5</v>
      </c>
      <c r="CL76" t="s">
        <v>397</v>
      </c>
      <c r="CM76">
        <v>1530554331</v>
      </c>
      <c r="CN76">
        <v>364.891</v>
      </c>
      <c r="CO76">
        <v>400.012</v>
      </c>
      <c r="CP76">
        <v>30.8943</v>
      </c>
      <c r="CQ76">
        <v>25.9363</v>
      </c>
      <c r="CR76">
        <v>365.027</v>
      </c>
      <c r="CS76">
        <v>30.8943</v>
      </c>
      <c r="CT76">
        <v>699.942</v>
      </c>
      <c r="CU76">
        <v>90.8462</v>
      </c>
      <c r="CV76">
        <v>0.100056</v>
      </c>
      <c r="CW76">
        <v>28.7772</v>
      </c>
      <c r="CX76">
        <v>28.8772</v>
      </c>
      <c r="CY76">
        <v>999.9</v>
      </c>
      <c r="CZ76">
        <v>0</v>
      </c>
      <c r="DA76">
        <v>0</v>
      </c>
      <c r="DB76">
        <v>9993.75</v>
      </c>
      <c r="DC76">
        <v>0</v>
      </c>
      <c r="DD76">
        <v>0.219127</v>
      </c>
      <c r="DE76">
        <v>-35.1212</v>
      </c>
      <c r="DF76">
        <v>376.523</v>
      </c>
      <c r="DG76">
        <v>410.663</v>
      </c>
      <c r="DH76">
        <v>4.95805</v>
      </c>
      <c r="DI76">
        <v>400.012</v>
      </c>
      <c r="DJ76">
        <v>25.9363</v>
      </c>
      <c r="DK76">
        <v>2.80663</v>
      </c>
      <c r="DL76">
        <v>2.35621</v>
      </c>
      <c r="DM76">
        <v>22.9231</v>
      </c>
      <c r="DN76">
        <v>20.0659</v>
      </c>
      <c r="DO76">
        <v>2000.12</v>
      </c>
      <c r="DP76">
        <v>0.899995</v>
      </c>
      <c r="DQ76">
        <v>0.100005</v>
      </c>
      <c r="DR76">
        <v>0</v>
      </c>
      <c r="DS76">
        <v>1229.41</v>
      </c>
      <c r="DT76">
        <v>4.99974</v>
      </c>
      <c r="DU76">
        <v>26589.7</v>
      </c>
      <c r="DV76">
        <v>15360.9</v>
      </c>
      <c r="DW76">
        <v>47.562</v>
      </c>
      <c r="DX76">
        <v>48.812</v>
      </c>
      <c r="DY76">
        <v>48.312</v>
      </c>
      <c r="DZ76">
        <v>48.5</v>
      </c>
      <c r="EA76">
        <v>49.375</v>
      </c>
      <c r="EB76">
        <v>1795.6</v>
      </c>
      <c r="EC76">
        <v>199.52</v>
      </c>
      <c r="ED76">
        <v>0</v>
      </c>
      <c r="EE76">
        <v>55.1000001430511</v>
      </c>
      <c r="EF76">
        <v>0</v>
      </c>
      <c r="EG76">
        <v>1262.97346153846</v>
      </c>
      <c r="EH76">
        <v>-269.246837629696</v>
      </c>
      <c r="EI76">
        <v>-5687.40512809427</v>
      </c>
      <c r="EJ76">
        <v>27284.4461538462</v>
      </c>
      <c r="EK76">
        <v>15</v>
      </c>
      <c r="EL76">
        <v>1530553734.1</v>
      </c>
      <c r="EM76" t="s">
        <v>549</v>
      </c>
      <c r="EN76">
        <v>1530553734.1</v>
      </c>
      <c r="EO76">
        <v>0</v>
      </c>
      <c r="EP76">
        <v>2</v>
      </c>
      <c r="EQ76">
        <v>0.056</v>
      </c>
      <c r="ER76">
        <v>0</v>
      </c>
      <c r="ES76">
        <v>-0.136</v>
      </c>
      <c r="ET76">
        <v>0</v>
      </c>
      <c r="EU76">
        <v>400</v>
      </c>
      <c r="EV76">
        <v>0</v>
      </c>
      <c r="EW76">
        <v>0.09</v>
      </c>
      <c r="EX76">
        <v>0</v>
      </c>
      <c r="EY76">
        <v>-33.9621170731707</v>
      </c>
      <c r="EZ76">
        <v>-9.1247163763066</v>
      </c>
      <c r="FA76">
        <v>0.958146381683351</v>
      </c>
      <c r="FB76">
        <v>0</v>
      </c>
      <c r="FC76">
        <v>1</v>
      </c>
      <c r="FD76">
        <v>0</v>
      </c>
      <c r="FE76">
        <v>0</v>
      </c>
      <c r="FF76">
        <v>0</v>
      </c>
      <c r="FG76">
        <v>4.39813658536585</v>
      </c>
      <c r="FH76">
        <v>4.41235902439024</v>
      </c>
      <c r="FI76">
        <v>0.45318665092717</v>
      </c>
      <c r="FJ76">
        <v>0</v>
      </c>
      <c r="FK76">
        <v>0</v>
      </c>
      <c r="FL76">
        <v>3</v>
      </c>
      <c r="FM76" t="s">
        <v>399</v>
      </c>
      <c r="FN76">
        <v>3.44376</v>
      </c>
      <c r="FO76">
        <v>2.77956</v>
      </c>
      <c r="FP76">
        <v>0.0774386</v>
      </c>
      <c r="FQ76">
        <v>0.0830691</v>
      </c>
      <c r="FR76">
        <v>0.118142</v>
      </c>
      <c r="FS76">
        <v>0.103493</v>
      </c>
      <c r="FT76">
        <v>19504.3</v>
      </c>
      <c r="FU76">
        <v>23662.4</v>
      </c>
      <c r="FV76">
        <v>20614.4</v>
      </c>
      <c r="FW76">
        <v>24921.4</v>
      </c>
      <c r="FX76">
        <v>28854</v>
      </c>
      <c r="FY76">
        <v>32913.1</v>
      </c>
      <c r="FZ76">
        <v>37249.7</v>
      </c>
      <c r="GA76">
        <v>41387.6</v>
      </c>
      <c r="GB76">
        <v>2.20545</v>
      </c>
      <c r="GC76">
        <v>1.9676</v>
      </c>
      <c r="GD76">
        <v>0.00108778</v>
      </c>
      <c r="GE76">
        <v>0</v>
      </c>
      <c r="GF76">
        <v>28.8595</v>
      </c>
      <c r="GG76">
        <v>999.9</v>
      </c>
      <c r="GH76">
        <v>61.067</v>
      </c>
      <c r="GI76">
        <v>35.46</v>
      </c>
      <c r="GJ76">
        <v>38.9453</v>
      </c>
      <c r="GK76">
        <v>62.2728</v>
      </c>
      <c r="GL76">
        <v>17.7604</v>
      </c>
      <c r="GM76">
        <v>2</v>
      </c>
      <c r="GN76">
        <v>0.450818</v>
      </c>
      <c r="GO76">
        <v>3.64945</v>
      </c>
      <c r="GP76">
        <v>20.2949</v>
      </c>
      <c r="GQ76">
        <v>5.21939</v>
      </c>
      <c r="GR76">
        <v>11.962</v>
      </c>
      <c r="GS76">
        <v>4.9857</v>
      </c>
      <c r="GT76">
        <v>3.301</v>
      </c>
      <c r="GU76">
        <v>999.9</v>
      </c>
      <c r="GV76">
        <v>9999</v>
      </c>
      <c r="GW76">
        <v>9999</v>
      </c>
      <c r="GX76">
        <v>9999</v>
      </c>
      <c r="GY76">
        <v>1.88408</v>
      </c>
      <c r="GZ76">
        <v>1.88108</v>
      </c>
      <c r="HA76">
        <v>1.88282</v>
      </c>
      <c r="HB76">
        <v>1.8813</v>
      </c>
      <c r="HC76">
        <v>1.88269</v>
      </c>
      <c r="HD76">
        <v>1.88199</v>
      </c>
      <c r="HE76">
        <v>1.88397</v>
      </c>
      <c r="HF76">
        <v>1.88111</v>
      </c>
      <c r="HG76">
        <v>5</v>
      </c>
      <c r="HH76">
        <v>0</v>
      </c>
      <c r="HI76">
        <v>0</v>
      </c>
      <c r="HJ76">
        <v>0</v>
      </c>
      <c r="HK76" t="s">
        <v>400</v>
      </c>
      <c r="HL76" t="s">
        <v>401</v>
      </c>
      <c r="HM76" t="s">
        <v>402</v>
      </c>
      <c r="HN76" t="s">
        <v>402</v>
      </c>
      <c r="HO76" t="s">
        <v>402</v>
      </c>
      <c r="HP76" t="s">
        <v>402</v>
      </c>
      <c r="HQ76">
        <v>0</v>
      </c>
      <c r="HR76">
        <v>100</v>
      </c>
      <c r="HS76">
        <v>100</v>
      </c>
      <c r="HT76">
        <v>-0.136</v>
      </c>
      <c r="HU76">
        <v>0</v>
      </c>
      <c r="HV76">
        <v>-0.136285714285691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-1</v>
      </c>
      <c r="IE76">
        <v>-1</v>
      </c>
      <c r="IF76">
        <v>-1</v>
      </c>
      <c r="IG76">
        <v>-1</v>
      </c>
      <c r="IH76">
        <v>9.9</v>
      </c>
      <c r="II76">
        <v>25509238.9</v>
      </c>
      <c r="IJ76">
        <v>1.29272</v>
      </c>
      <c r="IK76">
        <v>2.60498</v>
      </c>
      <c r="IL76">
        <v>2.10083</v>
      </c>
      <c r="IM76">
        <v>2.66724</v>
      </c>
      <c r="IN76">
        <v>2.24854</v>
      </c>
      <c r="IO76">
        <v>2.33032</v>
      </c>
      <c r="IP76">
        <v>38.994</v>
      </c>
      <c r="IQ76">
        <v>15.3404</v>
      </c>
      <c r="IR76">
        <v>18</v>
      </c>
      <c r="IS76">
        <v>745.328</v>
      </c>
      <c r="IT76">
        <v>514.661</v>
      </c>
      <c r="IU76">
        <v>24.9987</v>
      </c>
      <c r="IV76">
        <v>33.16</v>
      </c>
      <c r="IW76">
        <v>30.0001</v>
      </c>
      <c r="IX76">
        <v>32.9596</v>
      </c>
      <c r="IY76">
        <v>32.9139</v>
      </c>
      <c r="IZ76">
        <v>25.822</v>
      </c>
      <c r="JA76">
        <v>100</v>
      </c>
      <c r="JB76">
        <v>0</v>
      </c>
      <c r="JC76">
        <v>25</v>
      </c>
      <c r="JD76">
        <v>400</v>
      </c>
      <c r="JE76">
        <v>14.8029</v>
      </c>
      <c r="JF76">
        <v>100.373</v>
      </c>
      <c r="JG76">
        <v>99.7361</v>
      </c>
    </row>
    <row r="77" spans="1:267">
      <c r="A77">
        <v>59</v>
      </c>
      <c r="B77">
        <v>1530554412</v>
      </c>
      <c r="C77">
        <v>3842.90000009537</v>
      </c>
      <c r="D77" t="s">
        <v>577</v>
      </c>
      <c r="E77" t="s">
        <v>578</v>
      </c>
      <c r="F77" t="s">
        <v>393</v>
      </c>
      <c r="G77" t="s">
        <v>394</v>
      </c>
      <c r="I77">
        <v>1530554412</v>
      </c>
      <c r="J77">
        <f>(K77)/1000</f>
        <v>0</v>
      </c>
      <c r="K77">
        <f>1000*CT77*AI77*(CP77-CQ77)/(100*CJ77*(1000-AI77*CP77))</f>
        <v>0</v>
      </c>
      <c r="L77">
        <f>CT77*AI77*(CO77-CN77*(1000-AI77*CQ77)/(1000-AI77*CP77))/(100*CJ77)</f>
        <v>0</v>
      </c>
      <c r="M77">
        <f>CN77 - IF(AI77&gt;1, L77*CJ77*100.0/(AK77*DB77), 0)</f>
        <v>0</v>
      </c>
      <c r="N77">
        <f>((T77-J77/2)*M77-L77)/(T77+J77/2)</f>
        <v>0</v>
      </c>
      <c r="O77">
        <f>N77*(CU77+CV77)/1000.0</f>
        <v>0</v>
      </c>
      <c r="P77">
        <f>(CN77 - IF(AI77&gt;1, L77*CJ77*100.0/(AK77*DB77), 0))*(CU77+CV77)/1000.0</f>
        <v>0</v>
      </c>
      <c r="Q77">
        <f>2.0/((1/S77-1/R77)+SIGN(S77)*SQRT((1/S77-1/R77)*(1/S77-1/R77) + 4*CK77/((CK77+1)*(CK77+1))*(2*1/S77*1/R77-1/R77*1/R77)))</f>
        <v>0</v>
      </c>
      <c r="R77">
        <f>IF(LEFT(CL77,1)&lt;&gt;"0",IF(LEFT(CL77,1)="1",3.0,$B$7),$D$5+$E$5*(DB77*CU77/($K$5*1000))+$F$5*(DB77*CU77/($K$5*1000))*MAX(MIN(CJ77,$J$5),$I$5)*MAX(MIN(CJ77,$J$5),$I$5)+$G$5*MAX(MIN(CJ77,$J$5),$I$5)*(DB77*CU77/($K$5*1000))+$H$5*(DB77*CU77/($K$5*1000))*(DB77*CU77/($K$5*1000)))</f>
        <v>0</v>
      </c>
      <c r="S77">
        <f>J77*(1000-(1000*0.61365*exp(17.502*W77/(240.97+W77))/(CU77+CV77)+CP77)/2)/(1000*0.61365*exp(17.502*W77/(240.97+W77))/(CU77+CV77)-CP77)</f>
        <v>0</v>
      </c>
      <c r="T77">
        <f>1/((CK77+1)/(Q77/1.6)+1/(R77/1.37)) + CK77/((CK77+1)/(Q77/1.6) + CK77/(R77/1.37))</f>
        <v>0</v>
      </c>
      <c r="U77">
        <f>(CF77*CI77)</f>
        <v>0</v>
      </c>
      <c r="V77">
        <f>(CW77+(U77+2*0.95*5.67E-8*(((CW77+$B$9)+273)^4-(CW77+273)^4)-44100*J77)/(1.84*29.3*R77+8*0.95*5.67E-8*(CW77+273)^3))</f>
        <v>0</v>
      </c>
      <c r="W77">
        <f>($C$9*CX77+$D$9*CY77+$E$9*V77)</f>
        <v>0</v>
      </c>
      <c r="X77">
        <f>0.61365*exp(17.502*W77/(240.97+W77))</f>
        <v>0</v>
      </c>
      <c r="Y77">
        <f>(Z77/AA77*100)</f>
        <v>0</v>
      </c>
      <c r="Z77">
        <f>CP77*(CU77+CV77)/1000</f>
        <v>0</v>
      </c>
      <c r="AA77">
        <f>0.61365*exp(17.502*CW77/(240.97+CW77))</f>
        <v>0</v>
      </c>
      <c r="AB77">
        <f>(X77-CP77*(CU77+CV77)/1000)</f>
        <v>0</v>
      </c>
      <c r="AC77">
        <f>(-J77*44100)</f>
        <v>0</v>
      </c>
      <c r="AD77">
        <f>2*29.3*R77*0.92*(CW77-W77)</f>
        <v>0</v>
      </c>
      <c r="AE77">
        <f>2*0.95*5.67E-8*(((CW77+$B$9)+273)^4-(W77+273)^4)</f>
        <v>0</v>
      </c>
      <c r="AF77">
        <f>U77+AE77+AC77+AD77</f>
        <v>0</v>
      </c>
      <c r="AG77">
        <v>0</v>
      </c>
      <c r="AH77">
        <v>0</v>
      </c>
      <c r="AI77">
        <f>IF(AG77*$H$15&gt;=AK77,1.0,(AK77/(AK77-AG77*$H$15)))</f>
        <v>0</v>
      </c>
      <c r="AJ77">
        <f>(AI77-1)*100</f>
        <v>0</v>
      </c>
      <c r="AK77">
        <f>MAX(0,($B$15+$C$15*DB77)/(1+$D$15*DB77)*CU77/(CW77+273)*$E$15)</f>
        <v>0</v>
      </c>
      <c r="AL77" t="s">
        <v>395</v>
      </c>
      <c r="AM77">
        <v>0</v>
      </c>
      <c r="AN77">
        <v>0</v>
      </c>
      <c r="AO77">
        <v>0</v>
      </c>
      <c r="AP77">
        <f>1-AN77/AO77</f>
        <v>0</v>
      </c>
      <c r="AQ77">
        <v>-1</v>
      </c>
      <c r="AR77" t="s">
        <v>579</v>
      </c>
      <c r="AS77">
        <v>8304.47</v>
      </c>
      <c r="AT77">
        <v>1295.135</v>
      </c>
      <c r="AU77">
        <v>1828.54</v>
      </c>
      <c r="AV77">
        <f>1-AT77/AU77</f>
        <v>0</v>
      </c>
      <c r="AW77">
        <v>0.5</v>
      </c>
      <c r="AX77">
        <f>CG77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395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BN77" t="s">
        <v>395</v>
      </c>
      <c r="BO77" t="s">
        <v>395</v>
      </c>
      <c r="BP77" t="s">
        <v>395</v>
      </c>
      <c r="BQ77" t="s">
        <v>395</v>
      </c>
      <c r="BR77" t="s">
        <v>395</v>
      </c>
      <c r="BS77" t="s">
        <v>395</v>
      </c>
      <c r="BT77" t="s">
        <v>395</v>
      </c>
      <c r="BU77" t="s">
        <v>395</v>
      </c>
      <c r="BV77" t="s">
        <v>395</v>
      </c>
      <c r="BW77" t="s">
        <v>395</v>
      </c>
      <c r="BX77" t="s">
        <v>395</v>
      </c>
      <c r="BY77" t="s">
        <v>395</v>
      </c>
      <c r="BZ77" t="s">
        <v>395</v>
      </c>
      <c r="CA77" t="s">
        <v>395</v>
      </c>
      <c r="CB77" t="s">
        <v>395</v>
      </c>
      <c r="CC77" t="s">
        <v>395</v>
      </c>
      <c r="CD77" t="s">
        <v>395</v>
      </c>
      <c r="CE77" t="s">
        <v>395</v>
      </c>
      <c r="CF77">
        <f>$B$13*DC77+$C$13*DD77+$F$13*DO77*(1-DR77)</f>
        <v>0</v>
      </c>
      <c r="CG77">
        <f>CF77*CH77</f>
        <v>0</v>
      </c>
      <c r="CH77">
        <f>($B$13*$D$11+$C$13*$D$11+$F$13*((EB77+DT77)/MAX(EB77+DT77+EC77, 0.1)*$I$11+EC77/MAX(EB77+DT77+EC77, 0.1)*$J$11))/($B$13+$C$13+$F$13)</f>
        <v>0</v>
      </c>
      <c r="CI77">
        <f>($B$13*$K$11+$C$13*$K$11+$F$13*((EB77+DT77)/MAX(EB77+DT77+EC77, 0.1)*$P$11+EC77/MAX(EB77+DT77+EC77, 0.1)*$Q$11))/($B$13+$C$13+$F$13)</f>
        <v>0</v>
      </c>
      <c r="CJ77">
        <v>9</v>
      </c>
      <c r="CK77">
        <v>0.5</v>
      </c>
      <c r="CL77" t="s">
        <v>397</v>
      </c>
      <c r="CM77">
        <v>1530554412</v>
      </c>
      <c r="CN77">
        <v>367.407</v>
      </c>
      <c r="CO77">
        <v>400.07</v>
      </c>
      <c r="CP77">
        <v>30.5918</v>
      </c>
      <c r="CQ77">
        <v>26.146</v>
      </c>
      <c r="CR77">
        <v>367.495</v>
      </c>
      <c r="CS77">
        <v>30.5918</v>
      </c>
      <c r="CT77">
        <v>699.957</v>
      </c>
      <c r="CU77">
        <v>90.8469</v>
      </c>
      <c r="CV77">
        <v>0.0993598</v>
      </c>
      <c r="CW77">
        <v>28.729</v>
      </c>
      <c r="CX77">
        <v>29.0497</v>
      </c>
      <c r="CY77">
        <v>999.9</v>
      </c>
      <c r="CZ77">
        <v>0</v>
      </c>
      <c r="DA77">
        <v>0</v>
      </c>
      <c r="DB77">
        <v>9991.88</v>
      </c>
      <c r="DC77">
        <v>0</v>
      </c>
      <c r="DD77">
        <v>0.219127</v>
      </c>
      <c r="DE77">
        <v>-32.7113</v>
      </c>
      <c r="DF77">
        <v>378.951</v>
      </c>
      <c r="DG77">
        <v>410.811</v>
      </c>
      <c r="DH77">
        <v>4.44579</v>
      </c>
      <c r="DI77">
        <v>400.07</v>
      </c>
      <c r="DJ77">
        <v>26.146</v>
      </c>
      <c r="DK77">
        <v>2.77917</v>
      </c>
      <c r="DL77">
        <v>2.37528</v>
      </c>
      <c r="DM77">
        <v>22.7609</v>
      </c>
      <c r="DN77">
        <v>20.1963</v>
      </c>
      <c r="DO77">
        <v>2000.1</v>
      </c>
      <c r="DP77">
        <v>0.90001</v>
      </c>
      <c r="DQ77">
        <v>0.0999896</v>
      </c>
      <c r="DR77">
        <v>0</v>
      </c>
      <c r="DS77">
        <v>1264.14</v>
      </c>
      <c r="DT77">
        <v>4.99974</v>
      </c>
      <c r="DU77">
        <v>27249.6</v>
      </c>
      <c r="DV77">
        <v>15360.8</v>
      </c>
      <c r="DW77">
        <v>47.375</v>
      </c>
      <c r="DX77">
        <v>48.562</v>
      </c>
      <c r="DY77">
        <v>48.125</v>
      </c>
      <c r="DZ77">
        <v>48.375</v>
      </c>
      <c r="EA77">
        <v>49.125</v>
      </c>
      <c r="EB77">
        <v>1795.61</v>
      </c>
      <c r="EC77">
        <v>199.49</v>
      </c>
      <c r="ED77">
        <v>0</v>
      </c>
      <c r="EE77">
        <v>80.2999999523163</v>
      </c>
      <c r="EF77">
        <v>0</v>
      </c>
      <c r="EG77">
        <v>1295.135</v>
      </c>
      <c r="EH77">
        <v>-249.268034361388</v>
      </c>
      <c r="EI77">
        <v>-4839.08718266891</v>
      </c>
      <c r="EJ77">
        <v>27886.2576923077</v>
      </c>
      <c r="EK77">
        <v>15</v>
      </c>
      <c r="EL77">
        <v>1530554431.5</v>
      </c>
      <c r="EM77" t="s">
        <v>580</v>
      </c>
      <c r="EN77">
        <v>1530554431.5</v>
      </c>
      <c r="EO77">
        <v>0</v>
      </c>
      <c r="EP77">
        <v>3</v>
      </c>
      <c r="EQ77">
        <v>0.049</v>
      </c>
      <c r="ER77">
        <v>0</v>
      </c>
      <c r="ES77">
        <v>-0.088</v>
      </c>
      <c r="ET77">
        <v>0</v>
      </c>
      <c r="EU77">
        <v>400</v>
      </c>
      <c r="EV77">
        <v>0</v>
      </c>
      <c r="EW77">
        <v>0.09</v>
      </c>
      <c r="EX77">
        <v>0</v>
      </c>
      <c r="EY77">
        <v>-31.9863414634146</v>
      </c>
      <c r="EZ77">
        <v>-5.79211777003488</v>
      </c>
      <c r="FA77">
        <v>0.600049844261173</v>
      </c>
      <c r="FB77">
        <v>0</v>
      </c>
      <c r="FC77">
        <v>1</v>
      </c>
      <c r="FD77">
        <v>0</v>
      </c>
      <c r="FE77">
        <v>0</v>
      </c>
      <c r="FF77">
        <v>0</v>
      </c>
      <c r="FG77">
        <v>3.98376170731707</v>
      </c>
      <c r="FH77">
        <v>3.41448000000001</v>
      </c>
      <c r="FI77">
        <v>0.346028583338615</v>
      </c>
      <c r="FJ77">
        <v>0</v>
      </c>
      <c r="FK77">
        <v>0</v>
      </c>
      <c r="FL77">
        <v>3</v>
      </c>
      <c r="FM77" t="s">
        <v>399</v>
      </c>
      <c r="FN77">
        <v>3.4438</v>
      </c>
      <c r="FO77">
        <v>2.77884</v>
      </c>
      <c r="FP77">
        <v>0.0778477</v>
      </c>
      <c r="FQ77">
        <v>0.0830818</v>
      </c>
      <c r="FR77">
        <v>0.11734</v>
      </c>
      <c r="FS77">
        <v>0.104082</v>
      </c>
      <c r="FT77">
        <v>19497.4</v>
      </c>
      <c r="FU77">
        <v>23663.6</v>
      </c>
      <c r="FV77">
        <v>20616.2</v>
      </c>
      <c r="FW77">
        <v>24923.1</v>
      </c>
      <c r="FX77">
        <v>28882.7</v>
      </c>
      <c r="FY77">
        <v>32893.4</v>
      </c>
      <c r="FZ77">
        <v>37252.9</v>
      </c>
      <c r="GA77">
        <v>41389.9</v>
      </c>
      <c r="GB77">
        <v>2.22267</v>
      </c>
      <c r="GC77">
        <v>1.96705</v>
      </c>
      <c r="GD77">
        <v>0.0231601</v>
      </c>
      <c r="GE77">
        <v>0</v>
      </c>
      <c r="GF77">
        <v>28.6721</v>
      </c>
      <c r="GG77">
        <v>999.9</v>
      </c>
      <c r="GH77">
        <v>61.067</v>
      </c>
      <c r="GI77">
        <v>35.601</v>
      </c>
      <c r="GJ77">
        <v>39.2504</v>
      </c>
      <c r="GK77">
        <v>62.2729</v>
      </c>
      <c r="GL77">
        <v>17.7083</v>
      </c>
      <c r="GM77">
        <v>2</v>
      </c>
      <c r="GN77">
        <v>0.448361</v>
      </c>
      <c r="GO77">
        <v>3.63515</v>
      </c>
      <c r="GP77">
        <v>20.2955</v>
      </c>
      <c r="GQ77">
        <v>5.22133</v>
      </c>
      <c r="GR77">
        <v>11.962</v>
      </c>
      <c r="GS77">
        <v>4.98575</v>
      </c>
      <c r="GT77">
        <v>3.301</v>
      </c>
      <c r="GU77">
        <v>999.9</v>
      </c>
      <c r="GV77">
        <v>9999</v>
      </c>
      <c r="GW77">
        <v>9999</v>
      </c>
      <c r="GX77">
        <v>9999</v>
      </c>
      <c r="GY77">
        <v>1.88408</v>
      </c>
      <c r="GZ77">
        <v>1.88107</v>
      </c>
      <c r="HA77">
        <v>1.88281</v>
      </c>
      <c r="HB77">
        <v>1.88129</v>
      </c>
      <c r="HC77">
        <v>1.88267</v>
      </c>
      <c r="HD77">
        <v>1.88198</v>
      </c>
      <c r="HE77">
        <v>1.8839</v>
      </c>
      <c r="HF77">
        <v>1.88111</v>
      </c>
      <c r="HG77">
        <v>5</v>
      </c>
      <c r="HH77">
        <v>0</v>
      </c>
      <c r="HI77">
        <v>0</v>
      </c>
      <c r="HJ77">
        <v>0</v>
      </c>
      <c r="HK77" t="s">
        <v>400</v>
      </c>
      <c r="HL77" t="s">
        <v>401</v>
      </c>
      <c r="HM77" t="s">
        <v>402</v>
      </c>
      <c r="HN77" t="s">
        <v>402</v>
      </c>
      <c r="HO77" t="s">
        <v>402</v>
      </c>
      <c r="HP77" t="s">
        <v>402</v>
      </c>
      <c r="HQ77">
        <v>0</v>
      </c>
      <c r="HR77">
        <v>100</v>
      </c>
      <c r="HS77">
        <v>100</v>
      </c>
      <c r="HT77">
        <v>-0.088</v>
      </c>
      <c r="HU77">
        <v>0</v>
      </c>
      <c r="HV77">
        <v>-0.136285714285691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-1</v>
      </c>
      <c r="IE77">
        <v>-1</v>
      </c>
      <c r="IF77">
        <v>-1</v>
      </c>
      <c r="IG77">
        <v>-1</v>
      </c>
      <c r="IH77">
        <v>11.3</v>
      </c>
      <c r="II77">
        <v>25509240.2</v>
      </c>
      <c r="IJ77">
        <v>1.29272</v>
      </c>
      <c r="IK77">
        <v>2.61475</v>
      </c>
      <c r="IL77">
        <v>2.10083</v>
      </c>
      <c r="IM77">
        <v>2.66846</v>
      </c>
      <c r="IN77">
        <v>2.24854</v>
      </c>
      <c r="IO77">
        <v>2.28149</v>
      </c>
      <c r="IP77">
        <v>39.0931</v>
      </c>
      <c r="IQ77">
        <v>15.3404</v>
      </c>
      <c r="IR77">
        <v>18</v>
      </c>
      <c r="IS77">
        <v>760.831</v>
      </c>
      <c r="IT77">
        <v>514.214</v>
      </c>
      <c r="IU77">
        <v>25.0004</v>
      </c>
      <c r="IV77">
        <v>33.1511</v>
      </c>
      <c r="IW77">
        <v>30</v>
      </c>
      <c r="IX77">
        <v>32.9524</v>
      </c>
      <c r="IY77">
        <v>32.908</v>
      </c>
      <c r="IZ77">
        <v>25.8068</v>
      </c>
      <c r="JA77">
        <v>100</v>
      </c>
      <c r="JB77">
        <v>0</v>
      </c>
      <c r="JC77">
        <v>25</v>
      </c>
      <c r="JD77">
        <v>400</v>
      </c>
      <c r="JE77">
        <v>14.8029</v>
      </c>
      <c r="JF77">
        <v>100.382</v>
      </c>
      <c r="JG77">
        <v>99.7422</v>
      </c>
    </row>
    <row r="78" spans="1:267">
      <c r="A78">
        <v>60</v>
      </c>
      <c r="B78">
        <v>1530554471.5</v>
      </c>
      <c r="C78">
        <v>3902.40000009537</v>
      </c>
      <c r="D78" t="s">
        <v>581</v>
      </c>
      <c r="E78" t="s">
        <v>582</v>
      </c>
      <c r="F78" t="s">
        <v>393</v>
      </c>
      <c r="G78" t="s">
        <v>394</v>
      </c>
      <c r="I78">
        <v>1530554471.5</v>
      </c>
      <c r="J78">
        <f>(K78)/1000</f>
        <v>0</v>
      </c>
      <c r="K78">
        <f>1000*CT78*AI78*(CP78-CQ78)/(100*CJ78*(1000-AI78*CP78))</f>
        <v>0</v>
      </c>
      <c r="L78">
        <f>CT78*AI78*(CO78-CN78*(1000-AI78*CQ78)/(1000-AI78*CP78))/(100*CJ78)</f>
        <v>0</v>
      </c>
      <c r="M78">
        <f>CN78 - IF(AI78&gt;1, L78*CJ78*100.0/(AK78*DB78), 0)</f>
        <v>0</v>
      </c>
      <c r="N78">
        <f>((T78-J78/2)*M78-L78)/(T78+J78/2)</f>
        <v>0</v>
      </c>
      <c r="O78">
        <f>N78*(CU78+CV78)/1000.0</f>
        <v>0</v>
      </c>
      <c r="P78">
        <f>(CN78 - IF(AI78&gt;1, L78*CJ78*100.0/(AK78*DB78), 0))*(CU78+CV78)/1000.0</f>
        <v>0</v>
      </c>
      <c r="Q78">
        <f>2.0/((1/S78-1/R78)+SIGN(S78)*SQRT((1/S78-1/R78)*(1/S78-1/R78) + 4*CK78/((CK78+1)*(CK78+1))*(2*1/S78*1/R78-1/R78*1/R78)))</f>
        <v>0</v>
      </c>
      <c r="R78">
        <f>IF(LEFT(CL78,1)&lt;&gt;"0",IF(LEFT(CL78,1)="1",3.0,$B$7),$D$5+$E$5*(DB78*CU78/($K$5*1000))+$F$5*(DB78*CU78/($K$5*1000))*MAX(MIN(CJ78,$J$5),$I$5)*MAX(MIN(CJ78,$J$5),$I$5)+$G$5*MAX(MIN(CJ78,$J$5),$I$5)*(DB78*CU78/($K$5*1000))+$H$5*(DB78*CU78/($K$5*1000))*(DB78*CU78/($K$5*1000)))</f>
        <v>0</v>
      </c>
      <c r="S78">
        <f>J78*(1000-(1000*0.61365*exp(17.502*W78/(240.97+W78))/(CU78+CV78)+CP78)/2)/(1000*0.61365*exp(17.502*W78/(240.97+W78))/(CU78+CV78)-CP78)</f>
        <v>0</v>
      </c>
      <c r="T78">
        <f>1/((CK78+1)/(Q78/1.6)+1/(R78/1.37)) + CK78/((CK78+1)/(Q78/1.6) + CK78/(R78/1.37))</f>
        <v>0</v>
      </c>
      <c r="U78">
        <f>(CF78*CI78)</f>
        <v>0</v>
      </c>
      <c r="V78">
        <f>(CW78+(U78+2*0.95*5.67E-8*(((CW78+$B$9)+273)^4-(CW78+273)^4)-44100*J78)/(1.84*29.3*R78+8*0.95*5.67E-8*(CW78+273)^3))</f>
        <v>0</v>
      </c>
      <c r="W78">
        <f>($C$9*CX78+$D$9*CY78+$E$9*V78)</f>
        <v>0</v>
      </c>
      <c r="X78">
        <f>0.61365*exp(17.502*W78/(240.97+W78))</f>
        <v>0</v>
      </c>
      <c r="Y78">
        <f>(Z78/AA78*100)</f>
        <v>0</v>
      </c>
      <c r="Z78">
        <f>CP78*(CU78+CV78)/1000</f>
        <v>0</v>
      </c>
      <c r="AA78">
        <f>0.61365*exp(17.502*CW78/(240.97+CW78))</f>
        <v>0</v>
      </c>
      <c r="AB78">
        <f>(X78-CP78*(CU78+CV78)/1000)</f>
        <v>0</v>
      </c>
      <c r="AC78">
        <f>(-J78*44100)</f>
        <v>0</v>
      </c>
      <c r="AD78">
        <f>2*29.3*R78*0.92*(CW78-W78)</f>
        <v>0</v>
      </c>
      <c r="AE78">
        <f>2*0.95*5.67E-8*(((CW78+$B$9)+273)^4-(W78+273)^4)</f>
        <v>0</v>
      </c>
      <c r="AF78">
        <f>U78+AE78+AC78+AD78</f>
        <v>0</v>
      </c>
      <c r="AG78">
        <v>20</v>
      </c>
      <c r="AH78">
        <v>3</v>
      </c>
      <c r="AI78">
        <f>IF(AG78*$H$15&gt;=AK78,1.0,(AK78/(AK78-AG78*$H$15)))</f>
        <v>0</v>
      </c>
      <c r="AJ78">
        <f>(AI78-1)*100</f>
        <v>0</v>
      </c>
      <c r="AK78">
        <f>MAX(0,($B$15+$C$15*DB78)/(1+$D$15*DB78)*CU78/(CW78+273)*$E$15)</f>
        <v>0</v>
      </c>
      <c r="AL78" t="s">
        <v>395</v>
      </c>
      <c r="AM78">
        <v>0</v>
      </c>
      <c r="AN78">
        <v>0</v>
      </c>
      <c r="AO78">
        <v>0</v>
      </c>
      <c r="AP78">
        <f>1-AN78/AO78</f>
        <v>0</v>
      </c>
      <c r="AQ78">
        <v>-1</v>
      </c>
      <c r="AR78" t="s">
        <v>583</v>
      </c>
      <c r="AS78">
        <v>8305.13</v>
      </c>
      <c r="AT78">
        <v>1521.7812</v>
      </c>
      <c r="AU78">
        <v>2029.18</v>
      </c>
      <c r="AV78">
        <f>1-AT78/AU78</f>
        <v>0</v>
      </c>
      <c r="AW78">
        <v>0.5</v>
      </c>
      <c r="AX78">
        <f>CG78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395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BN78" t="s">
        <v>395</v>
      </c>
      <c r="BO78" t="s">
        <v>395</v>
      </c>
      <c r="BP78" t="s">
        <v>395</v>
      </c>
      <c r="BQ78" t="s">
        <v>395</v>
      </c>
      <c r="BR78" t="s">
        <v>395</v>
      </c>
      <c r="BS78" t="s">
        <v>395</v>
      </c>
      <c r="BT78" t="s">
        <v>395</v>
      </c>
      <c r="BU78" t="s">
        <v>395</v>
      </c>
      <c r="BV78" t="s">
        <v>395</v>
      </c>
      <c r="BW78" t="s">
        <v>395</v>
      </c>
      <c r="BX78" t="s">
        <v>395</v>
      </c>
      <c r="BY78" t="s">
        <v>395</v>
      </c>
      <c r="BZ78" t="s">
        <v>395</v>
      </c>
      <c r="CA78" t="s">
        <v>395</v>
      </c>
      <c r="CB78" t="s">
        <v>395</v>
      </c>
      <c r="CC78" t="s">
        <v>395</v>
      </c>
      <c r="CD78" t="s">
        <v>395</v>
      </c>
      <c r="CE78" t="s">
        <v>395</v>
      </c>
      <c r="CF78">
        <f>$B$13*DC78+$C$13*DD78+$F$13*DO78*(1-DR78)</f>
        <v>0</v>
      </c>
      <c r="CG78">
        <f>CF78*CH78</f>
        <v>0</v>
      </c>
      <c r="CH78">
        <f>($B$13*$D$11+$C$13*$D$11+$F$13*((EB78+DT78)/MAX(EB78+DT78+EC78, 0.1)*$I$11+EC78/MAX(EB78+DT78+EC78, 0.1)*$J$11))/($B$13+$C$13+$F$13)</f>
        <v>0</v>
      </c>
      <c r="CI78">
        <f>($B$13*$K$11+$C$13*$K$11+$F$13*((EB78+DT78)/MAX(EB78+DT78+EC78, 0.1)*$P$11+EC78/MAX(EB78+DT78+EC78, 0.1)*$Q$11))/($B$13+$C$13+$F$13)</f>
        <v>0</v>
      </c>
      <c r="CJ78">
        <v>9</v>
      </c>
      <c r="CK78">
        <v>0.5</v>
      </c>
      <c r="CL78" t="s">
        <v>397</v>
      </c>
      <c r="CM78">
        <v>1530554471.5</v>
      </c>
      <c r="CN78">
        <v>369.286</v>
      </c>
      <c r="CO78">
        <v>400.058</v>
      </c>
      <c r="CP78">
        <v>30.2927</v>
      </c>
      <c r="CQ78">
        <v>26.3</v>
      </c>
      <c r="CR78">
        <v>369.374</v>
      </c>
      <c r="CS78">
        <v>30.2927</v>
      </c>
      <c r="CT78">
        <v>700.017</v>
      </c>
      <c r="CU78">
        <v>90.8455</v>
      </c>
      <c r="CV78">
        <v>0.0998613</v>
      </c>
      <c r="CW78">
        <v>28.7489</v>
      </c>
      <c r="CX78">
        <v>28.8823</v>
      </c>
      <c r="CY78">
        <v>999.9</v>
      </c>
      <c r="CZ78">
        <v>0</v>
      </c>
      <c r="DA78">
        <v>0</v>
      </c>
      <c r="DB78">
        <v>10003.8</v>
      </c>
      <c r="DC78">
        <v>0</v>
      </c>
      <c r="DD78">
        <v>0.219127</v>
      </c>
      <c r="DE78">
        <v>-30.7717</v>
      </c>
      <c r="DF78">
        <v>380.822</v>
      </c>
      <c r="DG78">
        <v>410.864</v>
      </c>
      <c r="DH78">
        <v>3.99273</v>
      </c>
      <c r="DI78">
        <v>400.058</v>
      </c>
      <c r="DJ78">
        <v>26.3</v>
      </c>
      <c r="DK78">
        <v>2.75196</v>
      </c>
      <c r="DL78">
        <v>2.38923</v>
      </c>
      <c r="DM78">
        <v>22.5987</v>
      </c>
      <c r="DN78">
        <v>20.291</v>
      </c>
      <c r="DO78">
        <v>1999.95</v>
      </c>
      <c r="DP78">
        <v>0.899997</v>
      </c>
      <c r="DQ78">
        <v>0.100003</v>
      </c>
      <c r="DR78">
        <v>0</v>
      </c>
      <c r="DS78">
        <v>1459.13</v>
      </c>
      <c r="DT78">
        <v>4.99974</v>
      </c>
      <c r="DU78">
        <v>31831.1</v>
      </c>
      <c r="DV78">
        <v>15359.5</v>
      </c>
      <c r="DW78">
        <v>47.312</v>
      </c>
      <c r="DX78">
        <v>48.375</v>
      </c>
      <c r="DY78">
        <v>48</v>
      </c>
      <c r="DZ78">
        <v>48.187</v>
      </c>
      <c r="EA78">
        <v>49.062</v>
      </c>
      <c r="EB78">
        <v>1795.45</v>
      </c>
      <c r="EC78">
        <v>199.5</v>
      </c>
      <c r="ED78">
        <v>0</v>
      </c>
      <c r="EE78">
        <v>59.0999999046326</v>
      </c>
      <c r="EF78">
        <v>0</v>
      </c>
      <c r="EG78">
        <v>1521.7812</v>
      </c>
      <c r="EH78">
        <v>-580.630768510111</v>
      </c>
      <c r="EI78">
        <v>-12470.3922944041</v>
      </c>
      <c r="EJ78">
        <v>33177.548</v>
      </c>
      <c r="EK78">
        <v>15</v>
      </c>
      <c r="EL78">
        <v>1530554431.5</v>
      </c>
      <c r="EM78" t="s">
        <v>580</v>
      </c>
      <c r="EN78">
        <v>1530554431.5</v>
      </c>
      <c r="EO78">
        <v>0</v>
      </c>
      <c r="EP78">
        <v>3</v>
      </c>
      <c r="EQ78">
        <v>0.049</v>
      </c>
      <c r="ER78">
        <v>0</v>
      </c>
      <c r="ES78">
        <v>-0.088</v>
      </c>
      <c r="ET78">
        <v>0</v>
      </c>
      <c r="EU78">
        <v>400</v>
      </c>
      <c r="EV78">
        <v>0</v>
      </c>
      <c r="EW78">
        <v>0.09</v>
      </c>
      <c r="EX78">
        <v>0</v>
      </c>
      <c r="EY78">
        <v>-28.6682853658537</v>
      </c>
      <c r="EZ78">
        <v>-20.3444174216028</v>
      </c>
      <c r="FA78">
        <v>2.23045258587458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3.19806780487805</v>
      </c>
      <c r="FH78">
        <v>6.46390243902439</v>
      </c>
      <c r="FI78">
        <v>0.668226243564157</v>
      </c>
      <c r="FJ78">
        <v>0</v>
      </c>
      <c r="FK78">
        <v>0</v>
      </c>
      <c r="FL78">
        <v>3</v>
      </c>
      <c r="FM78" t="s">
        <v>399</v>
      </c>
      <c r="FN78">
        <v>3.44392</v>
      </c>
      <c r="FO78">
        <v>2.77945</v>
      </c>
      <c r="FP78">
        <v>0.0781557</v>
      </c>
      <c r="FQ78">
        <v>0.0830805</v>
      </c>
      <c r="FR78">
        <v>0.11654</v>
      </c>
      <c r="FS78">
        <v>0.104511</v>
      </c>
      <c r="FT78">
        <v>19490.7</v>
      </c>
      <c r="FU78">
        <v>23664.1</v>
      </c>
      <c r="FV78">
        <v>20616</v>
      </c>
      <c r="FW78">
        <v>24923.5</v>
      </c>
      <c r="FX78">
        <v>28908.9</v>
      </c>
      <c r="FY78">
        <v>32878.5</v>
      </c>
      <c r="FZ78">
        <v>37252.9</v>
      </c>
      <c r="GA78">
        <v>41390.9</v>
      </c>
      <c r="GB78">
        <v>2.17858</v>
      </c>
      <c r="GC78">
        <v>1.96605</v>
      </c>
      <c r="GD78">
        <v>0.0163913</v>
      </c>
      <c r="GE78">
        <v>0</v>
      </c>
      <c r="GF78">
        <v>28.615</v>
      </c>
      <c r="GG78">
        <v>999.9</v>
      </c>
      <c r="GH78">
        <v>60.969</v>
      </c>
      <c r="GI78">
        <v>35.711</v>
      </c>
      <c r="GJ78">
        <v>39.4224</v>
      </c>
      <c r="GK78">
        <v>62.1629</v>
      </c>
      <c r="GL78">
        <v>17.7484</v>
      </c>
      <c r="GM78">
        <v>2</v>
      </c>
      <c r="GN78">
        <v>0.44783</v>
      </c>
      <c r="GO78">
        <v>3.62709</v>
      </c>
      <c r="GP78">
        <v>20.2957</v>
      </c>
      <c r="GQ78">
        <v>5.21834</v>
      </c>
      <c r="GR78">
        <v>11.962</v>
      </c>
      <c r="GS78">
        <v>4.9854</v>
      </c>
      <c r="GT78">
        <v>3.301</v>
      </c>
      <c r="GU78">
        <v>999.9</v>
      </c>
      <c r="GV78">
        <v>9999</v>
      </c>
      <c r="GW78">
        <v>9999</v>
      </c>
      <c r="GX78">
        <v>9999</v>
      </c>
      <c r="GY78">
        <v>1.88408</v>
      </c>
      <c r="GZ78">
        <v>1.88107</v>
      </c>
      <c r="HA78">
        <v>1.88282</v>
      </c>
      <c r="HB78">
        <v>1.8813</v>
      </c>
      <c r="HC78">
        <v>1.88266</v>
      </c>
      <c r="HD78">
        <v>1.882</v>
      </c>
      <c r="HE78">
        <v>1.88394</v>
      </c>
      <c r="HF78">
        <v>1.88111</v>
      </c>
      <c r="HG78">
        <v>5</v>
      </c>
      <c r="HH78">
        <v>0</v>
      </c>
      <c r="HI78">
        <v>0</v>
      </c>
      <c r="HJ78">
        <v>0</v>
      </c>
      <c r="HK78" t="s">
        <v>400</v>
      </c>
      <c r="HL78" t="s">
        <v>401</v>
      </c>
      <c r="HM78" t="s">
        <v>402</v>
      </c>
      <c r="HN78" t="s">
        <v>402</v>
      </c>
      <c r="HO78" t="s">
        <v>402</v>
      </c>
      <c r="HP78" t="s">
        <v>402</v>
      </c>
      <c r="HQ78">
        <v>0</v>
      </c>
      <c r="HR78">
        <v>100</v>
      </c>
      <c r="HS78">
        <v>100</v>
      </c>
      <c r="HT78">
        <v>-0.088</v>
      </c>
      <c r="HU78">
        <v>0</v>
      </c>
      <c r="HV78">
        <v>-0.0877142857142985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-1</v>
      </c>
      <c r="IE78">
        <v>-1</v>
      </c>
      <c r="IF78">
        <v>-1</v>
      </c>
      <c r="IG78">
        <v>-1</v>
      </c>
      <c r="IH78">
        <v>0.7</v>
      </c>
      <c r="II78">
        <v>25509241.2</v>
      </c>
      <c r="IJ78">
        <v>1.2915</v>
      </c>
      <c r="IK78">
        <v>2.60986</v>
      </c>
      <c r="IL78">
        <v>2.10083</v>
      </c>
      <c r="IM78">
        <v>2.66724</v>
      </c>
      <c r="IN78">
        <v>2.24854</v>
      </c>
      <c r="IO78">
        <v>2.31567</v>
      </c>
      <c r="IP78">
        <v>39.1924</v>
      </c>
      <c r="IQ78">
        <v>15.3141</v>
      </c>
      <c r="IR78">
        <v>18</v>
      </c>
      <c r="IS78">
        <v>721.385</v>
      </c>
      <c r="IT78">
        <v>513.468</v>
      </c>
      <c r="IU78">
        <v>24.9988</v>
      </c>
      <c r="IV78">
        <v>33.1425</v>
      </c>
      <c r="IW78">
        <v>30.0001</v>
      </c>
      <c r="IX78">
        <v>32.9497</v>
      </c>
      <c r="IY78">
        <v>32.905</v>
      </c>
      <c r="IZ78">
        <v>25.7956</v>
      </c>
      <c r="JA78">
        <v>100</v>
      </c>
      <c r="JB78">
        <v>0</v>
      </c>
      <c r="JC78">
        <v>25</v>
      </c>
      <c r="JD78">
        <v>400</v>
      </c>
      <c r="JE78">
        <v>14.8029</v>
      </c>
      <c r="JF78">
        <v>100.381</v>
      </c>
      <c r="JG78">
        <v>99.7444</v>
      </c>
    </row>
    <row r="79" spans="1:267">
      <c r="A79">
        <v>61</v>
      </c>
      <c r="B79">
        <v>1530554534</v>
      </c>
      <c r="C79">
        <v>3964.90000009537</v>
      </c>
      <c r="D79" t="s">
        <v>584</v>
      </c>
      <c r="E79" t="s">
        <v>585</v>
      </c>
      <c r="F79" t="s">
        <v>393</v>
      </c>
      <c r="G79" t="s">
        <v>394</v>
      </c>
      <c r="I79">
        <v>1530554534</v>
      </c>
      <c r="J79">
        <f>(K79)/1000</f>
        <v>0</v>
      </c>
      <c r="K79">
        <f>1000*CT79*AI79*(CP79-CQ79)/(100*CJ79*(1000-AI79*CP79))</f>
        <v>0</v>
      </c>
      <c r="L79">
        <f>CT79*AI79*(CO79-CN79*(1000-AI79*CQ79)/(1000-AI79*CP79))/(100*CJ79)</f>
        <v>0</v>
      </c>
      <c r="M79">
        <f>CN79 - IF(AI79&gt;1, L79*CJ79*100.0/(AK79*DB79), 0)</f>
        <v>0</v>
      </c>
      <c r="N79">
        <f>((T79-J79/2)*M79-L79)/(T79+J79/2)</f>
        <v>0</v>
      </c>
      <c r="O79">
        <f>N79*(CU79+CV79)/1000.0</f>
        <v>0</v>
      </c>
      <c r="P79">
        <f>(CN79 - IF(AI79&gt;1, L79*CJ79*100.0/(AK79*DB79), 0))*(CU79+CV79)/1000.0</f>
        <v>0</v>
      </c>
      <c r="Q79">
        <f>2.0/((1/S79-1/R79)+SIGN(S79)*SQRT((1/S79-1/R79)*(1/S79-1/R79) + 4*CK79/((CK79+1)*(CK79+1))*(2*1/S79*1/R79-1/R79*1/R79)))</f>
        <v>0</v>
      </c>
      <c r="R79">
        <f>IF(LEFT(CL79,1)&lt;&gt;"0",IF(LEFT(CL79,1)="1",3.0,$B$7),$D$5+$E$5*(DB79*CU79/($K$5*1000))+$F$5*(DB79*CU79/($K$5*1000))*MAX(MIN(CJ79,$J$5),$I$5)*MAX(MIN(CJ79,$J$5),$I$5)+$G$5*MAX(MIN(CJ79,$J$5),$I$5)*(DB79*CU79/($K$5*1000))+$H$5*(DB79*CU79/($K$5*1000))*(DB79*CU79/($K$5*1000)))</f>
        <v>0</v>
      </c>
      <c r="S79">
        <f>J79*(1000-(1000*0.61365*exp(17.502*W79/(240.97+W79))/(CU79+CV79)+CP79)/2)/(1000*0.61365*exp(17.502*W79/(240.97+W79))/(CU79+CV79)-CP79)</f>
        <v>0</v>
      </c>
      <c r="T79">
        <f>1/((CK79+1)/(Q79/1.6)+1/(R79/1.37)) + CK79/((CK79+1)/(Q79/1.6) + CK79/(R79/1.37))</f>
        <v>0</v>
      </c>
      <c r="U79">
        <f>(CF79*CI79)</f>
        <v>0</v>
      </c>
      <c r="V79">
        <f>(CW79+(U79+2*0.95*5.67E-8*(((CW79+$B$9)+273)^4-(CW79+273)^4)-44100*J79)/(1.84*29.3*R79+8*0.95*5.67E-8*(CW79+273)^3))</f>
        <v>0</v>
      </c>
      <c r="W79">
        <f>($C$9*CX79+$D$9*CY79+$E$9*V79)</f>
        <v>0</v>
      </c>
      <c r="X79">
        <f>0.61365*exp(17.502*W79/(240.97+W79))</f>
        <v>0</v>
      </c>
      <c r="Y79">
        <f>(Z79/AA79*100)</f>
        <v>0</v>
      </c>
      <c r="Z79">
        <f>CP79*(CU79+CV79)/1000</f>
        <v>0</v>
      </c>
      <c r="AA79">
        <f>0.61365*exp(17.502*CW79/(240.97+CW79))</f>
        <v>0</v>
      </c>
      <c r="AB79">
        <f>(X79-CP79*(CU79+CV79)/1000)</f>
        <v>0</v>
      </c>
      <c r="AC79">
        <f>(-J79*44100)</f>
        <v>0</v>
      </c>
      <c r="AD79">
        <f>2*29.3*R79*0.92*(CW79-W79)</f>
        <v>0</v>
      </c>
      <c r="AE79">
        <f>2*0.95*5.67E-8*(((CW79+$B$9)+273)^4-(W79+273)^4)</f>
        <v>0</v>
      </c>
      <c r="AF79">
        <f>U79+AE79+AC79+AD79</f>
        <v>0</v>
      </c>
      <c r="AG79">
        <v>0</v>
      </c>
      <c r="AH79">
        <v>0</v>
      </c>
      <c r="AI79">
        <f>IF(AG79*$H$15&gt;=AK79,1.0,(AK79/(AK79-AG79*$H$15)))</f>
        <v>0</v>
      </c>
      <c r="AJ79">
        <f>(AI79-1)*100</f>
        <v>0</v>
      </c>
      <c r="AK79">
        <f>MAX(0,($B$15+$C$15*DB79)/(1+$D$15*DB79)*CU79/(CW79+273)*$E$15)</f>
        <v>0</v>
      </c>
      <c r="AL79" t="s">
        <v>395</v>
      </c>
      <c r="AM79">
        <v>0</v>
      </c>
      <c r="AN79">
        <v>0</v>
      </c>
      <c r="AO79">
        <v>0</v>
      </c>
      <c r="AP79">
        <f>1-AN79/AO79</f>
        <v>0</v>
      </c>
      <c r="AQ79">
        <v>-1</v>
      </c>
      <c r="AR79" t="s">
        <v>586</v>
      </c>
      <c r="AS79">
        <v>8311.71</v>
      </c>
      <c r="AT79">
        <v>1216.88269230769</v>
      </c>
      <c r="AU79">
        <v>1745.72</v>
      </c>
      <c r="AV79">
        <f>1-AT79/AU79</f>
        <v>0</v>
      </c>
      <c r="AW79">
        <v>0.5</v>
      </c>
      <c r="AX79">
        <f>CG79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395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BN79" t="s">
        <v>395</v>
      </c>
      <c r="BO79" t="s">
        <v>395</v>
      </c>
      <c r="BP79" t="s">
        <v>395</v>
      </c>
      <c r="BQ79" t="s">
        <v>395</v>
      </c>
      <c r="BR79" t="s">
        <v>395</v>
      </c>
      <c r="BS79" t="s">
        <v>395</v>
      </c>
      <c r="BT79" t="s">
        <v>395</v>
      </c>
      <c r="BU79" t="s">
        <v>395</v>
      </c>
      <c r="BV79" t="s">
        <v>395</v>
      </c>
      <c r="BW79" t="s">
        <v>395</v>
      </c>
      <c r="BX79" t="s">
        <v>395</v>
      </c>
      <c r="BY79" t="s">
        <v>395</v>
      </c>
      <c r="BZ79" t="s">
        <v>395</v>
      </c>
      <c r="CA79" t="s">
        <v>395</v>
      </c>
      <c r="CB79" t="s">
        <v>395</v>
      </c>
      <c r="CC79" t="s">
        <v>395</v>
      </c>
      <c r="CD79" t="s">
        <v>395</v>
      </c>
      <c r="CE79" t="s">
        <v>395</v>
      </c>
      <c r="CF79">
        <f>$B$13*DC79+$C$13*DD79+$F$13*DO79*(1-DR79)</f>
        <v>0</v>
      </c>
      <c r="CG79">
        <f>CF79*CH79</f>
        <v>0</v>
      </c>
      <c r="CH79">
        <f>($B$13*$D$11+$C$13*$D$11+$F$13*((EB79+DT79)/MAX(EB79+DT79+EC79, 0.1)*$I$11+EC79/MAX(EB79+DT79+EC79, 0.1)*$J$11))/($B$13+$C$13+$F$13)</f>
        <v>0</v>
      </c>
      <c r="CI79">
        <f>($B$13*$K$11+$C$13*$K$11+$F$13*((EB79+DT79)/MAX(EB79+DT79+EC79, 0.1)*$P$11+EC79/MAX(EB79+DT79+EC79, 0.1)*$Q$11))/($B$13+$C$13+$F$13)</f>
        <v>0</v>
      </c>
      <c r="CJ79">
        <v>9</v>
      </c>
      <c r="CK79">
        <v>0.5</v>
      </c>
      <c r="CL79" t="s">
        <v>397</v>
      </c>
      <c r="CM79">
        <v>1530554534</v>
      </c>
      <c r="CN79">
        <v>364.367</v>
      </c>
      <c r="CO79">
        <v>400.016</v>
      </c>
      <c r="CP79">
        <v>31.3549</v>
      </c>
      <c r="CQ79">
        <v>26.2329</v>
      </c>
      <c r="CR79">
        <v>364.455</v>
      </c>
      <c r="CS79">
        <v>31.3549</v>
      </c>
      <c r="CT79">
        <v>700.017</v>
      </c>
      <c r="CU79">
        <v>90.8456</v>
      </c>
      <c r="CV79">
        <v>0.099943</v>
      </c>
      <c r="CW79">
        <v>28.6912</v>
      </c>
      <c r="CX79">
        <v>28.5787</v>
      </c>
      <c r="CY79">
        <v>999.9</v>
      </c>
      <c r="CZ79">
        <v>0</v>
      </c>
      <c r="DA79">
        <v>0</v>
      </c>
      <c r="DB79">
        <v>9995.62</v>
      </c>
      <c r="DC79">
        <v>0</v>
      </c>
      <c r="DD79">
        <v>0.219127</v>
      </c>
      <c r="DE79">
        <v>-35.6489</v>
      </c>
      <c r="DF79">
        <v>376.162</v>
      </c>
      <c r="DG79">
        <v>410.793</v>
      </c>
      <c r="DH79">
        <v>5.12201</v>
      </c>
      <c r="DI79">
        <v>400.016</v>
      </c>
      <c r="DJ79">
        <v>26.2329</v>
      </c>
      <c r="DK79">
        <v>2.84845</v>
      </c>
      <c r="DL79">
        <v>2.38314</v>
      </c>
      <c r="DM79">
        <v>23.1676</v>
      </c>
      <c r="DN79">
        <v>20.2497</v>
      </c>
      <c r="DO79">
        <v>1999.92</v>
      </c>
      <c r="DP79">
        <v>0.9</v>
      </c>
      <c r="DQ79">
        <v>0.0999997</v>
      </c>
      <c r="DR79">
        <v>0</v>
      </c>
      <c r="DS79">
        <v>1189.98</v>
      </c>
      <c r="DT79">
        <v>4.99974</v>
      </c>
      <c r="DU79">
        <v>25662.1</v>
      </c>
      <c r="DV79">
        <v>15359.4</v>
      </c>
      <c r="DW79">
        <v>47.187</v>
      </c>
      <c r="DX79">
        <v>48.25</v>
      </c>
      <c r="DY79">
        <v>47.875</v>
      </c>
      <c r="DZ79">
        <v>47.937</v>
      </c>
      <c r="EA79">
        <v>48.937</v>
      </c>
      <c r="EB79">
        <v>1795.43</v>
      </c>
      <c r="EC79">
        <v>199.49</v>
      </c>
      <c r="ED79">
        <v>0</v>
      </c>
      <c r="EE79">
        <v>61.9000000953674</v>
      </c>
      <c r="EF79">
        <v>0</v>
      </c>
      <c r="EG79">
        <v>1216.88269230769</v>
      </c>
      <c r="EH79">
        <v>-240.923418901249</v>
      </c>
      <c r="EI79">
        <v>-4792.29401900753</v>
      </c>
      <c r="EJ79">
        <v>26194.2538461538</v>
      </c>
      <c r="EK79">
        <v>15</v>
      </c>
      <c r="EL79">
        <v>1530554431.5</v>
      </c>
      <c r="EM79" t="s">
        <v>580</v>
      </c>
      <c r="EN79">
        <v>1530554431.5</v>
      </c>
      <c r="EO79">
        <v>0</v>
      </c>
      <c r="EP79">
        <v>3</v>
      </c>
      <c r="EQ79">
        <v>0.049</v>
      </c>
      <c r="ER79">
        <v>0</v>
      </c>
      <c r="ES79">
        <v>-0.088</v>
      </c>
      <c r="ET79">
        <v>0</v>
      </c>
      <c r="EU79">
        <v>400</v>
      </c>
      <c r="EV79">
        <v>0</v>
      </c>
      <c r="EW79">
        <v>0.09</v>
      </c>
      <c r="EX79">
        <v>0</v>
      </c>
      <c r="EY79">
        <v>-33.7963292682927</v>
      </c>
      <c r="EZ79">
        <v>-19.056493379791</v>
      </c>
      <c r="FA79">
        <v>2.14526753260763</v>
      </c>
      <c r="FB79">
        <v>0</v>
      </c>
      <c r="FC79">
        <v>1</v>
      </c>
      <c r="FD79">
        <v>0</v>
      </c>
      <c r="FE79">
        <v>0</v>
      </c>
      <c r="FF79">
        <v>0</v>
      </c>
      <c r="FG79">
        <v>4.43305463414634</v>
      </c>
      <c r="FH79">
        <v>5.40337693379792</v>
      </c>
      <c r="FI79">
        <v>0.554161965247801</v>
      </c>
      <c r="FJ79">
        <v>0</v>
      </c>
      <c r="FK79">
        <v>0</v>
      </c>
      <c r="FL79">
        <v>3</v>
      </c>
      <c r="FM79" t="s">
        <v>399</v>
      </c>
      <c r="FN79">
        <v>3.44393</v>
      </c>
      <c r="FO79">
        <v>2.77946</v>
      </c>
      <c r="FP79">
        <v>0.0773511</v>
      </c>
      <c r="FQ79">
        <v>0.0830759</v>
      </c>
      <c r="FR79">
        <v>0.119367</v>
      </c>
      <c r="FS79">
        <v>0.104327</v>
      </c>
      <c r="FT79">
        <v>19508.9</v>
      </c>
      <c r="FU79">
        <v>23665.5</v>
      </c>
      <c r="FV79">
        <v>20617.2</v>
      </c>
      <c r="FW79">
        <v>24924.8</v>
      </c>
      <c r="FX79">
        <v>28817.6</v>
      </c>
      <c r="FY79">
        <v>32887</v>
      </c>
      <c r="FZ79">
        <v>37254.5</v>
      </c>
      <c r="GA79">
        <v>41393.1</v>
      </c>
      <c r="GB79">
        <v>2.21088</v>
      </c>
      <c r="GC79">
        <v>1.96618</v>
      </c>
      <c r="GD79">
        <v>-0.00703335</v>
      </c>
      <c r="GE79">
        <v>0</v>
      </c>
      <c r="GF79">
        <v>28.6934</v>
      </c>
      <c r="GG79">
        <v>999.9</v>
      </c>
      <c r="GH79">
        <v>60.707</v>
      </c>
      <c r="GI79">
        <v>35.842</v>
      </c>
      <c r="GJ79">
        <v>39.5417</v>
      </c>
      <c r="GK79">
        <v>62.2229</v>
      </c>
      <c r="GL79">
        <v>17.7764</v>
      </c>
      <c r="GM79">
        <v>2</v>
      </c>
      <c r="GN79">
        <v>0.445889</v>
      </c>
      <c r="GO79">
        <v>3.57234</v>
      </c>
      <c r="GP79">
        <v>20.2967</v>
      </c>
      <c r="GQ79">
        <v>5.22088</v>
      </c>
      <c r="GR79">
        <v>11.962</v>
      </c>
      <c r="GS79">
        <v>4.98575</v>
      </c>
      <c r="GT79">
        <v>3.301</v>
      </c>
      <c r="GU79">
        <v>999.9</v>
      </c>
      <c r="GV79">
        <v>9999</v>
      </c>
      <c r="GW79">
        <v>9999</v>
      </c>
      <c r="GX79">
        <v>9999</v>
      </c>
      <c r="GY79">
        <v>1.88407</v>
      </c>
      <c r="GZ79">
        <v>1.88109</v>
      </c>
      <c r="HA79">
        <v>1.88286</v>
      </c>
      <c r="HB79">
        <v>1.88132</v>
      </c>
      <c r="HC79">
        <v>1.88271</v>
      </c>
      <c r="HD79">
        <v>1.882</v>
      </c>
      <c r="HE79">
        <v>1.88395</v>
      </c>
      <c r="HF79">
        <v>1.88112</v>
      </c>
      <c r="HG79">
        <v>5</v>
      </c>
      <c r="HH79">
        <v>0</v>
      </c>
      <c r="HI79">
        <v>0</v>
      </c>
      <c r="HJ79">
        <v>0</v>
      </c>
      <c r="HK79" t="s">
        <v>400</v>
      </c>
      <c r="HL79" t="s">
        <v>401</v>
      </c>
      <c r="HM79" t="s">
        <v>402</v>
      </c>
      <c r="HN79" t="s">
        <v>402</v>
      </c>
      <c r="HO79" t="s">
        <v>402</v>
      </c>
      <c r="HP79" t="s">
        <v>402</v>
      </c>
      <c r="HQ79">
        <v>0</v>
      </c>
      <c r="HR79">
        <v>100</v>
      </c>
      <c r="HS79">
        <v>100</v>
      </c>
      <c r="HT79">
        <v>-0.088</v>
      </c>
      <c r="HU79">
        <v>0</v>
      </c>
      <c r="HV79">
        <v>-0.0877142857142985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-1</v>
      </c>
      <c r="IE79">
        <v>-1</v>
      </c>
      <c r="IF79">
        <v>-1</v>
      </c>
      <c r="IG79">
        <v>-1</v>
      </c>
      <c r="IH79">
        <v>1.7</v>
      </c>
      <c r="II79">
        <v>25509242.2</v>
      </c>
      <c r="IJ79">
        <v>1.2915</v>
      </c>
      <c r="IK79">
        <v>2.61475</v>
      </c>
      <c r="IL79">
        <v>2.10083</v>
      </c>
      <c r="IM79">
        <v>2.66846</v>
      </c>
      <c r="IN79">
        <v>2.24854</v>
      </c>
      <c r="IO79">
        <v>2.29736</v>
      </c>
      <c r="IP79">
        <v>39.3169</v>
      </c>
      <c r="IQ79">
        <v>15.3141</v>
      </c>
      <c r="IR79">
        <v>18</v>
      </c>
      <c r="IS79">
        <v>749.911</v>
      </c>
      <c r="IT79">
        <v>513.458</v>
      </c>
      <c r="IU79">
        <v>24.9993</v>
      </c>
      <c r="IV79">
        <v>33.1126</v>
      </c>
      <c r="IW79">
        <v>30.0001</v>
      </c>
      <c r="IX79">
        <v>32.9348</v>
      </c>
      <c r="IY79">
        <v>32.8934</v>
      </c>
      <c r="IZ79">
        <v>25.7948</v>
      </c>
      <c r="JA79">
        <v>100</v>
      </c>
      <c r="JB79">
        <v>0</v>
      </c>
      <c r="JC79">
        <v>25</v>
      </c>
      <c r="JD79">
        <v>400</v>
      </c>
      <c r="JE79">
        <v>14.8029</v>
      </c>
      <c r="JF79">
        <v>100.386</v>
      </c>
      <c r="JG79">
        <v>99.7495</v>
      </c>
    </row>
    <row r="80" spans="1:267">
      <c r="A80">
        <v>62</v>
      </c>
      <c r="B80">
        <v>1530554575.5</v>
      </c>
      <c r="C80">
        <v>4006.40000009537</v>
      </c>
      <c r="D80" t="s">
        <v>587</v>
      </c>
      <c r="E80" t="s">
        <v>588</v>
      </c>
      <c r="F80" t="s">
        <v>393</v>
      </c>
      <c r="G80" t="s">
        <v>394</v>
      </c>
      <c r="I80">
        <v>1530554575.5</v>
      </c>
      <c r="J80">
        <f>(K80)/1000</f>
        <v>0</v>
      </c>
      <c r="K80">
        <f>1000*CT80*AI80*(CP80-CQ80)/(100*CJ80*(1000-AI80*CP80))</f>
        <v>0</v>
      </c>
      <c r="L80">
        <f>CT80*AI80*(CO80-CN80*(1000-AI80*CQ80)/(1000-AI80*CP80))/(100*CJ80)</f>
        <v>0</v>
      </c>
      <c r="M80">
        <f>CN80 - IF(AI80&gt;1, L80*CJ80*100.0/(AK80*DB80), 0)</f>
        <v>0</v>
      </c>
      <c r="N80">
        <f>((T80-J80/2)*M80-L80)/(T80+J80/2)</f>
        <v>0</v>
      </c>
      <c r="O80">
        <f>N80*(CU80+CV80)/1000.0</f>
        <v>0</v>
      </c>
      <c r="P80">
        <f>(CN80 - IF(AI80&gt;1, L80*CJ80*100.0/(AK80*DB80), 0))*(CU80+CV80)/1000.0</f>
        <v>0</v>
      </c>
      <c r="Q80">
        <f>2.0/((1/S80-1/R80)+SIGN(S80)*SQRT((1/S80-1/R80)*(1/S80-1/R80) + 4*CK80/((CK80+1)*(CK80+1))*(2*1/S80*1/R80-1/R80*1/R80)))</f>
        <v>0</v>
      </c>
      <c r="R80">
        <f>IF(LEFT(CL80,1)&lt;&gt;"0",IF(LEFT(CL80,1)="1",3.0,$B$7),$D$5+$E$5*(DB80*CU80/($K$5*1000))+$F$5*(DB80*CU80/($K$5*1000))*MAX(MIN(CJ80,$J$5),$I$5)*MAX(MIN(CJ80,$J$5),$I$5)+$G$5*MAX(MIN(CJ80,$J$5),$I$5)*(DB80*CU80/($K$5*1000))+$H$5*(DB80*CU80/($K$5*1000))*(DB80*CU80/($K$5*1000)))</f>
        <v>0</v>
      </c>
      <c r="S80">
        <f>J80*(1000-(1000*0.61365*exp(17.502*W80/(240.97+W80))/(CU80+CV80)+CP80)/2)/(1000*0.61365*exp(17.502*W80/(240.97+W80))/(CU80+CV80)-CP80)</f>
        <v>0</v>
      </c>
      <c r="T80">
        <f>1/((CK80+1)/(Q80/1.6)+1/(R80/1.37)) + CK80/((CK80+1)/(Q80/1.6) + CK80/(R80/1.37))</f>
        <v>0</v>
      </c>
      <c r="U80">
        <f>(CF80*CI80)</f>
        <v>0</v>
      </c>
      <c r="V80">
        <f>(CW80+(U80+2*0.95*5.67E-8*(((CW80+$B$9)+273)^4-(CW80+273)^4)-44100*J80)/(1.84*29.3*R80+8*0.95*5.67E-8*(CW80+273)^3))</f>
        <v>0</v>
      </c>
      <c r="W80">
        <f>($C$9*CX80+$D$9*CY80+$E$9*V80)</f>
        <v>0</v>
      </c>
      <c r="X80">
        <f>0.61365*exp(17.502*W80/(240.97+W80))</f>
        <v>0</v>
      </c>
      <c r="Y80">
        <f>(Z80/AA80*100)</f>
        <v>0</v>
      </c>
      <c r="Z80">
        <f>CP80*(CU80+CV80)/1000</f>
        <v>0</v>
      </c>
      <c r="AA80">
        <f>0.61365*exp(17.502*CW80/(240.97+CW80))</f>
        <v>0</v>
      </c>
      <c r="AB80">
        <f>(X80-CP80*(CU80+CV80)/1000)</f>
        <v>0</v>
      </c>
      <c r="AC80">
        <f>(-J80*44100)</f>
        <v>0</v>
      </c>
      <c r="AD80">
        <f>2*29.3*R80*0.92*(CW80-W80)</f>
        <v>0</v>
      </c>
      <c r="AE80">
        <f>2*0.95*5.67E-8*(((CW80+$B$9)+273)^4-(W80+273)^4)</f>
        <v>0</v>
      </c>
      <c r="AF80">
        <f>U80+AE80+AC80+AD80</f>
        <v>0</v>
      </c>
      <c r="AG80">
        <v>45</v>
      </c>
      <c r="AH80">
        <v>6</v>
      </c>
      <c r="AI80">
        <f>IF(AG80*$H$15&gt;=AK80,1.0,(AK80/(AK80-AG80*$H$15)))</f>
        <v>0</v>
      </c>
      <c r="AJ80">
        <f>(AI80-1)*100</f>
        <v>0</v>
      </c>
      <c r="AK80">
        <f>MAX(0,($B$15+$C$15*DB80)/(1+$D$15*DB80)*CU80/(CW80+273)*$E$15)</f>
        <v>0</v>
      </c>
      <c r="AL80" t="s">
        <v>395</v>
      </c>
      <c r="AM80">
        <v>0</v>
      </c>
      <c r="AN80">
        <v>0</v>
      </c>
      <c r="AO80">
        <v>0</v>
      </c>
      <c r="AP80">
        <f>1-AN80/AO80</f>
        <v>0</v>
      </c>
      <c r="AQ80">
        <v>-1</v>
      </c>
      <c r="AR80" t="s">
        <v>589</v>
      </c>
      <c r="AS80">
        <v>8321.14</v>
      </c>
      <c r="AT80">
        <v>1171.0984</v>
      </c>
      <c r="AU80">
        <v>1700.99</v>
      </c>
      <c r="AV80">
        <f>1-AT80/AU80</f>
        <v>0</v>
      </c>
      <c r="AW80">
        <v>0.5</v>
      </c>
      <c r="AX80">
        <f>CG80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395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BN80" t="s">
        <v>395</v>
      </c>
      <c r="BO80" t="s">
        <v>395</v>
      </c>
      <c r="BP80" t="s">
        <v>395</v>
      </c>
      <c r="BQ80" t="s">
        <v>395</v>
      </c>
      <c r="BR80" t="s">
        <v>395</v>
      </c>
      <c r="BS80" t="s">
        <v>395</v>
      </c>
      <c r="BT80" t="s">
        <v>395</v>
      </c>
      <c r="BU80" t="s">
        <v>395</v>
      </c>
      <c r="BV80" t="s">
        <v>395</v>
      </c>
      <c r="BW80" t="s">
        <v>395</v>
      </c>
      <c r="BX80" t="s">
        <v>395</v>
      </c>
      <c r="BY80" t="s">
        <v>395</v>
      </c>
      <c r="BZ80" t="s">
        <v>395</v>
      </c>
      <c r="CA80" t="s">
        <v>395</v>
      </c>
      <c r="CB80" t="s">
        <v>395</v>
      </c>
      <c r="CC80" t="s">
        <v>395</v>
      </c>
      <c r="CD80" t="s">
        <v>395</v>
      </c>
      <c r="CE80" t="s">
        <v>395</v>
      </c>
      <c r="CF80">
        <f>$B$13*DC80+$C$13*DD80+$F$13*DO80*(1-DR80)</f>
        <v>0</v>
      </c>
      <c r="CG80">
        <f>CF80*CH80</f>
        <v>0</v>
      </c>
      <c r="CH80">
        <f>($B$13*$D$11+$C$13*$D$11+$F$13*((EB80+DT80)/MAX(EB80+DT80+EC80, 0.1)*$I$11+EC80/MAX(EB80+DT80+EC80, 0.1)*$J$11))/($B$13+$C$13+$F$13)</f>
        <v>0</v>
      </c>
      <c r="CI80">
        <f>($B$13*$K$11+$C$13*$K$11+$F$13*((EB80+DT80)/MAX(EB80+DT80+EC80, 0.1)*$P$11+EC80/MAX(EB80+DT80+EC80, 0.1)*$Q$11))/($B$13+$C$13+$F$13)</f>
        <v>0</v>
      </c>
      <c r="CJ80">
        <v>9</v>
      </c>
      <c r="CK80">
        <v>0.5</v>
      </c>
      <c r="CL80" t="s">
        <v>397</v>
      </c>
      <c r="CM80">
        <v>1530554575.5</v>
      </c>
      <c r="CN80">
        <v>367.467</v>
      </c>
      <c r="CO80">
        <v>399.962</v>
      </c>
      <c r="CP80">
        <v>31.0635</v>
      </c>
      <c r="CQ80">
        <v>26.2464</v>
      </c>
      <c r="CR80">
        <v>367.555</v>
      </c>
      <c r="CS80">
        <v>31.0635</v>
      </c>
      <c r="CT80">
        <v>699.999</v>
      </c>
      <c r="CU80">
        <v>90.846</v>
      </c>
      <c r="CV80">
        <v>0.100287</v>
      </c>
      <c r="CW80">
        <v>28.627</v>
      </c>
      <c r="CX80">
        <v>28.8599</v>
      </c>
      <c r="CY80">
        <v>999.9</v>
      </c>
      <c r="CZ80">
        <v>0</v>
      </c>
      <c r="DA80">
        <v>0</v>
      </c>
      <c r="DB80">
        <v>10001.2</v>
      </c>
      <c r="DC80">
        <v>0</v>
      </c>
      <c r="DD80">
        <v>0.219127</v>
      </c>
      <c r="DE80">
        <v>-32.4945</v>
      </c>
      <c r="DF80">
        <v>379.248</v>
      </c>
      <c r="DG80">
        <v>410.742</v>
      </c>
      <c r="DH80">
        <v>4.8171</v>
      </c>
      <c r="DI80">
        <v>399.962</v>
      </c>
      <c r="DJ80">
        <v>26.2464</v>
      </c>
      <c r="DK80">
        <v>2.82199</v>
      </c>
      <c r="DL80">
        <v>2.38438</v>
      </c>
      <c r="DM80">
        <v>23.0133</v>
      </c>
      <c r="DN80">
        <v>20.2581</v>
      </c>
      <c r="DO80">
        <v>1999.91</v>
      </c>
      <c r="DP80">
        <v>0.899999</v>
      </c>
      <c r="DQ80">
        <v>0.100001</v>
      </c>
      <c r="DR80">
        <v>0</v>
      </c>
      <c r="DS80">
        <v>1147.89</v>
      </c>
      <c r="DT80">
        <v>4.99974</v>
      </c>
      <c r="DU80">
        <v>27300.6</v>
      </c>
      <c r="DV80">
        <v>15359.3</v>
      </c>
      <c r="DW80">
        <v>47.187</v>
      </c>
      <c r="DX80">
        <v>48.187</v>
      </c>
      <c r="DY80">
        <v>47.875</v>
      </c>
      <c r="DZ80">
        <v>47.937</v>
      </c>
      <c r="EA80">
        <v>48.937</v>
      </c>
      <c r="EB80">
        <v>1795.42</v>
      </c>
      <c r="EC80">
        <v>199.49</v>
      </c>
      <c r="ED80">
        <v>0</v>
      </c>
      <c r="EE80">
        <v>41.0999999046326</v>
      </c>
      <c r="EF80">
        <v>0</v>
      </c>
      <c r="EG80">
        <v>1171.0984</v>
      </c>
      <c r="EH80">
        <v>-258.100768980985</v>
      </c>
      <c r="EI80">
        <v>-2410.08461283347</v>
      </c>
      <c r="EJ80">
        <v>27436.656</v>
      </c>
      <c r="EK80">
        <v>15</v>
      </c>
      <c r="EL80">
        <v>1530554431.5</v>
      </c>
      <c r="EM80" t="s">
        <v>580</v>
      </c>
      <c r="EN80">
        <v>1530554431.5</v>
      </c>
      <c r="EO80">
        <v>0</v>
      </c>
      <c r="EP80">
        <v>3</v>
      </c>
      <c r="EQ80">
        <v>0.049</v>
      </c>
      <c r="ER80">
        <v>0</v>
      </c>
      <c r="ES80">
        <v>-0.088</v>
      </c>
      <c r="ET80">
        <v>0</v>
      </c>
      <c r="EU80">
        <v>400</v>
      </c>
      <c r="EV80">
        <v>0</v>
      </c>
      <c r="EW80">
        <v>0.09</v>
      </c>
      <c r="EX80">
        <v>0</v>
      </c>
      <c r="EY80">
        <v>-30.5221414634146</v>
      </c>
      <c r="EZ80">
        <v>-19.4197379790941</v>
      </c>
      <c r="FA80">
        <v>2.10639261204688</v>
      </c>
      <c r="FB80">
        <v>0</v>
      </c>
      <c r="FC80">
        <v>1</v>
      </c>
      <c r="FD80">
        <v>0</v>
      </c>
      <c r="FE80">
        <v>0</v>
      </c>
      <c r="FF80">
        <v>0</v>
      </c>
      <c r="FG80">
        <v>4.06802585365854</v>
      </c>
      <c r="FH80">
        <v>6.04875993031359</v>
      </c>
      <c r="FI80">
        <v>0.619930315769149</v>
      </c>
      <c r="FJ80">
        <v>0</v>
      </c>
      <c r="FK80">
        <v>0</v>
      </c>
      <c r="FL80">
        <v>3</v>
      </c>
      <c r="FM80" t="s">
        <v>399</v>
      </c>
      <c r="FN80">
        <v>3.44388</v>
      </c>
      <c r="FO80">
        <v>2.77985</v>
      </c>
      <c r="FP80">
        <v>0.0778588</v>
      </c>
      <c r="FQ80">
        <v>0.0830622</v>
      </c>
      <c r="FR80">
        <v>0.11859</v>
      </c>
      <c r="FS80">
        <v>0.104359</v>
      </c>
      <c r="FT80">
        <v>19497.3</v>
      </c>
      <c r="FU80">
        <v>23663.4</v>
      </c>
      <c r="FV80">
        <v>20616.4</v>
      </c>
      <c r="FW80">
        <v>24922.2</v>
      </c>
      <c r="FX80">
        <v>28841.8</v>
      </c>
      <c r="FY80">
        <v>32882.8</v>
      </c>
      <c r="FZ80">
        <v>37252.9</v>
      </c>
      <c r="GA80">
        <v>41389.4</v>
      </c>
      <c r="GB80">
        <v>2.14545</v>
      </c>
      <c r="GC80">
        <v>1.96528</v>
      </c>
      <c r="GD80">
        <v>0.00911206</v>
      </c>
      <c r="GE80">
        <v>0</v>
      </c>
      <c r="GF80">
        <v>28.7113</v>
      </c>
      <c r="GG80">
        <v>999.9</v>
      </c>
      <c r="GH80">
        <v>60.487</v>
      </c>
      <c r="GI80">
        <v>35.913</v>
      </c>
      <c r="GJ80">
        <v>39.5524</v>
      </c>
      <c r="GK80">
        <v>62.2029</v>
      </c>
      <c r="GL80">
        <v>17.8245</v>
      </c>
      <c r="GM80">
        <v>2</v>
      </c>
      <c r="GN80">
        <v>0.448877</v>
      </c>
      <c r="GO80">
        <v>3.60094</v>
      </c>
      <c r="GP80">
        <v>20.2965</v>
      </c>
      <c r="GQ80">
        <v>5.22028</v>
      </c>
      <c r="GR80">
        <v>11.962</v>
      </c>
      <c r="GS80">
        <v>4.98575</v>
      </c>
      <c r="GT80">
        <v>3.301</v>
      </c>
      <c r="GU80">
        <v>999.9</v>
      </c>
      <c r="GV80">
        <v>9999</v>
      </c>
      <c r="GW80">
        <v>9999</v>
      </c>
      <c r="GX80">
        <v>9999</v>
      </c>
      <c r="GY80">
        <v>1.88411</v>
      </c>
      <c r="GZ80">
        <v>1.88109</v>
      </c>
      <c r="HA80">
        <v>1.88287</v>
      </c>
      <c r="HB80">
        <v>1.88129</v>
      </c>
      <c r="HC80">
        <v>1.88272</v>
      </c>
      <c r="HD80">
        <v>1.882</v>
      </c>
      <c r="HE80">
        <v>1.88397</v>
      </c>
      <c r="HF80">
        <v>1.8811</v>
      </c>
      <c r="HG80">
        <v>5</v>
      </c>
      <c r="HH80">
        <v>0</v>
      </c>
      <c r="HI80">
        <v>0</v>
      </c>
      <c r="HJ80">
        <v>0</v>
      </c>
      <c r="HK80" t="s">
        <v>400</v>
      </c>
      <c r="HL80" t="s">
        <v>401</v>
      </c>
      <c r="HM80" t="s">
        <v>402</v>
      </c>
      <c r="HN80" t="s">
        <v>402</v>
      </c>
      <c r="HO80" t="s">
        <v>402</v>
      </c>
      <c r="HP80" t="s">
        <v>402</v>
      </c>
      <c r="HQ80">
        <v>0</v>
      </c>
      <c r="HR80">
        <v>100</v>
      </c>
      <c r="HS80">
        <v>100</v>
      </c>
      <c r="HT80">
        <v>-0.088</v>
      </c>
      <c r="HU80">
        <v>0</v>
      </c>
      <c r="HV80">
        <v>-0.0877142857142985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-1</v>
      </c>
      <c r="IE80">
        <v>-1</v>
      </c>
      <c r="IF80">
        <v>-1</v>
      </c>
      <c r="IG80">
        <v>-1</v>
      </c>
      <c r="IH80">
        <v>2.4</v>
      </c>
      <c r="II80">
        <v>25509242.9</v>
      </c>
      <c r="IJ80">
        <v>1.2915</v>
      </c>
      <c r="IK80">
        <v>2.61475</v>
      </c>
      <c r="IL80">
        <v>2.10083</v>
      </c>
      <c r="IM80">
        <v>2.66724</v>
      </c>
      <c r="IN80">
        <v>2.24854</v>
      </c>
      <c r="IO80">
        <v>2.3584</v>
      </c>
      <c r="IP80">
        <v>39.3667</v>
      </c>
      <c r="IQ80">
        <v>15.2966</v>
      </c>
      <c r="IR80">
        <v>18</v>
      </c>
      <c r="IS80">
        <v>692.945</v>
      </c>
      <c r="IT80">
        <v>513.031</v>
      </c>
      <c r="IU80">
        <v>25.0007</v>
      </c>
      <c r="IV80">
        <v>33.1397</v>
      </c>
      <c r="IW80">
        <v>30.0005</v>
      </c>
      <c r="IX80">
        <v>32.9587</v>
      </c>
      <c r="IY80">
        <v>32.9193</v>
      </c>
      <c r="IZ80">
        <v>25.7969</v>
      </c>
      <c r="JA80">
        <v>100</v>
      </c>
      <c r="JB80">
        <v>0</v>
      </c>
      <c r="JC80">
        <v>25</v>
      </c>
      <c r="JD80">
        <v>400</v>
      </c>
      <c r="JE80">
        <v>14.8029</v>
      </c>
      <c r="JF80">
        <v>100.382</v>
      </c>
      <c r="JG80">
        <v>99.7401</v>
      </c>
    </row>
    <row r="81" spans="1:267">
      <c r="A81">
        <v>63</v>
      </c>
      <c r="B81">
        <v>1530554637.5</v>
      </c>
      <c r="C81">
        <v>4068.40000009537</v>
      </c>
      <c r="D81" t="s">
        <v>590</v>
      </c>
      <c r="E81" t="s">
        <v>591</v>
      </c>
      <c r="F81" t="s">
        <v>393</v>
      </c>
      <c r="G81" t="s">
        <v>394</v>
      </c>
      <c r="I81">
        <v>1530554637.5</v>
      </c>
      <c r="J81">
        <f>(K81)/1000</f>
        <v>0</v>
      </c>
      <c r="K81">
        <f>1000*CT81*AI81*(CP81-CQ81)/(100*CJ81*(1000-AI81*CP81))</f>
        <v>0</v>
      </c>
      <c r="L81">
        <f>CT81*AI81*(CO81-CN81*(1000-AI81*CQ81)/(1000-AI81*CP81))/(100*CJ81)</f>
        <v>0</v>
      </c>
      <c r="M81">
        <f>CN81 - IF(AI81&gt;1, L81*CJ81*100.0/(AK81*DB81), 0)</f>
        <v>0</v>
      </c>
      <c r="N81">
        <f>((T81-J81/2)*M81-L81)/(T81+J81/2)</f>
        <v>0</v>
      </c>
      <c r="O81">
        <f>N81*(CU81+CV81)/1000.0</f>
        <v>0</v>
      </c>
      <c r="P81">
        <f>(CN81 - IF(AI81&gt;1, L81*CJ81*100.0/(AK81*DB81), 0))*(CU81+CV81)/1000.0</f>
        <v>0</v>
      </c>
      <c r="Q81">
        <f>2.0/((1/S81-1/R81)+SIGN(S81)*SQRT((1/S81-1/R81)*(1/S81-1/R81) + 4*CK81/((CK81+1)*(CK81+1))*(2*1/S81*1/R81-1/R81*1/R81)))</f>
        <v>0</v>
      </c>
      <c r="R81">
        <f>IF(LEFT(CL81,1)&lt;&gt;"0",IF(LEFT(CL81,1)="1",3.0,$B$7),$D$5+$E$5*(DB81*CU81/($K$5*1000))+$F$5*(DB81*CU81/($K$5*1000))*MAX(MIN(CJ81,$J$5),$I$5)*MAX(MIN(CJ81,$J$5),$I$5)+$G$5*MAX(MIN(CJ81,$J$5),$I$5)*(DB81*CU81/($K$5*1000))+$H$5*(DB81*CU81/($K$5*1000))*(DB81*CU81/($K$5*1000)))</f>
        <v>0</v>
      </c>
      <c r="S81">
        <f>J81*(1000-(1000*0.61365*exp(17.502*W81/(240.97+W81))/(CU81+CV81)+CP81)/2)/(1000*0.61365*exp(17.502*W81/(240.97+W81))/(CU81+CV81)-CP81)</f>
        <v>0</v>
      </c>
      <c r="T81">
        <f>1/((CK81+1)/(Q81/1.6)+1/(R81/1.37)) + CK81/((CK81+1)/(Q81/1.6) + CK81/(R81/1.37))</f>
        <v>0</v>
      </c>
      <c r="U81">
        <f>(CF81*CI81)</f>
        <v>0</v>
      </c>
      <c r="V81">
        <f>(CW81+(U81+2*0.95*5.67E-8*(((CW81+$B$9)+273)^4-(CW81+273)^4)-44100*J81)/(1.84*29.3*R81+8*0.95*5.67E-8*(CW81+273)^3))</f>
        <v>0</v>
      </c>
      <c r="W81">
        <f>($C$9*CX81+$D$9*CY81+$E$9*V81)</f>
        <v>0</v>
      </c>
      <c r="X81">
        <f>0.61365*exp(17.502*W81/(240.97+W81))</f>
        <v>0</v>
      </c>
      <c r="Y81">
        <f>(Z81/AA81*100)</f>
        <v>0</v>
      </c>
      <c r="Z81">
        <f>CP81*(CU81+CV81)/1000</f>
        <v>0</v>
      </c>
      <c r="AA81">
        <f>0.61365*exp(17.502*CW81/(240.97+CW81))</f>
        <v>0</v>
      </c>
      <c r="AB81">
        <f>(X81-CP81*(CU81+CV81)/1000)</f>
        <v>0</v>
      </c>
      <c r="AC81">
        <f>(-J81*44100)</f>
        <v>0</v>
      </c>
      <c r="AD81">
        <f>2*29.3*R81*0.92*(CW81-W81)</f>
        <v>0</v>
      </c>
      <c r="AE81">
        <f>2*0.95*5.67E-8*(((CW81+$B$9)+273)^4-(W81+273)^4)</f>
        <v>0</v>
      </c>
      <c r="AF81">
        <f>U81+AE81+AC81+AD81</f>
        <v>0</v>
      </c>
      <c r="AG81">
        <v>0</v>
      </c>
      <c r="AH81">
        <v>0</v>
      </c>
      <c r="AI81">
        <f>IF(AG81*$H$15&gt;=AK81,1.0,(AK81/(AK81-AG81*$H$15)))</f>
        <v>0</v>
      </c>
      <c r="AJ81">
        <f>(AI81-1)*100</f>
        <v>0</v>
      </c>
      <c r="AK81">
        <f>MAX(0,($B$15+$C$15*DB81)/(1+$D$15*DB81)*CU81/(CW81+273)*$E$15)</f>
        <v>0</v>
      </c>
      <c r="AL81" t="s">
        <v>395</v>
      </c>
      <c r="AM81">
        <v>0</v>
      </c>
      <c r="AN81">
        <v>0</v>
      </c>
      <c r="AO81">
        <v>0</v>
      </c>
      <c r="AP81">
        <f>1-AN81/AO81</f>
        <v>0</v>
      </c>
      <c r="AQ81">
        <v>-1</v>
      </c>
      <c r="AR81" t="s">
        <v>592</v>
      </c>
      <c r="AS81">
        <v>8331.89</v>
      </c>
      <c r="AT81">
        <v>1528.07</v>
      </c>
      <c r="AU81">
        <v>1992.34</v>
      </c>
      <c r="AV81">
        <f>1-AT81/AU81</f>
        <v>0</v>
      </c>
      <c r="AW81">
        <v>0.5</v>
      </c>
      <c r="AX81">
        <f>CG81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395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BN81" t="s">
        <v>395</v>
      </c>
      <c r="BO81" t="s">
        <v>395</v>
      </c>
      <c r="BP81" t="s">
        <v>395</v>
      </c>
      <c r="BQ81" t="s">
        <v>395</v>
      </c>
      <c r="BR81" t="s">
        <v>395</v>
      </c>
      <c r="BS81" t="s">
        <v>395</v>
      </c>
      <c r="BT81" t="s">
        <v>395</v>
      </c>
      <c r="BU81" t="s">
        <v>395</v>
      </c>
      <c r="BV81" t="s">
        <v>395</v>
      </c>
      <c r="BW81" t="s">
        <v>395</v>
      </c>
      <c r="BX81" t="s">
        <v>395</v>
      </c>
      <c r="BY81" t="s">
        <v>395</v>
      </c>
      <c r="BZ81" t="s">
        <v>395</v>
      </c>
      <c r="CA81" t="s">
        <v>395</v>
      </c>
      <c r="CB81" t="s">
        <v>395</v>
      </c>
      <c r="CC81" t="s">
        <v>395</v>
      </c>
      <c r="CD81" t="s">
        <v>395</v>
      </c>
      <c r="CE81" t="s">
        <v>395</v>
      </c>
      <c r="CF81">
        <f>$B$13*DC81+$C$13*DD81+$F$13*DO81*(1-DR81)</f>
        <v>0</v>
      </c>
      <c r="CG81">
        <f>CF81*CH81</f>
        <v>0</v>
      </c>
      <c r="CH81">
        <f>($B$13*$D$11+$C$13*$D$11+$F$13*((EB81+DT81)/MAX(EB81+DT81+EC81, 0.1)*$I$11+EC81/MAX(EB81+DT81+EC81, 0.1)*$J$11))/($B$13+$C$13+$F$13)</f>
        <v>0</v>
      </c>
      <c r="CI81">
        <f>($B$13*$K$11+$C$13*$K$11+$F$13*((EB81+DT81)/MAX(EB81+DT81+EC81, 0.1)*$P$11+EC81/MAX(EB81+DT81+EC81, 0.1)*$Q$11))/($B$13+$C$13+$F$13)</f>
        <v>0</v>
      </c>
      <c r="CJ81">
        <v>9</v>
      </c>
      <c r="CK81">
        <v>0.5</v>
      </c>
      <c r="CL81" t="s">
        <v>397</v>
      </c>
      <c r="CM81">
        <v>1530554637.5</v>
      </c>
      <c r="CN81">
        <v>368.792</v>
      </c>
      <c r="CO81">
        <v>399.952</v>
      </c>
      <c r="CP81">
        <v>31.2743</v>
      </c>
      <c r="CQ81">
        <v>26.3357</v>
      </c>
      <c r="CR81">
        <v>368.879</v>
      </c>
      <c r="CS81">
        <v>31.2743</v>
      </c>
      <c r="CT81">
        <v>700.036</v>
      </c>
      <c r="CU81">
        <v>90.8505</v>
      </c>
      <c r="CV81">
        <v>0.100019</v>
      </c>
      <c r="CW81">
        <v>28.6901</v>
      </c>
      <c r="CX81">
        <v>28.7589</v>
      </c>
      <c r="CY81">
        <v>999.9</v>
      </c>
      <c r="CZ81">
        <v>0</v>
      </c>
      <c r="DA81">
        <v>0</v>
      </c>
      <c r="DB81">
        <v>10006.2</v>
      </c>
      <c r="DC81">
        <v>0</v>
      </c>
      <c r="DD81">
        <v>0.219127</v>
      </c>
      <c r="DE81">
        <v>-31.1606</v>
      </c>
      <c r="DF81">
        <v>380.698</v>
      </c>
      <c r="DG81">
        <v>410.77</v>
      </c>
      <c r="DH81">
        <v>4.93862</v>
      </c>
      <c r="DI81">
        <v>399.952</v>
      </c>
      <c r="DJ81">
        <v>26.3357</v>
      </c>
      <c r="DK81">
        <v>2.84129</v>
      </c>
      <c r="DL81">
        <v>2.39261</v>
      </c>
      <c r="DM81">
        <v>23.1259</v>
      </c>
      <c r="DN81">
        <v>20.3139</v>
      </c>
      <c r="DO81">
        <v>1999.97</v>
      </c>
      <c r="DP81">
        <v>0.899997</v>
      </c>
      <c r="DQ81">
        <v>0.100003</v>
      </c>
      <c r="DR81">
        <v>0</v>
      </c>
      <c r="DS81">
        <v>1452.35</v>
      </c>
      <c r="DT81">
        <v>4.99974</v>
      </c>
      <c r="DU81">
        <v>30808.1</v>
      </c>
      <c r="DV81">
        <v>15359.8</v>
      </c>
      <c r="DW81">
        <v>47.187</v>
      </c>
      <c r="DX81">
        <v>48.125</v>
      </c>
      <c r="DY81">
        <v>47.875</v>
      </c>
      <c r="DZ81">
        <v>47.937</v>
      </c>
      <c r="EA81">
        <v>48.875</v>
      </c>
      <c r="EB81">
        <v>1795.47</v>
      </c>
      <c r="EC81">
        <v>199.5</v>
      </c>
      <c r="ED81">
        <v>0</v>
      </c>
      <c r="EE81">
        <v>61.2999999523163</v>
      </c>
      <c r="EF81">
        <v>0</v>
      </c>
      <c r="EG81">
        <v>1528.07</v>
      </c>
      <c r="EH81">
        <v>-633.103847107227</v>
      </c>
      <c r="EI81">
        <v>-12281.6923271359</v>
      </c>
      <c r="EJ81">
        <v>32286.856</v>
      </c>
      <c r="EK81">
        <v>15</v>
      </c>
      <c r="EL81">
        <v>1530554431.5</v>
      </c>
      <c r="EM81" t="s">
        <v>580</v>
      </c>
      <c r="EN81">
        <v>1530554431.5</v>
      </c>
      <c r="EO81">
        <v>0</v>
      </c>
      <c r="EP81">
        <v>3</v>
      </c>
      <c r="EQ81">
        <v>0.049</v>
      </c>
      <c r="ER81">
        <v>0</v>
      </c>
      <c r="ES81">
        <v>-0.088</v>
      </c>
      <c r="ET81">
        <v>0</v>
      </c>
      <c r="EU81">
        <v>400</v>
      </c>
      <c r="EV81">
        <v>0</v>
      </c>
      <c r="EW81">
        <v>0.09</v>
      </c>
      <c r="EX81">
        <v>0</v>
      </c>
      <c r="EY81">
        <v>-29.4064097560976</v>
      </c>
      <c r="EZ81">
        <v>-14.7979567944251</v>
      </c>
      <c r="FA81">
        <v>1.54644156502959</v>
      </c>
      <c r="FB81">
        <v>0</v>
      </c>
      <c r="FC81">
        <v>1</v>
      </c>
      <c r="FD81">
        <v>0</v>
      </c>
      <c r="FE81">
        <v>0</v>
      </c>
      <c r="FF81">
        <v>0</v>
      </c>
      <c r="FG81">
        <v>4.24839219512195</v>
      </c>
      <c r="FH81">
        <v>5.34657825783973</v>
      </c>
      <c r="FI81">
        <v>0.544655963116715</v>
      </c>
      <c r="FJ81">
        <v>0</v>
      </c>
      <c r="FK81">
        <v>0</v>
      </c>
      <c r="FL81">
        <v>3</v>
      </c>
      <c r="FM81" t="s">
        <v>399</v>
      </c>
      <c r="FN81">
        <v>3.44392</v>
      </c>
      <c r="FO81">
        <v>2.77963</v>
      </c>
      <c r="FP81">
        <v>0.078071</v>
      </c>
      <c r="FQ81">
        <v>0.0830523</v>
      </c>
      <c r="FR81">
        <v>0.119137</v>
      </c>
      <c r="FS81">
        <v>0.104598</v>
      </c>
      <c r="FT81">
        <v>19489.1</v>
      </c>
      <c r="FU81">
        <v>23659.8</v>
      </c>
      <c r="FV81">
        <v>20612.6</v>
      </c>
      <c r="FW81">
        <v>24918.5</v>
      </c>
      <c r="FX81">
        <v>28819.6</v>
      </c>
      <c r="FY81">
        <v>32869.4</v>
      </c>
      <c r="FZ81">
        <v>37247.4</v>
      </c>
      <c r="GA81">
        <v>41383.8</v>
      </c>
      <c r="GB81">
        <v>2.21478</v>
      </c>
      <c r="GC81">
        <v>1.96362</v>
      </c>
      <c r="GD81">
        <v>-0.00280142</v>
      </c>
      <c r="GE81">
        <v>0</v>
      </c>
      <c r="GF81">
        <v>28.8046</v>
      </c>
      <c r="GG81">
        <v>999.9</v>
      </c>
      <c r="GH81">
        <v>60.176</v>
      </c>
      <c r="GI81">
        <v>35.993</v>
      </c>
      <c r="GJ81">
        <v>39.5128</v>
      </c>
      <c r="GK81">
        <v>62.1229</v>
      </c>
      <c r="GL81">
        <v>17.7083</v>
      </c>
      <c r="GM81">
        <v>2</v>
      </c>
      <c r="GN81">
        <v>0.456049</v>
      </c>
      <c r="GO81">
        <v>3.63138</v>
      </c>
      <c r="GP81">
        <v>20.2959</v>
      </c>
      <c r="GQ81">
        <v>5.22133</v>
      </c>
      <c r="GR81">
        <v>11.962</v>
      </c>
      <c r="GS81">
        <v>4.9857</v>
      </c>
      <c r="GT81">
        <v>3.301</v>
      </c>
      <c r="GU81">
        <v>999.9</v>
      </c>
      <c r="GV81">
        <v>9999</v>
      </c>
      <c r="GW81">
        <v>9999</v>
      </c>
      <c r="GX81">
        <v>9999</v>
      </c>
      <c r="GY81">
        <v>1.8841</v>
      </c>
      <c r="GZ81">
        <v>1.88108</v>
      </c>
      <c r="HA81">
        <v>1.88283</v>
      </c>
      <c r="HB81">
        <v>1.88126</v>
      </c>
      <c r="HC81">
        <v>1.88268</v>
      </c>
      <c r="HD81">
        <v>1.88199</v>
      </c>
      <c r="HE81">
        <v>1.88389</v>
      </c>
      <c r="HF81">
        <v>1.88111</v>
      </c>
      <c r="HG81">
        <v>5</v>
      </c>
      <c r="HH81">
        <v>0</v>
      </c>
      <c r="HI81">
        <v>0</v>
      </c>
      <c r="HJ81">
        <v>0</v>
      </c>
      <c r="HK81" t="s">
        <v>400</v>
      </c>
      <c r="HL81" t="s">
        <v>401</v>
      </c>
      <c r="HM81" t="s">
        <v>402</v>
      </c>
      <c r="HN81" t="s">
        <v>402</v>
      </c>
      <c r="HO81" t="s">
        <v>402</v>
      </c>
      <c r="HP81" t="s">
        <v>402</v>
      </c>
      <c r="HQ81">
        <v>0</v>
      </c>
      <c r="HR81">
        <v>100</v>
      </c>
      <c r="HS81">
        <v>100</v>
      </c>
      <c r="HT81">
        <v>-0.087</v>
      </c>
      <c r="HU81">
        <v>0</v>
      </c>
      <c r="HV81">
        <v>-0.0877142857142985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-1</v>
      </c>
      <c r="IE81">
        <v>-1</v>
      </c>
      <c r="IF81">
        <v>-1</v>
      </c>
      <c r="IG81">
        <v>-1</v>
      </c>
      <c r="IH81">
        <v>3.4</v>
      </c>
      <c r="II81">
        <v>25509244</v>
      </c>
      <c r="IJ81">
        <v>1.2915</v>
      </c>
      <c r="IK81">
        <v>2.61841</v>
      </c>
      <c r="IL81">
        <v>2.10083</v>
      </c>
      <c r="IM81">
        <v>2.66724</v>
      </c>
      <c r="IN81">
        <v>2.24854</v>
      </c>
      <c r="IO81">
        <v>2.33643</v>
      </c>
      <c r="IP81">
        <v>39.4416</v>
      </c>
      <c r="IQ81">
        <v>15.2966</v>
      </c>
      <c r="IR81">
        <v>18</v>
      </c>
      <c r="IS81">
        <v>754.466</v>
      </c>
      <c r="IT81">
        <v>512.381</v>
      </c>
      <c r="IU81">
        <v>25.0002</v>
      </c>
      <c r="IV81">
        <v>33.2142</v>
      </c>
      <c r="IW81">
        <v>30.0006</v>
      </c>
      <c r="IX81">
        <v>33.0201</v>
      </c>
      <c r="IY81">
        <v>32.9822</v>
      </c>
      <c r="IZ81">
        <v>25.8076</v>
      </c>
      <c r="JA81">
        <v>100</v>
      </c>
      <c r="JB81">
        <v>0</v>
      </c>
      <c r="JC81">
        <v>25</v>
      </c>
      <c r="JD81">
        <v>400</v>
      </c>
      <c r="JE81">
        <v>14.8029</v>
      </c>
      <c r="JF81">
        <v>100.366</v>
      </c>
      <c r="JG81">
        <v>99.726</v>
      </c>
    </row>
    <row r="82" spans="1:267">
      <c r="A82">
        <v>64</v>
      </c>
      <c r="B82">
        <v>1530554691</v>
      </c>
      <c r="C82">
        <v>4121.90000009537</v>
      </c>
      <c r="D82" t="s">
        <v>593</v>
      </c>
      <c r="E82" t="s">
        <v>594</v>
      </c>
      <c r="F82" t="s">
        <v>393</v>
      </c>
      <c r="G82" t="s">
        <v>394</v>
      </c>
      <c r="I82">
        <v>1530554691</v>
      </c>
      <c r="J82">
        <f>(K82)/1000</f>
        <v>0</v>
      </c>
      <c r="K82">
        <f>1000*CT82*AI82*(CP82-CQ82)/(100*CJ82*(1000-AI82*CP82))</f>
        <v>0</v>
      </c>
      <c r="L82">
        <f>CT82*AI82*(CO82-CN82*(1000-AI82*CQ82)/(1000-AI82*CP82))/(100*CJ82)</f>
        <v>0</v>
      </c>
      <c r="M82">
        <f>CN82 - IF(AI82&gt;1, L82*CJ82*100.0/(AK82*DB82), 0)</f>
        <v>0</v>
      </c>
      <c r="N82">
        <f>((T82-J82/2)*M82-L82)/(T82+J82/2)</f>
        <v>0</v>
      </c>
      <c r="O82">
        <f>N82*(CU82+CV82)/1000.0</f>
        <v>0</v>
      </c>
      <c r="P82">
        <f>(CN82 - IF(AI82&gt;1, L82*CJ82*100.0/(AK82*DB82), 0))*(CU82+CV82)/1000.0</f>
        <v>0</v>
      </c>
      <c r="Q82">
        <f>2.0/((1/S82-1/R82)+SIGN(S82)*SQRT((1/S82-1/R82)*(1/S82-1/R82) + 4*CK82/((CK82+1)*(CK82+1))*(2*1/S82*1/R82-1/R82*1/R82)))</f>
        <v>0</v>
      </c>
      <c r="R82">
        <f>IF(LEFT(CL82,1)&lt;&gt;"0",IF(LEFT(CL82,1)="1",3.0,$B$7),$D$5+$E$5*(DB82*CU82/($K$5*1000))+$F$5*(DB82*CU82/($K$5*1000))*MAX(MIN(CJ82,$J$5),$I$5)*MAX(MIN(CJ82,$J$5),$I$5)+$G$5*MAX(MIN(CJ82,$J$5),$I$5)*(DB82*CU82/($K$5*1000))+$H$5*(DB82*CU82/($K$5*1000))*(DB82*CU82/($K$5*1000)))</f>
        <v>0</v>
      </c>
      <c r="S82">
        <f>J82*(1000-(1000*0.61365*exp(17.502*W82/(240.97+W82))/(CU82+CV82)+CP82)/2)/(1000*0.61365*exp(17.502*W82/(240.97+W82))/(CU82+CV82)-CP82)</f>
        <v>0</v>
      </c>
      <c r="T82">
        <f>1/((CK82+1)/(Q82/1.6)+1/(R82/1.37)) + CK82/((CK82+1)/(Q82/1.6) + CK82/(R82/1.37))</f>
        <v>0</v>
      </c>
      <c r="U82">
        <f>(CF82*CI82)</f>
        <v>0</v>
      </c>
      <c r="V82">
        <f>(CW82+(U82+2*0.95*5.67E-8*(((CW82+$B$9)+273)^4-(CW82+273)^4)-44100*J82)/(1.84*29.3*R82+8*0.95*5.67E-8*(CW82+273)^3))</f>
        <v>0</v>
      </c>
      <c r="W82">
        <f>($C$9*CX82+$D$9*CY82+$E$9*V82)</f>
        <v>0</v>
      </c>
      <c r="X82">
        <f>0.61365*exp(17.502*W82/(240.97+W82))</f>
        <v>0</v>
      </c>
      <c r="Y82">
        <f>(Z82/AA82*100)</f>
        <v>0</v>
      </c>
      <c r="Z82">
        <f>CP82*(CU82+CV82)/1000</f>
        <v>0</v>
      </c>
      <c r="AA82">
        <f>0.61365*exp(17.502*CW82/(240.97+CW82))</f>
        <v>0</v>
      </c>
      <c r="AB82">
        <f>(X82-CP82*(CU82+CV82)/1000)</f>
        <v>0</v>
      </c>
      <c r="AC82">
        <f>(-J82*44100)</f>
        <v>0</v>
      </c>
      <c r="AD82">
        <f>2*29.3*R82*0.92*(CW82-W82)</f>
        <v>0</v>
      </c>
      <c r="AE82">
        <f>2*0.95*5.67E-8*(((CW82+$B$9)+273)^4-(W82+273)^4)</f>
        <v>0</v>
      </c>
      <c r="AF82">
        <f>U82+AE82+AC82+AD82</f>
        <v>0</v>
      </c>
      <c r="AG82">
        <v>0</v>
      </c>
      <c r="AH82">
        <v>0</v>
      </c>
      <c r="AI82">
        <f>IF(AG82*$H$15&gt;=AK82,1.0,(AK82/(AK82-AG82*$H$15)))</f>
        <v>0</v>
      </c>
      <c r="AJ82">
        <f>(AI82-1)*100</f>
        <v>0</v>
      </c>
      <c r="AK82">
        <f>MAX(0,($B$15+$C$15*DB82)/(1+$D$15*DB82)*CU82/(CW82+273)*$E$15)</f>
        <v>0</v>
      </c>
      <c r="AL82" t="s">
        <v>395</v>
      </c>
      <c r="AM82">
        <v>0</v>
      </c>
      <c r="AN82">
        <v>0</v>
      </c>
      <c r="AO82">
        <v>0</v>
      </c>
      <c r="AP82">
        <f>1-AN82/AO82</f>
        <v>0</v>
      </c>
      <c r="AQ82">
        <v>-1</v>
      </c>
      <c r="AR82" t="s">
        <v>595</v>
      </c>
      <c r="AS82">
        <v>8316.48</v>
      </c>
      <c r="AT82">
        <v>1567.8656</v>
      </c>
      <c r="AU82">
        <v>2088.12</v>
      </c>
      <c r="AV82">
        <f>1-AT82/AU82</f>
        <v>0</v>
      </c>
      <c r="AW82">
        <v>0.5</v>
      </c>
      <c r="AX82">
        <f>CG82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395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BN82" t="s">
        <v>395</v>
      </c>
      <c r="BO82" t="s">
        <v>395</v>
      </c>
      <c r="BP82" t="s">
        <v>395</v>
      </c>
      <c r="BQ82" t="s">
        <v>395</v>
      </c>
      <c r="BR82" t="s">
        <v>395</v>
      </c>
      <c r="BS82" t="s">
        <v>395</v>
      </c>
      <c r="BT82" t="s">
        <v>395</v>
      </c>
      <c r="BU82" t="s">
        <v>395</v>
      </c>
      <c r="BV82" t="s">
        <v>395</v>
      </c>
      <c r="BW82" t="s">
        <v>395</v>
      </c>
      <c r="BX82" t="s">
        <v>395</v>
      </c>
      <c r="BY82" t="s">
        <v>395</v>
      </c>
      <c r="BZ82" t="s">
        <v>395</v>
      </c>
      <c r="CA82" t="s">
        <v>395</v>
      </c>
      <c r="CB82" t="s">
        <v>395</v>
      </c>
      <c r="CC82" t="s">
        <v>395</v>
      </c>
      <c r="CD82" t="s">
        <v>395</v>
      </c>
      <c r="CE82" t="s">
        <v>395</v>
      </c>
      <c r="CF82">
        <f>$B$13*DC82+$C$13*DD82+$F$13*DO82*(1-DR82)</f>
        <v>0</v>
      </c>
      <c r="CG82">
        <f>CF82*CH82</f>
        <v>0</v>
      </c>
      <c r="CH82">
        <f>($B$13*$D$11+$C$13*$D$11+$F$13*((EB82+DT82)/MAX(EB82+DT82+EC82, 0.1)*$I$11+EC82/MAX(EB82+DT82+EC82, 0.1)*$J$11))/($B$13+$C$13+$F$13)</f>
        <v>0</v>
      </c>
      <c r="CI82">
        <f>($B$13*$K$11+$C$13*$K$11+$F$13*((EB82+DT82)/MAX(EB82+DT82+EC82, 0.1)*$P$11+EC82/MAX(EB82+DT82+EC82, 0.1)*$Q$11))/($B$13+$C$13+$F$13)</f>
        <v>0</v>
      </c>
      <c r="CJ82">
        <v>9</v>
      </c>
      <c r="CK82">
        <v>0.5</v>
      </c>
      <c r="CL82" t="s">
        <v>397</v>
      </c>
      <c r="CM82">
        <v>1530554691</v>
      </c>
      <c r="CN82">
        <v>368.713</v>
      </c>
      <c r="CO82">
        <v>399.997</v>
      </c>
      <c r="CP82">
        <v>31.1333</v>
      </c>
      <c r="CQ82">
        <v>26.4389</v>
      </c>
      <c r="CR82">
        <v>368.801</v>
      </c>
      <c r="CS82">
        <v>31.1333</v>
      </c>
      <c r="CT82">
        <v>699.985</v>
      </c>
      <c r="CU82">
        <v>90.8512</v>
      </c>
      <c r="CV82">
        <v>0.0994697</v>
      </c>
      <c r="CW82">
        <v>28.7205</v>
      </c>
      <c r="CX82">
        <v>29.0436</v>
      </c>
      <c r="CY82">
        <v>999.9</v>
      </c>
      <c r="CZ82">
        <v>0</v>
      </c>
      <c r="DA82">
        <v>0</v>
      </c>
      <c r="DB82">
        <v>9998.75</v>
      </c>
      <c r="DC82">
        <v>0</v>
      </c>
      <c r="DD82">
        <v>0.232823</v>
      </c>
      <c r="DE82">
        <v>-31.2834</v>
      </c>
      <c r="DF82">
        <v>380.561</v>
      </c>
      <c r="DG82">
        <v>410.859</v>
      </c>
      <c r="DH82">
        <v>4.69432</v>
      </c>
      <c r="DI82">
        <v>399.997</v>
      </c>
      <c r="DJ82">
        <v>26.4389</v>
      </c>
      <c r="DK82">
        <v>2.82849</v>
      </c>
      <c r="DL82">
        <v>2.40201</v>
      </c>
      <c r="DM82">
        <v>23.0513</v>
      </c>
      <c r="DN82">
        <v>20.3773</v>
      </c>
      <c r="DO82">
        <v>1999.99</v>
      </c>
      <c r="DP82">
        <v>0.900004</v>
      </c>
      <c r="DQ82">
        <v>0.0999963</v>
      </c>
      <c r="DR82">
        <v>0</v>
      </c>
      <c r="DS82">
        <v>1502.84</v>
      </c>
      <c r="DT82">
        <v>4.99974</v>
      </c>
      <c r="DU82">
        <v>35484</v>
      </c>
      <c r="DV82">
        <v>15359.9</v>
      </c>
      <c r="DW82">
        <v>47.187</v>
      </c>
      <c r="DX82">
        <v>48.187</v>
      </c>
      <c r="DY82">
        <v>47.875</v>
      </c>
      <c r="DZ82">
        <v>48</v>
      </c>
      <c r="EA82">
        <v>48.875</v>
      </c>
      <c r="EB82">
        <v>1795.5</v>
      </c>
      <c r="EC82">
        <v>199.49</v>
      </c>
      <c r="ED82">
        <v>0</v>
      </c>
      <c r="EE82">
        <v>53.1000001430511</v>
      </c>
      <c r="EF82">
        <v>0</v>
      </c>
      <c r="EG82">
        <v>1567.8656</v>
      </c>
      <c r="EH82">
        <v>-545.969229937364</v>
      </c>
      <c r="EI82">
        <v>-10960.2384484294</v>
      </c>
      <c r="EJ82">
        <v>36791.06</v>
      </c>
      <c r="EK82">
        <v>15</v>
      </c>
      <c r="EL82">
        <v>1530554431.5</v>
      </c>
      <c r="EM82" t="s">
        <v>580</v>
      </c>
      <c r="EN82">
        <v>1530554431.5</v>
      </c>
      <c r="EO82">
        <v>0</v>
      </c>
      <c r="EP82">
        <v>3</v>
      </c>
      <c r="EQ82">
        <v>0.049</v>
      </c>
      <c r="ER82">
        <v>0</v>
      </c>
      <c r="ES82">
        <v>-0.088</v>
      </c>
      <c r="ET82">
        <v>0</v>
      </c>
      <c r="EU82">
        <v>400</v>
      </c>
      <c r="EV82">
        <v>0</v>
      </c>
      <c r="EW82">
        <v>0.09</v>
      </c>
      <c r="EX82">
        <v>0</v>
      </c>
      <c r="EY82">
        <v>-30.6787951219512</v>
      </c>
      <c r="EZ82">
        <v>-4.53371080139369</v>
      </c>
      <c r="FA82">
        <v>0.455058604615649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4.36631341463415</v>
      </c>
      <c r="FH82">
        <v>2.41017763066202</v>
      </c>
      <c r="FI82">
        <v>0.243320587869221</v>
      </c>
      <c r="FJ82">
        <v>0</v>
      </c>
      <c r="FK82">
        <v>0</v>
      </c>
      <c r="FL82">
        <v>3</v>
      </c>
      <c r="FM82" t="s">
        <v>399</v>
      </c>
      <c r="FN82">
        <v>3.44378</v>
      </c>
      <c r="FO82">
        <v>2.77901</v>
      </c>
      <c r="FP82">
        <v>0.0780429</v>
      </c>
      <c r="FQ82">
        <v>0.0830452</v>
      </c>
      <c r="FR82">
        <v>0.118745</v>
      </c>
      <c r="FS82">
        <v>0.104867</v>
      </c>
      <c r="FT82">
        <v>19486.1</v>
      </c>
      <c r="FU82">
        <v>23655.4</v>
      </c>
      <c r="FV82">
        <v>20609.1</v>
      </c>
      <c r="FW82">
        <v>24914</v>
      </c>
      <c r="FX82">
        <v>28827.5</v>
      </c>
      <c r="FY82">
        <v>32853.6</v>
      </c>
      <c r="FZ82">
        <v>37241.2</v>
      </c>
      <c r="GA82">
        <v>41376.6</v>
      </c>
      <c r="GB82">
        <v>2.2177</v>
      </c>
      <c r="GC82">
        <v>1.96222</v>
      </c>
      <c r="GD82">
        <v>0.0131465</v>
      </c>
      <c r="GE82">
        <v>0</v>
      </c>
      <c r="GF82">
        <v>28.8293</v>
      </c>
      <c r="GG82">
        <v>999.9</v>
      </c>
      <c r="GH82">
        <v>59.956</v>
      </c>
      <c r="GI82">
        <v>36.024</v>
      </c>
      <c r="GJ82">
        <v>39.4432</v>
      </c>
      <c r="GK82">
        <v>62.1529</v>
      </c>
      <c r="GL82">
        <v>17.8365</v>
      </c>
      <c r="GM82">
        <v>2</v>
      </c>
      <c r="GN82">
        <v>0.464403</v>
      </c>
      <c r="GO82">
        <v>3.66716</v>
      </c>
      <c r="GP82">
        <v>20.2945</v>
      </c>
      <c r="GQ82">
        <v>5.21669</v>
      </c>
      <c r="GR82">
        <v>11.962</v>
      </c>
      <c r="GS82">
        <v>4.9846</v>
      </c>
      <c r="GT82">
        <v>3.30023</v>
      </c>
      <c r="GU82">
        <v>999.9</v>
      </c>
      <c r="GV82">
        <v>9999</v>
      </c>
      <c r="GW82">
        <v>9999</v>
      </c>
      <c r="GX82">
        <v>9999</v>
      </c>
      <c r="GY82">
        <v>1.88409</v>
      </c>
      <c r="GZ82">
        <v>1.8811</v>
      </c>
      <c r="HA82">
        <v>1.88285</v>
      </c>
      <c r="HB82">
        <v>1.88129</v>
      </c>
      <c r="HC82">
        <v>1.88269</v>
      </c>
      <c r="HD82">
        <v>1.88201</v>
      </c>
      <c r="HE82">
        <v>1.88393</v>
      </c>
      <c r="HF82">
        <v>1.88111</v>
      </c>
      <c r="HG82">
        <v>5</v>
      </c>
      <c r="HH82">
        <v>0</v>
      </c>
      <c r="HI82">
        <v>0</v>
      </c>
      <c r="HJ82">
        <v>0</v>
      </c>
      <c r="HK82" t="s">
        <v>400</v>
      </c>
      <c r="HL82" t="s">
        <v>401</v>
      </c>
      <c r="HM82" t="s">
        <v>402</v>
      </c>
      <c r="HN82" t="s">
        <v>402</v>
      </c>
      <c r="HO82" t="s">
        <v>402</v>
      </c>
      <c r="HP82" t="s">
        <v>402</v>
      </c>
      <c r="HQ82">
        <v>0</v>
      </c>
      <c r="HR82">
        <v>100</v>
      </c>
      <c r="HS82">
        <v>100</v>
      </c>
      <c r="HT82">
        <v>-0.088</v>
      </c>
      <c r="HU82">
        <v>0</v>
      </c>
      <c r="HV82">
        <v>-0.0877142857142985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-1</v>
      </c>
      <c r="IE82">
        <v>-1</v>
      </c>
      <c r="IF82">
        <v>-1</v>
      </c>
      <c r="IG82">
        <v>-1</v>
      </c>
      <c r="IH82">
        <v>4.3</v>
      </c>
      <c r="II82">
        <v>25509244.9</v>
      </c>
      <c r="IJ82">
        <v>1.29272</v>
      </c>
      <c r="IK82">
        <v>2.61475</v>
      </c>
      <c r="IL82">
        <v>2.10083</v>
      </c>
      <c r="IM82">
        <v>2.66846</v>
      </c>
      <c r="IN82">
        <v>2.24854</v>
      </c>
      <c r="IO82">
        <v>2.30347</v>
      </c>
      <c r="IP82">
        <v>39.4666</v>
      </c>
      <c r="IQ82">
        <v>15.2791</v>
      </c>
      <c r="IR82">
        <v>18</v>
      </c>
      <c r="IS82">
        <v>758.016</v>
      </c>
      <c r="IT82">
        <v>512.013</v>
      </c>
      <c r="IU82">
        <v>25.0002</v>
      </c>
      <c r="IV82">
        <v>33.3108</v>
      </c>
      <c r="IW82">
        <v>30.0009</v>
      </c>
      <c r="IX82">
        <v>33.0939</v>
      </c>
      <c r="IY82">
        <v>33.0574</v>
      </c>
      <c r="IZ82">
        <v>25.8155</v>
      </c>
      <c r="JA82">
        <v>100</v>
      </c>
      <c r="JB82">
        <v>0</v>
      </c>
      <c r="JC82">
        <v>25</v>
      </c>
      <c r="JD82">
        <v>400</v>
      </c>
      <c r="JE82">
        <v>14.8029</v>
      </c>
      <c r="JF82">
        <v>100.349</v>
      </c>
      <c r="JG82">
        <v>99.7084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2021-08-25T11:02:14Z</dcterms:created>
  <dcterms:modified xsi:type="dcterms:W3CDTF">2021-08-25T11:02:14Z</dcterms:modified>
</cp:coreProperties>
</file>