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icrobial biomass modified" sheetId="1" state="visible" r:id="rId3"/>
    <sheet name="Respiration (Modified)" sheetId="2" state="visible" r:id="rId4"/>
    <sheet name="variable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<sst xmlns="http://schemas.openxmlformats.org/spreadsheetml/2006/main" count="14120" uniqueCount="422">
  <si>
    <t xml:space="preserve">site.id</t>
  </si>
  <si>
    <t xml:space="preserve">studyID</t>
  </si>
  <si>
    <t xml:space="preserve">author</t>
  </si>
  <si>
    <t xml:space="preserve">pub.year</t>
  </si>
  <si>
    <t xml:space="preserve">journal</t>
  </si>
  <si>
    <t xml:space="preserve">trt</t>
  </si>
  <si>
    <t xml:space="preserve">mat</t>
  </si>
  <si>
    <t xml:space="preserve">map</t>
  </si>
  <si>
    <t xml:space="preserve">ahm</t>
  </si>
  <si>
    <t xml:space="preserve">ph</t>
  </si>
  <si>
    <t xml:space="preserve">pH.level</t>
  </si>
  <si>
    <t xml:space="preserve">plant.type</t>
  </si>
  <si>
    <t xml:space="preserve">Plant.species</t>
  </si>
  <si>
    <t xml:space="preserve">fertilization</t>
  </si>
  <si>
    <t xml:space="preserve">irrigation.status</t>
  </si>
  <si>
    <t xml:space="preserve">ecosystem</t>
  </si>
  <si>
    <t xml:space="preserve">Warming.technique</t>
  </si>
  <si>
    <t xml:space="preserve">magnitude</t>
  </si>
  <si>
    <t xml:space="preserve">magnitude.of.warming</t>
  </si>
  <si>
    <t xml:space="preserve">measurement.date</t>
  </si>
  <si>
    <t xml:space="preserve">duration</t>
  </si>
  <si>
    <t xml:space="preserve">warming.duration</t>
  </si>
  <si>
    <t xml:space="preserve">deg.duration</t>
  </si>
  <si>
    <t xml:space="preserve">control.mean</t>
  </si>
  <si>
    <t xml:space="preserve">control.se</t>
  </si>
  <si>
    <t xml:space="preserve">control.sd</t>
  </si>
  <si>
    <t xml:space="preserve">control.n</t>
  </si>
  <si>
    <t xml:space="preserve">trt.mean</t>
  </si>
  <si>
    <t xml:space="preserve">trt.se</t>
  </si>
  <si>
    <t xml:space="preserve">trt.sd</t>
  </si>
  <si>
    <t xml:space="preserve">trt.n</t>
  </si>
  <si>
    <t xml:space="preserve">LRR</t>
  </si>
  <si>
    <t xml:space="preserve">var</t>
  </si>
  <si>
    <t xml:space="preserve">weight</t>
  </si>
  <si>
    <t xml:space="preserve">weight.adjusted</t>
  </si>
  <si>
    <t xml:space="preserve">weighted.lnR</t>
  </si>
  <si>
    <t xml:space="preserve">unit</t>
  </si>
  <si>
    <t xml:space="preserve">measurement.technique</t>
  </si>
  <si>
    <t xml:space="preserve">variable</t>
  </si>
  <si>
    <t xml:space="preserve">setup</t>
  </si>
  <si>
    <t xml:space="preserve">soil.depth</t>
  </si>
  <si>
    <t xml:space="preserve">source.of.data</t>
  </si>
  <si>
    <t xml:space="preserve">Additional.information</t>
  </si>
  <si>
    <t xml:space="preserve">Bamminger et.al (2016)</t>
  </si>
  <si>
    <t xml:space="preserve">Bamminger et.al</t>
  </si>
  <si>
    <t xml:space="preserve">Agriculture Ecosystem and Environment</t>
  </si>
  <si>
    <t xml:space="preserve">W</t>
  </si>
  <si>
    <t xml:space="preserve">Neutral</t>
  </si>
  <si>
    <t xml:space="preserve">Oilseed</t>
  </si>
  <si>
    <t xml:space="preserve">Brassica napus</t>
  </si>
  <si>
    <t xml:space="preserve">yes</t>
  </si>
  <si>
    <t xml:space="preserve">Agroecosystem</t>
  </si>
  <si>
    <t xml:space="preserve">Heating Cables</t>
  </si>
  <si>
    <t xml:space="preserve">&gt; 2</t>
  </si>
  <si>
    <t xml:space="preserve">&gt;=5</t>
  </si>
  <si>
    <t xml:space="preserve">nmol/g</t>
  </si>
  <si>
    <t xml:space="preserve">PLFA</t>
  </si>
  <si>
    <t xml:space="preserve">Bacteria</t>
  </si>
  <si>
    <t xml:space="preserve">Field</t>
  </si>
  <si>
    <t xml:space="preserve">0-5</t>
  </si>
  <si>
    <t xml:space="preserve">Table 3</t>
  </si>
  <si>
    <t xml:space="preserve">Biochar Addition (30 ton/ha)</t>
  </si>
  <si>
    <t xml:space="preserve">W*BC</t>
  </si>
  <si>
    <t xml:space="preserve">5-15</t>
  </si>
  <si>
    <t xml:space="preserve">Fungi</t>
  </si>
  <si>
    <t xml:space="preserve">Fig 3</t>
  </si>
  <si>
    <t xml:space="preserve">Gram Negative Bacteria</t>
  </si>
  <si>
    <t xml:space="preserve">Gram Positive Bacteria</t>
  </si>
  <si>
    <t xml:space="preserve">ug/g</t>
  </si>
  <si>
    <t xml:space="preserve">Chloroform Fumigation technique</t>
  </si>
  <si>
    <t xml:space="preserve">MBC</t>
  </si>
  <si>
    <t xml:space="preserve">Liu et.al (2015)</t>
  </si>
  <si>
    <t xml:space="preserve">Liu et.al</t>
  </si>
  <si>
    <t xml:space="preserve">Agricultural and Forestry Meteorology</t>
  </si>
  <si>
    <t xml:space="preserve">Alkaline</t>
  </si>
  <si>
    <t xml:space="preserve">Cereal</t>
  </si>
  <si>
    <t xml:space="preserve">Wheat</t>
  </si>
  <si>
    <t xml:space="preserve">no</t>
  </si>
  <si>
    <t xml:space="preserve">Infrared Heaters</t>
  </si>
  <si>
    <t xml:space="preserve">&lt; 2</t>
  </si>
  <si>
    <t xml:space="preserve">2-5</t>
  </si>
  <si>
    <t xml:space="preserve">mg C/kg</t>
  </si>
  <si>
    <t xml:space="preserve">0-20</t>
  </si>
  <si>
    <t xml:space="preserve">Nitrogen fertilization (315 kgN/ha)</t>
  </si>
  <si>
    <t xml:space="preserve">W*N</t>
  </si>
  <si>
    <t xml:space="preserve">Legume</t>
  </si>
  <si>
    <t xml:space="preserve">Soyabean</t>
  </si>
  <si>
    <t xml:space="preserve">Zhang et.al (2005)</t>
  </si>
  <si>
    <t xml:space="preserve">Zhang et.al</t>
  </si>
  <si>
    <t xml:space="preserve">Global Change Biology</t>
  </si>
  <si>
    <t xml:space="preserve">Grasses</t>
  </si>
  <si>
    <t xml:space="preserve">Schizachyrium scoparium, Sorghastrum nutans, Eragrostis spp, and Ambrosia psilostachyia, Xanthocephalum texanum</t>
  </si>
  <si>
    <t xml:space="preserve">Grassland</t>
  </si>
  <si>
    <t xml:space="preserve">%</t>
  </si>
  <si>
    <t xml:space="preserve">0-15</t>
  </si>
  <si>
    <t xml:space="preserve">Fig 4 (b)</t>
  </si>
  <si>
    <t xml:space="preserve">Clipping</t>
  </si>
  <si>
    <t xml:space="preserve">W*C</t>
  </si>
  <si>
    <t xml:space="preserve">Fig 4 (a)</t>
  </si>
  <si>
    <t xml:space="preserve">Fig 1 (a)</t>
  </si>
  <si>
    <t xml:space="preserve">Liu et.al (2009)</t>
  </si>
  <si>
    <t xml:space="preserve">Stipa krylovii, Artemisia frigida, Potentila acaulis, Cleistpgenes squarrosa allium bidentatum, agropyrum cristatum</t>
  </si>
  <si>
    <t xml:space="preserve">mg/kg</t>
  </si>
  <si>
    <t xml:space="preserve">Controlled Precipatation (+15 mm/ week)</t>
  </si>
  <si>
    <t xml:space="preserve">W*P+</t>
  </si>
  <si>
    <t xml:space="preserve">Chun et.al (2017)</t>
  </si>
  <si>
    <t xml:space="preserve">Chun et.al</t>
  </si>
  <si>
    <t xml:space="preserve">Journal of integrative Agriculture</t>
  </si>
  <si>
    <t xml:space="preserve">Cereals</t>
  </si>
  <si>
    <t xml:space="preserve">&lt;= 2</t>
  </si>
  <si>
    <t xml:space="preserve">0-10</t>
  </si>
  <si>
    <t xml:space="preserve">Fig 5</t>
  </si>
  <si>
    <t xml:space="preserve">Tillage System</t>
  </si>
  <si>
    <t xml:space="preserve">Maize</t>
  </si>
  <si>
    <t xml:space="preserve">Nie et. al (2013)</t>
  </si>
  <si>
    <t xml:space="preserve">Nie et.al</t>
  </si>
  <si>
    <t xml:space="preserve">Ecology Letters</t>
  </si>
  <si>
    <t xml:space="preserve">Bouteloua gracilis &amp; Pascopyrum smithii</t>
  </si>
  <si>
    <t xml:space="preserve">Supplemental  figure S5</t>
  </si>
  <si>
    <t xml:space="preserve">Elevated CO2 (+600ppm)</t>
  </si>
  <si>
    <t xml:space="preserve">W*CO2</t>
  </si>
  <si>
    <t xml:space="preserve">Supplemental  figure S7</t>
  </si>
  <si>
    <t xml:space="preserve">Supplemental  figure S14</t>
  </si>
  <si>
    <t xml:space="preserve">Supplemental  figure S16</t>
  </si>
  <si>
    <t xml:space="preserve">Supplemental  figure S8</t>
  </si>
  <si>
    <t xml:space="preserve">Supplemental  figure S10</t>
  </si>
  <si>
    <t xml:space="preserve">Supplemental  figure S11</t>
  </si>
  <si>
    <t xml:space="preserve">Supplemental  figure S13</t>
  </si>
  <si>
    <t xml:space="preserve">Total Microbial Biomass</t>
  </si>
  <si>
    <t xml:space="preserve">Poll et.al (2013)</t>
  </si>
  <si>
    <t xml:space="preserve">Poll et.al</t>
  </si>
  <si>
    <t xml:space="preserve">Field + Lab</t>
  </si>
  <si>
    <t xml:space="preserve">Fig 4 &amp; supplemental Table S2</t>
  </si>
  <si>
    <t xml:space="preserve">Controlled Precipatation, Roofing &amp; Manipulated precipitation frequency</t>
  </si>
  <si>
    <t xml:space="preserve">Fig 4 &amp; supplemental Table S3</t>
  </si>
  <si>
    <t xml:space="preserve">Fig 4 &amp; supplemental Table S4</t>
  </si>
  <si>
    <t xml:space="preserve">Fig 4 &amp; supplemental Table S5</t>
  </si>
  <si>
    <t xml:space="preserve">Barley</t>
  </si>
  <si>
    <t xml:space="preserve">Fig 4 &amp; supplemental Table S6</t>
  </si>
  <si>
    <t xml:space="preserve">Fig 4 &amp; supplemental Table S7</t>
  </si>
  <si>
    <t xml:space="preserve">Rapeseed</t>
  </si>
  <si>
    <t xml:space="preserve">Fig 4 &amp; supplemental Table S8</t>
  </si>
  <si>
    <t xml:space="preserve">Fig 4 &amp; supplemental Table S9</t>
  </si>
  <si>
    <t xml:space="preserve">Fig 4 &amp; supplemental Table S10</t>
  </si>
  <si>
    <t xml:space="preserve">Fig 4 &amp; supplemental Table S11</t>
  </si>
  <si>
    <t xml:space="preserve">Fig 4 &amp; supplemental Table S12</t>
  </si>
  <si>
    <t xml:space="preserve">Fig 4 &amp; supplemental Table S13</t>
  </si>
  <si>
    <t xml:space="preserve">Fig 4 &amp; supplemental Table S14</t>
  </si>
  <si>
    <t xml:space="preserve">Fig 4 &amp; supplemental Table S15</t>
  </si>
  <si>
    <t xml:space="preserve">Fig 4 &amp; supplemental Table S16</t>
  </si>
  <si>
    <t xml:space="preserve">Fig 4 &amp; supplemental Table S17</t>
  </si>
  <si>
    <t xml:space="preserve">Rui-Chang et.al (2014)</t>
  </si>
  <si>
    <t xml:space="preserve">Rui-Chang et.al</t>
  </si>
  <si>
    <t xml:space="preserve">Pedosphere</t>
  </si>
  <si>
    <t xml:space="preserve">Table 1</t>
  </si>
  <si>
    <t xml:space="preserve">Nitrogen fertilization (10 g N/m2 year)</t>
  </si>
  <si>
    <t xml:space="preserve">10-20</t>
  </si>
  <si>
    <t xml:space="preserve">Fig 1</t>
  </si>
  <si>
    <t xml:space="preserve">Zhang et.al (2011)</t>
  </si>
  <si>
    <t xml:space="preserve">Soil Biology and Biochemistry</t>
  </si>
  <si>
    <t xml:space="preserve">mole %</t>
  </si>
  <si>
    <t xml:space="preserve">Fig 2</t>
  </si>
  <si>
    <t xml:space="preserve">N/A</t>
  </si>
  <si>
    <t xml:space="preserve">Zhang et.al (2013)</t>
  </si>
  <si>
    <t xml:space="preserve">Global Change Ecology</t>
  </si>
  <si>
    <t xml:space="preserve">Fig 4</t>
  </si>
  <si>
    <t xml:space="preserve">Increased Precipitation (+15mm/week)</t>
  </si>
  <si>
    <t xml:space="preserve">Gutknecht et. Al (2012)</t>
  </si>
  <si>
    <t xml:space="preserve">Gutknecht et.al</t>
  </si>
  <si>
    <t xml:space="preserve">Avena barbata, Avena fatua, Bromus hordeaceus, Lolium multiflorum</t>
  </si>
  <si>
    <t xml:space="preserve">Elevated CO2 (+680ppm), Nitrogen addition (two application of 2 gN/m2 &amp; 5 gN/m2, and Increased Precipitation (+50%)</t>
  </si>
  <si>
    <t xml:space="preserve">Hayden et.al (2012)</t>
  </si>
  <si>
    <t xml:space="preserve">Hayden et.al </t>
  </si>
  <si>
    <t xml:space="preserve">Environmental Microbiology</t>
  </si>
  <si>
    <t xml:space="preserve">Acidic</t>
  </si>
  <si>
    <t xml:space="preserve">Non-Themeda</t>
  </si>
  <si>
    <t xml:space="preserve">gene copies/ng DNA</t>
  </si>
  <si>
    <t xml:space="preserve">Sequencing</t>
  </si>
  <si>
    <t xml:space="preserve">Supplemental Figure S2</t>
  </si>
  <si>
    <t xml:space="preserve">Elevated CO2 (+550ppm)</t>
  </si>
  <si>
    <t xml:space="preserve">Themida triandra</t>
  </si>
  <si>
    <t xml:space="preserve">Zhang et.al(2015)</t>
  </si>
  <si>
    <t xml:space="preserve">European Journal of Soil Sciences</t>
  </si>
  <si>
    <t xml:space="preserve">Kobresia pygmaea, K. robusta and Androsace tapete</t>
  </si>
  <si>
    <t xml:space="preserve">Open-top Chamber</t>
  </si>
  <si>
    <t xml:space="preserve">mol%</t>
  </si>
  <si>
    <t xml:space="preserve">Fig 2(a)</t>
  </si>
  <si>
    <t xml:space="preserve">Fig 2(b)</t>
  </si>
  <si>
    <t xml:space="preserve">Carrillo et. Al (2018)</t>
  </si>
  <si>
    <t xml:space="preserve">Carrillo et.al </t>
  </si>
  <si>
    <t xml:space="preserve">Bouteloua gracillis, Hesperostipa comata &amp; Pascopyrum smithii</t>
  </si>
  <si>
    <t xml:space="preserve">Supplemental Figure S3</t>
  </si>
  <si>
    <t xml:space="preserve">Zhang et.al (2014)</t>
  </si>
  <si>
    <t xml:space="preserve">PloS ONE</t>
  </si>
  <si>
    <t xml:space="preserve">Kobresia tibetica &amp; Carex moorcroftii</t>
  </si>
  <si>
    <t xml:space="preserve">K. pygmaea, K. robusta &amp; Abdrosace tapete</t>
  </si>
  <si>
    <t xml:space="preserve">Stipa purperea, Carex moocroftii &amp; Saussurea arenaria</t>
  </si>
  <si>
    <t xml:space="preserve">Zhou et.al (2011)</t>
  </si>
  <si>
    <t xml:space="preserve">Zhou et.al</t>
  </si>
  <si>
    <t xml:space="preserve">Nature climate change</t>
  </si>
  <si>
    <t xml:space="preserve">Schizachyrium scoparium, Sorghastrum nutans, Eragrostis spp, and Ambrosia psilostachyia, Xanthocephalum texanum, Ambrosia psilostachyia and Xanthocephalum texanum</t>
  </si>
  <si>
    <t xml:space="preserve">numberof gene</t>
  </si>
  <si>
    <t xml:space="preserve">Sequencing/ Geochip</t>
  </si>
  <si>
    <t xml:space="preserve">Fig 1 (d)</t>
  </si>
  <si>
    <t xml:space="preserve">Fig 1 ©</t>
  </si>
  <si>
    <t xml:space="preserve">LI et.al (2013)</t>
  </si>
  <si>
    <t xml:space="preserve">Li et.al</t>
  </si>
  <si>
    <t xml:space="preserve">Sep-2009/10</t>
  </si>
  <si>
    <t xml:space="preserve">Nitrogen addition (+10 g N m22 yr21. &amp; Clipping</t>
  </si>
  <si>
    <t xml:space="preserve">Birgander et.al (2017)</t>
  </si>
  <si>
    <t xml:space="preserve">Birgander et.al</t>
  </si>
  <si>
    <t xml:space="preserve">Veronica arvensis, Cerastium semidecandrum, Erophilia verna, Luzula campestris</t>
  </si>
  <si>
    <t xml:space="preserve">Table 2</t>
  </si>
  <si>
    <t xml:space="preserve">Birgander et.al (2018)</t>
  </si>
  <si>
    <t xml:space="preserve">Bell et.al (2010)</t>
  </si>
  <si>
    <t xml:space="preserve">Bell et.al</t>
  </si>
  <si>
    <t xml:space="preserve">Poa pratensis, Bromus inermis Leyss., Cirsium arvense L., Lotus corniculatus, Asclepias syriaca L., Aster ericoides,Solidago altissima  </t>
  </si>
  <si>
    <t xml:space="preserve">g/kg</t>
  </si>
  <si>
    <t xml:space="preserve">Chen et.al (2016)</t>
  </si>
  <si>
    <t xml:space="preserve">Chen et.al</t>
  </si>
  <si>
    <t xml:space="preserve">Agriculture and Forestry meteorology</t>
  </si>
  <si>
    <t xml:space="preserve">Stipa sareptana var. krylovii, Stipa purpurea, Koeleria cristata, Poa crymophila, Kobresia humilis, Artemisia scoparia, Aster tataricus, Medicago ruthenica</t>
  </si>
  <si>
    <t xml:space="preserve">Supplemental Fig S5</t>
  </si>
  <si>
    <t xml:space="preserve">Zelikova et.al (2012)</t>
  </si>
  <si>
    <t xml:space="preserve">Zelikova et.al </t>
  </si>
  <si>
    <t xml:space="preserve">Plant &amp; Soil</t>
  </si>
  <si>
    <t xml:space="preserve">Pleur- aphis jamesii (syn. Hilaria jamesii), Achnatherum hymenoides (syn. Stipa hymenoides), Atriplex confertifolia</t>
  </si>
  <si>
    <t xml:space="preserve">direct microscopy</t>
  </si>
  <si>
    <t xml:space="preserve">Table 4</t>
  </si>
  <si>
    <t xml:space="preserve">Increased Precipatation (+ 2mm 2-3 times in week)</t>
  </si>
  <si>
    <t xml:space="preserve">Ma et.al (2011)</t>
  </si>
  <si>
    <t xml:space="preserve">Ma et.al </t>
  </si>
  <si>
    <t xml:space="preserve">Leymus chinensis, Kalimeris integrifolia, Carex duriuscula, Rhizoma Phragmitis</t>
  </si>
  <si>
    <t xml:space="preserve">Nitrogen addition (+10 g N m2 per year)</t>
  </si>
  <si>
    <t xml:space="preserve">Fu et.al (2012)</t>
  </si>
  <si>
    <t xml:space="preserve">Fu et. Al</t>
  </si>
  <si>
    <t xml:space="preserve">Appled Soil ecology</t>
  </si>
  <si>
    <t xml:space="preserve">Kobresia</t>
  </si>
  <si>
    <t xml:space="preserve">Jing et.al (2014)</t>
  </si>
  <si>
    <t xml:space="preserve">Jing et.al</t>
  </si>
  <si>
    <t xml:space="preserve">Biogeochemistry</t>
  </si>
  <si>
    <t xml:space="preserve">Kobresia humilis, Festuca ovina, Elymus nutans, Poa pratensis, Carex scabrirostris, Scripus distigmaticus, Gentiana strami- nea, Gentiana farreri, Leontop odiumnanum, Blvsmus sinocompressus, Potentilla nivea and Dasiphora fruti- cosa</t>
  </si>
  <si>
    <t xml:space="preserve">Gong et.al (2015)</t>
  </si>
  <si>
    <t xml:space="preserve">Gong et.al</t>
  </si>
  <si>
    <t xml:space="preserve">Soil Research</t>
  </si>
  <si>
    <t xml:space="preserve">Leymus chinensis (Trin.), Kalimeris integrifolia, Carex duriuscula, Rhizoma phragmitis</t>
  </si>
  <si>
    <t xml:space="preserve">mg/g</t>
  </si>
  <si>
    <t xml:space="preserve">Nitrogen Addition (+ ammonium nitrate @ 10 g/m2 year</t>
  </si>
  <si>
    <t xml:space="preserve">Zhou et.al.(2013)</t>
  </si>
  <si>
    <t xml:space="preserve">Science of the total Environment</t>
  </si>
  <si>
    <t xml:space="preserve">Increased Precipitation (+ total 120 mm @15 mm/week </t>
  </si>
  <si>
    <t xml:space="preserve">Ma et.al (2018)</t>
  </si>
  <si>
    <t xml:space="preserve">W*Plant Removal</t>
  </si>
  <si>
    <t xml:space="preserve">Grasses &amp; Scrubs</t>
  </si>
  <si>
    <t xml:space="preserve">Fig 2 </t>
  </si>
  <si>
    <t xml:space="preserve">W*Undistrubed</t>
  </si>
  <si>
    <t xml:space="preserve">S. angustata, Salix oritrepha, Spiraea alpina and Potentilla,  fruticosa, Festuca ovina, Gentiana striata, Deyeuxia flavens and Primula sikkimensis</t>
  </si>
  <si>
    <t xml:space="preserve">Zhang et.al (2020)</t>
  </si>
  <si>
    <t xml:space="preserve">Sustainability</t>
  </si>
  <si>
    <t xml:space="preserve">Warming</t>
  </si>
  <si>
    <t xml:space="preserve">Stipa capillacea, Carex montis-everestii, and Kobresia pygmaea</t>
  </si>
  <si>
    <t xml:space="preserve">Figure A3</t>
  </si>
  <si>
    <t xml:space="preserve">W*Clipping</t>
  </si>
  <si>
    <t xml:space="preserve">field/lab</t>
  </si>
  <si>
    <t xml:space="preserve">summer-09</t>
  </si>
  <si>
    <t xml:space="preserve">g CO2/m2</t>
  </si>
  <si>
    <t xml:space="preserve">Closed Chamber Technique</t>
  </si>
  <si>
    <t xml:space="preserve">Total respiration</t>
  </si>
  <si>
    <t xml:space="preserve">Fig 2 (b)</t>
  </si>
  <si>
    <t xml:space="preserve">winter-09/10</t>
  </si>
  <si>
    <t xml:space="preserve">summer-10</t>
  </si>
  <si>
    <t xml:space="preserve">Winter-10/11</t>
  </si>
  <si>
    <t xml:space="preserve">soyabean</t>
  </si>
  <si>
    <t xml:space="preserve">summer-11</t>
  </si>
  <si>
    <t xml:space="preserve">Winter-11/12</t>
  </si>
  <si>
    <t xml:space="preserve">NA</t>
  </si>
  <si>
    <t xml:space="preserve">Fallow</t>
  </si>
  <si>
    <t xml:space="preserve">Fallow-12</t>
  </si>
  <si>
    <t xml:space="preserve">Winter-12/13</t>
  </si>
  <si>
    <t xml:space="preserve">Fallow-13</t>
  </si>
  <si>
    <t xml:space="preserve">mg CO2/Kg day</t>
  </si>
  <si>
    <t xml:space="preserve">Alkali absorption method</t>
  </si>
  <si>
    <t xml:space="preserve">Microbial respiration</t>
  </si>
  <si>
    <t xml:space="preserve">Fig 2 (a)</t>
  </si>
  <si>
    <t xml:space="preserve">umol/m2s</t>
  </si>
  <si>
    <t xml:space="preserve">LI-8100 Chamber</t>
  </si>
  <si>
    <t xml:space="preserve">Fig 2 ©</t>
  </si>
  <si>
    <t xml:space="preserve">mgCO2/kg day</t>
  </si>
  <si>
    <t xml:space="preserve">&lt;=2</t>
  </si>
  <si>
    <t xml:space="preserve">Static Chamber System</t>
  </si>
  <si>
    <t xml:space="preserve">Conventional tillage</t>
  </si>
  <si>
    <t xml:space="preserve">Conservation tillage</t>
  </si>
  <si>
    <t xml:space="preserve">Table 5</t>
  </si>
  <si>
    <t xml:space="preserve">mgC-CO2</t>
  </si>
  <si>
    <t xml:space="preserve">infrared gas analyser</t>
  </si>
  <si>
    <t xml:space="preserve">nmol/h g soil</t>
  </si>
  <si>
    <t xml:space="preserve">Tecan infinite M200 microplate fluoromete</t>
  </si>
  <si>
    <t xml:space="preserve">C-hydrolysis</t>
  </si>
  <si>
    <t xml:space="preserve">Supplemental Table S4</t>
  </si>
  <si>
    <t xml:space="preserve">N-hydrolysis</t>
  </si>
  <si>
    <t xml:space="preserve">Wheat+Rapeseed</t>
  </si>
  <si>
    <t xml:space="preserve">gCO2/m2</t>
  </si>
  <si>
    <t xml:space="preserve">Field+Lab</t>
  </si>
  <si>
    <t xml:space="preserve">Fig 5 &amp; supplemental table S3</t>
  </si>
  <si>
    <t xml:space="preserve">Barley+Rapeseed</t>
  </si>
  <si>
    <t xml:space="preserve">Fig 5 &amp; supplemental table S7</t>
  </si>
  <si>
    <t xml:space="preserve">Hou et.al (2014)</t>
  </si>
  <si>
    <t xml:space="preserve">Hou et.al</t>
  </si>
  <si>
    <t xml:space="preserve">Soil Science Society of America Journal</t>
  </si>
  <si>
    <t xml:space="preserve">LI-COR 6400 portable photosysnthesis system</t>
  </si>
  <si>
    <t xml:space="preserve">W*NT</t>
  </si>
  <si>
    <t xml:space="preserve">gCO2/m4</t>
  </si>
  <si>
    <t xml:space="preserve">gCO2/m5</t>
  </si>
  <si>
    <t xml:space="preserve">gCO2/m7</t>
  </si>
  <si>
    <t xml:space="preserve">gCO2/m8</t>
  </si>
  <si>
    <t xml:space="preserve">gCO2/m10</t>
  </si>
  <si>
    <t xml:space="preserve">gCO2/m11</t>
  </si>
  <si>
    <t xml:space="preserve">gCO2/m13</t>
  </si>
  <si>
    <t xml:space="preserve">gCO2/m14</t>
  </si>
  <si>
    <t xml:space="preserve">gCO2/m16</t>
  </si>
  <si>
    <t xml:space="preserve">Zhu &amp; Cheng (2011)</t>
  </si>
  <si>
    <t xml:space="preserve">Zhu &amp; Cheng</t>
  </si>
  <si>
    <t xml:space="preserve">Sunflower</t>
  </si>
  <si>
    <t xml:space="preserve">51 DAE</t>
  </si>
  <si>
    <t xml:space="preserve">Closed Circulation CO2 trapping System</t>
  </si>
  <si>
    <t xml:space="preserve">0-30</t>
  </si>
  <si>
    <t xml:space="preserve">Irrigation (+80% field capacity)</t>
  </si>
  <si>
    <t xml:space="preserve">57 DAE</t>
  </si>
  <si>
    <t xml:space="preserve">50 DAE</t>
  </si>
  <si>
    <t xml:space="preserve">W*Planted</t>
  </si>
  <si>
    <t xml:space="preserve">umol/h g soil</t>
  </si>
  <si>
    <t xml:space="preserve">CFE &amp; standard soil enzyme method</t>
  </si>
  <si>
    <t xml:space="preserve">ugC/g day</t>
  </si>
  <si>
    <t xml:space="preserve">Soil incubation without glucose addition</t>
  </si>
  <si>
    <t xml:space="preserve">Luo et.al (2001)</t>
  </si>
  <si>
    <t xml:space="preserve">Luo et.al</t>
  </si>
  <si>
    <t xml:space="preserve">Nature</t>
  </si>
  <si>
    <t xml:space="preserve">infrared gas analyser LI-cor-6400</t>
  </si>
  <si>
    <t xml:space="preserve">g/m2</t>
  </si>
  <si>
    <t xml:space="preserve">Fig 1 (f)</t>
  </si>
  <si>
    <t xml:space="preserve">metagenomic and conventional microbial analyses</t>
  </si>
  <si>
    <t xml:space="preserve">Oxidases</t>
  </si>
  <si>
    <t xml:space="preserve">Fig 1 €</t>
  </si>
  <si>
    <t xml:space="preserve">ug CO2/g hr</t>
  </si>
  <si>
    <t xml:space="preserve">Gas Chromatography</t>
  </si>
  <si>
    <t xml:space="preserve">LI-8100, infrared gas analyzer</t>
  </si>
  <si>
    <t xml:space="preserve">Fig (2)</t>
  </si>
  <si>
    <t xml:space="preserve">Lu et.al (2013)</t>
  </si>
  <si>
    <t xml:space="preserve">Lu et.al</t>
  </si>
  <si>
    <t xml:space="preserve">Stipa purpurea and Carex moorcrofti and Oxytropis. spp., Artemisia capillaris Thunb., Aster tataricus </t>
  </si>
  <si>
    <t xml:space="preserve">Li-8100A Automated Soil CO2 Flux System</t>
  </si>
  <si>
    <t xml:space="preserve">Fig (4)</t>
  </si>
  <si>
    <t xml:space="preserve">Li et.al (2013)-2</t>
  </si>
  <si>
    <t xml:space="preserve">Bromus japonicus, Ambroisa trifida, Apocynum sp, Solanum carolinense, Veronia baldwinii, Securigera varia, Tridens flavus, Sorghum halapense </t>
  </si>
  <si>
    <t xml:space="preserve">LI-8100 por- table soil CO2 fluxes system</t>
  </si>
  <si>
    <t xml:space="preserve">Sharkhuu et.al (2013)</t>
  </si>
  <si>
    <t xml:space="preserve">Sharkhuu et.al.</t>
  </si>
  <si>
    <t xml:space="preserve">Carex pediformis, Fatua lenensis, Helictotrichon schellianum, Koeleria marcrantha,Potentilla acaulis, Aster alpinus, Artemisia commutata</t>
  </si>
  <si>
    <t xml:space="preserve">umol CO2/m2s</t>
  </si>
  <si>
    <t xml:space="preserve">Portable Infrared gas analyser</t>
  </si>
  <si>
    <t xml:space="preserve">Wan et.al (2005)</t>
  </si>
  <si>
    <t xml:space="preserve">Wan et.al</t>
  </si>
  <si>
    <t xml:space="preserve">Global Biogeochemical cycle</t>
  </si>
  <si>
    <t xml:space="preserve">Schizachyrium scoparium, Sorghastrum nutans, Ambrosia psilostachyia, Gutierrezia dracunculoides, Aster ontarionis, and Xantho- cephalum texanum</t>
  </si>
  <si>
    <t xml:space="preserve">LiCor 6400 Portable Photosynthesis System</t>
  </si>
  <si>
    <t xml:space="preserve">Fig 6</t>
  </si>
  <si>
    <t xml:space="preserve">Gutknecht et. Al (2010)</t>
  </si>
  <si>
    <t xml:space="preserve">Gutknecht et. Al</t>
  </si>
  <si>
    <t xml:space="preserve">Pedobiologia</t>
  </si>
  <si>
    <t xml:space="preserve">Avena barbata, Avena fatua, Bromus hordeaceus, Lolium multifloru, Geranium dissectum, Erodium botrys, and Crepis vesicaria, Hemizonia congesta spp. Luzulifolia, Epilobium brachycarpum</t>
  </si>
  <si>
    <t xml:space="preserve">nmol/gODE soil hr</t>
  </si>
  <si>
    <t xml:space="preserve">using microplate flurometer</t>
  </si>
  <si>
    <t xml:space="preserve">elevated CO2 (+600ppm), Nitrogen addition using Ca(NO3)2 (two application 2gN/m2+ 5gN/m2), Precipitation (+50%)</t>
  </si>
  <si>
    <t xml:space="preserve">nmol/g soil d.w. hr</t>
  </si>
  <si>
    <t xml:space="preserve">using a fluorescence spectrometer</t>
  </si>
  <si>
    <t xml:space="preserve">mg PNP/g dry soil hr</t>
  </si>
  <si>
    <t xml:space="preserve">spectrophotometrically using p-nitrophenol linked substrates </t>
  </si>
  <si>
    <t xml:space="preserve">Zhou et.al (2007)</t>
  </si>
  <si>
    <t xml:space="preserve">Schizachyrium scoparium, Sorghastrum nutans, Ergrostis curvula, Ambroisa psilostachyia, Xanthocephalum</t>
  </si>
  <si>
    <t xml:space="preserve">g C/m2 yr</t>
  </si>
  <si>
    <t xml:space="preserve">LI-COR 6400 portable photosynthesis system attached</t>
  </si>
  <si>
    <t xml:space="preserve">Gill (2014)</t>
  </si>
  <si>
    <t xml:space="preserve">Gill</t>
  </si>
  <si>
    <t xml:space="preserve">Plant Soil</t>
  </si>
  <si>
    <t xml:space="preserve">Achnatherum lettermanii, Elymus trachycaulus, Trisetum spicatum, Artemisia michauxiana, Taraxacum officinale, Geranium richardsonii</t>
  </si>
  <si>
    <t xml:space="preserve">gCO2/m2 hr</t>
  </si>
  <si>
    <t xml:space="preserve">Clipping, +(NH4)2SO4 @ 7gN/m2 yr</t>
  </si>
  <si>
    <t xml:space="preserve">Peng et.al (2015)</t>
  </si>
  <si>
    <t xml:space="preserve">Peng et.al</t>
  </si>
  <si>
    <t xml:space="preserve">European Journal of Soil Science</t>
  </si>
  <si>
    <t xml:space="preserve">Kobresia capillifolia Decne, Kobresia pygmaea and Carex moorcroftii</t>
  </si>
  <si>
    <t xml:space="preserve">umol/m2 s</t>
  </si>
  <si>
    <t xml:space="preserve">Li-Cor 6400 portable photosynthesis system</t>
  </si>
  <si>
    <t xml:space="preserve">Kobresia capillifolia Decne, Kobresia pygmaea and Carex moorcroftii  + moss</t>
  </si>
  <si>
    <t xml:space="preserve">Hu et.al (2020)</t>
  </si>
  <si>
    <t xml:space="preserve">Hu et.al</t>
  </si>
  <si>
    <t xml:space="preserve">Artemisia ordosica and Caragana korshinskii + cyanobacteria</t>
  </si>
  <si>
    <t xml:space="preserve">umol/g soil day</t>
  </si>
  <si>
    <t xml:space="preserve">Fluorometric method</t>
  </si>
  <si>
    <t xml:space="preserve">Decreased Precipitation (- 10mm)</t>
  </si>
  <si>
    <t xml:space="preserve">Artemisia ordosica and Caragana korshinskii</t>
  </si>
  <si>
    <t xml:space="preserve">precipitation.status</t>
  </si>
  <si>
    <t xml:space="preserve">(0= Natural, 1 = controlled)</t>
  </si>
  <si>
    <t xml:space="preserve">BG</t>
  </si>
  <si>
    <t xml:space="preserve">beta-glucosidase</t>
  </si>
  <si>
    <t xml:space="preserve">CBH</t>
  </si>
  <si>
    <t xml:space="preserve">cellobiohydrolase</t>
  </si>
  <si>
    <t xml:space="preserve">NAG</t>
  </si>
  <si>
    <t xml:space="preserve">n-acetyl-glucosamine</t>
  </si>
  <si>
    <t xml:space="preserve">PH</t>
  </si>
  <si>
    <t xml:space="preserve">phosphatase</t>
  </si>
  <si>
    <t xml:space="preserve">BX</t>
  </si>
  <si>
    <t xml:space="preserve">beta-xylosidase</t>
  </si>
  <si>
    <t xml:space="preserve">AG</t>
  </si>
  <si>
    <t xml:space="preserve">alpha-glucosidase</t>
  </si>
  <si>
    <t xml:space="preserve">LAP</t>
  </si>
  <si>
    <t xml:space="preserve">leusine amino peptidase</t>
  </si>
  <si>
    <t xml:space="preserve">PHO</t>
  </si>
  <si>
    <t xml:space="preserve">phenol oxidase</t>
  </si>
  <si>
    <t xml:space="preserve">PO</t>
  </si>
  <si>
    <t xml:space="preserve">perooxidase</t>
  </si>
  <si>
    <t xml:space="preserve">42 papers 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</si>
</sst>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"/>
    <numFmt numFmtId="166" formatCode="mmm\-yy"/>
    <numFmt numFmtId="167" formatCode="@"/>
    <numFmt numFmtId="168" formatCode="d\-mmm\-yy"/>
    <numFmt numFmtId="169" formatCode="d\-mmm"/>
    <numFmt numFmtId="170" formatCode="0.00E+00"/>
    <numFmt numFmtId="171" formatCode="m/d/yyyy"/>
  </numFmts>
  <fonts count="11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</font>
    <font>
      <sz val="10"/>
      <name val="Arial"/>
      <family val="2"/>
    </font>
    <font>
      <sz val="11"/>
      <color rgb="FF000000"/>
      <name val="Calibri Light"/>
      <family val="2"/>
    </font>
    <font>
      <b val="true"/>
      <sz val="11"/>
      <color rgb="FF000000"/>
      <name val="Calibri Light"/>
      <family val="2"/>
    </font>
    <font>
      <sz val="11"/>
      <color rgb="FF2E2E2E"/>
      <name val="Calibri"/>
      <family val="2"/>
    </font>
    <font>
      <sz val="11"/>
      <name val="Calibri"/>
      <family val="2"/>
    </font>
    <font>
      <b val="true"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27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22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28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25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25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26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24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8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123 2 3" xfId="20"/>
    <cellStyle name="Normal 154" xfId="21"/>
    <cellStyle name="Normal 2 10 2_Belowground C" xfId="22"/>
    <cellStyle name="Normal 2 10 5" xfId="23"/>
    <cellStyle name="Normal 2 2 2_Belowground C" xfId="24"/>
    <cellStyle name="Normal 2 2 5" xfId="25"/>
    <cellStyle name="Normal 2 42 2" xfId="26"/>
    <cellStyle name="Normal 2 60" xfId="27"/>
    <cellStyle name="Normal 3" xfId="28"/>
    <cellStyle name="Normal 3 10 3" xfId="2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E2E2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1" topLeftCell="L343" activePane="bottomRight" state="frozen"/>
      <selection pane="topLeft" activeCell="A1" activeCellId="0" sqref="A1"/>
      <selection pane="topRight" activeCell="L1" activeCellId="0" sqref="L1"/>
      <selection pane="bottomLeft" activeCell="A343" activeCellId="0" sqref="A343"/>
      <selection pane="bottomRight" activeCell="X410" activeCellId="0" sqref="X410"/>
    </sheetView>
  </sheetViews>
  <sheetFormatPr defaultColWidth="8.82421875" defaultRowHeight="13.8" zeroHeight="false" outlineLevelRow="0" outlineLevelCol="0"/>
  <cols>
    <col collapsed="false" customWidth="true" hidden="false" outlineLevel="0" max="1" min="1" style="1" width="18.5"/>
    <col collapsed="false" customWidth="false" hidden="false" outlineLevel="0" max="16" min="2" style="1" width="8.83"/>
    <col collapsed="false" customWidth="true" hidden="false" outlineLevel="0" max="17" min="17" style="1" width="31.5"/>
    <col collapsed="false" customWidth="false" hidden="false" outlineLevel="0" max="19" min="18" style="1" width="8.83"/>
    <col collapsed="false" customWidth="true" hidden="false" outlineLevel="0" max="20" min="20" style="1" width="10.83"/>
    <col collapsed="false" customWidth="false" hidden="false" outlineLevel="0" max="23" min="22" style="1" width="8.83"/>
    <col collapsed="false" customWidth="true" hidden="false" outlineLevel="0" max="24" min="24" style="2" width="12.83"/>
    <col collapsed="false" customWidth="true" hidden="false" outlineLevel="0" max="25" min="25" style="2" width="13"/>
    <col collapsed="false" customWidth="true" hidden="false" outlineLevel="0" max="26" min="26" style="2" width="10.66"/>
    <col collapsed="false" customWidth="false" hidden="false" outlineLevel="0" max="27" min="27" style="1" width="8.83"/>
    <col collapsed="false" customWidth="true" hidden="false" outlineLevel="0" max="28" min="28" style="2" width="15"/>
    <col collapsed="false" customWidth="true" hidden="false" outlineLevel="0" max="29" min="29" style="2" width="11.16"/>
    <col collapsed="false" customWidth="true" hidden="false" outlineLevel="0" max="30" min="30" style="2" width="10.66"/>
    <col collapsed="false" customWidth="false" hidden="false" outlineLevel="0" max="1024" min="31" style="1" width="8.83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7" t="s">
        <v>23</v>
      </c>
      <c r="Y1" s="7" t="s">
        <v>24</v>
      </c>
      <c r="Z1" s="7" t="s">
        <v>25</v>
      </c>
      <c r="AA1" s="8" t="s">
        <v>26</v>
      </c>
      <c r="AB1" s="7" t="s">
        <v>27</v>
      </c>
      <c r="AC1" s="7" t="s">
        <v>28</v>
      </c>
      <c r="AD1" s="7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9" t="s">
        <v>36</v>
      </c>
      <c r="AL1" s="9" t="s">
        <v>37</v>
      </c>
      <c r="AM1" s="8" t="s">
        <v>38</v>
      </c>
      <c r="AN1" s="8" t="s">
        <v>39</v>
      </c>
      <c r="AO1" s="10" t="s">
        <v>40</v>
      </c>
      <c r="AP1" s="8" t="s">
        <v>41</v>
      </c>
      <c r="AQ1" s="11" t="s">
        <v>42</v>
      </c>
    </row>
    <row r="2" customFormat="false" ht="13.8" hidden="false" customHeight="false" outlineLevel="0" collapsed="false">
      <c r="A2" s="11" t="s">
        <v>43</v>
      </c>
      <c r="B2" s="11" t="n">
        <v>1</v>
      </c>
      <c r="C2" s="11" t="s">
        <v>44</v>
      </c>
      <c r="D2" s="11" t="n">
        <v>2016</v>
      </c>
      <c r="E2" s="11" t="s">
        <v>45</v>
      </c>
      <c r="F2" s="11" t="s">
        <v>46</v>
      </c>
      <c r="G2" s="1" t="n">
        <v>10.25</v>
      </c>
      <c r="H2" s="1" t="n">
        <v>722.1</v>
      </c>
      <c r="I2" s="1" t="n">
        <f aca="false">(G2 +10) / (H2/1000)</f>
        <v>28.0432073120066</v>
      </c>
      <c r="J2" s="1" t="n">
        <v>6.8</v>
      </c>
      <c r="K2" s="1" t="s">
        <v>47</v>
      </c>
      <c r="L2" s="11" t="s">
        <v>48</v>
      </c>
      <c r="M2" s="11" t="s">
        <v>49</v>
      </c>
      <c r="N2" s="11" t="s">
        <v>50</v>
      </c>
      <c r="O2" s="11" t="s">
        <v>50</v>
      </c>
      <c r="P2" s="11" t="s">
        <v>51</v>
      </c>
      <c r="Q2" s="11" t="s">
        <v>52</v>
      </c>
      <c r="R2" s="11" t="n">
        <v>2.5</v>
      </c>
      <c r="S2" s="11" t="s">
        <v>53</v>
      </c>
      <c r="T2" s="12" t="n">
        <v>41579</v>
      </c>
      <c r="U2" s="11" t="n">
        <v>5</v>
      </c>
      <c r="V2" s="11" t="s">
        <v>54</v>
      </c>
      <c r="W2" s="11" t="n">
        <f aca="false">R2*U2</f>
        <v>12.5</v>
      </c>
      <c r="X2" s="13" t="n">
        <v>19.7</v>
      </c>
      <c r="Y2" s="13" t="n">
        <v>1.9</v>
      </c>
      <c r="Z2" s="13" t="n">
        <f aca="false">Y2*SQRT(AA2)</f>
        <v>3.8</v>
      </c>
      <c r="AA2" s="11" t="n">
        <v>4</v>
      </c>
      <c r="AB2" s="13" t="n">
        <v>19.6</v>
      </c>
      <c r="AC2" s="13" t="n">
        <v>1.2</v>
      </c>
      <c r="AD2" s="13" t="n">
        <f aca="false">AC2*SQRT(AE2)</f>
        <v>2.4</v>
      </c>
      <c r="AE2" s="11" t="n">
        <v>4</v>
      </c>
      <c r="AF2" s="11" t="n">
        <f aca="false">LN(AB2/X2)</f>
        <v>-0.00508906950747118</v>
      </c>
      <c r="AG2" s="11" t="n">
        <f aca="false">((AD2)^2/((AB2)^2 * AE2)) + ((Z2)^2/((X2)^2 * AA2))</f>
        <v>0.0130504041895759</v>
      </c>
      <c r="AH2" s="11" t="n">
        <f aca="false">1/AG2</f>
        <v>76.6259792013765</v>
      </c>
      <c r="AI2" s="11" t="n">
        <f aca="false">AH2/12</f>
        <v>6.38549826678138</v>
      </c>
      <c r="AJ2" s="11" t="n">
        <f aca="false">AF2*AI2</f>
        <v>-0.0324962445194872</v>
      </c>
      <c r="AK2" s="11" t="s">
        <v>55</v>
      </c>
      <c r="AL2" s="11" t="s">
        <v>56</v>
      </c>
      <c r="AM2" s="11" t="s">
        <v>57</v>
      </c>
      <c r="AN2" s="11" t="s">
        <v>58</v>
      </c>
      <c r="AO2" s="11" t="s">
        <v>59</v>
      </c>
      <c r="AP2" s="11" t="s">
        <v>60</v>
      </c>
      <c r="AQ2" s="11" t="s">
        <v>61</v>
      </c>
      <c r="AT2" s="1" t="n">
        <f aca="false">((AA2*AE2)/(AA2+AE2)) + ((U2*U2)/(U2+U2))</f>
        <v>4.5</v>
      </c>
    </row>
    <row r="3" customFormat="false" ht="13.8" hidden="false" customHeight="false" outlineLevel="0" collapsed="false">
      <c r="A3" s="11" t="s">
        <v>43</v>
      </c>
      <c r="B3" s="11" t="n">
        <v>1</v>
      </c>
      <c r="C3" s="11" t="s">
        <v>44</v>
      </c>
      <c r="D3" s="11" t="n">
        <v>2016</v>
      </c>
      <c r="E3" s="11" t="s">
        <v>45</v>
      </c>
      <c r="F3" s="11" t="s">
        <v>62</v>
      </c>
      <c r="G3" s="1" t="n">
        <v>10.25</v>
      </c>
      <c r="H3" s="1" t="n">
        <v>722.1</v>
      </c>
      <c r="I3" s="1" t="n">
        <f aca="false">(G3 +10) / (H3/1000)</f>
        <v>28.0432073120066</v>
      </c>
      <c r="J3" s="1" t="n">
        <v>6.8</v>
      </c>
      <c r="K3" s="1" t="s">
        <v>47</v>
      </c>
      <c r="L3" s="11" t="s">
        <v>48</v>
      </c>
      <c r="M3" s="11" t="s">
        <v>49</v>
      </c>
      <c r="N3" s="11" t="s">
        <v>50</v>
      </c>
      <c r="O3" s="11" t="s">
        <v>50</v>
      </c>
      <c r="P3" s="11" t="s">
        <v>51</v>
      </c>
      <c r="Q3" s="11" t="s">
        <v>52</v>
      </c>
      <c r="R3" s="11" t="n">
        <v>2.5</v>
      </c>
      <c r="S3" s="11" t="s">
        <v>53</v>
      </c>
      <c r="T3" s="12" t="n">
        <v>41579</v>
      </c>
      <c r="U3" s="11" t="n">
        <v>5</v>
      </c>
      <c r="V3" s="11" t="s">
        <v>54</v>
      </c>
      <c r="W3" s="11" t="n">
        <f aca="false">R3*U3</f>
        <v>12.5</v>
      </c>
      <c r="X3" s="14" t="n">
        <v>18.9</v>
      </c>
      <c r="Y3" s="14" t="n">
        <v>1.7</v>
      </c>
      <c r="Z3" s="13" t="n">
        <f aca="false">Y3*SQRT(AA3)</f>
        <v>3.4</v>
      </c>
      <c r="AA3" s="15" t="n">
        <v>4</v>
      </c>
      <c r="AB3" s="13" t="n">
        <v>20.2</v>
      </c>
      <c r="AC3" s="13" t="n">
        <v>1.9</v>
      </c>
      <c r="AD3" s="13" t="n">
        <f aca="false">AC3*SQRT(AE3)</f>
        <v>3.8</v>
      </c>
      <c r="AE3" s="11" t="n">
        <v>4</v>
      </c>
      <c r="AF3" s="11" t="n">
        <f aca="false">LN(AB3/X3)</f>
        <v>0.0665206823415624</v>
      </c>
      <c r="AG3" s="11" t="n">
        <f aca="false">((AD3)^2/((AB3)^2 * AE3)) + ((Z3)^2/((X3)^2 * AA3))</f>
        <v>0.0169376508358474</v>
      </c>
      <c r="AH3" s="11" t="n">
        <f aca="false">((AA3*AE3)/(AA3+AE3)) + ((U3*U3)/(U3+U3))</f>
        <v>4.5</v>
      </c>
      <c r="AI3" s="11" t="n">
        <f aca="false">AH3/12</f>
        <v>0.375</v>
      </c>
      <c r="AJ3" s="11" t="n">
        <f aca="false">AF3*AI3</f>
        <v>0.0249452558780859</v>
      </c>
      <c r="AK3" s="11" t="s">
        <v>55</v>
      </c>
      <c r="AL3" s="11" t="s">
        <v>56</v>
      </c>
      <c r="AM3" s="11" t="s">
        <v>57</v>
      </c>
      <c r="AN3" s="11" t="s">
        <v>58</v>
      </c>
      <c r="AO3" s="11" t="s">
        <v>59</v>
      </c>
      <c r="AP3" s="11" t="s">
        <v>60</v>
      </c>
      <c r="AQ3" s="11" t="s">
        <v>61</v>
      </c>
    </row>
    <row r="4" customFormat="false" ht="13.8" hidden="false" customHeight="false" outlineLevel="0" collapsed="false">
      <c r="A4" s="11" t="s">
        <v>43</v>
      </c>
      <c r="B4" s="11" t="n">
        <v>1</v>
      </c>
      <c r="C4" s="11" t="s">
        <v>44</v>
      </c>
      <c r="D4" s="11" t="n">
        <v>2016</v>
      </c>
      <c r="E4" s="11" t="s">
        <v>45</v>
      </c>
      <c r="F4" s="11" t="s">
        <v>46</v>
      </c>
      <c r="G4" s="1" t="n">
        <v>10.25</v>
      </c>
      <c r="H4" s="1" t="n">
        <v>722.1</v>
      </c>
      <c r="I4" s="1" t="n">
        <f aca="false">(G4 +10) / (H4/1000)</f>
        <v>28.0432073120066</v>
      </c>
      <c r="J4" s="1" t="n">
        <v>6.8</v>
      </c>
      <c r="K4" s="1" t="s">
        <v>47</v>
      </c>
      <c r="L4" s="11" t="s">
        <v>48</v>
      </c>
      <c r="M4" s="11" t="s">
        <v>49</v>
      </c>
      <c r="N4" s="11" t="s">
        <v>50</v>
      </c>
      <c r="O4" s="11" t="s">
        <v>50</v>
      </c>
      <c r="P4" s="11" t="s">
        <v>51</v>
      </c>
      <c r="Q4" s="11" t="s">
        <v>52</v>
      </c>
      <c r="R4" s="11" t="n">
        <v>2.5</v>
      </c>
      <c r="S4" s="11" t="s">
        <v>53</v>
      </c>
      <c r="T4" s="16" t="n">
        <v>41699</v>
      </c>
      <c r="U4" s="11" t="n">
        <v>5</v>
      </c>
      <c r="V4" s="11" t="s">
        <v>54</v>
      </c>
      <c r="W4" s="11" t="n">
        <f aca="false">R4*U4</f>
        <v>12.5</v>
      </c>
      <c r="X4" s="13" t="n">
        <v>16.4</v>
      </c>
      <c r="Y4" s="13" t="n">
        <v>1.1</v>
      </c>
      <c r="Z4" s="13" t="n">
        <f aca="false">Y4*SQRT(AA4)</f>
        <v>2.2</v>
      </c>
      <c r="AA4" s="11" t="n">
        <v>4</v>
      </c>
      <c r="AB4" s="13" t="n">
        <v>14</v>
      </c>
      <c r="AC4" s="13" t="n">
        <v>1.3</v>
      </c>
      <c r="AD4" s="13" t="n">
        <f aca="false">AC4*SQRT(AE4)</f>
        <v>2.6</v>
      </c>
      <c r="AE4" s="11" t="n">
        <v>4</v>
      </c>
      <c r="AF4" s="11" t="n">
        <f aca="false">LN(AB4/X4)</f>
        <v>-0.158224005214894</v>
      </c>
      <c r="AG4" s="11" t="n">
        <f aca="false">((AD4)^2/((AB4)^2 * AE4)) + ((Z4)^2/((X4)^2 * AA4))</f>
        <v>0.0131212592115966</v>
      </c>
      <c r="AH4" s="11" t="n">
        <f aca="false">((AA4*AE4)/(AA4+AE4)) + ((U4*U4)/(U4+U4))</f>
        <v>4.5</v>
      </c>
      <c r="AI4" s="11" t="n">
        <f aca="false">AH4/12</f>
        <v>0.375</v>
      </c>
      <c r="AJ4" s="11" t="n">
        <f aca="false">AF4*AI4</f>
        <v>-0.0593340019555853</v>
      </c>
      <c r="AK4" s="11" t="s">
        <v>55</v>
      </c>
      <c r="AL4" s="11" t="s">
        <v>56</v>
      </c>
      <c r="AM4" s="11" t="s">
        <v>57</v>
      </c>
      <c r="AN4" s="11" t="s">
        <v>58</v>
      </c>
      <c r="AO4" s="11" t="s">
        <v>59</v>
      </c>
      <c r="AP4" s="11" t="s">
        <v>60</v>
      </c>
      <c r="AQ4" s="11" t="s">
        <v>61</v>
      </c>
    </row>
    <row r="5" customFormat="false" ht="13.8" hidden="false" customHeight="false" outlineLevel="0" collapsed="false">
      <c r="A5" s="11" t="s">
        <v>43</v>
      </c>
      <c r="B5" s="11" t="n">
        <v>1</v>
      </c>
      <c r="C5" s="11" t="s">
        <v>44</v>
      </c>
      <c r="D5" s="11" t="n">
        <v>2016</v>
      </c>
      <c r="E5" s="11" t="s">
        <v>45</v>
      </c>
      <c r="F5" s="11" t="s">
        <v>62</v>
      </c>
      <c r="G5" s="1" t="n">
        <v>10.25</v>
      </c>
      <c r="H5" s="1" t="n">
        <v>722.1</v>
      </c>
      <c r="I5" s="1" t="n">
        <f aca="false">(G5 +10) / (H5/1000)</f>
        <v>28.0432073120066</v>
      </c>
      <c r="J5" s="1" t="n">
        <v>6.8</v>
      </c>
      <c r="K5" s="1" t="s">
        <v>47</v>
      </c>
      <c r="L5" s="11" t="s">
        <v>48</v>
      </c>
      <c r="M5" s="11" t="s">
        <v>49</v>
      </c>
      <c r="N5" s="11" t="s">
        <v>50</v>
      </c>
      <c r="O5" s="11" t="s">
        <v>50</v>
      </c>
      <c r="P5" s="11" t="s">
        <v>51</v>
      </c>
      <c r="Q5" s="11" t="s">
        <v>52</v>
      </c>
      <c r="R5" s="11" t="n">
        <v>2.5</v>
      </c>
      <c r="S5" s="11" t="s">
        <v>53</v>
      </c>
      <c r="T5" s="16" t="n">
        <v>41699</v>
      </c>
      <c r="U5" s="11" t="n">
        <v>5</v>
      </c>
      <c r="V5" s="11" t="s">
        <v>54</v>
      </c>
      <c r="W5" s="11" t="n">
        <f aca="false">R5*U5</f>
        <v>12.5</v>
      </c>
      <c r="X5" s="14" t="n">
        <v>16</v>
      </c>
      <c r="Y5" s="14" t="n">
        <v>0.9</v>
      </c>
      <c r="Z5" s="13" t="n">
        <f aca="false">Y5*SQRT(AA5)</f>
        <v>1.8</v>
      </c>
      <c r="AA5" s="15" t="n">
        <v>4</v>
      </c>
      <c r="AB5" s="13" t="n">
        <v>14.8</v>
      </c>
      <c r="AC5" s="13" t="n">
        <v>0.3</v>
      </c>
      <c r="AD5" s="13" t="n">
        <f aca="false">AC5*SQRT(AE5)</f>
        <v>0.6</v>
      </c>
      <c r="AE5" s="11" t="n">
        <v>4</v>
      </c>
      <c r="AF5" s="11" t="n">
        <f aca="false">LN(AB5/X5)</f>
        <v>-0.0779615414697118</v>
      </c>
      <c r="AG5" s="11" t="n">
        <f aca="false">((AD5)^2/((AB5)^2 * AE5)) + ((Z5)^2/((X5)^2 * AA5))</f>
        <v>0.0035749463568298</v>
      </c>
      <c r="AH5" s="11" t="n">
        <f aca="false">((AA5*AE5)/(AA5+AE5)) + ((U5*U5)/(U5+U5))</f>
        <v>4.5</v>
      </c>
      <c r="AI5" s="11" t="n">
        <f aca="false">AH5/12</f>
        <v>0.375</v>
      </c>
      <c r="AJ5" s="11" t="n">
        <f aca="false">AF5*AI5</f>
        <v>-0.0292355780511419</v>
      </c>
      <c r="AK5" s="11" t="s">
        <v>55</v>
      </c>
      <c r="AL5" s="11" t="s">
        <v>56</v>
      </c>
      <c r="AM5" s="11" t="s">
        <v>57</v>
      </c>
      <c r="AN5" s="11" t="s">
        <v>58</v>
      </c>
      <c r="AO5" s="11" t="s">
        <v>59</v>
      </c>
      <c r="AP5" s="11" t="s">
        <v>60</v>
      </c>
      <c r="AQ5" s="11" t="s">
        <v>61</v>
      </c>
    </row>
    <row r="6" customFormat="false" ht="13.8" hidden="false" customHeight="false" outlineLevel="0" collapsed="false">
      <c r="A6" s="11" t="s">
        <v>43</v>
      </c>
      <c r="B6" s="11" t="n">
        <v>1</v>
      </c>
      <c r="C6" s="11" t="s">
        <v>44</v>
      </c>
      <c r="D6" s="11" t="n">
        <v>2016</v>
      </c>
      <c r="E6" s="11" t="s">
        <v>45</v>
      </c>
      <c r="F6" s="11" t="s">
        <v>46</v>
      </c>
      <c r="G6" s="1" t="n">
        <v>10.25</v>
      </c>
      <c r="H6" s="1" t="n">
        <v>722.1</v>
      </c>
      <c r="I6" s="1" t="n">
        <f aca="false">(G6 +10) / (H6/1000)</f>
        <v>28.0432073120066</v>
      </c>
      <c r="J6" s="1" t="n">
        <v>6.8</v>
      </c>
      <c r="K6" s="1" t="s">
        <v>47</v>
      </c>
      <c r="L6" s="11" t="s">
        <v>48</v>
      </c>
      <c r="M6" s="11" t="s">
        <v>49</v>
      </c>
      <c r="N6" s="11" t="s">
        <v>50</v>
      </c>
      <c r="O6" s="11" t="s">
        <v>50</v>
      </c>
      <c r="P6" s="11" t="s">
        <v>51</v>
      </c>
      <c r="Q6" s="11" t="s">
        <v>52</v>
      </c>
      <c r="R6" s="11" t="n">
        <v>2.5</v>
      </c>
      <c r="S6" s="11" t="s">
        <v>53</v>
      </c>
      <c r="T6" s="16" t="n">
        <v>41883</v>
      </c>
      <c r="U6" s="11" t="n">
        <v>5</v>
      </c>
      <c r="V6" s="11" t="s">
        <v>54</v>
      </c>
      <c r="W6" s="11" t="n">
        <f aca="false">R6*U6</f>
        <v>12.5</v>
      </c>
      <c r="X6" s="13" t="n">
        <v>15.4</v>
      </c>
      <c r="Y6" s="13" t="n">
        <v>0.9</v>
      </c>
      <c r="Z6" s="13" t="n">
        <f aca="false">Y6*SQRT(AA6)</f>
        <v>1.8</v>
      </c>
      <c r="AA6" s="11" t="n">
        <v>4</v>
      </c>
      <c r="AB6" s="13" t="n">
        <v>17.1</v>
      </c>
      <c r="AC6" s="13" t="n">
        <v>0.2</v>
      </c>
      <c r="AD6" s="13" t="n">
        <f aca="false">AC6*SQRT(AE6)</f>
        <v>0.4</v>
      </c>
      <c r="AE6" s="11" t="n">
        <v>4</v>
      </c>
      <c r="AF6" s="11" t="n">
        <f aca="false">LN(AB6/X6)</f>
        <v>0.104710954089031</v>
      </c>
      <c r="AG6" s="11" t="n">
        <f aca="false">((AD6)^2/((AB6)^2 * AE6)) + ((Z6)^2/((X6)^2 * AA6))</f>
        <v>0.0035522099803617</v>
      </c>
      <c r="AH6" s="11" t="n">
        <f aca="false">((AA6*AE6)/(AA6+AE6)) + ((U6*U6)/(U6+U6))</f>
        <v>4.5</v>
      </c>
      <c r="AI6" s="11" t="n">
        <f aca="false">AH6/12</f>
        <v>0.375</v>
      </c>
      <c r="AJ6" s="11" t="n">
        <f aca="false">AF6*AI6</f>
        <v>0.0392666077833866</v>
      </c>
      <c r="AK6" s="11" t="s">
        <v>55</v>
      </c>
      <c r="AL6" s="11" t="s">
        <v>56</v>
      </c>
      <c r="AM6" s="11" t="s">
        <v>57</v>
      </c>
      <c r="AN6" s="11" t="s">
        <v>58</v>
      </c>
      <c r="AO6" s="11" t="s">
        <v>59</v>
      </c>
      <c r="AP6" s="11" t="s">
        <v>60</v>
      </c>
      <c r="AQ6" s="11" t="s">
        <v>61</v>
      </c>
    </row>
    <row r="7" customFormat="false" ht="13.8" hidden="false" customHeight="false" outlineLevel="0" collapsed="false">
      <c r="A7" s="11" t="s">
        <v>43</v>
      </c>
      <c r="B7" s="11" t="n">
        <v>1</v>
      </c>
      <c r="C7" s="11" t="s">
        <v>44</v>
      </c>
      <c r="D7" s="11" t="n">
        <v>2016</v>
      </c>
      <c r="E7" s="11" t="s">
        <v>45</v>
      </c>
      <c r="F7" s="11" t="s">
        <v>62</v>
      </c>
      <c r="G7" s="1" t="n">
        <v>10.25</v>
      </c>
      <c r="H7" s="1" t="n">
        <v>722.1</v>
      </c>
      <c r="I7" s="1" t="n">
        <f aca="false">(G7 +10) / (H7/1000)</f>
        <v>28.0432073120066</v>
      </c>
      <c r="J7" s="1" t="n">
        <v>6.8</v>
      </c>
      <c r="K7" s="1" t="s">
        <v>47</v>
      </c>
      <c r="L7" s="11" t="s">
        <v>48</v>
      </c>
      <c r="M7" s="11" t="s">
        <v>49</v>
      </c>
      <c r="N7" s="11" t="s">
        <v>50</v>
      </c>
      <c r="O7" s="11" t="s">
        <v>50</v>
      </c>
      <c r="P7" s="11" t="s">
        <v>51</v>
      </c>
      <c r="Q7" s="11" t="s">
        <v>52</v>
      </c>
      <c r="R7" s="11" t="n">
        <v>2.5</v>
      </c>
      <c r="S7" s="11" t="s">
        <v>53</v>
      </c>
      <c r="T7" s="16" t="n">
        <v>41883</v>
      </c>
      <c r="U7" s="11" t="n">
        <v>5</v>
      </c>
      <c r="V7" s="11" t="s">
        <v>54</v>
      </c>
      <c r="W7" s="11" t="n">
        <f aca="false">R7*U7</f>
        <v>12.5</v>
      </c>
      <c r="X7" s="14" t="n">
        <v>16.3</v>
      </c>
      <c r="Y7" s="14" t="n">
        <v>0.6</v>
      </c>
      <c r="Z7" s="13" t="n">
        <f aca="false">Y7*SQRT(AA7)</f>
        <v>1.2</v>
      </c>
      <c r="AA7" s="15" t="n">
        <v>4</v>
      </c>
      <c r="AB7" s="13" t="n">
        <v>16.5</v>
      </c>
      <c r="AC7" s="13" t="n">
        <v>1.4</v>
      </c>
      <c r="AD7" s="13" t="n">
        <f aca="false">AC7*SQRT(AE7)</f>
        <v>2.8</v>
      </c>
      <c r="AE7" s="11" t="n">
        <v>4</v>
      </c>
      <c r="AF7" s="11" t="n">
        <f aca="false">LN(AB7/X7)</f>
        <v>0.0121952730938182</v>
      </c>
      <c r="AG7" s="11" t="n">
        <f aca="false">((AD7)^2/((AB7)^2 * AE7)) + ((Z7)^2/((X7)^2 * AA7))</f>
        <v>0.00855422793142419</v>
      </c>
      <c r="AH7" s="11" t="n">
        <f aca="false">((AA7*AE7)/(AA7+AE7)) + ((U7*U7)/(U7+U7))</f>
        <v>4.5</v>
      </c>
      <c r="AI7" s="11" t="n">
        <f aca="false">AH7/12</f>
        <v>0.375</v>
      </c>
      <c r="AJ7" s="11" t="n">
        <f aca="false">AF7*AI7</f>
        <v>0.00457322741018183</v>
      </c>
      <c r="AK7" s="11" t="s">
        <v>55</v>
      </c>
      <c r="AL7" s="11" t="s">
        <v>56</v>
      </c>
      <c r="AM7" s="11" t="s">
        <v>57</v>
      </c>
      <c r="AN7" s="11" t="s">
        <v>58</v>
      </c>
      <c r="AO7" s="11" t="s">
        <v>59</v>
      </c>
      <c r="AP7" s="11" t="s">
        <v>60</v>
      </c>
      <c r="AQ7" s="11" t="s">
        <v>61</v>
      </c>
    </row>
    <row r="8" customFormat="false" ht="13.8" hidden="false" customHeight="false" outlineLevel="0" collapsed="false">
      <c r="A8" s="11" t="s">
        <v>43</v>
      </c>
      <c r="B8" s="11" t="n">
        <v>1</v>
      </c>
      <c r="C8" s="11" t="s">
        <v>44</v>
      </c>
      <c r="D8" s="11" t="n">
        <v>2016</v>
      </c>
      <c r="E8" s="11" t="s">
        <v>45</v>
      </c>
      <c r="F8" s="11" t="s">
        <v>46</v>
      </c>
      <c r="G8" s="1" t="n">
        <v>10.25</v>
      </c>
      <c r="H8" s="1" t="n">
        <v>722.1</v>
      </c>
      <c r="I8" s="1" t="n">
        <f aca="false">(G8 +10) / (H8/1000)</f>
        <v>28.0432073120066</v>
      </c>
      <c r="J8" s="1" t="n">
        <v>6.8</v>
      </c>
      <c r="K8" s="1" t="s">
        <v>47</v>
      </c>
      <c r="L8" s="11" t="s">
        <v>48</v>
      </c>
      <c r="M8" s="11" t="s">
        <v>49</v>
      </c>
      <c r="N8" s="11" t="s">
        <v>50</v>
      </c>
      <c r="O8" s="11" t="s">
        <v>50</v>
      </c>
      <c r="P8" s="11" t="s">
        <v>51</v>
      </c>
      <c r="Q8" s="11" t="s">
        <v>52</v>
      </c>
      <c r="R8" s="11" t="n">
        <v>2.5</v>
      </c>
      <c r="S8" s="11" t="s">
        <v>53</v>
      </c>
      <c r="T8" s="12" t="n">
        <v>41579</v>
      </c>
      <c r="U8" s="11" t="n">
        <v>5</v>
      </c>
      <c r="V8" s="11" t="s">
        <v>54</v>
      </c>
      <c r="W8" s="11" t="n">
        <f aca="false">R8*U8</f>
        <v>12.5</v>
      </c>
      <c r="X8" s="13" t="n">
        <v>16.4</v>
      </c>
      <c r="Y8" s="13" t="n">
        <v>0.8</v>
      </c>
      <c r="Z8" s="13" t="n">
        <f aca="false">Y8*SQRT(AA8)</f>
        <v>1.6</v>
      </c>
      <c r="AA8" s="11" t="n">
        <v>4</v>
      </c>
      <c r="AB8" s="13" t="n">
        <v>18.4</v>
      </c>
      <c r="AC8" s="13" t="n">
        <v>1.8</v>
      </c>
      <c r="AD8" s="13" t="n">
        <f aca="false">AC8*SQRT(AE8)</f>
        <v>3.6</v>
      </c>
      <c r="AE8" s="11" t="n">
        <v>4</v>
      </c>
      <c r="AF8" s="11" t="n">
        <f aca="false">LN(AB8/X8)</f>
        <v>0.115069329784787</v>
      </c>
      <c r="AG8" s="11" t="n">
        <f aca="false">((AD8)^2/((AB8)^2 * AE8)) + ((Z8)^2/((X8)^2 * AA8))</f>
        <v>0.0119494792797068</v>
      </c>
      <c r="AH8" s="11" t="n">
        <f aca="false">((AA8*AE8)/(AA8+AE8)) + ((U8*U8)/(U8+U8))</f>
        <v>4.5</v>
      </c>
      <c r="AI8" s="11" t="n">
        <f aca="false">AH8/12</f>
        <v>0.375</v>
      </c>
      <c r="AJ8" s="11" t="n">
        <f aca="false">AF8*AI8</f>
        <v>0.0431509986692951</v>
      </c>
      <c r="AK8" s="11" t="s">
        <v>55</v>
      </c>
      <c r="AL8" s="11" t="s">
        <v>56</v>
      </c>
      <c r="AM8" s="11" t="s">
        <v>57</v>
      </c>
      <c r="AN8" s="11" t="s">
        <v>58</v>
      </c>
      <c r="AO8" s="17" t="s">
        <v>63</v>
      </c>
      <c r="AP8" s="11" t="s">
        <v>60</v>
      </c>
      <c r="AQ8" s="11" t="s">
        <v>61</v>
      </c>
    </row>
    <row r="9" customFormat="false" ht="13.8" hidden="false" customHeight="false" outlineLevel="0" collapsed="false">
      <c r="A9" s="11" t="s">
        <v>43</v>
      </c>
      <c r="B9" s="11" t="n">
        <v>1</v>
      </c>
      <c r="C9" s="11" t="s">
        <v>44</v>
      </c>
      <c r="D9" s="11" t="n">
        <v>2016</v>
      </c>
      <c r="E9" s="11" t="s">
        <v>45</v>
      </c>
      <c r="F9" s="11" t="s">
        <v>62</v>
      </c>
      <c r="G9" s="1" t="n">
        <v>10.25</v>
      </c>
      <c r="H9" s="1" t="n">
        <v>722.1</v>
      </c>
      <c r="I9" s="1" t="n">
        <f aca="false">(G9 +10) / (H9/1000)</f>
        <v>28.0432073120066</v>
      </c>
      <c r="J9" s="1" t="n">
        <v>6.8</v>
      </c>
      <c r="K9" s="1" t="s">
        <v>47</v>
      </c>
      <c r="L9" s="11" t="s">
        <v>48</v>
      </c>
      <c r="M9" s="11" t="s">
        <v>49</v>
      </c>
      <c r="N9" s="11" t="s">
        <v>50</v>
      </c>
      <c r="O9" s="11" t="s">
        <v>50</v>
      </c>
      <c r="P9" s="11" t="s">
        <v>51</v>
      </c>
      <c r="Q9" s="11" t="s">
        <v>52</v>
      </c>
      <c r="R9" s="11" t="n">
        <v>2.5</v>
      </c>
      <c r="S9" s="11" t="s">
        <v>53</v>
      </c>
      <c r="T9" s="12" t="n">
        <v>41579</v>
      </c>
      <c r="U9" s="11" t="n">
        <v>5</v>
      </c>
      <c r="V9" s="11" t="s">
        <v>54</v>
      </c>
      <c r="W9" s="11" t="n">
        <f aca="false">R9*U9</f>
        <v>12.5</v>
      </c>
      <c r="X9" s="14" t="n">
        <v>16.5</v>
      </c>
      <c r="Y9" s="14" t="n">
        <v>0.9</v>
      </c>
      <c r="Z9" s="13" t="n">
        <f aca="false">Y9*SQRT(AA9)</f>
        <v>1.8</v>
      </c>
      <c r="AA9" s="15" t="n">
        <v>4</v>
      </c>
      <c r="AB9" s="13" t="n">
        <v>17.2</v>
      </c>
      <c r="AC9" s="13" t="n">
        <v>1.6</v>
      </c>
      <c r="AD9" s="13" t="n">
        <f aca="false">AC9*SQRT(AE9)</f>
        <v>3.2</v>
      </c>
      <c r="AE9" s="11" t="n">
        <v>4</v>
      </c>
      <c r="AF9" s="11" t="n">
        <f aca="false">LN(AB9/X9)</f>
        <v>0.0415490029128725</v>
      </c>
      <c r="AG9" s="11" t="n">
        <f aca="false">((AD9)^2/((AB9)^2 * AE9)) + ((Z9)^2/((X9)^2 * AA9))</f>
        <v>0.0116285327337985</v>
      </c>
      <c r="AH9" s="11" t="n">
        <f aca="false">((AA9*AE9)/(AA9+AE9)) + ((U9*U9)/(U9+U9))</f>
        <v>4.5</v>
      </c>
      <c r="AI9" s="11" t="n">
        <f aca="false">AH9/12</f>
        <v>0.375</v>
      </c>
      <c r="AJ9" s="11" t="n">
        <f aca="false">AF9*AI9</f>
        <v>0.0155808760923272</v>
      </c>
      <c r="AK9" s="11" t="s">
        <v>55</v>
      </c>
      <c r="AL9" s="11" t="s">
        <v>56</v>
      </c>
      <c r="AM9" s="11" t="s">
        <v>57</v>
      </c>
      <c r="AN9" s="11" t="s">
        <v>58</v>
      </c>
      <c r="AO9" s="17" t="s">
        <v>63</v>
      </c>
      <c r="AP9" s="11" t="s">
        <v>60</v>
      </c>
      <c r="AQ9" s="11" t="s">
        <v>61</v>
      </c>
    </row>
    <row r="10" customFormat="false" ht="13.8" hidden="false" customHeight="false" outlineLevel="0" collapsed="false">
      <c r="A10" s="11" t="s">
        <v>43</v>
      </c>
      <c r="B10" s="11" t="n">
        <v>1</v>
      </c>
      <c r="C10" s="11" t="s">
        <v>44</v>
      </c>
      <c r="D10" s="11" t="n">
        <v>2016</v>
      </c>
      <c r="E10" s="11" t="s">
        <v>45</v>
      </c>
      <c r="F10" s="11" t="s">
        <v>46</v>
      </c>
      <c r="G10" s="1" t="n">
        <v>10.25</v>
      </c>
      <c r="H10" s="1" t="n">
        <v>722.1</v>
      </c>
      <c r="I10" s="1" t="n">
        <f aca="false">(G10 +10) / (H10/1000)</f>
        <v>28.0432073120066</v>
      </c>
      <c r="J10" s="1" t="n">
        <v>6.8</v>
      </c>
      <c r="K10" s="1" t="s">
        <v>47</v>
      </c>
      <c r="L10" s="11" t="s">
        <v>48</v>
      </c>
      <c r="M10" s="11" t="s">
        <v>49</v>
      </c>
      <c r="N10" s="11" t="s">
        <v>50</v>
      </c>
      <c r="O10" s="11" t="s">
        <v>50</v>
      </c>
      <c r="P10" s="11" t="s">
        <v>51</v>
      </c>
      <c r="Q10" s="11" t="s">
        <v>52</v>
      </c>
      <c r="R10" s="11" t="n">
        <v>2.5</v>
      </c>
      <c r="S10" s="11" t="s">
        <v>53</v>
      </c>
      <c r="T10" s="16" t="n">
        <v>41699</v>
      </c>
      <c r="U10" s="11" t="n">
        <v>5</v>
      </c>
      <c r="V10" s="11" t="s">
        <v>54</v>
      </c>
      <c r="W10" s="11" t="n">
        <f aca="false">R10*U10</f>
        <v>12.5</v>
      </c>
      <c r="X10" s="13" t="n">
        <v>11.4</v>
      </c>
      <c r="Y10" s="13" t="n">
        <v>1.7</v>
      </c>
      <c r="Z10" s="13" t="n">
        <f aca="false">Y10*SQRT(AA10)</f>
        <v>3.4</v>
      </c>
      <c r="AA10" s="11" t="n">
        <v>4</v>
      </c>
      <c r="AB10" s="13" t="n">
        <v>13.4</v>
      </c>
      <c r="AC10" s="13" t="n">
        <v>1.7</v>
      </c>
      <c r="AD10" s="13" t="n">
        <f aca="false">AC10*SQRT(AE10)</f>
        <v>3.4</v>
      </c>
      <c r="AE10" s="11" t="n">
        <v>4</v>
      </c>
      <c r="AF10" s="11" t="n">
        <f aca="false">LN(AB10/X10)</f>
        <v>0.161641351556416</v>
      </c>
      <c r="AG10" s="11" t="n">
        <f aca="false">((AD10)^2/((AB10)^2 * AE10)) + ((Z10)^2/((X10)^2 * AA10))</f>
        <v>0.0383325102139144</v>
      </c>
      <c r="AH10" s="11" t="n">
        <f aca="false">((AA10*AE10)/(AA10+AE10)) + ((U10*U10)/(U10+U10))</f>
        <v>4.5</v>
      </c>
      <c r="AI10" s="11" t="n">
        <f aca="false">AH10/12</f>
        <v>0.375</v>
      </c>
      <c r="AJ10" s="11" t="n">
        <f aca="false">AF10*AI10</f>
        <v>0.060615506833656</v>
      </c>
      <c r="AK10" s="11" t="s">
        <v>55</v>
      </c>
      <c r="AL10" s="11" t="s">
        <v>56</v>
      </c>
      <c r="AM10" s="11" t="s">
        <v>57</v>
      </c>
      <c r="AN10" s="11" t="s">
        <v>58</v>
      </c>
      <c r="AO10" s="17" t="s">
        <v>63</v>
      </c>
      <c r="AP10" s="11" t="s">
        <v>60</v>
      </c>
      <c r="AQ10" s="11" t="s">
        <v>61</v>
      </c>
    </row>
    <row r="11" customFormat="false" ht="13.8" hidden="false" customHeight="false" outlineLevel="0" collapsed="false">
      <c r="A11" s="11" t="s">
        <v>43</v>
      </c>
      <c r="B11" s="11" t="n">
        <v>1</v>
      </c>
      <c r="C11" s="11" t="s">
        <v>44</v>
      </c>
      <c r="D11" s="11" t="n">
        <v>2016</v>
      </c>
      <c r="E11" s="11" t="s">
        <v>45</v>
      </c>
      <c r="F11" s="11" t="s">
        <v>62</v>
      </c>
      <c r="G11" s="1" t="n">
        <v>10.25</v>
      </c>
      <c r="H11" s="1" t="n">
        <v>722.1</v>
      </c>
      <c r="I11" s="1" t="n">
        <f aca="false">(G11 +10) / (H11/1000)</f>
        <v>28.0432073120066</v>
      </c>
      <c r="J11" s="1" t="n">
        <v>6.8</v>
      </c>
      <c r="K11" s="1" t="s">
        <v>47</v>
      </c>
      <c r="L11" s="11" t="s">
        <v>48</v>
      </c>
      <c r="M11" s="11" t="s">
        <v>49</v>
      </c>
      <c r="N11" s="11" t="s">
        <v>50</v>
      </c>
      <c r="O11" s="11" t="s">
        <v>50</v>
      </c>
      <c r="P11" s="11" t="s">
        <v>51</v>
      </c>
      <c r="Q11" s="11" t="s">
        <v>52</v>
      </c>
      <c r="R11" s="11" t="n">
        <v>2.5</v>
      </c>
      <c r="S11" s="11" t="s">
        <v>53</v>
      </c>
      <c r="T11" s="16" t="n">
        <v>41699</v>
      </c>
      <c r="U11" s="11" t="n">
        <v>5</v>
      </c>
      <c r="V11" s="11" t="s">
        <v>54</v>
      </c>
      <c r="W11" s="11" t="n">
        <f aca="false">R11*U11</f>
        <v>12.5</v>
      </c>
      <c r="X11" s="14" t="n">
        <v>14.2</v>
      </c>
      <c r="Y11" s="14" t="n">
        <v>1.4</v>
      </c>
      <c r="Z11" s="13" t="n">
        <f aca="false">Y11*SQRT(AA11)</f>
        <v>2.8</v>
      </c>
      <c r="AA11" s="15" t="n">
        <v>4</v>
      </c>
      <c r="AB11" s="13" t="n">
        <v>14.9</v>
      </c>
      <c r="AC11" s="13" t="n">
        <v>2.5</v>
      </c>
      <c r="AD11" s="13" t="n">
        <f aca="false">AC11*SQRT(AE11)</f>
        <v>5</v>
      </c>
      <c r="AE11" s="11" t="n">
        <v>4</v>
      </c>
      <c r="AF11" s="11" t="n">
        <f aca="false">LN(AB11/X11)</f>
        <v>0.0481192483441986</v>
      </c>
      <c r="AG11" s="11" t="n">
        <f aca="false">((AD11)^2/((AB11)^2 * AE11)) + ((Z11)^2/((X11)^2 * AA11))</f>
        <v>0.0378721786427641</v>
      </c>
      <c r="AH11" s="11" t="n">
        <f aca="false">((AA11*AE11)/(AA11+AE11)) + ((U11*U11)/(U11+U11))</f>
        <v>4.5</v>
      </c>
      <c r="AI11" s="11" t="n">
        <f aca="false">AH11/12</f>
        <v>0.375</v>
      </c>
      <c r="AJ11" s="11" t="n">
        <f aca="false">AF11*AI11</f>
        <v>0.0180447181290745</v>
      </c>
      <c r="AK11" s="11" t="s">
        <v>55</v>
      </c>
      <c r="AL11" s="11" t="s">
        <v>56</v>
      </c>
      <c r="AM11" s="11" t="s">
        <v>57</v>
      </c>
      <c r="AN11" s="11" t="s">
        <v>58</v>
      </c>
      <c r="AO11" s="17" t="s">
        <v>63</v>
      </c>
      <c r="AP11" s="11" t="s">
        <v>60</v>
      </c>
      <c r="AQ11" s="11" t="s">
        <v>61</v>
      </c>
    </row>
    <row r="12" customFormat="false" ht="13.8" hidden="false" customHeight="false" outlineLevel="0" collapsed="false">
      <c r="A12" s="11" t="s">
        <v>43</v>
      </c>
      <c r="B12" s="11" t="n">
        <v>1</v>
      </c>
      <c r="C12" s="11" t="s">
        <v>44</v>
      </c>
      <c r="D12" s="11" t="n">
        <v>2016</v>
      </c>
      <c r="E12" s="11" t="s">
        <v>45</v>
      </c>
      <c r="F12" s="11" t="s">
        <v>46</v>
      </c>
      <c r="G12" s="1" t="n">
        <v>10.25</v>
      </c>
      <c r="H12" s="1" t="n">
        <v>722.1</v>
      </c>
      <c r="I12" s="1" t="n">
        <f aca="false">(G12 +10) / (H12/1000)</f>
        <v>28.0432073120066</v>
      </c>
      <c r="J12" s="1" t="n">
        <v>6.8</v>
      </c>
      <c r="K12" s="1" t="s">
        <v>47</v>
      </c>
      <c r="L12" s="11" t="s">
        <v>48</v>
      </c>
      <c r="M12" s="11" t="s">
        <v>49</v>
      </c>
      <c r="N12" s="11" t="s">
        <v>50</v>
      </c>
      <c r="O12" s="11" t="s">
        <v>50</v>
      </c>
      <c r="P12" s="11" t="s">
        <v>51</v>
      </c>
      <c r="Q12" s="11" t="s">
        <v>52</v>
      </c>
      <c r="R12" s="11" t="n">
        <v>2.5</v>
      </c>
      <c r="S12" s="11" t="s">
        <v>53</v>
      </c>
      <c r="T12" s="16" t="n">
        <v>41883</v>
      </c>
      <c r="U12" s="11" t="n">
        <v>5</v>
      </c>
      <c r="V12" s="11" t="s">
        <v>54</v>
      </c>
      <c r="W12" s="11" t="n">
        <f aca="false">R12*U12</f>
        <v>12.5</v>
      </c>
      <c r="X12" s="13" t="n">
        <v>14.3</v>
      </c>
      <c r="Y12" s="13" t="n">
        <v>1.1</v>
      </c>
      <c r="Z12" s="13" t="n">
        <f aca="false">Y12*SQRT(AA12)</f>
        <v>2.2</v>
      </c>
      <c r="AA12" s="11" t="n">
        <v>4</v>
      </c>
      <c r="AB12" s="13" t="n">
        <v>15.4</v>
      </c>
      <c r="AC12" s="13" t="n">
        <v>0.7</v>
      </c>
      <c r="AD12" s="13" t="n">
        <f aca="false">AC12*SQRT(AE12)</f>
        <v>1.4</v>
      </c>
      <c r="AE12" s="11" t="n">
        <v>4</v>
      </c>
      <c r="AF12" s="11" t="n">
        <f aca="false">LN(AB12/X12)</f>
        <v>0.0741079721537218</v>
      </c>
      <c r="AG12" s="11" t="n">
        <f aca="false">((AD12)^2/((AB12)^2 * AE12)) + ((Z12)^2/((X12)^2 * AA12))</f>
        <v>0.00798327546579295</v>
      </c>
      <c r="AH12" s="11" t="n">
        <f aca="false">((AA12*AE12)/(AA12+AE12)) + ((U12*U12)/(U12+U12))</f>
        <v>4.5</v>
      </c>
      <c r="AI12" s="11" t="n">
        <f aca="false">AH12/12</f>
        <v>0.375</v>
      </c>
      <c r="AJ12" s="11" t="n">
        <f aca="false">AF12*AI12</f>
        <v>0.0277904895576457</v>
      </c>
      <c r="AK12" s="11" t="s">
        <v>55</v>
      </c>
      <c r="AL12" s="11" t="s">
        <v>56</v>
      </c>
      <c r="AM12" s="11" t="s">
        <v>57</v>
      </c>
      <c r="AN12" s="11" t="s">
        <v>58</v>
      </c>
      <c r="AO12" s="17" t="s">
        <v>63</v>
      </c>
      <c r="AP12" s="11" t="s">
        <v>60</v>
      </c>
      <c r="AQ12" s="11" t="s">
        <v>61</v>
      </c>
    </row>
    <row r="13" customFormat="false" ht="13.8" hidden="false" customHeight="false" outlineLevel="0" collapsed="false">
      <c r="A13" s="11" t="s">
        <v>43</v>
      </c>
      <c r="B13" s="11" t="n">
        <v>1</v>
      </c>
      <c r="C13" s="11" t="s">
        <v>44</v>
      </c>
      <c r="D13" s="11" t="n">
        <v>2016</v>
      </c>
      <c r="E13" s="11" t="s">
        <v>45</v>
      </c>
      <c r="F13" s="11" t="s">
        <v>62</v>
      </c>
      <c r="G13" s="1" t="n">
        <v>10.25</v>
      </c>
      <c r="H13" s="1" t="n">
        <v>722.1</v>
      </c>
      <c r="I13" s="1" t="n">
        <f aca="false">(G13 +10) / (H13/1000)</f>
        <v>28.0432073120066</v>
      </c>
      <c r="J13" s="1" t="n">
        <v>6.8</v>
      </c>
      <c r="K13" s="1" t="s">
        <v>47</v>
      </c>
      <c r="L13" s="11" t="s">
        <v>48</v>
      </c>
      <c r="M13" s="11" t="s">
        <v>49</v>
      </c>
      <c r="N13" s="11" t="s">
        <v>50</v>
      </c>
      <c r="O13" s="11" t="s">
        <v>50</v>
      </c>
      <c r="P13" s="11" t="s">
        <v>51</v>
      </c>
      <c r="Q13" s="11" t="s">
        <v>52</v>
      </c>
      <c r="R13" s="11" t="n">
        <v>2.5</v>
      </c>
      <c r="S13" s="11" t="s">
        <v>53</v>
      </c>
      <c r="T13" s="16" t="n">
        <v>41883</v>
      </c>
      <c r="U13" s="11" t="n">
        <v>5</v>
      </c>
      <c r="V13" s="11" t="s">
        <v>54</v>
      </c>
      <c r="W13" s="11" t="n">
        <f aca="false">R13*U13</f>
        <v>12.5</v>
      </c>
      <c r="X13" s="14" t="n">
        <v>15.3</v>
      </c>
      <c r="Y13" s="14" t="n">
        <v>0.6</v>
      </c>
      <c r="Z13" s="13" t="n">
        <f aca="false">Y13*SQRT(AA13)</f>
        <v>1.2</v>
      </c>
      <c r="AA13" s="15" t="n">
        <v>4</v>
      </c>
      <c r="AB13" s="13" t="n">
        <v>14.3</v>
      </c>
      <c r="AC13" s="13" t="n">
        <v>0.8</v>
      </c>
      <c r="AD13" s="13" t="n">
        <f aca="false">AC13*SQRT(AE13)</f>
        <v>1.6</v>
      </c>
      <c r="AE13" s="11" t="n">
        <v>4</v>
      </c>
      <c r="AF13" s="11" t="n">
        <f aca="false">LN(AB13/X13)</f>
        <v>-0.0675932911325282</v>
      </c>
      <c r="AG13" s="11" t="n">
        <f aca="false">((AD13)^2/((AB13)^2 * AE13)) + ((Z13)^2/((X13)^2 * AA13))</f>
        <v>0.00466760744545244</v>
      </c>
      <c r="AH13" s="11" t="n">
        <f aca="false">((AA13*AE13)/(AA13+AE13)) + ((U13*U13)/(U13+U13))</f>
        <v>4.5</v>
      </c>
      <c r="AI13" s="11" t="n">
        <f aca="false">AH13/12</f>
        <v>0.375</v>
      </c>
      <c r="AJ13" s="11" t="n">
        <f aca="false">AF13*AI13</f>
        <v>-0.0253474841746981</v>
      </c>
      <c r="AK13" s="11" t="s">
        <v>55</v>
      </c>
      <c r="AL13" s="11" t="s">
        <v>56</v>
      </c>
      <c r="AM13" s="11" t="s">
        <v>57</v>
      </c>
      <c r="AN13" s="11" t="s">
        <v>58</v>
      </c>
      <c r="AO13" s="17" t="s">
        <v>63</v>
      </c>
      <c r="AP13" s="11" t="s">
        <v>60</v>
      </c>
      <c r="AQ13" s="11" t="s">
        <v>61</v>
      </c>
    </row>
    <row r="14" customFormat="false" ht="13.8" hidden="false" customHeight="false" outlineLevel="0" collapsed="false">
      <c r="A14" s="11" t="s">
        <v>43</v>
      </c>
      <c r="B14" s="11" t="n">
        <v>1</v>
      </c>
      <c r="C14" s="11" t="s">
        <v>44</v>
      </c>
      <c r="D14" s="11" t="n">
        <v>2016</v>
      </c>
      <c r="E14" s="11" t="s">
        <v>45</v>
      </c>
      <c r="F14" s="11" t="s">
        <v>46</v>
      </c>
      <c r="G14" s="1" t="n">
        <v>10.25</v>
      </c>
      <c r="H14" s="1" t="n">
        <v>722.1</v>
      </c>
      <c r="I14" s="1" t="n">
        <f aca="false">(G14 +10) / (H14/1000)</f>
        <v>28.0432073120066</v>
      </c>
      <c r="J14" s="1" t="n">
        <v>6.8</v>
      </c>
      <c r="K14" s="1" t="s">
        <v>47</v>
      </c>
      <c r="L14" s="11" t="s">
        <v>48</v>
      </c>
      <c r="M14" s="11" t="s">
        <v>49</v>
      </c>
      <c r="N14" s="11" t="s">
        <v>50</v>
      </c>
      <c r="O14" s="11" t="s">
        <v>50</v>
      </c>
      <c r="P14" s="11" t="s">
        <v>51</v>
      </c>
      <c r="Q14" s="11" t="s">
        <v>52</v>
      </c>
      <c r="R14" s="11" t="n">
        <v>2.5</v>
      </c>
      <c r="S14" s="11" t="s">
        <v>53</v>
      </c>
      <c r="T14" s="12" t="n">
        <v>41579</v>
      </c>
      <c r="U14" s="11" t="n">
        <v>5</v>
      </c>
      <c r="V14" s="11" t="s">
        <v>54</v>
      </c>
      <c r="W14" s="11" t="n">
        <f aca="false">R14*U14</f>
        <v>12.5</v>
      </c>
      <c r="X14" s="13" t="n">
        <v>2.8</v>
      </c>
      <c r="Y14" s="13" t="n">
        <v>0.13</v>
      </c>
      <c r="Z14" s="13" t="n">
        <f aca="false">Y14*SQRT(AA14)</f>
        <v>0.26</v>
      </c>
      <c r="AA14" s="11" t="n">
        <v>4</v>
      </c>
      <c r="AB14" s="13" t="n">
        <v>2.17</v>
      </c>
      <c r="AC14" s="13" t="n">
        <v>0.45</v>
      </c>
      <c r="AD14" s="13" t="n">
        <f aca="false">AC14*SQRT(AE14)</f>
        <v>0.9</v>
      </c>
      <c r="AE14" s="11" t="n">
        <v>4</v>
      </c>
      <c r="AF14" s="11" t="n">
        <f aca="false">LN(AB14/X14)</f>
        <v>-0.25489224962879</v>
      </c>
      <c r="AG14" s="11" t="n">
        <f aca="false">((AD14)^2/((AB14)^2 * AE14)) + ((Z14)^2/((X14)^2 * AA14))</f>
        <v>0.0451592861390134</v>
      </c>
      <c r="AH14" s="11" t="n">
        <f aca="false">((AA14*AE14)/(AA14+AE14)) + ((U14*U14)/(U14+U14))</f>
        <v>4.5</v>
      </c>
      <c r="AI14" s="11" t="n">
        <f aca="false">AH14/12</f>
        <v>0.375</v>
      </c>
      <c r="AJ14" s="11" t="n">
        <f aca="false">AF14*AI14</f>
        <v>-0.0955845936107962</v>
      </c>
      <c r="AK14" s="11" t="s">
        <v>55</v>
      </c>
      <c r="AL14" s="11" t="s">
        <v>56</v>
      </c>
      <c r="AM14" s="11" t="s">
        <v>64</v>
      </c>
      <c r="AN14" s="11" t="s">
        <v>58</v>
      </c>
      <c r="AO14" s="11" t="s">
        <v>59</v>
      </c>
      <c r="AP14" s="11" t="s">
        <v>65</v>
      </c>
      <c r="AQ14" s="11" t="s">
        <v>61</v>
      </c>
    </row>
    <row r="15" customFormat="false" ht="13.8" hidden="false" customHeight="false" outlineLevel="0" collapsed="false">
      <c r="A15" s="11" t="s">
        <v>43</v>
      </c>
      <c r="B15" s="11" t="n">
        <v>1</v>
      </c>
      <c r="C15" s="11" t="s">
        <v>44</v>
      </c>
      <c r="D15" s="11" t="n">
        <v>2016</v>
      </c>
      <c r="E15" s="11" t="s">
        <v>45</v>
      </c>
      <c r="F15" s="11" t="s">
        <v>62</v>
      </c>
      <c r="G15" s="1" t="n">
        <v>10.25</v>
      </c>
      <c r="H15" s="1" t="n">
        <v>722.1</v>
      </c>
      <c r="I15" s="1" t="n">
        <f aca="false">(G15 +10) / (H15/1000)</f>
        <v>28.0432073120066</v>
      </c>
      <c r="J15" s="1" t="n">
        <v>6.8</v>
      </c>
      <c r="K15" s="1" t="s">
        <v>47</v>
      </c>
      <c r="L15" s="11" t="s">
        <v>48</v>
      </c>
      <c r="M15" s="11" t="s">
        <v>49</v>
      </c>
      <c r="N15" s="11" t="s">
        <v>50</v>
      </c>
      <c r="O15" s="11" t="s">
        <v>50</v>
      </c>
      <c r="P15" s="11" t="s">
        <v>51</v>
      </c>
      <c r="Q15" s="11" t="s">
        <v>52</v>
      </c>
      <c r="R15" s="11" t="n">
        <v>2.5</v>
      </c>
      <c r="S15" s="11" t="s">
        <v>53</v>
      </c>
      <c r="T15" s="12" t="n">
        <v>41579</v>
      </c>
      <c r="U15" s="11" t="n">
        <v>5</v>
      </c>
      <c r="V15" s="11" t="s">
        <v>54</v>
      </c>
      <c r="W15" s="11" t="n">
        <f aca="false">R15*U15</f>
        <v>12.5</v>
      </c>
      <c r="X15" s="14" t="n">
        <v>2.1</v>
      </c>
      <c r="Y15" s="14" t="n">
        <v>0.59</v>
      </c>
      <c r="Z15" s="13" t="n">
        <f aca="false">Y15*SQRT(AA15)</f>
        <v>1.18</v>
      </c>
      <c r="AA15" s="15" t="n">
        <v>4</v>
      </c>
      <c r="AB15" s="13" t="n">
        <v>3.17</v>
      </c>
      <c r="AC15" s="13" t="n">
        <v>0.22</v>
      </c>
      <c r="AD15" s="13" t="n">
        <f aca="false">AC15*SQRT(AE15)</f>
        <v>0.44</v>
      </c>
      <c r="AE15" s="11" t="n">
        <v>4</v>
      </c>
      <c r="AF15" s="11" t="n">
        <f aca="false">LN(AB15/X15)</f>
        <v>0.411794243159812</v>
      </c>
      <c r="AG15" s="11" t="n">
        <f aca="false">((AD15)^2/((AB15)^2 * AE15)) + ((Z15)^2/((X15)^2 * AA15))</f>
        <v>0.0837506879341878</v>
      </c>
      <c r="AH15" s="11" t="n">
        <f aca="false">((AA15*AE15)/(AA15+AE15)) + ((U15*U15)/(U15+U15))</f>
        <v>4.5</v>
      </c>
      <c r="AI15" s="11" t="n">
        <f aca="false">AH15/12</f>
        <v>0.375</v>
      </c>
      <c r="AJ15" s="11" t="n">
        <f aca="false">AF15*AI15</f>
        <v>0.15442284118493</v>
      </c>
      <c r="AK15" s="11" t="s">
        <v>55</v>
      </c>
      <c r="AL15" s="11" t="s">
        <v>56</v>
      </c>
      <c r="AM15" s="11" t="s">
        <v>64</v>
      </c>
      <c r="AN15" s="11" t="s">
        <v>58</v>
      </c>
      <c r="AO15" s="11" t="s">
        <v>59</v>
      </c>
      <c r="AP15" s="11" t="s">
        <v>65</v>
      </c>
      <c r="AQ15" s="11" t="s">
        <v>61</v>
      </c>
    </row>
    <row r="16" customFormat="false" ht="13.8" hidden="false" customHeight="false" outlineLevel="0" collapsed="false">
      <c r="A16" s="11" t="s">
        <v>43</v>
      </c>
      <c r="B16" s="11" t="n">
        <v>1</v>
      </c>
      <c r="C16" s="11" t="s">
        <v>44</v>
      </c>
      <c r="D16" s="11" t="n">
        <v>2016</v>
      </c>
      <c r="E16" s="11" t="s">
        <v>45</v>
      </c>
      <c r="F16" s="11" t="s">
        <v>46</v>
      </c>
      <c r="G16" s="1" t="n">
        <v>10.25</v>
      </c>
      <c r="H16" s="1" t="n">
        <v>722.1</v>
      </c>
      <c r="I16" s="1" t="n">
        <f aca="false">(G16 +10) / (H16/1000)</f>
        <v>28.0432073120066</v>
      </c>
      <c r="J16" s="1" t="n">
        <v>6.8</v>
      </c>
      <c r="K16" s="1" t="s">
        <v>47</v>
      </c>
      <c r="L16" s="11" t="s">
        <v>48</v>
      </c>
      <c r="M16" s="11" t="s">
        <v>49</v>
      </c>
      <c r="N16" s="11" t="s">
        <v>50</v>
      </c>
      <c r="O16" s="11" t="s">
        <v>50</v>
      </c>
      <c r="P16" s="11" t="s">
        <v>51</v>
      </c>
      <c r="Q16" s="11" t="s">
        <v>52</v>
      </c>
      <c r="R16" s="11" t="n">
        <v>2.5</v>
      </c>
      <c r="S16" s="11" t="s">
        <v>53</v>
      </c>
      <c r="T16" s="16" t="n">
        <v>41699</v>
      </c>
      <c r="U16" s="11" t="n">
        <v>5</v>
      </c>
      <c r="V16" s="11" t="s">
        <v>54</v>
      </c>
      <c r="W16" s="11" t="n">
        <f aca="false">R16*U16</f>
        <v>12.5</v>
      </c>
      <c r="X16" s="13" t="n">
        <v>1.32</v>
      </c>
      <c r="Y16" s="13" t="n">
        <v>0.11</v>
      </c>
      <c r="Z16" s="13" t="n">
        <f aca="false">Y16*SQRT(AA16)</f>
        <v>0.22</v>
      </c>
      <c r="AA16" s="11" t="n">
        <v>4</v>
      </c>
      <c r="AB16" s="13" t="n">
        <v>0.87</v>
      </c>
      <c r="AC16" s="13" t="n">
        <v>0.1</v>
      </c>
      <c r="AD16" s="13" t="n">
        <f aca="false">AC16*SQRT(AE16)</f>
        <v>0.2</v>
      </c>
      <c r="AE16" s="11" t="n">
        <v>4</v>
      </c>
      <c r="AF16" s="11" t="n">
        <f aca="false">LN(AB16/X16)</f>
        <v>-0.416893803931787</v>
      </c>
      <c r="AG16" s="11" t="n">
        <f aca="false">((AD16)^2/((AB16)^2 * AE16)) + ((Z16)^2/((X16)^2 * AA16))</f>
        <v>0.0201562293565861</v>
      </c>
      <c r="AH16" s="11" t="n">
        <f aca="false">((AA16*AE16)/(AA16+AE16)) + ((U16*U16)/(U16+U16))</f>
        <v>4.5</v>
      </c>
      <c r="AI16" s="11" t="n">
        <f aca="false">AH16/12</f>
        <v>0.375</v>
      </c>
      <c r="AJ16" s="11" t="n">
        <f aca="false">AF16*AI16</f>
        <v>-0.15633517647442</v>
      </c>
      <c r="AK16" s="11" t="s">
        <v>55</v>
      </c>
      <c r="AL16" s="11" t="s">
        <v>56</v>
      </c>
      <c r="AM16" s="11" t="s">
        <v>64</v>
      </c>
      <c r="AN16" s="11" t="s">
        <v>58</v>
      </c>
      <c r="AO16" s="11" t="s">
        <v>59</v>
      </c>
      <c r="AP16" s="11" t="s">
        <v>65</v>
      </c>
      <c r="AQ16" s="11" t="s">
        <v>61</v>
      </c>
    </row>
    <row r="17" customFormat="false" ht="13.8" hidden="false" customHeight="false" outlineLevel="0" collapsed="false">
      <c r="A17" s="11" t="s">
        <v>43</v>
      </c>
      <c r="B17" s="11" t="n">
        <v>1</v>
      </c>
      <c r="C17" s="11" t="s">
        <v>44</v>
      </c>
      <c r="D17" s="11" t="n">
        <v>2016</v>
      </c>
      <c r="E17" s="11" t="s">
        <v>45</v>
      </c>
      <c r="F17" s="11" t="s">
        <v>62</v>
      </c>
      <c r="G17" s="1" t="n">
        <v>10.25</v>
      </c>
      <c r="H17" s="1" t="n">
        <v>722.1</v>
      </c>
      <c r="I17" s="1" t="n">
        <f aca="false">(G17 +10) / (H17/1000)</f>
        <v>28.0432073120066</v>
      </c>
      <c r="J17" s="1" t="n">
        <v>6.8</v>
      </c>
      <c r="K17" s="1" t="s">
        <v>47</v>
      </c>
      <c r="L17" s="11" t="s">
        <v>48</v>
      </c>
      <c r="M17" s="11" t="s">
        <v>49</v>
      </c>
      <c r="N17" s="11" t="s">
        <v>50</v>
      </c>
      <c r="O17" s="11" t="s">
        <v>50</v>
      </c>
      <c r="P17" s="11" t="s">
        <v>51</v>
      </c>
      <c r="Q17" s="11" t="s">
        <v>52</v>
      </c>
      <c r="R17" s="11" t="n">
        <v>2.5</v>
      </c>
      <c r="S17" s="11" t="s">
        <v>53</v>
      </c>
      <c r="T17" s="16" t="n">
        <v>41699</v>
      </c>
      <c r="U17" s="11" t="n">
        <v>5</v>
      </c>
      <c r="V17" s="11" t="s">
        <v>54</v>
      </c>
      <c r="W17" s="11" t="n">
        <f aca="false">R17*U17</f>
        <v>12.5</v>
      </c>
      <c r="X17" s="14" t="n">
        <v>1.14</v>
      </c>
      <c r="Y17" s="14" t="n">
        <v>0.1</v>
      </c>
      <c r="Z17" s="13" t="n">
        <f aca="false">Y17*SQRT(AA17)</f>
        <v>0.2</v>
      </c>
      <c r="AA17" s="15" t="n">
        <v>4</v>
      </c>
      <c r="AB17" s="13" t="n">
        <v>1.07</v>
      </c>
      <c r="AC17" s="13" t="n">
        <v>0.04</v>
      </c>
      <c r="AD17" s="13" t="n">
        <f aca="false">AC17*SQRT(AE17)</f>
        <v>0.08</v>
      </c>
      <c r="AE17" s="11" t="n">
        <v>4</v>
      </c>
      <c r="AF17" s="11" t="n">
        <f aca="false">LN(AB17/X17)</f>
        <v>-0.0633696139325891</v>
      </c>
      <c r="AG17" s="11" t="n">
        <f aca="false">((AD17)^2/((AB17)^2 * AE17)) + ((Z17)^2/((X17)^2 * AA17))</f>
        <v>0.00909217724994013</v>
      </c>
      <c r="AH17" s="11" t="n">
        <f aca="false">((AA17*AE17)/(AA17+AE17)) + ((U17*U17)/(U17+U17))</f>
        <v>4.5</v>
      </c>
      <c r="AI17" s="11" t="n">
        <f aca="false">AH17/12</f>
        <v>0.375</v>
      </c>
      <c r="AJ17" s="11" t="n">
        <f aca="false">AF17*AI17</f>
        <v>-0.0237636052247209</v>
      </c>
      <c r="AK17" s="11" t="s">
        <v>55</v>
      </c>
      <c r="AL17" s="11" t="s">
        <v>56</v>
      </c>
      <c r="AM17" s="11" t="s">
        <v>64</v>
      </c>
      <c r="AN17" s="11" t="s">
        <v>58</v>
      </c>
      <c r="AO17" s="11" t="s">
        <v>59</v>
      </c>
      <c r="AP17" s="11" t="s">
        <v>65</v>
      </c>
      <c r="AQ17" s="11" t="s">
        <v>61</v>
      </c>
    </row>
    <row r="18" customFormat="false" ht="13.8" hidden="false" customHeight="false" outlineLevel="0" collapsed="false">
      <c r="A18" s="11" t="s">
        <v>43</v>
      </c>
      <c r="B18" s="11" t="n">
        <v>1</v>
      </c>
      <c r="C18" s="11" t="s">
        <v>44</v>
      </c>
      <c r="D18" s="11" t="n">
        <v>2016</v>
      </c>
      <c r="E18" s="11" t="s">
        <v>45</v>
      </c>
      <c r="F18" s="11" t="s">
        <v>46</v>
      </c>
      <c r="G18" s="1" t="n">
        <v>10.25</v>
      </c>
      <c r="H18" s="1" t="n">
        <v>722.1</v>
      </c>
      <c r="I18" s="1" t="n">
        <f aca="false">(G18 +10) / (H18/1000)</f>
        <v>28.0432073120066</v>
      </c>
      <c r="J18" s="1" t="n">
        <v>6.8</v>
      </c>
      <c r="K18" s="1" t="s">
        <v>47</v>
      </c>
      <c r="L18" s="11" t="s">
        <v>48</v>
      </c>
      <c r="M18" s="11" t="s">
        <v>49</v>
      </c>
      <c r="N18" s="11" t="s">
        <v>50</v>
      </c>
      <c r="O18" s="11" t="s">
        <v>50</v>
      </c>
      <c r="P18" s="11" t="s">
        <v>51</v>
      </c>
      <c r="Q18" s="11" t="s">
        <v>52</v>
      </c>
      <c r="R18" s="11" t="n">
        <v>2.5</v>
      </c>
      <c r="S18" s="11" t="s">
        <v>53</v>
      </c>
      <c r="T18" s="16" t="n">
        <v>41883</v>
      </c>
      <c r="U18" s="11" t="n">
        <v>5</v>
      </c>
      <c r="V18" s="11" t="s">
        <v>54</v>
      </c>
      <c r="W18" s="11" t="n">
        <f aca="false">R18*U18</f>
        <v>12.5</v>
      </c>
      <c r="X18" s="13" t="n">
        <v>2.5</v>
      </c>
      <c r="Y18" s="13" t="n">
        <v>0.64</v>
      </c>
      <c r="Z18" s="13" t="n">
        <f aca="false">Y18*SQRT(AA18)</f>
        <v>1.28</v>
      </c>
      <c r="AA18" s="11" t="n">
        <v>4</v>
      </c>
      <c r="AB18" s="13" t="n">
        <v>2.84</v>
      </c>
      <c r="AC18" s="13" t="n">
        <v>0.31</v>
      </c>
      <c r="AD18" s="13" t="n">
        <f aca="false">AC18*SQRT(AE18)</f>
        <v>0.62</v>
      </c>
      <c r="AE18" s="11" t="n">
        <v>4</v>
      </c>
      <c r="AF18" s="11" t="n">
        <f aca="false">LN(AB18/X18)</f>
        <v>0.12751332029896</v>
      </c>
      <c r="AG18" s="11" t="n">
        <f aca="false">((AD18)^2/((AB18)^2 * AE18)) + ((Z18)^2/((X18)^2 * AA18))</f>
        <v>0.0774507986510613</v>
      </c>
      <c r="AH18" s="11" t="n">
        <f aca="false">((AA18*AE18)/(AA18+AE18)) + ((U18*U18)/(U18+U18))</f>
        <v>4.5</v>
      </c>
      <c r="AI18" s="11" t="n">
        <f aca="false">AH18/12</f>
        <v>0.375</v>
      </c>
      <c r="AJ18" s="11" t="n">
        <f aca="false">AF18*AI18</f>
        <v>0.04781749511211</v>
      </c>
      <c r="AK18" s="11" t="s">
        <v>55</v>
      </c>
      <c r="AL18" s="11" t="s">
        <v>56</v>
      </c>
      <c r="AM18" s="11" t="s">
        <v>64</v>
      </c>
      <c r="AN18" s="11" t="s">
        <v>58</v>
      </c>
      <c r="AO18" s="11" t="s">
        <v>59</v>
      </c>
      <c r="AP18" s="11" t="s">
        <v>65</v>
      </c>
      <c r="AQ18" s="11" t="s">
        <v>61</v>
      </c>
    </row>
    <row r="19" customFormat="false" ht="13.8" hidden="false" customHeight="false" outlineLevel="0" collapsed="false">
      <c r="A19" s="11" t="s">
        <v>43</v>
      </c>
      <c r="B19" s="11" t="n">
        <v>1</v>
      </c>
      <c r="C19" s="11" t="s">
        <v>44</v>
      </c>
      <c r="D19" s="11" t="n">
        <v>2016</v>
      </c>
      <c r="E19" s="11" t="s">
        <v>45</v>
      </c>
      <c r="F19" s="11" t="s">
        <v>62</v>
      </c>
      <c r="G19" s="1" t="n">
        <v>10.25</v>
      </c>
      <c r="H19" s="1" t="n">
        <v>722.1</v>
      </c>
      <c r="I19" s="1" t="n">
        <f aca="false">(G19 +10) / (H19/1000)</f>
        <v>28.0432073120066</v>
      </c>
      <c r="J19" s="1" t="n">
        <v>6.8</v>
      </c>
      <c r="K19" s="1" t="s">
        <v>47</v>
      </c>
      <c r="L19" s="11" t="s">
        <v>48</v>
      </c>
      <c r="M19" s="11" t="s">
        <v>49</v>
      </c>
      <c r="N19" s="11" t="s">
        <v>50</v>
      </c>
      <c r="O19" s="11" t="s">
        <v>50</v>
      </c>
      <c r="P19" s="11" t="s">
        <v>51</v>
      </c>
      <c r="Q19" s="11" t="s">
        <v>52</v>
      </c>
      <c r="R19" s="11" t="n">
        <v>2.5</v>
      </c>
      <c r="S19" s="11" t="s">
        <v>53</v>
      </c>
      <c r="T19" s="16" t="n">
        <v>41883</v>
      </c>
      <c r="U19" s="11" t="n">
        <v>5</v>
      </c>
      <c r="V19" s="11" t="s">
        <v>54</v>
      </c>
      <c r="W19" s="11" t="n">
        <f aca="false">R19*U19</f>
        <v>12.5</v>
      </c>
      <c r="X19" s="14" t="n">
        <v>2.93</v>
      </c>
      <c r="Y19" s="14" t="n">
        <v>0.26</v>
      </c>
      <c r="Z19" s="13" t="n">
        <f aca="false">Y19*SQRT(AA19)</f>
        <v>0.52</v>
      </c>
      <c r="AA19" s="15" t="n">
        <v>4</v>
      </c>
      <c r="AB19" s="13" t="n">
        <v>2.21</v>
      </c>
      <c r="AC19" s="13" t="n">
        <v>0.11</v>
      </c>
      <c r="AD19" s="13" t="n">
        <f aca="false">AC19*SQRT(AE19)</f>
        <v>0.22</v>
      </c>
      <c r="AE19" s="11" t="n">
        <v>4</v>
      </c>
      <c r="AF19" s="11" t="n">
        <f aca="false">LN(AB19/X19)</f>
        <v>-0.282009907499315</v>
      </c>
      <c r="AG19" s="11" t="n">
        <f aca="false">((AD19)^2/((AB19)^2 * AE19)) + ((Z19)^2/((X19)^2 * AA19))</f>
        <v>0.0103517176582399</v>
      </c>
      <c r="AH19" s="11" t="n">
        <f aca="false">((AA19*AE19)/(AA19+AE19)) + ((U19*U19)/(U19+U19))</f>
        <v>4.5</v>
      </c>
      <c r="AI19" s="11" t="n">
        <f aca="false">AH19/12</f>
        <v>0.375</v>
      </c>
      <c r="AJ19" s="11" t="n">
        <f aca="false">AF19*AI19</f>
        <v>-0.105753715312243</v>
      </c>
      <c r="AK19" s="11" t="s">
        <v>55</v>
      </c>
      <c r="AL19" s="11" t="s">
        <v>56</v>
      </c>
      <c r="AM19" s="11" t="s">
        <v>64</v>
      </c>
      <c r="AN19" s="11" t="s">
        <v>58</v>
      </c>
      <c r="AO19" s="11" t="s">
        <v>59</v>
      </c>
      <c r="AP19" s="11" t="s">
        <v>65</v>
      </c>
      <c r="AQ19" s="11" t="s">
        <v>61</v>
      </c>
    </row>
    <row r="20" customFormat="false" ht="13.8" hidden="false" customHeight="false" outlineLevel="0" collapsed="false">
      <c r="A20" s="11" t="s">
        <v>43</v>
      </c>
      <c r="B20" s="11" t="n">
        <v>1</v>
      </c>
      <c r="C20" s="11" t="s">
        <v>44</v>
      </c>
      <c r="D20" s="11" t="n">
        <v>2016</v>
      </c>
      <c r="E20" s="11" t="s">
        <v>45</v>
      </c>
      <c r="F20" s="11" t="s">
        <v>46</v>
      </c>
      <c r="G20" s="1" t="n">
        <v>10.25</v>
      </c>
      <c r="H20" s="1" t="n">
        <v>722.1</v>
      </c>
      <c r="I20" s="1" t="n">
        <f aca="false">(G20 +10) / (H20/1000)</f>
        <v>28.0432073120066</v>
      </c>
      <c r="J20" s="1" t="n">
        <v>6.8</v>
      </c>
      <c r="K20" s="1" t="s">
        <v>47</v>
      </c>
      <c r="L20" s="11" t="s">
        <v>48</v>
      </c>
      <c r="M20" s="11" t="s">
        <v>49</v>
      </c>
      <c r="N20" s="11" t="s">
        <v>50</v>
      </c>
      <c r="O20" s="11" t="s">
        <v>50</v>
      </c>
      <c r="P20" s="11" t="s">
        <v>51</v>
      </c>
      <c r="Q20" s="11" t="s">
        <v>52</v>
      </c>
      <c r="R20" s="11" t="n">
        <v>2.5</v>
      </c>
      <c r="S20" s="11" t="s">
        <v>53</v>
      </c>
      <c r="T20" s="12" t="n">
        <v>41579</v>
      </c>
      <c r="U20" s="11" t="n">
        <v>5</v>
      </c>
      <c r="V20" s="11" t="s">
        <v>54</v>
      </c>
      <c r="W20" s="11" t="n">
        <f aca="false">R20*U20</f>
        <v>12.5</v>
      </c>
      <c r="X20" s="13" t="n">
        <v>0.96</v>
      </c>
      <c r="Y20" s="13" t="n">
        <v>0.04</v>
      </c>
      <c r="Z20" s="13" t="n">
        <f aca="false">Y20*SQRT(AA20)</f>
        <v>0.08</v>
      </c>
      <c r="AA20" s="11" t="n">
        <v>4</v>
      </c>
      <c r="AB20" s="13" t="n">
        <v>1.2</v>
      </c>
      <c r="AC20" s="13" t="n">
        <v>0.09</v>
      </c>
      <c r="AD20" s="13" t="n">
        <f aca="false">AC20*SQRT(AE20)</f>
        <v>0.18</v>
      </c>
      <c r="AE20" s="11" t="n">
        <v>4</v>
      </c>
      <c r="AF20" s="11" t="n">
        <f aca="false">LN(AB20/X20)</f>
        <v>0.22314355131421</v>
      </c>
      <c r="AG20" s="11" t="n">
        <f aca="false">((AD20)^2/((AB20)^2 * AE20)) + ((Z20)^2/((X20)^2 * AA20))</f>
        <v>0.00736111111111111</v>
      </c>
      <c r="AH20" s="11" t="n">
        <f aca="false">((AA20*AE20)/(AA20+AE20)) + ((U20*U20)/(U20+U20))</f>
        <v>4.5</v>
      </c>
      <c r="AI20" s="11" t="n">
        <f aca="false">AH20/12</f>
        <v>0.375</v>
      </c>
      <c r="AJ20" s="11" t="n">
        <f aca="false">AF20*AI20</f>
        <v>0.0836788317428288</v>
      </c>
      <c r="AK20" s="11" t="s">
        <v>55</v>
      </c>
      <c r="AL20" s="11" t="s">
        <v>56</v>
      </c>
      <c r="AM20" s="11" t="s">
        <v>64</v>
      </c>
      <c r="AN20" s="11" t="s">
        <v>58</v>
      </c>
      <c r="AO20" s="17" t="s">
        <v>63</v>
      </c>
      <c r="AP20" s="11" t="s">
        <v>65</v>
      </c>
      <c r="AQ20" s="11" t="s">
        <v>61</v>
      </c>
    </row>
    <row r="21" customFormat="false" ht="13.8" hidden="false" customHeight="false" outlineLevel="0" collapsed="false">
      <c r="A21" s="11" t="s">
        <v>43</v>
      </c>
      <c r="B21" s="11" t="n">
        <v>1</v>
      </c>
      <c r="C21" s="11" t="s">
        <v>44</v>
      </c>
      <c r="D21" s="11" t="n">
        <v>2016</v>
      </c>
      <c r="E21" s="11" t="s">
        <v>45</v>
      </c>
      <c r="F21" s="11" t="s">
        <v>62</v>
      </c>
      <c r="G21" s="1" t="n">
        <v>10.25</v>
      </c>
      <c r="H21" s="1" t="n">
        <v>722.1</v>
      </c>
      <c r="I21" s="1" t="n">
        <f aca="false">(G21 +10) / (H21/1000)</f>
        <v>28.0432073120066</v>
      </c>
      <c r="J21" s="1" t="n">
        <v>6.8</v>
      </c>
      <c r="K21" s="1" t="s">
        <v>47</v>
      </c>
      <c r="L21" s="11" t="s">
        <v>48</v>
      </c>
      <c r="M21" s="11" t="s">
        <v>49</v>
      </c>
      <c r="N21" s="11" t="s">
        <v>50</v>
      </c>
      <c r="O21" s="11" t="s">
        <v>50</v>
      </c>
      <c r="P21" s="11" t="s">
        <v>51</v>
      </c>
      <c r="Q21" s="11" t="s">
        <v>52</v>
      </c>
      <c r="R21" s="11" t="n">
        <v>2.5</v>
      </c>
      <c r="S21" s="11" t="s">
        <v>53</v>
      </c>
      <c r="T21" s="12" t="n">
        <v>41579</v>
      </c>
      <c r="U21" s="11" t="n">
        <v>5</v>
      </c>
      <c r="V21" s="11" t="s">
        <v>54</v>
      </c>
      <c r="W21" s="11" t="n">
        <f aca="false">R21*U21</f>
        <v>12.5</v>
      </c>
      <c r="X21" s="14" t="n">
        <v>1.3</v>
      </c>
      <c r="Y21" s="14" t="n">
        <v>0.18</v>
      </c>
      <c r="Z21" s="13" t="n">
        <f aca="false">Y21*SQRT(AA21)</f>
        <v>0.36</v>
      </c>
      <c r="AA21" s="15" t="n">
        <v>4</v>
      </c>
      <c r="AB21" s="13" t="n">
        <v>1.2</v>
      </c>
      <c r="AC21" s="13" t="n">
        <v>0.33</v>
      </c>
      <c r="AD21" s="13" t="n">
        <f aca="false">AC21*SQRT(AE21)</f>
        <v>0.66</v>
      </c>
      <c r="AE21" s="11" t="n">
        <v>4</v>
      </c>
      <c r="AF21" s="11" t="n">
        <f aca="false">LN(AB21/X21)</f>
        <v>-0.0800427076735365</v>
      </c>
      <c r="AG21" s="11" t="n">
        <f aca="false">((AD21)^2/((AB21)^2 * AE21)) + ((Z21)^2/((X21)^2 * AA21))</f>
        <v>0.0947965976331361</v>
      </c>
      <c r="AH21" s="11" t="n">
        <f aca="false">((AA21*AE21)/(AA21+AE21)) + ((U21*U21)/(U21+U21))</f>
        <v>4.5</v>
      </c>
      <c r="AI21" s="11" t="n">
        <f aca="false">AH21/12</f>
        <v>0.375</v>
      </c>
      <c r="AJ21" s="11" t="n">
        <f aca="false">AF21*AI21</f>
        <v>-0.0300160153775762</v>
      </c>
      <c r="AK21" s="11" t="s">
        <v>55</v>
      </c>
      <c r="AL21" s="11" t="s">
        <v>56</v>
      </c>
      <c r="AM21" s="11" t="s">
        <v>64</v>
      </c>
      <c r="AN21" s="11" t="s">
        <v>58</v>
      </c>
      <c r="AO21" s="17" t="s">
        <v>63</v>
      </c>
      <c r="AP21" s="11" t="s">
        <v>65</v>
      </c>
      <c r="AQ21" s="11" t="s">
        <v>61</v>
      </c>
    </row>
    <row r="22" customFormat="false" ht="13.8" hidden="false" customHeight="false" outlineLevel="0" collapsed="false">
      <c r="A22" s="11" t="s">
        <v>43</v>
      </c>
      <c r="B22" s="11" t="n">
        <v>1</v>
      </c>
      <c r="C22" s="11" t="s">
        <v>44</v>
      </c>
      <c r="D22" s="11" t="n">
        <v>2016</v>
      </c>
      <c r="E22" s="11" t="s">
        <v>45</v>
      </c>
      <c r="F22" s="11" t="s">
        <v>46</v>
      </c>
      <c r="G22" s="1" t="n">
        <v>10.25</v>
      </c>
      <c r="H22" s="1" t="n">
        <v>722.1</v>
      </c>
      <c r="I22" s="1" t="n">
        <f aca="false">(G22 +10) / (H22/1000)</f>
        <v>28.0432073120066</v>
      </c>
      <c r="J22" s="1" t="n">
        <v>6.8</v>
      </c>
      <c r="K22" s="1" t="s">
        <v>47</v>
      </c>
      <c r="L22" s="11" t="s">
        <v>48</v>
      </c>
      <c r="M22" s="11" t="s">
        <v>49</v>
      </c>
      <c r="N22" s="11" t="s">
        <v>50</v>
      </c>
      <c r="O22" s="11" t="s">
        <v>50</v>
      </c>
      <c r="P22" s="11" t="s">
        <v>51</v>
      </c>
      <c r="Q22" s="11" t="s">
        <v>52</v>
      </c>
      <c r="R22" s="11" t="n">
        <v>2.5</v>
      </c>
      <c r="S22" s="11" t="s">
        <v>53</v>
      </c>
      <c r="T22" s="16" t="n">
        <v>41699</v>
      </c>
      <c r="U22" s="11" t="n">
        <v>5</v>
      </c>
      <c r="V22" s="11" t="s">
        <v>54</v>
      </c>
      <c r="W22" s="11" t="n">
        <f aca="false">R22*U22</f>
        <v>12.5</v>
      </c>
      <c r="X22" s="13" t="n">
        <v>0.73</v>
      </c>
      <c r="Y22" s="13" t="n">
        <v>0.08</v>
      </c>
      <c r="Z22" s="13" t="n">
        <f aca="false">Y22*SQRT(AA22)</f>
        <v>0.16</v>
      </c>
      <c r="AA22" s="11" t="n">
        <v>4</v>
      </c>
      <c r="AB22" s="13" t="n">
        <v>0.78</v>
      </c>
      <c r="AC22" s="13" t="n">
        <v>0.04</v>
      </c>
      <c r="AD22" s="13" t="n">
        <f aca="false">AC22*SQRT(AE22)</f>
        <v>0.08</v>
      </c>
      <c r="AE22" s="11" t="n">
        <v>4</v>
      </c>
      <c r="AF22" s="11" t="n">
        <f aca="false">LN(AB22/X22)</f>
        <v>0.0662493855412007</v>
      </c>
      <c r="AG22" s="11" t="n">
        <f aca="false">((AD22)^2/((AB22)^2 * AE22)) + ((Z22)^2/((X22)^2 * AA22))</f>
        <v>0.0146396067120117</v>
      </c>
      <c r="AH22" s="11" t="n">
        <f aca="false">((AA22*AE22)/(AA22+AE22)) + ((U22*U22)/(U22+U22))</f>
        <v>4.5</v>
      </c>
      <c r="AI22" s="11" t="n">
        <f aca="false">AH22/12</f>
        <v>0.375</v>
      </c>
      <c r="AJ22" s="11" t="n">
        <f aca="false">AF22*AI22</f>
        <v>0.0248435195779503</v>
      </c>
      <c r="AK22" s="11" t="s">
        <v>55</v>
      </c>
      <c r="AL22" s="11" t="s">
        <v>56</v>
      </c>
      <c r="AM22" s="11" t="s">
        <v>64</v>
      </c>
      <c r="AN22" s="11" t="s">
        <v>58</v>
      </c>
      <c r="AO22" s="17" t="s">
        <v>63</v>
      </c>
      <c r="AP22" s="11" t="s">
        <v>65</v>
      </c>
      <c r="AQ22" s="11" t="s">
        <v>61</v>
      </c>
    </row>
    <row r="23" customFormat="false" ht="13.8" hidden="false" customHeight="false" outlineLevel="0" collapsed="false">
      <c r="A23" s="11" t="s">
        <v>43</v>
      </c>
      <c r="B23" s="11" t="n">
        <v>1</v>
      </c>
      <c r="C23" s="11" t="s">
        <v>44</v>
      </c>
      <c r="D23" s="11" t="n">
        <v>2016</v>
      </c>
      <c r="E23" s="11" t="s">
        <v>45</v>
      </c>
      <c r="F23" s="11" t="s">
        <v>62</v>
      </c>
      <c r="G23" s="1" t="n">
        <v>10.25</v>
      </c>
      <c r="H23" s="1" t="n">
        <v>722.1</v>
      </c>
      <c r="I23" s="1" t="n">
        <f aca="false">(G23 +10) / (H23/1000)</f>
        <v>28.0432073120066</v>
      </c>
      <c r="J23" s="1" t="n">
        <v>6.8</v>
      </c>
      <c r="K23" s="1" t="s">
        <v>47</v>
      </c>
      <c r="L23" s="11" t="s">
        <v>48</v>
      </c>
      <c r="M23" s="11" t="s">
        <v>49</v>
      </c>
      <c r="N23" s="11" t="s">
        <v>50</v>
      </c>
      <c r="O23" s="11" t="s">
        <v>50</v>
      </c>
      <c r="P23" s="11" t="s">
        <v>51</v>
      </c>
      <c r="Q23" s="11" t="s">
        <v>52</v>
      </c>
      <c r="R23" s="11" t="n">
        <v>2.5</v>
      </c>
      <c r="S23" s="11" t="s">
        <v>53</v>
      </c>
      <c r="T23" s="16" t="n">
        <v>41699</v>
      </c>
      <c r="U23" s="11" t="n">
        <v>5</v>
      </c>
      <c r="V23" s="11" t="s">
        <v>54</v>
      </c>
      <c r="W23" s="11" t="n">
        <f aca="false">R23*U23</f>
        <v>12.5</v>
      </c>
      <c r="X23" s="14" t="n">
        <v>0.88</v>
      </c>
      <c r="Y23" s="14" t="n">
        <v>0.04</v>
      </c>
      <c r="Z23" s="13" t="n">
        <f aca="false">Y23*SQRT(AA23)</f>
        <v>0.08</v>
      </c>
      <c r="AA23" s="15" t="n">
        <v>4</v>
      </c>
      <c r="AB23" s="13" t="n">
        <v>0.86</v>
      </c>
      <c r="AC23" s="13" t="n">
        <v>0.11</v>
      </c>
      <c r="AD23" s="13" t="n">
        <f aca="false">AC23*SQRT(AE23)</f>
        <v>0.22</v>
      </c>
      <c r="AE23" s="11" t="n">
        <v>4</v>
      </c>
      <c r="AF23" s="11" t="n">
        <f aca="false">LN(AB23/X23)</f>
        <v>-0.0229895182246987</v>
      </c>
      <c r="AG23" s="11" t="n">
        <f aca="false">((AD23)^2/((AB23)^2 * AE23)) + ((Z23)^2/((X23)^2 * AA23))</f>
        <v>0.0184263104023171</v>
      </c>
      <c r="AH23" s="11" t="n">
        <f aca="false">((AA23*AE23)/(AA23+AE23)) + ((U23*U23)/(U23+U23))</f>
        <v>4.5</v>
      </c>
      <c r="AI23" s="11" t="n">
        <f aca="false">AH23/12</f>
        <v>0.375</v>
      </c>
      <c r="AJ23" s="11" t="n">
        <f aca="false">AF23*AI23</f>
        <v>-0.00862106933426201</v>
      </c>
      <c r="AK23" s="11" t="s">
        <v>55</v>
      </c>
      <c r="AL23" s="11" t="s">
        <v>56</v>
      </c>
      <c r="AM23" s="11" t="s">
        <v>64</v>
      </c>
      <c r="AN23" s="11" t="s">
        <v>58</v>
      </c>
      <c r="AO23" s="17" t="s">
        <v>63</v>
      </c>
      <c r="AP23" s="11" t="s">
        <v>65</v>
      </c>
      <c r="AQ23" s="11" t="s">
        <v>61</v>
      </c>
    </row>
    <row r="24" customFormat="false" ht="13.8" hidden="false" customHeight="false" outlineLevel="0" collapsed="false">
      <c r="A24" s="11" t="s">
        <v>43</v>
      </c>
      <c r="B24" s="11" t="n">
        <v>1</v>
      </c>
      <c r="C24" s="11" t="s">
        <v>44</v>
      </c>
      <c r="D24" s="11" t="n">
        <v>2016</v>
      </c>
      <c r="E24" s="11" t="s">
        <v>45</v>
      </c>
      <c r="F24" s="11" t="s">
        <v>46</v>
      </c>
      <c r="G24" s="1" t="n">
        <v>10.25</v>
      </c>
      <c r="H24" s="1" t="n">
        <v>722.1</v>
      </c>
      <c r="I24" s="1" t="n">
        <f aca="false">(G24 +10) / (H24/1000)</f>
        <v>28.0432073120066</v>
      </c>
      <c r="J24" s="1" t="n">
        <v>6.8</v>
      </c>
      <c r="K24" s="1" t="s">
        <v>47</v>
      </c>
      <c r="L24" s="11" t="s">
        <v>48</v>
      </c>
      <c r="M24" s="11" t="s">
        <v>49</v>
      </c>
      <c r="N24" s="11" t="s">
        <v>50</v>
      </c>
      <c r="O24" s="11" t="s">
        <v>50</v>
      </c>
      <c r="P24" s="11" t="s">
        <v>51</v>
      </c>
      <c r="Q24" s="11" t="s">
        <v>52</v>
      </c>
      <c r="R24" s="11" t="n">
        <v>2.5</v>
      </c>
      <c r="S24" s="11" t="s">
        <v>53</v>
      </c>
      <c r="T24" s="16" t="n">
        <v>41883</v>
      </c>
      <c r="U24" s="11" t="n">
        <v>5</v>
      </c>
      <c r="V24" s="11" t="s">
        <v>54</v>
      </c>
      <c r="W24" s="11" t="n">
        <f aca="false">R24*U24</f>
        <v>12.5</v>
      </c>
      <c r="X24" s="13" t="n">
        <v>0.73</v>
      </c>
      <c r="Y24" s="13" t="n">
        <v>0.11</v>
      </c>
      <c r="Z24" s="13" t="n">
        <f aca="false">Y24*SQRT(AA24)</f>
        <v>0.22</v>
      </c>
      <c r="AA24" s="11" t="n">
        <v>4</v>
      </c>
      <c r="AB24" s="13" t="n">
        <v>0.55</v>
      </c>
      <c r="AC24" s="13" t="n">
        <v>0.04</v>
      </c>
      <c r="AD24" s="13" t="n">
        <f aca="false">AC24*SQRT(AE24)</f>
        <v>0.08</v>
      </c>
      <c r="AE24" s="11" t="n">
        <v>4</v>
      </c>
      <c r="AF24" s="11" t="n">
        <f aca="false">LN(AB24/X24)</f>
        <v>-0.28312625591592</v>
      </c>
      <c r="AG24" s="11" t="n">
        <f aca="false">((AD24)^2/((AB24)^2 * AE24)) + ((Z24)^2/((X24)^2 * AA24))</f>
        <v>0.027995204781571</v>
      </c>
      <c r="AH24" s="11" t="n">
        <f aca="false">((AA24*AE24)/(AA24+AE24)) + ((U24*U24)/(U24+U24))</f>
        <v>4.5</v>
      </c>
      <c r="AI24" s="11" t="n">
        <f aca="false">AH24/12</f>
        <v>0.375</v>
      </c>
      <c r="AJ24" s="11" t="n">
        <f aca="false">AF24*AI24</f>
        <v>-0.10617234596847</v>
      </c>
      <c r="AK24" s="11" t="s">
        <v>55</v>
      </c>
      <c r="AL24" s="11" t="s">
        <v>56</v>
      </c>
      <c r="AM24" s="11" t="s">
        <v>64</v>
      </c>
      <c r="AN24" s="11" t="s">
        <v>58</v>
      </c>
      <c r="AO24" s="17" t="s">
        <v>63</v>
      </c>
      <c r="AP24" s="11" t="s">
        <v>65</v>
      </c>
      <c r="AQ24" s="11" t="s">
        <v>61</v>
      </c>
    </row>
    <row r="25" customFormat="false" ht="13.8" hidden="false" customHeight="false" outlineLevel="0" collapsed="false">
      <c r="A25" s="11" t="s">
        <v>43</v>
      </c>
      <c r="B25" s="11" t="n">
        <v>1</v>
      </c>
      <c r="C25" s="11" t="s">
        <v>44</v>
      </c>
      <c r="D25" s="11" t="n">
        <v>2016</v>
      </c>
      <c r="E25" s="11" t="s">
        <v>45</v>
      </c>
      <c r="F25" s="11" t="s">
        <v>62</v>
      </c>
      <c r="G25" s="1" t="n">
        <v>10.25</v>
      </c>
      <c r="H25" s="1" t="n">
        <v>722.1</v>
      </c>
      <c r="I25" s="1" t="n">
        <f aca="false">(G25 +10) / (H25/1000)</f>
        <v>28.0432073120066</v>
      </c>
      <c r="J25" s="1" t="n">
        <v>6.8</v>
      </c>
      <c r="K25" s="1" t="s">
        <v>47</v>
      </c>
      <c r="L25" s="11" t="s">
        <v>48</v>
      </c>
      <c r="M25" s="11" t="s">
        <v>49</v>
      </c>
      <c r="N25" s="11" t="s">
        <v>50</v>
      </c>
      <c r="O25" s="11" t="s">
        <v>50</v>
      </c>
      <c r="P25" s="11" t="s">
        <v>51</v>
      </c>
      <c r="Q25" s="11" t="s">
        <v>52</v>
      </c>
      <c r="R25" s="11" t="n">
        <v>2.5</v>
      </c>
      <c r="S25" s="11" t="s">
        <v>53</v>
      </c>
      <c r="T25" s="16" t="n">
        <v>41883</v>
      </c>
      <c r="U25" s="11" t="n">
        <v>5</v>
      </c>
      <c r="V25" s="11" t="s">
        <v>54</v>
      </c>
      <c r="W25" s="11" t="n">
        <f aca="false">R25*U25</f>
        <v>12.5</v>
      </c>
      <c r="X25" s="14" t="n">
        <v>0.87</v>
      </c>
      <c r="Y25" s="14" t="n">
        <v>0.14</v>
      </c>
      <c r="Z25" s="13" t="n">
        <f aca="false">Y25*SQRT(AA25)</f>
        <v>0.28</v>
      </c>
      <c r="AA25" s="15" t="n">
        <v>4</v>
      </c>
      <c r="AB25" s="13" t="n">
        <v>0.7</v>
      </c>
      <c r="AC25" s="13" t="n">
        <v>0.05</v>
      </c>
      <c r="AD25" s="13" t="n">
        <f aca="false">AC25*SQRT(AE25)</f>
        <v>0.1</v>
      </c>
      <c r="AE25" s="11" t="n">
        <v>4</v>
      </c>
      <c r="AF25" s="11" t="n">
        <f aca="false">LN(AB25/X25)</f>
        <v>-0.217412876605225</v>
      </c>
      <c r="AG25" s="11" t="n">
        <f aca="false">((AD25)^2/((AB25)^2 * AE25)) + ((Z25)^2/((X25)^2 * AA25))</f>
        <v>0.0309971392441241</v>
      </c>
      <c r="AH25" s="11" t="n">
        <f aca="false">((AA25*AE25)/(AA25+AE25)) + ((U25*U25)/(U25+U25))</f>
        <v>4.5</v>
      </c>
      <c r="AI25" s="11" t="n">
        <f aca="false">AH25/12</f>
        <v>0.375</v>
      </c>
      <c r="AJ25" s="11" t="n">
        <f aca="false">AF25*AI25</f>
        <v>-0.0815298287269594</v>
      </c>
      <c r="AK25" s="11" t="s">
        <v>55</v>
      </c>
      <c r="AL25" s="11" t="s">
        <v>56</v>
      </c>
      <c r="AM25" s="11" t="s">
        <v>64</v>
      </c>
      <c r="AN25" s="11" t="s">
        <v>58</v>
      </c>
      <c r="AO25" s="17" t="s">
        <v>63</v>
      </c>
      <c r="AP25" s="11" t="s">
        <v>65</v>
      </c>
      <c r="AQ25" s="11" t="s">
        <v>61</v>
      </c>
    </row>
    <row r="26" customFormat="false" ht="13.8" hidden="false" customHeight="false" outlineLevel="0" collapsed="false">
      <c r="A26" s="11" t="s">
        <v>43</v>
      </c>
      <c r="B26" s="11" t="n">
        <v>1</v>
      </c>
      <c r="C26" s="11" t="s">
        <v>44</v>
      </c>
      <c r="D26" s="11" t="n">
        <v>2016</v>
      </c>
      <c r="E26" s="11" t="s">
        <v>45</v>
      </c>
      <c r="F26" s="11" t="s">
        <v>46</v>
      </c>
      <c r="G26" s="1" t="n">
        <v>10.25</v>
      </c>
      <c r="H26" s="1" t="n">
        <v>722.1</v>
      </c>
      <c r="I26" s="1" t="n">
        <f aca="false">(G26 +10) / (H26/1000)</f>
        <v>28.0432073120066</v>
      </c>
      <c r="J26" s="1" t="n">
        <v>6.8</v>
      </c>
      <c r="K26" s="1" t="s">
        <v>47</v>
      </c>
      <c r="L26" s="11" t="s">
        <v>48</v>
      </c>
      <c r="M26" s="11" t="s">
        <v>49</v>
      </c>
      <c r="N26" s="11" t="s">
        <v>50</v>
      </c>
      <c r="O26" s="11" t="s">
        <v>50</v>
      </c>
      <c r="P26" s="11" t="s">
        <v>51</v>
      </c>
      <c r="Q26" s="11" t="s">
        <v>52</v>
      </c>
      <c r="R26" s="11" t="n">
        <v>2.5</v>
      </c>
      <c r="S26" s="11" t="s">
        <v>53</v>
      </c>
      <c r="T26" s="12" t="n">
        <v>41579</v>
      </c>
      <c r="U26" s="11" t="n">
        <v>5</v>
      </c>
      <c r="V26" s="11" t="s">
        <v>54</v>
      </c>
      <c r="W26" s="11" t="n">
        <f aca="false">R26*U26</f>
        <v>12.5</v>
      </c>
      <c r="X26" s="13" t="n">
        <v>2.27</v>
      </c>
      <c r="Y26" s="13" t="n">
        <v>0.27</v>
      </c>
      <c r="Z26" s="13" t="n">
        <f aca="false">Y26*SQRT(AA26)</f>
        <v>0.603738353924943</v>
      </c>
      <c r="AA26" s="11" t="n">
        <v>5</v>
      </c>
      <c r="AB26" s="13" t="n">
        <v>2.22</v>
      </c>
      <c r="AC26" s="13" t="n">
        <v>0.14</v>
      </c>
      <c r="AD26" s="13" t="n">
        <f aca="false">AC26*SQRT(AE26)</f>
        <v>0.28</v>
      </c>
      <c r="AE26" s="11" t="n">
        <v>4</v>
      </c>
      <c r="AF26" s="11" t="n">
        <f aca="false">LN(AB26/X26)</f>
        <v>-0.0222726356091232</v>
      </c>
      <c r="AG26" s="11" t="n">
        <f aca="false">((AD26)^2/((AB26)^2 * AE26)) + ((Z26)^2/((X26)^2 * AA26))</f>
        <v>0.0181243232466553</v>
      </c>
      <c r="AH26" s="11" t="n">
        <f aca="false">((AA26*AE26)/(AA26+AE26)) + ((U26*U26)/(U26+U26))</f>
        <v>4.72222222222222</v>
      </c>
      <c r="AI26" s="11" t="n">
        <f aca="false">AH26/12</f>
        <v>0.393518518518519</v>
      </c>
      <c r="AJ26" s="11" t="n">
        <f aca="false">AF26*AI26</f>
        <v>-0.00876469456840496</v>
      </c>
      <c r="AK26" s="11" t="s">
        <v>55</v>
      </c>
      <c r="AL26" s="11" t="s">
        <v>56</v>
      </c>
      <c r="AM26" s="11" t="s">
        <v>66</v>
      </c>
      <c r="AN26" s="11" t="s">
        <v>58</v>
      </c>
      <c r="AO26" s="11" t="s">
        <v>59</v>
      </c>
      <c r="AP26" s="11" t="s">
        <v>65</v>
      </c>
      <c r="AQ26" s="11" t="s">
        <v>61</v>
      </c>
    </row>
    <row r="27" customFormat="false" ht="13.8" hidden="false" customHeight="false" outlineLevel="0" collapsed="false">
      <c r="A27" s="11" t="s">
        <v>43</v>
      </c>
      <c r="B27" s="11" t="n">
        <v>1</v>
      </c>
      <c r="C27" s="11" t="s">
        <v>44</v>
      </c>
      <c r="D27" s="11" t="n">
        <v>2016</v>
      </c>
      <c r="E27" s="11" t="s">
        <v>45</v>
      </c>
      <c r="F27" s="11" t="s">
        <v>62</v>
      </c>
      <c r="G27" s="1" t="n">
        <v>10.25</v>
      </c>
      <c r="H27" s="1" t="n">
        <v>722.1</v>
      </c>
      <c r="I27" s="1" t="n">
        <f aca="false">(G27 +10) / (H27/1000)</f>
        <v>28.0432073120066</v>
      </c>
      <c r="J27" s="1" t="n">
        <v>6.8</v>
      </c>
      <c r="K27" s="1" t="s">
        <v>47</v>
      </c>
      <c r="L27" s="11" t="s">
        <v>48</v>
      </c>
      <c r="M27" s="11" t="s">
        <v>49</v>
      </c>
      <c r="N27" s="11" t="s">
        <v>50</v>
      </c>
      <c r="O27" s="11" t="s">
        <v>50</v>
      </c>
      <c r="P27" s="11" t="s">
        <v>51</v>
      </c>
      <c r="Q27" s="11" t="s">
        <v>52</v>
      </c>
      <c r="R27" s="11" t="n">
        <v>2.5</v>
      </c>
      <c r="S27" s="11" t="s">
        <v>53</v>
      </c>
      <c r="T27" s="12" t="n">
        <v>41579</v>
      </c>
      <c r="U27" s="11" t="n">
        <v>5</v>
      </c>
      <c r="V27" s="11" t="s">
        <v>54</v>
      </c>
      <c r="W27" s="11" t="n">
        <f aca="false">R27*U27</f>
        <v>12.5</v>
      </c>
      <c r="X27" s="14" t="n">
        <v>2.19</v>
      </c>
      <c r="Y27" s="14" t="n">
        <v>0.27</v>
      </c>
      <c r="Z27" s="13" t="n">
        <f aca="false">Y27*SQRT(AA27)</f>
        <v>0.54</v>
      </c>
      <c r="AA27" s="15" t="n">
        <v>4</v>
      </c>
      <c r="AB27" s="13" t="n">
        <v>2.34</v>
      </c>
      <c r="AC27" s="13" t="n">
        <v>0.13</v>
      </c>
      <c r="AD27" s="13" t="n">
        <f aca="false">AC27*SQRT(AE27)</f>
        <v>0.26</v>
      </c>
      <c r="AE27" s="11" t="n">
        <v>4</v>
      </c>
      <c r="AF27" s="11" t="n">
        <f aca="false">LN(AB27/X27)</f>
        <v>0.0662493855412007</v>
      </c>
      <c r="AG27" s="11" t="n">
        <f aca="false">((AD27)^2/((AB27)^2 * AE27)) + ((Z27)^2/((X27)^2 * AA27))</f>
        <v>0.0182862696311123</v>
      </c>
      <c r="AH27" s="11" t="n">
        <f aca="false">((AA27*AE27)/(AA27+AE27)) + ((U27*U27)/(U27+U27))</f>
        <v>4.5</v>
      </c>
      <c r="AI27" s="11" t="n">
        <f aca="false">AH27/12</f>
        <v>0.375</v>
      </c>
      <c r="AJ27" s="11" t="n">
        <f aca="false">AF27*AI27</f>
        <v>0.0248435195779503</v>
      </c>
      <c r="AK27" s="11" t="s">
        <v>55</v>
      </c>
      <c r="AL27" s="11" t="s">
        <v>56</v>
      </c>
      <c r="AM27" s="11" t="s">
        <v>66</v>
      </c>
      <c r="AN27" s="11" t="s">
        <v>58</v>
      </c>
      <c r="AO27" s="11" t="s">
        <v>59</v>
      </c>
      <c r="AP27" s="11" t="s">
        <v>65</v>
      </c>
      <c r="AQ27" s="11" t="s">
        <v>61</v>
      </c>
    </row>
    <row r="28" customFormat="false" ht="13.8" hidden="false" customHeight="false" outlineLevel="0" collapsed="false">
      <c r="A28" s="11" t="s">
        <v>43</v>
      </c>
      <c r="B28" s="11" t="n">
        <v>1</v>
      </c>
      <c r="C28" s="11" t="s">
        <v>44</v>
      </c>
      <c r="D28" s="11" t="n">
        <v>2016</v>
      </c>
      <c r="E28" s="11" t="s">
        <v>45</v>
      </c>
      <c r="F28" s="11" t="s">
        <v>46</v>
      </c>
      <c r="G28" s="1" t="n">
        <v>10.25</v>
      </c>
      <c r="H28" s="1" t="n">
        <v>722.1</v>
      </c>
      <c r="I28" s="1" t="n">
        <f aca="false">(G28 +10) / (H28/1000)</f>
        <v>28.0432073120066</v>
      </c>
      <c r="J28" s="1" t="n">
        <v>6.8</v>
      </c>
      <c r="K28" s="1" t="s">
        <v>47</v>
      </c>
      <c r="L28" s="11" t="s">
        <v>48</v>
      </c>
      <c r="M28" s="11" t="s">
        <v>49</v>
      </c>
      <c r="N28" s="11" t="s">
        <v>50</v>
      </c>
      <c r="O28" s="11" t="s">
        <v>50</v>
      </c>
      <c r="P28" s="11" t="s">
        <v>51</v>
      </c>
      <c r="Q28" s="11" t="s">
        <v>52</v>
      </c>
      <c r="R28" s="11" t="n">
        <v>2.5</v>
      </c>
      <c r="S28" s="11" t="s">
        <v>53</v>
      </c>
      <c r="T28" s="16" t="n">
        <v>41699</v>
      </c>
      <c r="U28" s="11" t="n">
        <v>5</v>
      </c>
      <c r="V28" s="11" t="s">
        <v>54</v>
      </c>
      <c r="W28" s="11" t="n">
        <f aca="false">R28*U28</f>
        <v>12.5</v>
      </c>
      <c r="X28" s="13" t="n">
        <v>1.48</v>
      </c>
      <c r="Y28" s="13" t="n">
        <v>0.14</v>
      </c>
      <c r="Z28" s="13" t="n">
        <f aca="false">Y28*SQRT(AA28)</f>
        <v>0.313049516849971</v>
      </c>
      <c r="AA28" s="11" t="n">
        <v>5</v>
      </c>
      <c r="AB28" s="13" t="n">
        <v>1.3</v>
      </c>
      <c r="AC28" s="13" t="n">
        <v>0.06</v>
      </c>
      <c r="AD28" s="13" t="n">
        <f aca="false">AC28*SQRT(AE28)</f>
        <v>0.12</v>
      </c>
      <c r="AE28" s="11" t="n">
        <v>4</v>
      </c>
      <c r="AF28" s="11" t="n">
        <f aca="false">LN(AB28/X28)</f>
        <v>-0.129677823308533</v>
      </c>
      <c r="AG28" s="11" t="n">
        <f aca="false">((AD28)^2/((AB28)^2 * AE28)) + ((Z28)^2/((X28)^2 * AA28))</f>
        <v>0.0110783148413086</v>
      </c>
      <c r="AH28" s="11" t="n">
        <f aca="false">((AA28*AE28)/(AA28+AE28)) + ((U28*U28)/(U28+U28))</f>
        <v>4.72222222222222</v>
      </c>
      <c r="AI28" s="11" t="n">
        <f aca="false">AH28/12</f>
        <v>0.393518518518519</v>
      </c>
      <c r="AJ28" s="11" t="n">
        <f aca="false">AF28*AI28</f>
        <v>-0.0510306249130801</v>
      </c>
      <c r="AK28" s="11" t="s">
        <v>55</v>
      </c>
      <c r="AL28" s="11" t="s">
        <v>56</v>
      </c>
      <c r="AM28" s="11" t="s">
        <v>66</v>
      </c>
      <c r="AN28" s="11" t="s">
        <v>58</v>
      </c>
      <c r="AO28" s="11" t="s">
        <v>59</v>
      </c>
      <c r="AP28" s="11" t="s">
        <v>65</v>
      </c>
      <c r="AQ28" s="11" t="s">
        <v>61</v>
      </c>
    </row>
    <row r="29" customFormat="false" ht="13.8" hidden="false" customHeight="false" outlineLevel="0" collapsed="false">
      <c r="A29" s="11" t="s">
        <v>43</v>
      </c>
      <c r="B29" s="11" t="n">
        <v>1</v>
      </c>
      <c r="C29" s="11" t="s">
        <v>44</v>
      </c>
      <c r="D29" s="11" t="n">
        <v>2016</v>
      </c>
      <c r="E29" s="11" t="s">
        <v>45</v>
      </c>
      <c r="F29" s="11" t="s">
        <v>62</v>
      </c>
      <c r="G29" s="1" t="n">
        <v>10.25</v>
      </c>
      <c r="H29" s="1" t="n">
        <v>722.1</v>
      </c>
      <c r="I29" s="1" t="n">
        <f aca="false">(G29 +10) / (H29/1000)</f>
        <v>28.0432073120066</v>
      </c>
      <c r="J29" s="1" t="n">
        <v>6.8</v>
      </c>
      <c r="K29" s="1" t="s">
        <v>47</v>
      </c>
      <c r="L29" s="11" t="s">
        <v>48</v>
      </c>
      <c r="M29" s="11" t="s">
        <v>49</v>
      </c>
      <c r="N29" s="11" t="s">
        <v>50</v>
      </c>
      <c r="O29" s="11" t="s">
        <v>50</v>
      </c>
      <c r="P29" s="11" t="s">
        <v>51</v>
      </c>
      <c r="Q29" s="11" t="s">
        <v>52</v>
      </c>
      <c r="R29" s="11" t="n">
        <v>2.5</v>
      </c>
      <c r="S29" s="11" t="s">
        <v>53</v>
      </c>
      <c r="T29" s="16" t="n">
        <v>41699</v>
      </c>
      <c r="U29" s="11" t="n">
        <v>5</v>
      </c>
      <c r="V29" s="11" t="s">
        <v>54</v>
      </c>
      <c r="W29" s="11" t="n">
        <f aca="false">R29*U29</f>
        <v>12.5</v>
      </c>
      <c r="X29" s="14" t="n">
        <v>1.42</v>
      </c>
      <c r="Y29" s="14" t="n">
        <v>0.11</v>
      </c>
      <c r="Z29" s="13" t="n">
        <f aca="false">Y29*SQRT(AA29)</f>
        <v>0.22</v>
      </c>
      <c r="AA29" s="15" t="n">
        <v>4</v>
      </c>
      <c r="AB29" s="13" t="n">
        <v>1.29</v>
      </c>
      <c r="AC29" s="13" t="n">
        <v>0.07</v>
      </c>
      <c r="AD29" s="13" t="n">
        <f aca="false">AC29*SQRT(AE29)</f>
        <v>0.14</v>
      </c>
      <c r="AE29" s="11" t="n">
        <v>4</v>
      </c>
      <c r="AF29" s="11" t="n">
        <f aca="false">LN(AB29/X29)</f>
        <v>-0.0960146532395885</v>
      </c>
      <c r="AG29" s="11" t="n">
        <f aca="false">((AD29)^2/((AB29)^2 * AE29)) + ((Z29)^2/((X29)^2 * AA29))</f>
        <v>0.00894532807661271</v>
      </c>
      <c r="AH29" s="11" t="n">
        <f aca="false">((AA29*AE29)/(AA29+AE29)) + ((U29*U29)/(U29+U29))</f>
        <v>4.5</v>
      </c>
      <c r="AI29" s="11" t="n">
        <f aca="false">AH29/12</f>
        <v>0.375</v>
      </c>
      <c r="AJ29" s="11" t="n">
        <f aca="false">AF29*AI29</f>
        <v>-0.0360054949648457</v>
      </c>
      <c r="AK29" s="11" t="s">
        <v>55</v>
      </c>
      <c r="AL29" s="11" t="s">
        <v>56</v>
      </c>
      <c r="AM29" s="11" t="s">
        <v>66</v>
      </c>
      <c r="AN29" s="11" t="s">
        <v>58</v>
      </c>
      <c r="AO29" s="11" t="s">
        <v>59</v>
      </c>
      <c r="AP29" s="11" t="s">
        <v>65</v>
      </c>
      <c r="AQ29" s="11" t="s">
        <v>61</v>
      </c>
    </row>
    <row r="30" customFormat="false" ht="13.8" hidden="false" customHeight="false" outlineLevel="0" collapsed="false">
      <c r="A30" s="11" t="s">
        <v>43</v>
      </c>
      <c r="B30" s="11" t="n">
        <v>1</v>
      </c>
      <c r="C30" s="11" t="s">
        <v>44</v>
      </c>
      <c r="D30" s="11" t="n">
        <v>2016</v>
      </c>
      <c r="E30" s="11" t="s">
        <v>45</v>
      </c>
      <c r="F30" s="11" t="s">
        <v>46</v>
      </c>
      <c r="G30" s="1" t="n">
        <v>10.25</v>
      </c>
      <c r="H30" s="1" t="n">
        <v>722.1</v>
      </c>
      <c r="I30" s="1" t="n">
        <f aca="false">(G30 +10) / (H30/1000)</f>
        <v>28.0432073120066</v>
      </c>
      <c r="J30" s="1" t="n">
        <v>6.8</v>
      </c>
      <c r="K30" s="1" t="s">
        <v>47</v>
      </c>
      <c r="L30" s="11" t="s">
        <v>48</v>
      </c>
      <c r="M30" s="11" t="s">
        <v>49</v>
      </c>
      <c r="N30" s="11" t="s">
        <v>50</v>
      </c>
      <c r="O30" s="11" t="s">
        <v>50</v>
      </c>
      <c r="P30" s="11" t="s">
        <v>51</v>
      </c>
      <c r="Q30" s="11" t="s">
        <v>52</v>
      </c>
      <c r="R30" s="11" t="n">
        <v>2.5</v>
      </c>
      <c r="S30" s="11" t="s">
        <v>53</v>
      </c>
      <c r="T30" s="16" t="n">
        <v>41883</v>
      </c>
      <c r="U30" s="11" t="n">
        <v>5</v>
      </c>
      <c r="V30" s="11" t="s">
        <v>54</v>
      </c>
      <c r="W30" s="11" t="n">
        <f aca="false">R30*U30</f>
        <v>12.5</v>
      </c>
      <c r="X30" s="13" t="n">
        <v>1.95</v>
      </c>
      <c r="Y30" s="13" t="n">
        <v>0.13</v>
      </c>
      <c r="Z30" s="13" t="n">
        <f aca="false">Y30*SQRT(AA30)</f>
        <v>0.290688837074973</v>
      </c>
      <c r="AA30" s="11" t="n">
        <v>5</v>
      </c>
      <c r="AB30" s="13" t="n">
        <v>1.97</v>
      </c>
      <c r="AC30" s="13" t="n">
        <v>0.07</v>
      </c>
      <c r="AD30" s="13" t="n">
        <f aca="false">AC30*SQRT(AE30)</f>
        <v>0.14</v>
      </c>
      <c r="AE30" s="11" t="n">
        <v>4</v>
      </c>
      <c r="AF30" s="11" t="n">
        <f aca="false">LN(AB30/X30)</f>
        <v>0.0102041701742417</v>
      </c>
      <c r="AG30" s="11" t="n">
        <f aca="false">((AD30)^2/((AB30)^2 * AE30)) + ((Z30)^2/((X30)^2 * AA30))</f>
        <v>0.00570703817270335</v>
      </c>
      <c r="AH30" s="11" t="n">
        <f aca="false">((AA30*AE30)/(AA30+AE30)) + ((U30*U30)/(U30+U30))</f>
        <v>4.72222222222222</v>
      </c>
      <c r="AI30" s="11" t="n">
        <f aca="false">AH30/12</f>
        <v>0.393518518518519</v>
      </c>
      <c r="AJ30" s="11" t="n">
        <f aca="false">AF30*AI30</f>
        <v>0.00401552992967845</v>
      </c>
      <c r="AK30" s="11" t="s">
        <v>55</v>
      </c>
      <c r="AL30" s="11" t="s">
        <v>56</v>
      </c>
      <c r="AM30" s="11" t="s">
        <v>66</v>
      </c>
      <c r="AN30" s="11" t="s">
        <v>58</v>
      </c>
      <c r="AO30" s="11" t="s">
        <v>59</v>
      </c>
      <c r="AP30" s="11" t="s">
        <v>65</v>
      </c>
      <c r="AQ30" s="11" t="s">
        <v>61</v>
      </c>
    </row>
    <row r="31" customFormat="false" ht="13.8" hidden="false" customHeight="false" outlineLevel="0" collapsed="false">
      <c r="A31" s="11" t="s">
        <v>43</v>
      </c>
      <c r="B31" s="11" t="n">
        <v>1</v>
      </c>
      <c r="C31" s="11" t="s">
        <v>44</v>
      </c>
      <c r="D31" s="11" t="n">
        <v>2016</v>
      </c>
      <c r="E31" s="11" t="s">
        <v>45</v>
      </c>
      <c r="F31" s="11" t="s">
        <v>62</v>
      </c>
      <c r="G31" s="1" t="n">
        <v>10.25</v>
      </c>
      <c r="H31" s="1" t="n">
        <v>722.1</v>
      </c>
      <c r="I31" s="1" t="n">
        <f aca="false">(G31 +10) / (H31/1000)</f>
        <v>28.0432073120066</v>
      </c>
      <c r="J31" s="1" t="n">
        <v>6.8</v>
      </c>
      <c r="K31" s="1" t="s">
        <v>47</v>
      </c>
      <c r="L31" s="11" t="s">
        <v>48</v>
      </c>
      <c r="M31" s="11" t="s">
        <v>49</v>
      </c>
      <c r="N31" s="11" t="s">
        <v>50</v>
      </c>
      <c r="O31" s="11" t="s">
        <v>50</v>
      </c>
      <c r="P31" s="11" t="s">
        <v>51</v>
      </c>
      <c r="Q31" s="11" t="s">
        <v>52</v>
      </c>
      <c r="R31" s="11" t="n">
        <v>2.5</v>
      </c>
      <c r="S31" s="11" t="s">
        <v>53</v>
      </c>
      <c r="T31" s="16" t="n">
        <v>41883</v>
      </c>
      <c r="U31" s="11" t="n">
        <v>5</v>
      </c>
      <c r="V31" s="11" t="s">
        <v>54</v>
      </c>
      <c r="W31" s="11" t="n">
        <f aca="false">R31*U31</f>
        <v>12.5</v>
      </c>
      <c r="X31" s="14" t="n">
        <v>2.01</v>
      </c>
      <c r="Y31" s="14" t="n">
        <v>0.07</v>
      </c>
      <c r="Z31" s="13" t="n">
        <f aca="false">Y31*SQRT(AA31)</f>
        <v>0.14</v>
      </c>
      <c r="AA31" s="15" t="n">
        <v>4</v>
      </c>
      <c r="AB31" s="13" t="n">
        <v>1.83</v>
      </c>
      <c r="AC31" s="13" t="n">
        <v>0.04</v>
      </c>
      <c r="AD31" s="13" t="n">
        <f aca="false">AC31*SQRT(AE31)</f>
        <v>0.08</v>
      </c>
      <c r="AE31" s="11" t="n">
        <v>4</v>
      </c>
      <c r="AF31" s="11" t="n">
        <f aca="false">LN(AB31/X31)</f>
        <v>-0.0938187552176546</v>
      </c>
      <c r="AG31" s="11" t="n">
        <f aca="false">((AD31)^2/((AB31)^2 * AE31)) + ((Z31)^2/((X31)^2 * AA31))</f>
        <v>0.0016906100859177</v>
      </c>
      <c r="AH31" s="11" t="n">
        <f aca="false">((AA31*AE31)/(AA31+AE31)) + ((U31*U31)/(U31+U31))</f>
        <v>4.5</v>
      </c>
      <c r="AI31" s="11" t="n">
        <f aca="false">AH31/12</f>
        <v>0.375</v>
      </c>
      <c r="AJ31" s="11" t="n">
        <f aca="false">AF31*AI31</f>
        <v>-0.0351820332066205</v>
      </c>
      <c r="AK31" s="11" t="s">
        <v>55</v>
      </c>
      <c r="AL31" s="11" t="s">
        <v>56</v>
      </c>
      <c r="AM31" s="11" t="s">
        <v>66</v>
      </c>
      <c r="AN31" s="11" t="s">
        <v>58</v>
      </c>
      <c r="AO31" s="11" t="s">
        <v>59</v>
      </c>
      <c r="AP31" s="11" t="s">
        <v>65</v>
      </c>
      <c r="AQ31" s="11" t="s">
        <v>61</v>
      </c>
    </row>
    <row r="32" customFormat="false" ht="13.8" hidden="false" customHeight="false" outlineLevel="0" collapsed="false">
      <c r="A32" s="11" t="s">
        <v>43</v>
      </c>
      <c r="B32" s="11" t="n">
        <v>1</v>
      </c>
      <c r="C32" s="11" t="s">
        <v>44</v>
      </c>
      <c r="D32" s="11" t="n">
        <v>2016</v>
      </c>
      <c r="E32" s="11" t="s">
        <v>45</v>
      </c>
      <c r="F32" s="11" t="s">
        <v>46</v>
      </c>
      <c r="G32" s="1" t="n">
        <v>10.25</v>
      </c>
      <c r="H32" s="1" t="n">
        <v>722.1</v>
      </c>
      <c r="I32" s="1" t="n">
        <f aca="false">(G32 +10) / (H32/1000)</f>
        <v>28.0432073120066</v>
      </c>
      <c r="J32" s="1" t="n">
        <v>6.8</v>
      </c>
      <c r="K32" s="1" t="s">
        <v>47</v>
      </c>
      <c r="L32" s="11" t="s">
        <v>48</v>
      </c>
      <c r="M32" s="11" t="s">
        <v>49</v>
      </c>
      <c r="N32" s="11" t="s">
        <v>50</v>
      </c>
      <c r="O32" s="11" t="s">
        <v>50</v>
      </c>
      <c r="P32" s="11" t="s">
        <v>51</v>
      </c>
      <c r="Q32" s="11" t="s">
        <v>52</v>
      </c>
      <c r="R32" s="11" t="n">
        <v>2.5</v>
      </c>
      <c r="S32" s="11" t="s">
        <v>53</v>
      </c>
      <c r="T32" s="12" t="n">
        <v>41579</v>
      </c>
      <c r="U32" s="11" t="n">
        <v>5</v>
      </c>
      <c r="V32" s="11" t="s">
        <v>54</v>
      </c>
      <c r="W32" s="11" t="n">
        <f aca="false">R32*U32</f>
        <v>12.5</v>
      </c>
      <c r="X32" s="13" t="n">
        <v>1.98</v>
      </c>
      <c r="Y32" s="13" t="n">
        <v>0.15</v>
      </c>
      <c r="Z32" s="13" t="n">
        <f aca="false">Y32*SQRT(AA32)</f>
        <v>0.335410196624968</v>
      </c>
      <c r="AA32" s="11" t="n">
        <v>5</v>
      </c>
      <c r="AB32" s="13" t="n">
        <v>2.16</v>
      </c>
      <c r="AC32" s="13" t="n">
        <v>0.17</v>
      </c>
      <c r="AD32" s="13" t="n">
        <f aca="false">AC32*SQRT(AE32)</f>
        <v>0.34</v>
      </c>
      <c r="AE32" s="11" t="n">
        <v>4</v>
      </c>
      <c r="AF32" s="11" t="n">
        <f aca="false">LN(AB32/X32)</f>
        <v>0.0870113769896299</v>
      </c>
      <c r="AG32" s="11" t="n">
        <f aca="false">((AD32)^2/((AB32)^2 * AE32)) + ((Z32)^2/((X32)^2 * AA32))</f>
        <v>0.0119334832613452</v>
      </c>
      <c r="AH32" s="11" t="n">
        <f aca="false">((AA32*AE32)/(AA32+AE32)) + ((U32*U32)/(U32+U32))</f>
        <v>4.72222222222222</v>
      </c>
      <c r="AI32" s="11" t="n">
        <f aca="false">AH32/12</f>
        <v>0.393518518518519</v>
      </c>
      <c r="AJ32" s="11" t="n">
        <f aca="false">AF32*AI32</f>
        <v>0.0342405881672155</v>
      </c>
      <c r="AK32" s="11" t="s">
        <v>55</v>
      </c>
      <c r="AL32" s="11" t="s">
        <v>56</v>
      </c>
      <c r="AM32" s="11" t="s">
        <v>66</v>
      </c>
      <c r="AN32" s="11" t="s">
        <v>58</v>
      </c>
      <c r="AO32" s="17" t="s">
        <v>63</v>
      </c>
      <c r="AP32" s="11" t="s">
        <v>65</v>
      </c>
      <c r="AQ32" s="11" t="s">
        <v>61</v>
      </c>
    </row>
    <row r="33" customFormat="false" ht="13.8" hidden="false" customHeight="false" outlineLevel="0" collapsed="false">
      <c r="A33" s="11" t="s">
        <v>43</v>
      </c>
      <c r="B33" s="11" t="n">
        <v>1</v>
      </c>
      <c r="C33" s="11" t="s">
        <v>44</v>
      </c>
      <c r="D33" s="11" t="n">
        <v>2016</v>
      </c>
      <c r="E33" s="11" t="s">
        <v>45</v>
      </c>
      <c r="F33" s="11" t="s">
        <v>62</v>
      </c>
      <c r="G33" s="1" t="n">
        <v>10.25</v>
      </c>
      <c r="H33" s="1" t="n">
        <v>722.1</v>
      </c>
      <c r="I33" s="1" t="n">
        <f aca="false">(G33 +10) / (H33/1000)</f>
        <v>28.0432073120066</v>
      </c>
      <c r="J33" s="1" t="n">
        <v>6.8</v>
      </c>
      <c r="K33" s="1" t="s">
        <v>47</v>
      </c>
      <c r="L33" s="11" t="s">
        <v>48</v>
      </c>
      <c r="M33" s="11" t="s">
        <v>49</v>
      </c>
      <c r="N33" s="11" t="s">
        <v>50</v>
      </c>
      <c r="O33" s="11" t="s">
        <v>50</v>
      </c>
      <c r="P33" s="11" t="s">
        <v>51</v>
      </c>
      <c r="Q33" s="11" t="s">
        <v>52</v>
      </c>
      <c r="R33" s="11" t="n">
        <v>2.5</v>
      </c>
      <c r="S33" s="11" t="s">
        <v>53</v>
      </c>
      <c r="T33" s="12" t="n">
        <v>41579</v>
      </c>
      <c r="U33" s="11" t="n">
        <v>5</v>
      </c>
      <c r="V33" s="11" t="s">
        <v>54</v>
      </c>
      <c r="W33" s="11" t="n">
        <f aca="false">R33*U33</f>
        <v>12.5</v>
      </c>
      <c r="X33" s="14" t="n">
        <v>1.95</v>
      </c>
      <c r="Y33" s="14" t="n">
        <v>0.11</v>
      </c>
      <c r="Z33" s="13" t="n">
        <f aca="false">Y33*SQRT(AA33)</f>
        <v>0.22</v>
      </c>
      <c r="AA33" s="15" t="n">
        <v>4</v>
      </c>
      <c r="AB33" s="13" t="n">
        <v>1.97</v>
      </c>
      <c r="AC33" s="13" t="n">
        <v>0.21</v>
      </c>
      <c r="AD33" s="13" t="n">
        <f aca="false">AC33*SQRT(AE33)</f>
        <v>0.42</v>
      </c>
      <c r="AE33" s="11" t="n">
        <v>4</v>
      </c>
      <c r="AF33" s="11" t="n">
        <f aca="false">LN(AB33/X33)</f>
        <v>0.0102041701742417</v>
      </c>
      <c r="AG33" s="11" t="n">
        <f aca="false">((AD33)^2/((AB33)^2 * AE33)) + ((Z33)^2/((X33)^2 * AA33))</f>
        <v>0.0145454605826011</v>
      </c>
      <c r="AH33" s="11" t="n">
        <f aca="false">((AA33*AE33)/(AA33+AE33)) + ((U33*U33)/(U33+U33))</f>
        <v>4.5</v>
      </c>
      <c r="AI33" s="11" t="n">
        <f aca="false">AH33/12</f>
        <v>0.375</v>
      </c>
      <c r="AJ33" s="11" t="n">
        <f aca="false">AF33*AI33</f>
        <v>0.00382656381534064</v>
      </c>
      <c r="AK33" s="11" t="s">
        <v>55</v>
      </c>
      <c r="AL33" s="11" t="s">
        <v>56</v>
      </c>
      <c r="AM33" s="11" t="s">
        <v>66</v>
      </c>
      <c r="AN33" s="11" t="s">
        <v>58</v>
      </c>
      <c r="AO33" s="17" t="s">
        <v>63</v>
      </c>
      <c r="AP33" s="11" t="s">
        <v>65</v>
      </c>
      <c r="AQ33" s="11" t="s">
        <v>61</v>
      </c>
    </row>
    <row r="34" customFormat="false" ht="13.8" hidden="false" customHeight="false" outlineLevel="0" collapsed="false">
      <c r="A34" s="11" t="s">
        <v>43</v>
      </c>
      <c r="B34" s="11" t="n">
        <v>1</v>
      </c>
      <c r="C34" s="11" t="s">
        <v>44</v>
      </c>
      <c r="D34" s="11" t="n">
        <v>2016</v>
      </c>
      <c r="E34" s="11" t="s">
        <v>45</v>
      </c>
      <c r="F34" s="11" t="s">
        <v>46</v>
      </c>
      <c r="G34" s="1" t="n">
        <v>10.25</v>
      </c>
      <c r="H34" s="1" t="n">
        <v>722.1</v>
      </c>
      <c r="I34" s="1" t="n">
        <f aca="false">(G34 +10) / (H34/1000)</f>
        <v>28.0432073120066</v>
      </c>
      <c r="J34" s="1" t="n">
        <v>6.8</v>
      </c>
      <c r="K34" s="1" t="s">
        <v>47</v>
      </c>
      <c r="L34" s="11" t="s">
        <v>48</v>
      </c>
      <c r="M34" s="11" t="s">
        <v>49</v>
      </c>
      <c r="N34" s="11" t="s">
        <v>50</v>
      </c>
      <c r="O34" s="11" t="s">
        <v>50</v>
      </c>
      <c r="P34" s="11" t="s">
        <v>51</v>
      </c>
      <c r="Q34" s="11" t="s">
        <v>52</v>
      </c>
      <c r="R34" s="11" t="n">
        <v>2.5</v>
      </c>
      <c r="S34" s="11" t="s">
        <v>53</v>
      </c>
      <c r="T34" s="16" t="n">
        <v>41699</v>
      </c>
      <c r="U34" s="11" t="n">
        <v>5</v>
      </c>
      <c r="V34" s="11" t="s">
        <v>54</v>
      </c>
      <c r="W34" s="11" t="n">
        <f aca="false">R34*U34</f>
        <v>12.5</v>
      </c>
      <c r="X34" s="13" t="n">
        <v>1.65</v>
      </c>
      <c r="Y34" s="13" t="n">
        <v>0.14</v>
      </c>
      <c r="Z34" s="13" t="n">
        <f aca="false">Y34*SQRT(AA34)</f>
        <v>0.313049516849971</v>
      </c>
      <c r="AA34" s="11" t="n">
        <v>5</v>
      </c>
      <c r="AB34" s="13" t="n">
        <v>1.77</v>
      </c>
      <c r="AC34" s="13" t="n">
        <v>0.16</v>
      </c>
      <c r="AD34" s="13" t="n">
        <f aca="false">AC34*SQRT(AE34)</f>
        <v>0.32</v>
      </c>
      <c r="AE34" s="11" t="n">
        <v>4</v>
      </c>
      <c r="AF34" s="11" t="n">
        <f aca="false">LN(AB34/X34)</f>
        <v>0.0702042586732486</v>
      </c>
      <c r="AG34" s="11" t="n">
        <f aca="false">((AD34)^2/((AB34)^2 * AE34)) + ((Z34)^2/((X34)^2 * AA34))</f>
        <v>0.0153706082263707</v>
      </c>
      <c r="AH34" s="11" t="n">
        <f aca="false">((AA34*AE34)/(AA34+AE34)) + ((U34*U34)/(U34+U34))</f>
        <v>4.72222222222222</v>
      </c>
      <c r="AI34" s="11" t="n">
        <f aca="false">AH34/12</f>
        <v>0.393518518518519</v>
      </c>
      <c r="AJ34" s="11" t="n">
        <f aca="false">AF34*AI34</f>
        <v>0.0276266758667876</v>
      </c>
      <c r="AK34" s="11" t="s">
        <v>55</v>
      </c>
      <c r="AL34" s="11" t="s">
        <v>56</v>
      </c>
      <c r="AM34" s="11" t="s">
        <v>66</v>
      </c>
      <c r="AN34" s="11" t="s">
        <v>58</v>
      </c>
      <c r="AO34" s="17" t="s">
        <v>63</v>
      </c>
      <c r="AP34" s="11" t="s">
        <v>65</v>
      </c>
      <c r="AQ34" s="11" t="s">
        <v>61</v>
      </c>
    </row>
    <row r="35" customFormat="false" ht="13.8" hidden="false" customHeight="false" outlineLevel="0" collapsed="false">
      <c r="A35" s="11" t="s">
        <v>43</v>
      </c>
      <c r="B35" s="11" t="n">
        <v>1</v>
      </c>
      <c r="C35" s="11" t="s">
        <v>44</v>
      </c>
      <c r="D35" s="11" t="n">
        <v>2016</v>
      </c>
      <c r="E35" s="11" t="s">
        <v>45</v>
      </c>
      <c r="F35" s="11" t="s">
        <v>62</v>
      </c>
      <c r="G35" s="1" t="n">
        <v>10.25</v>
      </c>
      <c r="H35" s="1" t="n">
        <v>722.1</v>
      </c>
      <c r="I35" s="1" t="n">
        <f aca="false">(G35 +10) / (H35/1000)</f>
        <v>28.0432073120066</v>
      </c>
      <c r="J35" s="1" t="n">
        <v>6.8</v>
      </c>
      <c r="K35" s="1" t="s">
        <v>47</v>
      </c>
      <c r="L35" s="11" t="s">
        <v>48</v>
      </c>
      <c r="M35" s="11" t="s">
        <v>49</v>
      </c>
      <c r="N35" s="11" t="s">
        <v>50</v>
      </c>
      <c r="O35" s="11" t="s">
        <v>50</v>
      </c>
      <c r="P35" s="11" t="s">
        <v>51</v>
      </c>
      <c r="Q35" s="11" t="s">
        <v>52</v>
      </c>
      <c r="R35" s="11" t="n">
        <v>2.5</v>
      </c>
      <c r="S35" s="11" t="s">
        <v>53</v>
      </c>
      <c r="T35" s="16" t="n">
        <v>41699</v>
      </c>
      <c r="U35" s="11" t="n">
        <v>5</v>
      </c>
      <c r="V35" s="11" t="s">
        <v>54</v>
      </c>
      <c r="W35" s="11" t="n">
        <f aca="false">R35*U35</f>
        <v>12.5</v>
      </c>
      <c r="X35" s="14" t="n">
        <v>1.81</v>
      </c>
      <c r="Y35" s="14" t="n">
        <v>0.08</v>
      </c>
      <c r="Z35" s="13" t="n">
        <f aca="false">Y35*SQRT(AA35)</f>
        <v>0.16</v>
      </c>
      <c r="AA35" s="15" t="n">
        <v>4</v>
      </c>
      <c r="AB35" s="13" t="n">
        <v>1.84</v>
      </c>
      <c r="AC35" s="13" t="n">
        <v>0.15</v>
      </c>
      <c r="AD35" s="13" t="n">
        <f aca="false">AC35*SQRT(AE35)</f>
        <v>0.3</v>
      </c>
      <c r="AE35" s="11" t="n">
        <v>4</v>
      </c>
      <c r="AF35" s="11" t="n">
        <f aca="false">LN(AB35/X35)</f>
        <v>0.0164387263431599</v>
      </c>
      <c r="AG35" s="11" t="n">
        <f aca="false">((AD35)^2/((AB35)^2 * AE35)) + ((Z35)^2/((X35)^2 * AA35))</f>
        <v>0.00859933627251361</v>
      </c>
      <c r="AH35" s="11" t="n">
        <f aca="false">((AA35*AE35)/(AA35+AE35)) + ((U35*U35)/(U35+U35))</f>
        <v>4.5</v>
      </c>
      <c r="AI35" s="11" t="n">
        <f aca="false">AH35/12</f>
        <v>0.375</v>
      </c>
      <c r="AJ35" s="11" t="n">
        <f aca="false">AF35*AI35</f>
        <v>0.00616452237868496</v>
      </c>
      <c r="AK35" s="11" t="s">
        <v>55</v>
      </c>
      <c r="AL35" s="11" t="s">
        <v>56</v>
      </c>
      <c r="AM35" s="11" t="s">
        <v>66</v>
      </c>
      <c r="AN35" s="11" t="s">
        <v>58</v>
      </c>
      <c r="AO35" s="17" t="s">
        <v>63</v>
      </c>
      <c r="AP35" s="11" t="s">
        <v>65</v>
      </c>
      <c r="AQ35" s="11" t="s">
        <v>61</v>
      </c>
    </row>
    <row r="36" customFormat="false" ht="13.8" hidden="false" customHeight="false" outlineLevel="0" collapsed="false">
      <c r="A36" s="11" t="s">
        <v>43</v>
      </c>
      <c r="B36" s="11" t="n">
        <v>1</v>
      </c>
      <c r="C36" s="11" t="s">
        <v>44</v>
      </c>
      <c r="D36" s="11" t="n">
        <v>2016</v>
      </c>
      <c r="E36" s="11" t="s">
        <v>45</v>
      </c>
      <c r="F36" s="11" t="s">
        <v>46</v>
      </c>
      <c r="G36" s="1" t="n">
        <v>10.25</v>
      </c>
      <c r="H36" s="1" t="n">
        <v>722.1</v>
      </c>
      <c r="I36" s="1" t="n">
        <f aca="false">(G36 +10) / (H36/1000)</f>
        <v>28.0432073120066</v>
      </c>
      <c r="J36" s="1" t="n">
        <v>6.8</v>
      </c>
      <c r="K36" s="1" t="s">
        <v>47</v>
      </c>
      <c r="L36" s="11" t="s">
        <v>48</v>
      </c>
      <c r="M36" s="11" t="s">
        <v>49</v>
      </c>
      <c r="N36" s="11" t="s">
        <v>50</v>
      </c>
      <c r="O36" s="11" t="s">
        <v>50</v>
      </c>
      <c r="P36" s="11" t="s">
        <v>51</v>
      </c>
      <c r="Q36" s="11" t="s">
        <v>52</v>
      </c>
      <c r="R36" s="11" t="n">
        <v>2.5</v>
      </c>
      <c r="S36" s="11" t="s">
        <v>53</v>
      </c>
      <c r="T36" s="16" t="n">
        <v>41883</v>
      </c>
      <c r="U36" s="11" t="n">
        <v>5</v>
      </c>
      <c r="V36" s="11" t="s">
        <v>54</v>
      </c>
      <c r="W36" s="11" t="n">
        <f aca="false">R36*U36</f>
        <v>12.5</v>
      </c>
      <c r="X36" s="13" t="n">
        <v>1.7</v>
      </c>
      <c r="Y36" s="13" t="n">
        <v>0.13</v>
      </c>
      <c r="Z36" s="13" t="n">
        <f aca="false">Y36*SQRT(AA36)</f>
        <v>0.290688837074973</v>
      </c>
      <c r="AA36" s="11" t="n">
        <v>5</v>
      </c>
      <c r="AB36" s="13" t="n">
        <v>1.73</v>
      </c>
      <c r="AC36" s="13" t="n">
        <v>0.09</v>
      </c>
      <c r="AD36" s="13" t="n">
        <f aca="false">AC36*SQRT(AE36)</f>
        <v>0.18</v>
      </c>
      <c r="AE36" s="11" t="n">
        <v>4</v>
      </c>
      <c r="AF36" s="11" t="n">
        <f aca="false">LN(AB36/X36)</f>
        <v>0.0174931574475171</v>
      </c>
      <c r="AG36" s="11" t="n">
        <f aca="false">((AD36)^2/((AB36)^2 * AE36)) + ((Z36)^2/((X36)^2 * AA36))</f>
        <v>0.00855415602392791</v>
      </c>
      <c r="AH36" s="11" t="n">
        <f aca="false">((AA36*AE36)/(AA36+AE36)) + ((U36*U36)/(U36+U36))</f>
        <v>4.72222222222222</v>
      </c>
      <c r="AI36" s="11" t="n">
        <f aca="false">AH36/12</f>
        <v>0.393518518518519</v>
      </c>
      <c r="AJ36" s="11" t="n">
        <f aca="false">AF36*AI36</f>
        <v>0.00688388140295812</v>
      </c>
      <c r="AK36" s="11" t="s">
        <v>55</v>
      </c>
      <c r="AL36" s="11" t="s">
        <v>56</v>
      </c>
      <c r="AM36" s="11" t="s">
        <v>66</v>
      </c>
      <c r="AN36" s="11" t="s">
        <v>58</v>
      </c>
      <c r="AO36" s="17" t="s">
        <v>63</v>
      </c>
      <c r="AP36" s="11" t="s">
        <v>65</v>
      </c>
      <c r="AQ36" s="11" t="s">
        <v>61</v>
      </c>
    </row>
    <row r="37" customFormat="false" ht="13.8" hidden="false" customHeight="false" outlineLevel="0" collapsed="false">
      <c r="A37" s="11" t="s">
        <v>43</v>
      </c>
      <c r="B37" s="11" t="n">
        <v>1</v>
      </c>
      <c r="C37" s="11" t="s">
        <v>44</v>
      </c>
      <c r="D37" s="11" t="n">
        <v>2016</v>
      </c>
      <c r="E37" s="11" t="s">
        <v>45</v>
      </c>
      <c r="F37" s="11" t="s">
        <v>62</v>
      </c>
      <c r="G37" s="1" t="n">
        <v>10.25</v>
      </c>
      <c r="H37" s="1" t="n">
        <v>722.1</v>
      </c>
      <c r="I37" s="1" t="n">
        <f aca="false">(G37 +10) / (H37/1000)</f>
        <v>28.0432073120066</v>
      </c>
      <c r="J37" s="1" t="n">
        <v>6.8</v>
      </c>
      <c r="K37" s="1" t="s">
        <v>47</v>
      </c>
      <c r="L37" s="11" t="s">
        <v>48</v>
      </c>
      <c r="M37" s="11" t="s">
        <v>49</v>
      </c>
      <c r="N37" s="11" t="s">
        <v>50</v>
      </c>
      <c r="O37" s="11" t="s">
        <v>50</v>
      </c>
      <c r="P37" s="11" t="s">
        <v>51</v>
      </c>
      <c r="Q37" s="11" t="s">
        <v>52</v>
      </c>
      <c r="R37" s="11" t="n">
        <v>2.5</v>
      </c>
      <c r="S37" s="11" t="s">
        <v>53</v>
      </c>
      <c r="T37" s="16" t="n">
        <v>41883</v>
      </c>
      <c r="U37" s="11" t="n">
        <v>5</v>
      </c>
      <c r="V37" s="11" t="s">
        <v>54</v>
      </c>
      <c r="W37" s="11" t="n">
        <f aca="false">R37*U37</f>
        <v>12.5</v>
      </c>
      <c r="X37" s="14" t="n">
        <v>1.73</v>
      </c>
      <c r="Y37" s="14" t="n">
        <v>0.08</v>
      </c>
      <c r="Z37" s="13" t="n">
        <f aca="false">Y37*SQRT(AA37)</f>
        <v>0.16</v>
      </c>
      <c r="AA37" s="15" t="n">
        <v>4</v>
      </c>
      <c r="AB37" s="13" t="n">
        <v>1.59</v>
      </c>
      <c r="AC37" s="13" t="n">
        <v>0.03</v>
      </c>
      <c r="AD37" s="13" t="n">
        <f aca="false">AC37*SQRT(AE37)</f>
        <v>0.06</v>
      </c>
      <c r="AE37" s="11" t="n">
        <v>4</v>
      </c>
      <c r="AF37" s="11" t="n">
        <f aca="false">LN(AB37/X37)</f>
        <v>-0.0843873922775474</v>
      </c>
      <c r="AG37" s="11" t="n">
        <f aca="false">((AD37)^2/((AB37)^2 * AE37)) + ((Z37)^2/((X37)^2 * AA37))</f>
        <v>0.00249439277561143</v>
      </c>
      <c r="AH37" s="11" t="n">
        <f aca="false">((AA37*AE37)/(AA37+AE37)) + ((U37*U37)/(U37+U37))</f>
        <v>4.5</v>
      </c>
      <c r="AI37" s="11" t="n">
        <f aca="false">AH37/12</f>
        <v>0.375</v>
      </c>
      <c r="AJ37" s="11" t="n">
        <f aca="false">AF37*AI37</f>
        <v>-0.0316452721040803</v>
      </c>
      <c r="AK37" s="11" t="s">
        <v>55</v>
      </c>
      <c r="AL37" s="11" t="s">
        <v>56</v>
      </c>
      <c r="AM37" s="11" t="s">
        <v>66</v>
      </c>
      <c r="AN37" s="11" t="s">
        <v>58</v>
      </c>
      <c r="AO37" s="17" t="s">
        <v>63</v>
      </c>
      <c r="AP37" s="11" t="s">
        <v>65</v>
      </c>
      <c r="AQ37" s="11" t="s">
        <v>61</v>
      </c>
    </row>
    <row r="38" customFormat="false" ht="13.8" hidden="false" customHeight="false" outlineLevel="0" collapsed="false">
      <c r="A38" s="11" t="s">
        <v>43</v>
      </c>
      <c r="B38" s="11" t="n">
        <v>1</v>
      </c>
      <c r="C38" s="11" t="s">
        <v>44</v>
      </c>
      <c r="D38" s="11" t="n">
        <v>2016</v>
      </c>
      <c r="E38" s="11" t="s">
        <v>45</v>
      </c>
      <c r="F38" s="11" t="s">
        <v>46</v>
      </c>
      <c r="G38" s="1" t="n">
        <v>10.25</v>
      </c>
      <c r="H38" s="1" t="n">
        <v>722.1</v>
      </c>
      <c r="I38" s="1" t="n">
        <f aca="false">(G38 +10) / (H38/1000)</f>
        <v>28.0432073120066</v>
      </c>
      <c r="J38" s="1" t="n">
        <v>6.8</v>
      </c>
      <c r="K38" s="1" t="s">
        <v>47</v>
      </c>
      <c r="L38" s="11" t="s">
        <v>48</v>
      </c>
      <c r="M38" s="11" t="s">
        <v>49</v>
      </c>
      <c r="N38" s="11" t="s">
        <v>50</v>
      </c>
      <c r="O38" s="11" t="s">
        <v>50</v>
      </c>
      <c r="P38" s="11" t="s">
        <v>51</v>
      </c>
      <c r="Q38" s="11" t="s">
        <v>52</v>
      </c>
      <c r="R38" s="11" t="n">
        <v>2.5</v>
      </c>
      <c r="S38" s="11" t="s">
        <v>53</v>
      </c>
      <c r="T38" s="12" t="n">
        <v>41579</v>
      </c>
      <c r="U38" s="11" t="n">
        <v>5</v>
      </c>
      <c r="V38" s="11" t="s">
        <v>54</v>
      </c>
      <c r="W38" s="11" t="n">
        <f aca="false">R38*U38</f>
        <v>12.5</v>
      </c>
      <c r="X38" s="13" t="n">
        <v>11.8</v>
      </c>
      <c r="Y38" s="13" t="n">
        <v>1.27</v>
      </c>
      <c r="Z38" s="13" t="n">
        <f aca="false">Y38*SQRT(AA38)</f>
        <v>2.83980633142473</v>
      </c>
      <c r="AA38" s="11" t="n">
        <v>5</v>
      </c>
      <c r="AB38" s="13" t="n">
        <v>12.11</v>
      </c>
      <c r="AC38" s="13" t="n">
        <v>0.67</v>
      </c>
      <c r="AD38" s="13" t="n">
        <f aca="false">AC38*SQRT(AE38)</f>
        <v>1.34</v>
      </c>
      <c r="AE38" s="11" t="n">
        <v>4</v>
      </c>
      <c r="AF38" s="11" t="n">
        <f aca="false">LN(AB38/X38)</f>
        <v>0.0259320260933818</v>
      </c>
      <c r="AG38" s="11" t="n">
        <f aca="false">((AD38)^2/((AB38)^2 * AE38)) + ((Z38)^2/((X38)^2 * AA38))</f>
        <v>0.0146445824973532</v>
      </c>
      <c r="AH38" s="11" t="n">
        <f aca="false">((AA38*AE38)/(AA38+AE38)) + ((U38*U38)/(U38+U38))</f>
        <v>4.72222222222222</v>
      </c>
      <c r="AI38" s="11" t="n">
        <f aca="false">AH38/12</f>
        <v>0.393518518518519</v>
      </c>
      <c r="AJ38" s="11" t="n">
        <f aca="false">AF38*AI38</f>
        <v>0.0102047324904512</v>
      </c>
      <c r="AK38" s="11" t="s">
        <v>55</v>
      </c>
      <c r="AL38" s="11" t="s">
        <v>56</v>
      </c>
      <c r="AM38" s="11" t="s">
        <v>67</v>
      </c>
      <c r="AN38" s="11" t="s">
        <v>58</v>
      </c>
      <c r="AO38" s="11" t="s">
        <v>59</v>
      </c>
      <c r="AP38" s="11" t="s">
        <v>65</v>
      </c>
      <c r="AQ38" s="11" t="s">
        <v>61</v>
      </c>
    </row>
    <row r="39" customFormat="false" ht="13.8" hidden="false" customHeight="false" outlineLevel="0" collapsed="false">
      <c r="A39" s="11" t="s">
        <v>43</v>
      </c>
      <c r="B39" s="11" t="n">
        <v>1</v>
      </c>
      <c r="C39" s="11" t="s">
        <v>44</v>
      </c>
      <c r="D39" s="11" t="n">
        <v>2016</v>
      </c>
      <c r="E39" s="11" t="s">
        <v>45</v>
      </c>
      <c r="F39" s="11" t="s">
        <v>62</v>
      </c>
      <c r="G39" s="1" t="n">
        <v>10.25</v>
      </c>
      <c r="H39" s="1" t="n">
        <v>722.1</v>
      </c>
      <c r="I39" s="1" t="n">
        <f aca="false">(G39 +10) / (H39/1000)</f>
        <v>28.0432073120066</v>
      </c>
      <c r="J39" s="1" t="n">
        <v>6.8</v>
      </c>
      <c r="K39" s="1" t="s">
        <v>47</v>
      </c>
      <c r="L39" s="11" t="s">
        <v>48</v>
      </c>
      <c r="M39" s="11" t="s">
        <v>49</v>
      </c>
      <c r="N39" s="11" t="s">
        <v>50</v>
      </c>
      <c r="O39" s="11" t="s">
        <v>50</v>
      </c>
      <c r="P39" s="11" t="s">
        <v>51</v>
      </c>
      <c r="Q39" s="11" t="s">
        <v>52</v>
      </c>
      <c r="R39" s="11" t="n">
        <v>2.5</v>
      </c>
      <c r="S39" s="11" t="s">
        <v>53</v>
      </c>
      <c r="T39" s="12" t="n">
        <v>41579</v>
      </c>
      <c r="U39" s="11" t="n">
        <v>5</v>
      </c>
      <c r="V39" s="11" t="s">
        <v>54</v>
      </c>
      <c r="W39" s="11" t="n">
        <f aca="false">R39*U39</f>
        <v>12.5</v>
      </c>
      <c r="X39" s="14" t="n">
        <v>11.27</v>
      </c>
      <c r="Y39" s="14" t="n">
        <v>0.93</v>
      </c>
      <c r="Z39" s="13" t="n">
        <f aca="false">Y39*SQRT(AA39)</f>
        <v>1.86</v>
      </c>
      <c r="AA39" s="15" t="n">
        <v>4</v>
      </c>
      <c r="AB39" s="13" t="n">
        <v>12.29</v>
      </c>
      <c r="AC39" s="13" t="n">
        <v>1.2</v>
      </c>
      <c r="AD39" s="13" t="n">
        <f aca="false">AC39*SQRT(AE39)</f>
        <v>2.4</v>
      </c>
      <c r="AE39" s="11" t="n">
        <v>4</v>
      </c>
      <c r="AF39" s="11" t="n">
        <f aca="false">LN(AB39/X39)</f>
        <v>0.0866415955262584</v>
      </c>
      <c r="AG39" s="11" t="n">
        <f aca="false">((AD39)^2/((AB39)^2 * AE39)) + ((Z39)^2/((X39)^2 * AA39))</f>
        <v>0.0163431840555543</v>
      </c>
      <c r="AH39" s="11" t="n">
        <f aca="false">((AA39*AE39)/(AA39+AE39)) + ((U39*U39)/(U39+U39))</f>
        <v>4.5</v>
      </c>
      <c r="AI39" s="11" t="n">
        <f aca="false">AH39/12</f>
        <v>0.375</v>
      </c>
      <c r="AJ39" s="11" t="n">
        <f aca="false">AF39*AI39</f>
        <v>0.0324905983223469</v>
      </c>
      <c r="AK39" s="11" t="s">
        <v>55</v>
      </c>
      <c r="AL39" s="11" t="s">
        <v>56</v>
      </c>
      <c r="AM39" s="11" t="s">
        <v>67</v>
      </c>
      <c r="AN39" s="11" t="s">
        <v>58</v>
      </c>
      <c r="AO39" s="11" t="s">
        <v>59</v>
      </c>
      <c r="AP39" s="11" t="s">
        <v>65</v>
      </c>
      <c r="AQ39" s="11" t="s">
        <v>61</v>
      </c>
    </row>
    <row r="40" customFormat="false" ht="13.8" hidden="false" customHeight="false" outlineLevel="0" collapsed="false">
      <c r="A40" s="11" t="s">
        <v>43</v>
      </c>
      <c r="B40" s="11" t="n">
        <v>1</v>
      </c>
      <c r="C40" s="11" t="s">
        <v>44</v>
      </c>
      <c r="D40" s="11" t="n">
        <v>2016</v>
      </c>
      <c r="E40" s="11" t="s">
        <v>45</v>
      </c>
      <c r="F40" s="11" t="s">
        <v>46</v>
      </c>
      <c r="G40" s="1" t="n">
        <v>10.25</v>
      </c>
      <c r="H40" s="1" t="n">
        <v>722.1</v>
      </c>
      <c r="I40" s="1" t="n">
        <f aca="false">(G40 +10) / (H40/1000)</f>
        <v>28.0432073120066</v>
      </c>
      <c r="J40" s="1" t="n">
        <v>6.8</v>
      </c>
      <c r="K40" s="1" t="s">
        <v>47</v>
      </c>
      <c r="L40" s="11" t="s">
        <v>48</v>
      </c>
      <c r="M40" s="11" t="s">
        <v>49</v>
      </c>
      <c r="N40" s="11" t="s">
        <v>50</v>
      </c>
      <c r="O40" s="11" t="s">
        <v>50</v>
      </c>
      <c r="P40" s="11" t="s">
        <v>51</v>
      </c>
      <c r="Q40" s="11" t="s">
        <v>52</v>
      </c>
      <c r="R40" s="11" t="n">
        <v>2.5</v>
      </c>
      <c r="S40" s="11" t="s">
        <v>53</v>
      </c>
      <c r="T40" s="16" t="n">
        <v>41699</v>
      </c>
      <c r="U40" s="11" t="n">
        <v>5</v>
      </c>
      <c r="V40" s="11" t="s">
        <v>54</v>
      </c>
      <c r="W40" s="11" t="n">
        <f aca="false">R40*U40</f>
        <v>12.5</v>
      </c>
      <c r="X40" s="13" t="n">
        <v>9.18</v>
      </c>
      <c r="Y40" s="13" t="n">
        <v>0.6</v>
      </c>
      <c r="Z40" s="13" t="n">
        <f aca="false">Y40*SQRT(AA40)</f>
        <v>1.34164078649987</v>
      </c>
      <c r="AA40" s="11" t="n">
        <v>5</v>
      </c>
      <c r="AB40" s="13" t="n">
        <v>8.33</v>
      </c>
      <c r="AC40" s="13" t="n">
        <v>0.65</v>
      </c>
      <c r="AD40" s="13" t="n">
        <f aca="false">AC40*SQRT(AE40)</f>
        <v>1.3</v>
      </c>
      <c r="AE40" s="11" t="n">
        <v>4</v>
      </c>
      <c r="AF40" s="11" t="n">
        <f aca="false">LN(AB40/X40)</f>
        <v>-0.0971637484536477</v>
      </c>
      <c r="AG40" s="11" t="n">
        <f aca="false">((AD40)^2/((AB40)^2 * AE40)) + ((Z40)^2/((X40)^2 * AA40))</f>
        <v>0.0103607313718249</v>
      </c>
      <c r="AH40" s="11" t="n">
        <f aca="false">((AA40*AE40)/(AA40+AE40)) + ((U40*U40)/(U40+U40))</f>
        <v>4.72222222222222</v>
      </c>
      <c r="AI40" s="11" t="n">
        <f aca="false">AH40/12</f>
        <v>0.393518518518519</v>
      </c>
      <c r="AJ40" s="11" t="n">
        <f aca="false">AF40*AI40</f>
        <v>-0.0382357343451854</v>
      </c>
      <c r="AK40" s="11" t="s">
        <v>55</v>
      </c>
      <c r="AL40" s="11" t="s">
        <v>56</v>
      </c>
      <c r="AM40" s="11" t="s">
        <v>67</v>
      </c>
      <c r="AN40" s="11" t="s">
        <v>58</v>
      </c>
      <c r="AO40" s="11" t="s">
        <v>59</v>
      </c>
      <c r="AP40" s="11" t="s">
        <v>65</v>
      </c>
      <c r="AQ40" s="11" t="s">
        <v>61</v>
      </c>
    </row>
    <row r="41" customFormat="false" ht="13.8" hidden="false" customHeight="false" outlineLevel="0" collapsed="false">
      <c r="A41" s="11" t="s">
        <v>43</v>
      </c>
      <c r="B41" s="11" t="n">
        <v>1</v>
      </c>
      <c r="C41" s="11" t="s">
        <v>44</v>
      </c>
      <c r="D41" s="11" t="n">
        <v>2016</v>
      </c>
      <c r="E41" s="11" t="s">
        <v>45</v>
      </c>
      <c r="F41" s="11" t="s">
        <v>62</v>
      </c>
      <c r="G41" s="1" t="n">
        <v>10.25</v>
      </c>
      <c r="H41" s="1" t="n">
        <v>722.1</v>
      </c>
      <c r="I41" s="1" t="n">
        <f aca="false">(G41 +10) / (H41/1000)</f>
        <v>28.0432073120066</v>
      </c>
      <c r="J41" s="1" t="n">
        <v>6.8</v>
      </c>
      <c r="K41" s="1" t="s">
        <v>47</v>
      </c>
      <c r="L41" s="11" t="s">
        <v>48</v>
      </c>
      <c r="M41" s="11" t="s">
        <v>49</v>
      </c>
      <c r="N41" s="11" t="s">
        <v>50</v>
      </c>
      <c r="O41" s="11" t="s">
        <v>50</v>
      </c>
      <c r="P41" s="11" t="s">
        <v>51</v>
      </c>
      <c r="Q41" s="11" t="s">
        <v>52</v>
      </c>
      <c r="R41" s="11" t="n">
        <v>2.5</v>
      </c>
      <c r="S41" s="11" t="s">
        <v>53</v>
      </c>
      <c r="T41" s="16" t="n">
        <v>41699</v>
      </c>
      <c r="U41" s="11" t="n">
        <v>5</v>
      </c>
      <c r="V41" s="11" t="s">
        <v>54</v>
      </c>
      <c r="W41" s="11" t="n">
        <f aca="false">R41*U41</f>
        <v>12.5</v>
      </c>
      <c r="X41" s="14" t="n">
        <v>9</v>
      </c>
      <c r="Y41" s="14" t="n">
        <v>0.51</v>
      </c>
      <c r="Z41" s="13" t="n">
        <f aca="false">Y41*SQRT(AA41)</f>
        <v>1.02</v>
      </c>
      <c r="AA41" s="15" t="n">
        <v>4</v>
      </c>
      <c r="AB41" s="13" t="n">
        <v>8.87</v>
      </c>
      <c r="AC41" s="13" t="n">
        <v>0.13</v>
      </c>
      <c r="AD41" s="13" t="n">
        <f aca="false">AC41*SQRT(AE41)</f>
        <v>0.26</v>
      </c>
      <c r="AE41" s="11" t="n">
        <v>4</v>
      </c>
      <c r="AF41" s="11" t="n">
        <f aca="false">LN(AB41/X41)</f>
        <v>-0.0145497810147313</v>
      </c>
      <c r="AG41" s="11" t="n">
        <f aca="false">((AD41)^2/((AB41)^2 * AE41)) + ((Z41)^2/((X41)^2 * AA41))</f>
        <v>0.00342591367704851</v>
      </c>
      <c r="AH41" s="11" t="n">
        <f aca="false">((AA41*AE41)/(AA41+AE41)) + ((U41*U41)/(U41+U41))</f>
        <v>4.5</v>
      </c>
      <c r="AI41" s="11" t="n">
        <f aca="false">AH41/12</f>
        <v>0.375</v>
      </c>
      <c r="AJ41" s="11" t="n">
        <f aca="false">AF41*AI41</f>
        <v>-0.00545616788052424</v>
      </c>
      <c r="AK41" s="11" t="s">
        <v>55</v>
      </c>
      <c r="AL41" s="11" t="s">
        <v>56</v>
      </c>
      <c r="AM41" s="11" t="s">
        <v>67</v>
      </c>
      <c r="AN41" s="11" t="s">
        <v>58</v>
      </c>
      <c r="AO41" s="11" t="s">
        <v>59</v>
      </c>
      <c r="AP41" s="11" t="s">
        <v>65</v>
      </c>
      <c r="AQ41" s="11" t="s">
        <v>61</v>
      </c>
    </row>
    <row r="42" customFormat="false" ht="13.8" hidden="false" customHeight="false" outlineLevel="0" collapsed="false">
      <c r="A42" s="11" t="s">
        <v>43</v>
      </c>
      <c r="B42" s="11" t="n">
        <v>1</v>
      </c>
      <c r="C42" s="11" t="s">
        <v>44</v>
      </c>
      <c r="D42" s="11" t="n">
        <v>2016</v>
      </c>
      <c r="E42" s="11" t="s">
        <v>45</v>
      </c>
      <c r="F42" s="11" t="s">
        <v>46</v>
      </c>
      <c r="G42" s="1" t="n">
        <v>10.25</v>
      </c>
      <c r="H42" s="1" t="n">
        <v>722.1</v>
      </c>
      <c r="I42" s="1" t="n">
        <f aca="false">(G42 +10) / (H42/1000)</f>
        <v>28.0432073120066</v>
      </c>
      <c r="J42" s="1" t="n">
        <v>6.8</v>
      </c>
      <c r="K42" s="1" t="s">
        <v>47</v>
      </c>
      <c r="L42" s="11" t="s">
        <v>48</v>
      </c>
      <c r="M42" s="11" t="s">
        <v>49</v>
      </c>
      <c r="N42" s="11" t="s">
        <v>50</v>
      </c>
      <c r="O42" s="11" t="s">
        <v>50</v>
      </c>
      <c r="P42" s="11" t="s">
        <v>51</v>
      </c>
      <c r="Q42" s="11" t="s">
        <v>52</v>
      </c>
      <c r="R42" s="11" t="n">
        <v>2.5</v>
      </c>
      <c r="S42" s="11" t="s">
        <v>53</v>
      </c>
      <c r="T42" s="16" t="n">
        <v>41883</v>
      </c>
      <c r="U42" s="11" t="n">
        <v>5</v>
      </c>
      <c r="V42" s="11" t="s">
        <v>54</v>
      </c>
      <c r="W42" s="11" t="n">
        <f aca="false">R42*U42</f>
        <v>12.5</v>
      </c>
      <c r="X42" s="13" t="n">
        <v>8.42</v>
      </c>
      <c r="Y42" s="13" t="n">
        <v>0.51</v>
      </c>
      <c r="Z42" s="13" t="n">
        <f aca="false">Y42*SQRT(AA42)</f>
        <v>1.14039466852489</v>
      </c>
      <c r="AA42" s="11" t="n">
        <v>5</v>
      </c>
      <c r="AB42" s="13" t="n">
        <v>9.62</v>
      </c>
      <c r="AC42" s="13" t="n">
        <v>0.27</v>
      </c>
      <c r="AD42" s="13" t="n">
        <f aca="false">AC42*SQRT(AE42)</f>
        <v>0.54</v>
      </c>
      <c r="AE42" s="11" t="n">
        <v>4</v>
      </c>
      <c r="AF42" s="11" t="n">
        <f aca="false">LN(AB42/X42)</f>
        <v>0.13323443642338</v>
      </c>
      <c r="AG42" s="11" t="n">
        <f aca="false">((AD42)^2/((AB42)^2 * AE42)) + ((Z42)^2/((X42)^2 * AA42))</f>
        <v>0.00445646353001832</v>
      </c>
      <c r="AH42" s="11" t="n">
        <f aca="false">((AA42*AE42)/(AA42+AE42)) + ((U42*U42)/(U42+U42))</f>
        <v>4.72222222222222</v>
      </c>
      <c r="AI42" s="11" t="n">
        <f aca="false">AH42/12</f>
        <v>0.393518518518519</v>
      </c>
      <c r="AJ42" s="11" t="n">
        <f aca="false">AF42*AI42</f>
        <v>0.0524302180369783</v>
      </c>
      <c r="AK42" s="11" t="s">
        <v>55</v>
      </c>
      <c r="AL42" s="11" t="s">
        <v>56</v>
      </c>
      <c r="AM42" s="11" t="s">
        <v>67</v>
      </c>
      <c r="AN42" s="11" t="s">
        <v>58</v>
      </c>
      <c r="AO42" s="11" t="s">
        <v>59</v>
      </c>
      <c r="AP42" s="11" t="s">
        <v>65</v>
      </c>
      <c r="AQ42" s="11" t="s">
        <v>61</v>
      </c>
    </row>
    <row r="43" customFormat="false" ht="13.8" hidden="false" customHeight="false" outlineLevel="0" collapsed="false">
      <c r="A43" s="11" t="s">
        <v>43</v>
      </c>
      <c r="B43" s="11" t="n">
        <v>1</v>
      </c>
      <c r="C43" s="11" t="s">
        <v>44</v>
      </c>
      <c r="D43" s="11" t="n">
        <v>2016</v>
      </c>
      <c r="E43" s="11" t="s">
        <v>45</v>
      </c>
      <c r="F43" s="11" t="s">
        <v>62</v>
      </c>
      <c r="G43" s="1" t="n">
        <v>10.25</v>
      </c>
      <c r="H43" s="1" t="n">
        <v>722.1</v>
      </c>
      <c r="I43" s="1" t="n">
        <f aca="false">(G43 +10) / (H43/1000)</f>
        <v>28.0432073120066</v>
      </c>
      <c r="J43" s="1" t="n">
        <v>6.8</v>
      </c>
      <c r="K43" s="1" t="s">
        <v>47</v>
      </c>
      <c r="L43" s="11" t="s">
        <v>48</v>
      </c>
      <c r="M43" s="11" t="s">
        <v>49</v>
      </c>
      <c r="N43" s="11" t="s">
        <v>50</v>
      </c>
      <c r="O43" s="11" t="s">
        <v>50</v>
      </c>
      <c r="P43" s="11" t="s">
        <v>51</v>
      </c>
      <c r="Q43" s="11" t="s">
        <v>52</v>
      </c>
      <c r="R43" s="11" t="n">
        <v>2.5</v>
      </c>
      <c r="S43" s="11" t="s">
        <v>53</v>
      </c>
      <c r="T43" s="16" t="n">
        <v>41883</v>
      </c>
      <c r="U43" s="11" t="n">
        <v>5</v>
      </c>
      <c r="V43" s="11" t="s">
        <v>54</v>
      </c>
      <c r="W43" s="11" t="n">
        <f aca="false">R43*U43</f>
        <v>12.5</v>
      </c>
      <c r="X43" s="14" t="n">
        <v>8.87</v>
      </c>
      <c r="Y43" s="14" t="n">
        <v>0.31</v>
      </c>
      <c r="Z43" s="13" t="n">
        <f aca="false">Y43*SQRT(AA43)</f>
        <v>0.62</v>
      </c>
      <c r="AA43" s="15" t="n">
        <v>4</v>
      </c>
      <c r="AB43" s="13" t="n">
        <v>9.47</v>
      </c>
      <c r="AC43" s="13" t="n">
        <v>0.82</v>
      </c>
      <c r="AD43" s="13" t="n">
        <f aca="false">AC43*SQRT(AE43)</f>
        <v>1.64</v>
      </c>
      <c r="AE43" s="11" t="n">
        <v>4</v>
      </c>
      <c r="AF43" s="11" t="n">
        <f aca="false">LN(AB43/X43)</f>
        <v>0.0654541108764988</v>
      </c>
      <c r="AG43" s="11" t="n">
        <f aca="false">((AD43)^2/((AB43)^2 * AE43)) + ((Z43)^2/((X43)^2 * AA43))</f>
        <v>0.00871914588118037</v>
      </c>
      <c r="AH43" s="11" t="n">
        <f aca="false">((AA43*AE43)/(AA43+AE43)) + ((U43*U43)/(U43+U43))</f>
        <v>4.5</v>
      </c>
      <c r="AI43" s="11" t="n">
        <f aca="false">AH43/12</f>
        <v>0.375</v>
      </c>
      <c r="AJ43" s="11" t="n">
        <f aca="false">AF43*AI43</f>
        <v>0.0245452915786871</v>
      </c>
      <c r="AK43" s="11" t="s">
        <v>55</v>
      </c>
      <c r="AL43" s="11" t="s">
        <v>56</v>
      </c>
      <c r="AM43" s="11" t="s">
        <v>67</v>
      </c>
      <c r="AN43" s="11" t="s">
        <v>58</v>
      </c>
      <c r="AO43" s="11" t="s">
        <v>59</v>
      </c>
      <c r="AP43" s="11" t="s">
        <v>65</v>
      </c>
      <c r="AQ43" s="11" t="s">
        <v>61</v>
      </c>
    </row>
    <row r="44" customFormat="false" ht="13.8" hidden="false" customHeight="false" outlineLevel="0" collapsed="false">
      <c r="A44" s="11" t="s">
        <v>43</v>
      </c>
      <c r="B44" s="11" t="n">
        <v>1</v>
      </c>
      <c r="C44" s="11" t="s">
        <v>44</v>
      </c>
      <c r="D44" s="11" t="n">
        <v>2016</v>
      </c>
      <c r="E44" s="11" t="s">
        <v>45</v>
      </c>
      <c r="F44" s="11" t="s">
        <v>46</v>
      </c>
      <c r="G44" s="1" t="n">
        <v>10.25</v>
      </c>
      <c r="H44" s="1" t="n">
        <v>722.1</v>
      </c>
      <c r="I44" s="1" t="n">
        <f aca="false">(G44 +10) / (H44/1000)</f>
        <v>28.0432073120066</v>
      </c>
      <c r="J44" s="1" t="n">
        <v>6.8</v>
      </c>
      <c r="K44" s="1" t="s">
        <v>47</v>
      </c>
      <c r="L44" s="11" t="s">
        <v>48</v>
      </c>
      <c r="M44" s="11" t="s">
        <v>49</v>
      </c>
      <c r="N44" s="11" t="s">
        <v>50</v>
      </c>
      <c r="O44" s="11" t="s">
        <v>50</v>
      </c>
      <c r="P44" s="11" t="s">
        <v>51</v>
      </c>
      <c r="Q44" s="11" t="s">
        <v>52</v>
      </c>
      <c r="R44" s="11" t="n">
        <v>2.5</v>
      </c>
      <c r="S44" s="11" t="s">
        <v>53</v>
      </c>
      <c r="T44" s="12" t="n">
        <v>41579</v>
      </c>
      <c r="U44" s="11" t="n">
        <v>5</v>
      </c>
      <c r="V44" s="11" t="s">
        <v>54</v>
      </c>
      <c r="W44" s="11" t="n">
        <f aca="false">R44*U44</f>
        <v>12.5</v>
      </c>
      <c r="X44" s="13" t="n">
        <v>10.46</v>
      </c>
      <c r="Y44" s="13" t="n">
        <v>0.43</v>
      </c>
      <c r="Z44" s="13" t="n">
        <f aca="false">Y44*SQRT(AA44)</f>
        <v>0.96150923032491</v>
      </c>
      <c r="AA44" s="11" t="n">
        <v>5</v>
      </c>
      <c r="AB44" s="13" t="n">
        <v>11.63</v>
      </c>
      <c r="AC44" s="13" t="n">
        <v>1.44</v>
      </c>
      <c r="AD44" s="13" t="n">
        <f aca="false">AC44*SQRT(AE44)</f>
        <v>2.88</v>
      </c>
      <c r="AE44" s="11" t="n">
        <v>4</v>
      </c>
      <c r="AF44" s="11" t="n">
        <f aca="false">LN(AB44/X44)</f>
        <v>0.106029507893796</v>
      </c>
      <c r="AG44" s="11" t="n">
        <f aca="false">((AD44)^2/((AB44)^2 * AE44)) + ((Z44)^2/((X44)^2 * AA44))</f>
        <v>0.0170207747864872</v>
      </c>
      <c r="AH44" s="11" t="n">
        <f aca="false">((AA44*AE44)/(AA44+AE44)) + ((U44*U44)/(U44+U44))</f>
        <v>4.72222222222222</v>
      </c>
      <c r="AI44" s="11" t="n">
        <f aca="false">AH44/12</f>
        <v>0.393518518518519</v>
      </c>
      <c r="AJ44" s="11" t="n">
        <f aca="false">AF44*AI44</f>
        <v>0.0417245748656142</v>
      </c>
      <c r="AK44" s="11" t="s">
        <v>55</v>
      </c>
      <c r="AL44" s="11" t="s">
        <v>56</v>
      </c>
      <c r="AM44" s="11" t="s">
        <v>67</v>
      </c>
      <c r="AN44" s="11" t="s">
        <v>58</v>
      </c>
      <c r="AO44" s="17" t="s">
        <v>63</v>
      </c>
      <c r="AP44" s="11" t="s">
        <v>65</v>
      </c>
      <c r="AQ44" s="11" t="s">
        <v>61</v>
      </c>
    </row>
    <row r="45" customFormat="false" ht="13.8" hidden="false" customHeight="false" outlineLevel="0" collapsed="false">
      <c r="A45" s="11" t="s">
        <v>43</v>
      </c>
      <c r="B45" s="11" t="n">
        <v>1</v>
      </c>
      <c r="C45" s="11" t="s">
        <v>44</v>
      </c>
      <c r="D45" s="11" t="n">
        <v>2016</v>
      </c>
      <c r="E45" s="11" t="s">
        <v>45</v>
      </c>
      <c r="F45" s="11" t="s">
        <v>62</v>
      </c>
      <c r="G45" s="1" t="n">
        <v>10.25</v>
      </c>
      <c r="H45" s="1" t="n">
        <v>722.1</v>
      </c>
      <c r="I45" s="1" t="n">
        <f aca="false">(G45 +10) / (H45/1000)</f>
        <v>28.0432073120066</v>
      </c>
      <c r="J45" s="1" t="n">
        <v>6.8</v>
      </c>
      <c r="K45" s="1" t="s">
        <v>47</v>
      </c>
      <c r="L45" s="11" t="s">
        <v>48</v>
      </c>
      <c r="M45" s="11" t="s">
        <v>49</v>
      </c>
      <c r="N45" s="11" t="s">
        <v>50</v>
      </c>
      <c r="O45" s="11" t="s">
        <v>50</v>
      </c>
      <c r="P45" s="11" t="s">
        <v>51</v>
      </c>
      <c r="Q45" s="11" t="s">
        <v>52</v>
      </c>
      <c r="R45" s="11" t="n">
        <v>2.5</v>
      </c>
      <c r="S45" s="11" t="s">
        <v>53</v>
      </c>
      <c r="T45" s="12" t="n">
        <v>41579</v>
      </c>
      <c r="U45" s="11" t="n">
        <v>5</v>
      </c>
      <c r="V45" s="11" t="s">
        <v>54</v>
      </c>
      <c r="W45" s="11" t="n">
        <f aca="false">R45*U45</f>
        <v>12.5</v>
      </c>
      <c r="X45" s="14" t="n">
        <v>10.44</v>
      </c>
      <c r="Y45" s="14" t="n">
        <v>0.51</v>
      </c>
      <c r="Z45" s="13" t="n">
        <f aca="false">Y45*SQRT(AA45)</f>
        <v>1.02</v>
      </c>
      <c r="AA45" s="15" t="n">
        <v>4</v>
      </c>
      <c r="AB45" s="13" t="n">
        <v>11.02</v>
      </c>
      <c r="AC45" s="13" t="n">
        <v>0.83</v>
      </c>
      <c r="AD45" s="13" t="n">
        <f aca="false">AC45*SQRT(AE45)</f>
        <v>1.66</v>
      </c>
      <c r="AE45" s="11" t="n">
        <v>4</v>
      </c>
      <c r="AF45" s="11" t="n">
        <f aca="false">LN(AB45/X45)</f>
        <v>0.0540672212702758</v>
      </c>
      <c r="AG45" s="11" t="n">
        <f aca="false">((AD45)^2/((AB45)^2 * AE45)) + ((Z45)^2/((X45)^2 * AA45))</f>
        <v>0.00805912017563988</v>
      </c>
      <c r="AH45" s="11" t="n">
        <f aca="false">((AA45*AE45)/(AA45+AE45)) + ((U45*U45)/(U45+U45))</f>
        <v>4.5</v>
      </c>
      <c r="AI45" s="11" t="n">
        <f aca="false">AH45/12</f>
        <v>0.375</v>
      </c>
      <c r="AJ45" s="11" t="n">
        <f aca="false">AF45*AI45</f>
        <v>0.0202752079763534</v>
      </c>
      <c r="AK45" s="11" t="s">
        <v>55</v>
      </c>
      <c r="AL45" s="11" t="s">
        <v>56</v>
      </c>
      <c r="AM45" s="11" t="s">
        <v>67</v>
      </c>
      <c r="AN45" s="11" t="s">
        <v>58</v>
      </c>
      <c r="AO45" s="17" t="s">
        <v>63</v>
      </c>
      <c r="AP45" s="11" t="s">
        <v>65</v>
      </c>
      <c r="AQ45" s="11" t="s">
        <v>61</v>
      </c>
    </row>
    <row r="46" customFormat="false" ht="13.8" hidden="false" customHeight="false" outlineLevel="0" collapsed="false">
      <c r="A46" s="11" t="s">
        <v>43</v>
      </c>
      <c r="B46" s="11" t="n">
        <v>1</v>
      </c>
      <c r="C46" s="11" t="s">
        <v>44</v>
      </c>
      <c r="D46" s="11" t="n">
        <v>2016</v>
      </c>
      <c r="E46" s="11" t="s">
        <v>45</v>
      </c>
      <c r="F46" s="11" t="s">
        <v>46</v>
      </c>
      <c r="G46" s="1" t="n">
        <v>10.25</v>
      </c>
      <c r="H46" s="1" t="n">
        <v>722.1</v>
      </c>
      <c r="I46" s="1" t="n">
        <f aca="false">(G46 +10) / (H46/1000)</f>
        <v>28.0432073120066</v>
      </c>
      <c r="J46" s="1" t="n">
        <v>6.8</v>
      </c>
      <c r="K46" s="1" t="s">
        <v>47</v>
      </c>
      <c r="L46" s="11" t="s">
        <v>48</v>
      </c>
      <c r="M46" s="11" t="s">
        <v>49</v>
      </c>
      <c r="N46" s="11" t="s">
        <v>50</v>
      </c>
      <c r="O46" s="11" t="s">
        <v>50</v>
      </c>
      <c r="P46" s="11" t="s">
        <v>51</v>
      </c>
      <c r="Q46" s="11" t="s">
        <v>52</v>
      </c>
      <c r="R46" s="11" t="n">
        <v>2.5</v>
      </c>
      <c r="S46" s="11" t="s">
        <v>53</v>
      </c>
      <c r="T46" s="16" t="n">
        <v>41699</v>
      </c>
      <c r="U46" s="11" t="n">
        <v>5</v>
      </c>
      <c r="V46" s="11" t="s">
        <v>54</v>
      </c>
      <c r="W46" s="11" t="n">
        <f aca="false">R46*U46</f>
        <v>12.5</v>
      </c>
      <c r="X46" s="13" t="n">
        <v>5.29</v>
      </c>
      <c r="Y46" s="13" t="n">
        <v>0.78</v>
      </c>
      <c r="Z46" s="13" t="n">
        <f aca="false">Y46*SQRT(AA46)</f>
        <v>1.74413302244984</v>
      </c>
      <c r="AA46" s="11" t="n">
        <v>5</v>
      </c>
      <c r="AB46" s="13" t="n">
        <v>6.76</v>
      </c>
      <c r="AC46" s="13" t="n">
        <v>1.06</v>
      </c>
      <c r="AD46" s="13" t="n">
        <f aca="false">AC46*SQRT(AE46)</f>
        <v>2.12</v>
      </c>
      <c r="AE46" s="11" t="n">
        <v>4</v>
      </c>
      <c r="AF46" s="11" t="n">
        <f aca="false">LN(AB46/X46)</f>
        <v>0.245204644184665</v>
      </c>
      <c r="AG46" s="11" t="n">
        <f aca="false">((AD46)^2/((AB46)^2 * AE46)) + ((Z46)^2/((X46)^2 * AA46))</f>
        <v>0.0463286416831247</v>
      </c>
      <c r="AH46" s="11" t="n">
        <f aca="false">((AA46*AE46)/(AA46+AE46)) + ((U46*U46)/(U46+U46))</f>
        <v>4.72222222222222</v>
      </c>
      <c r="AI46" s="11" t="n">
        <f aca="false">AH46/12</f>
        <v>0.393518518518519</v>
      </c>
      <c r="AJ46" s="11" t="n">
        <f aca="false">AF46*AI46</f>
        <v>0.0964925683134098</v>
      </c>
      <c r="AK46" s="11" t="s">
        <v>55</v>
      </c>
      <c r="AL46" s="11" t="s">
        <v>56</v>
      </c>
      <c r="AM46" s="11" t="s">
        <v>67</v>
      </c>
      <c r="AN46" s="11" t="s">
        <v>58</v>
      </c>
      <c r="AO46" s="17" t="s">
        <v>63</v>
      </c>
      <c r="AP46" s="11" t="s">
        <v>65</v>
      </c>
      <c r="AQ46" s="11" t="s">
        <v>61</v>
      </c>
    </row>
    <row r="47" customFormat="false" ht="13.8" hidden="false" customHeight="false" outlineLevel="0" collapsed="false">
      <c r="A47" s="11" t="s">
        <v>43</v>
      </c>
      <c r="B47" s="11" t="n">
        <v>1</v>
      </c>
      <c r="C47" s="11" t="s">
        <v>44</v>
      </c>
      <c r="D47" s="11" t="n">
        <v>2016</v>
      </c>
      <c r="E47" s="11" t="s">
        <v>45</v>
      </c>
      <c r="F47" s="11" t="s">
        <v>62</v>
      </c>
      <c r="G47" s="1" t="n">
        <v>10.25</v>
      </c>
      <c r="H47" s="1" t="n">
        <v>722.1</v>
      </c>
      <c r="I47" s="1" t="n">
        <f aca="false">(G47 +10) / (H47/1000)</f>
        <v>28.0432073120066</v>
      </c>
      <c r="J47" s="1" t="n">
        <v>6.8</v>
      </c>
      <c r="K47" s="1" t="s">
        <v>47</v>
      </c>
      <c r="L47" s="11" t="s">
        <v>48</v>
      </c>
      <c r="M47" s="11" t="s">
        <v>49</v>
      </c>
      <c r="N47" s="11" t="s">
        <v>50</v>
      </c>
      <c r="O47" s="11" t="s">
        <v>50</v>
      </c>
      <c r="P47" s="11" t="s">
        <v>51</v>
      </c>
      <c r="Q47" s="11" t="s">
        <v>52</v>
      </c>
      <c r="R47" s="11" t="n">
        <v>2.5</v>
      </c>
      <c r="S47" s="11" t="s">
        <v>53</v>
      </c>
      <c r="T47" s="16" t="n">
        <v>41699</v>
      </c>
      <c r="U47" s="11" t="n">
        <v>5</v>
      </c>
      <c r="V47" s="11" t="s">
        <v>54</v>
      </c>
      <c r="W47" s="11" t="n">
        <f aca="false">R47*U47</f>
        <v>12.5</v>
      </c>
      <c r="X47" s="14" t="n">
        <v>6.27</v>
      </c>
      <c r="Y47" s="14" t="n">
        <v>0.67</v>
      </c>
      <c r="Z47" s="13" t="n">
        <f aca="false">Y47*SQRT(AA47)</f>
        <v>1.34</v>
      </c>
      <c r="AA47" s="15" t="n">
        <v>4</v>
      </c>
      <c r="AB47" s="13" t="n">
        <v>7.53</v>
      </c>
      <c r="AC47" s="13" t="n">
        <v>1.25</v>
      </c>
      <c r="AD47" s="13" t="n">
        <f aca="false">AC47*SQRT(AE47)</f>
        <v>2.5</v>
      </c>
      <c r="AE47" s="11" t="n">
        <v>4</v>
      </c>
      <c r="AF47" s="11" t="n">
        <f aca="false">LN(AB47/X47)</f>
        <v>0.183118687166973</v>
      </c>
      <c r="AG47" s="11" t="n">
        <f aca="false">((AD47)^2/((AB47)^2 * AE47)) + ((Z47)^2/((X47)^2 * AA47))</f>
        <v>0.0389755255662318</v>
      </c>
      <c r="AH47" s="11" t="n">
        <f aca="false">((AA47*AE47)/(AA47+AE47)) + ((U47*U47)/(U47+U47))</f>
        <v>4.5</v>
      </c>
      <c r="AI47" s="11" t="n">
        <f aca="false">AH47/12</f>
        <v>0.375</v>
      </c>
      <c r="AJ47" s="11" t="n">
        <f aca="false">AF47*AI47</f>
        <v>0.0686695076876149</v>
      </c>
      <c r="AK47" s="11" t="s">
        <v>55</v>
      </c>
      <c r="AL47" s="11" t="s">
        <v>56</v>
      </c>
      <c r="AM47" s="11" t="s">
        <v>67</v>
      </c>
      <c r="AN47" s="11" t="s">
        <v>58</v>
      </c>
      <c r="AO47" s="17" t="s">
        <v>63</v>
      </c>
      <c r="AP47" s="11" t="s">
        <v>65</v>
      </c>
      <c r="AQ47" s="11" t="s">
        <v>61</v>
      </c>
    </row>
    <row r="48" customFormat="false" ht="13.8" hidden="false" customHeight="false" outlineLevel="0" collapsed="false">
      <c r="A48" s="11" t="s">
        <v>43</v>
      </c>
      <c r="B48" s="11" t="n">
        <v>1</v>
      </c>
      <c r="C48" s="11" t="s">
        <v>44</v>
      </c>
      <c r="D48" s="11" t="n">
        <v>2016</v>
      </c>
      <c r="E48" s="11" t="s">
        <v>45</v>
      </c>
      <c r="F48" s="11" t="s">
        <v>46</v>
      </c>
      <c r="G48" s="1" t="n">
        <v>10.25</v>
      </c>
      <c r="H48" s="1" t="n">
        <v>722.1</v>
      </c>
      <c r="I48" s="1" t="n">
        <f aca="false">(G48 +10) / (H48/1000)</f>
        <v>28.0432073120066</v>
      </c>
      <c r="J48" s="1" t="n">
        <v>6.8</v>
      </c>
      <c r="K48" s="1" t="s">
        <v>47</v>
      </c>
      <c r="L48" s="11" t="s">
        <v>48</v>
      </c>
      <c r="M48" s="11" t="s">
        <v>49</v>
      </c>
      <c r="N48" s="11" t="s">
        <v>50</v>
      </c>
      <c r="O48" s="11" t="s">
        <v>50</v>
      </c>
      <c r="P48" s="11" t="s">
        <v>51</v>
      </c>
      <c r="Q48" s="11" t="s">
        <v>52</v>
      </c>
      <c r="R48" s="11" t="n">
        <v>2.5</v>
      </c>
      <c r="S48" s="11" t="s">
        <v>53</v>
      </c>
      <c r="T48" s="16" t="n">
        <v>41883</v>
      </c>
      <c r="U48" s="11" t="n">
        <v>5</v>
      </c>
      <c r="V48" s="11" t="s">
        <v>54</v>
      </c>
      <c r="W48" s="11" t="n">
        <f aca="false">R48*U48</f>
        <v>12.5</v>
      </c>
      <c r="X48" s="13" t="n">
        <v>8.74</v>
      </c>
      <c r="Y48" s="13" t="n">
        <v>0.62</v>
      </c>
      <c r="Z48" s="13" t="n">
        <f aca="false">Y48*SQRT(AA48)</f>
        <v>1.38636214604987</v>
      </c>
      <c r="AA48" s="11" t="n">
        <v>5</v>
      </c>
      <c r="AB48" s="13" t="n">
        <v>9.79</v>
      </c>
      <c r="AC48" s="13" t="n">
        <v>0.38</v>
      </c>
      <c r="AD48" s="13" t="n">
        <f aca="false">AC48*SQRT(AE48)</f>
        <v>0.76</v>
      </c>
      <c r="AE48" s="11" t="n">
        <v>4</v>
      </c>
      <c r="AF48" s="11" t="n">
        <f aca="false">LN(AB48/X48)</f>
        <v>0.113451266874975</v>
      </c>
      <c r="AG48" s="11" t="n">
        <f aca="false">((AD48)^2/((AB48)^2 * AE48)) + ((Z48)^2/((X48)^2 * AA48))</f>
        <v>0.00653884370595763</v>
      </c>
      <c r="AH48" s="11" t="n">
        <f aca="false">((AA48*AE48)/(AA48+AE48)) + ((U48*U48)/(U48+U48))</f>
        <v>4.72222222222222</v>
      </c>
      <c r="AI48" s="11" t="n">
        <f aca="false">AH48/12</f>
        <v>0.393518518518519</v>
      </c>
      <c r="AJ48" s="11" t="n">
        <f aca="false">AF48*AI48</f>
        <v>0.0446451744646892</v>
      </c>
      <c r="AK48" s="11" t="s">
        <v>55</v>
      </c>
      <c r="AL48" s="11" t="s">
        <v>56</v>
      </c>
      <c r="AM48" s="11" t="s">
        <v>67</v>
      </c>
      <c r="AN48" s="11" t="s">
        <v>58</v>
      </c>
      <c r="AO48" s="17" t="s">
        <v>63</v>
      </c>
      <c r="AP48" s="11" t="s">
        <v>65</v>
      </c>
      <c r="AQ48" s="11" t="s">
        <v>61</v>
      </c>
    </row>
    <row r="49" customFormat="false" ht="13.8" hidden="false" customHeight="false" outlineLevel="0" collapsed="false">
      <c r="A49" s="11" t="s">
        <v>43</v>
      </c>
      <c r="B49" s="11" t="n">
        <v>1</v>
      </c>
      <c r="C49" s="11" t="s">
        <v>44</v>
      </c>
      <c r="D49" s="11" t="n">
        <v>2016</v>
      </c>
      <c r="E49" s="11" t="s">
        <v>45</v>
      </c>
      <c r="F49" s="11" t="s">
        <v>62</v>
      </c>
      <c r="G49" s="1" t="n">
        <v>10.25</v>
      </c>
      <c r="H49" s="1" t="n">
        <v>722.1</v>
      </c>
      <c r="I49" s="1" t="n">
        <f aca="false">(G49 +10) / (H49/1000)</f>
        <v>28.0432073120066</v>
      </c>
      <c r="J49" s="1" t="n">
        <v>6.8</v>
      </c>
      <c r="K49" s="1" t="s">
        <v>47</v>
      </c>
      <c r="L49" s="11" t="s">
        <v>48</v>
      </c>
      <c r="M49" s="11" t="s">
        <v>49</v>
      </c>
      <c r="N49" s="11" t="s">
        <v>50</v>
      </c>
      <c r="O49" s="11" t="s">
        <v>50</v>
      </c>
      <c r="P49" s="11" t="s">
        <v>51</v>
      </c>
      <c r="Q49" s="11" t="s">
        <v>52</v>
      </c>
      <c r="R49" s="11" t="n">
        <v>2.5</v>
      </c>
      <c r="S49" s="11" t="s">
        <v>53</v>
      </c>
      <c r="T49" s="16" t="n">
        <v>41883</v>
      </c>
      <c r="U49" s="11" t="n">
        <v>5</v>
      </c>
      <c r="V49" s="11" t="s">
        <v>54</v>
      </c>
      <c r="W49" s="11" t="n">
        <f aca="false">R49*U49</f>
        <v>12.5</v>
      </c>
      <c r="X49" s="14" t="n">
        <v>9.45</v>
      </c>
      <c r="Y49" s="14" t="n">
        <v>0.29</v>
      </c>
      <c r="Z49" s="13" t="n">
        <f aca="false">Y49*SQRT(AA49)</f>
        <v>0.58</v>
      </c>
      <c r="AA49" s="15" t="n">
        <v>4</v>
      </c>
      <c r="AB49" s="13" t="n">
        <v>8.92</v>
      </c>
      <c r="AC49" s="13" t="n">
        <v>0.67</v>
      </c>
      <c r="AD49" s="13" t="n">
        <f aca="false">AC49*SQRT(AE49)</f>
        <v>1.34</v>
      </c>
      <c r="AE49" s="11" t="n">
        <v>4</v>
      </c>
      <c r="AF49" s="11" t="n">
        <f aca="false">LN(AB49/X49)</f>
        <v>-0.0577187949137334</v>
      </c>
      <c r="AG49" s="11" t="n">
        <f aca="false">((AD49)^2/((AB49)^2 * AE49)) + ((Z49)^2/((X49)^2 * AA49))</f>
        <v>0.00658357166394193</v>
      </c>
      <c r="AH49" s="11" t="n">
        <f aca="false">((AA49*AE49)/(AA49+AE49)) + ((U49*U49)/(U49+U49))</f>
        <v>4.5</v>
      </c>
      <c r="AI49" s="11" t="n">
        <f aca="false">AH49/12</f>
        <v>0.375</v>
      </c>
      <c r="AJ49" s="11" t="n">
        <f aca="false">AF49*AI49</f>
        <v>-0.02164454809265</v>
      </c>
      <c r="AK49" s="11" t="s">
        <v>55</v>
      </c>
      <c r="AL49" s="11" t="s">
        <v>56</v>
      </c>
      <c r="AM49" s="11" t="s">
        <v>67</v>
      </c>
      <c r="AN49" s="11" t="s">
        <v>58</v>
      </c>
      <c r="AO49" s="17" t="s">
        <v>63</v>
      </c>
      <c r="AP49" s="11" t="s">
        <v>65</v>
      </c>
      <c r="AQ49" s="11" t="s">
        <v>61</v>
      </c>
    </row>
    <row r="50" customFormat="false" ht="13.8" hidden="false" customHeight="false" outlineLevel="0" collapsed="false">
      <c r="A50" s="11" t="s">
        <v>43</v>
      </c>
      <c r="B50" s="11" t="n">
        <v>1</v>
      </c>
      <c r="C50" s="11" t="s">
        <v>44</v>
      </c>
      <c r="D50" s="11" t="n">
        <v>2016</v>
      </c>
      <c r="E50" s="11" t="s">
        <v>45</v>
      </c>
      <c r="F50" s="11" t="s">
        <v>46</v>
      </c>
      <c r="G50" s="1" t="n">
        <v>10.25</v>
      </c>
      <c r="H50" s="1" t="n">
        <v>722.1</v>
      </c>
      <c r="I50" s="1" t="n">
        <f aca="false">(G50 +10) / (H50/1000)</f>
        <v>28.0432073120066</v>
      </c>
      <c r="J50" s="1" t="n">
        <v>6.8</v>
      </c>
      <c r="K50" s="1" t="s">
        <v>47</v>
      </c>
      <c r="L50" s="11" t="s">
        <v>48</v>
      </c>
      <c r="M50" s="11" t="s">
        <v>49</v>
      </c>
      <c r="N50" s="11" t="s">
        <v>50</v>
      </c>
      <c r="O50" s="11" t="s">
        <v>50</v>
      </c>
      <c r="P50" s="11" t="s">
        <v>51</v>
      </c>
      <c r="Q50" s="11" t="s">
        <v>52</v>
      </c>
      <c r="R50" s="11" t="n">
        <v>2.5</v>
      </c>
      <c r="S50" s="11" t="s">
        <v>53</v>
      </c>
      <c r="T50" s="12" t="n">
        <v>41579</v>
      </c>
      <c r="U50" s="11" t="n">
        <v>5</v>
      </c>
      <c r="V50" s="11" t="s">
        <v>54</v>
      </c>
      <c r="W50" s="11" t="n">
        <f aca="false">R50*U50</f>
        <v>12.5</v>
      </c>
      <c r="X50" s="13" t="n">
        <v>269.63</v>
      </c>
      <c r="Y50" s="13" t="n">
        <v>13.36</v>
      </c>
      <c r="Z50" s="13" t="n">
        <f aca="false">Y50*SQRT(AA50)</f>
        <v>26.72</v>
      </c>
      <c r="AA50" s="11" t="n">
        <v>4</v>
      </c>
      <c r="AB50" s="13" t="n">
        <v>316.69</v>
      </c>
      <c r="AC50" s="13" t="n">
        <v>20.99</v>
      </c>
      <c r="AD50" s="13" t="n">
        <f aca="false">AC50*SQRT(AE50)</f>
        <v>41.98</v>
      </c>
      <c r="AE50" s="11" t="n">
        <v>4</v>
      </c>
      <c r="AF50" s="11" t="n">
        <f aca="false">LN(AB50/X50)</f>
        <v>0.160872728610622</v>
      </c>
      <c r="AG50" s="11" t="n">
        <f aca="false">((AD50)^2/((AB50)^2 * AE50)) + ((Z50)^2/((X50)^2 * AA50))</f>
        <v>0.00684809046411879</v>
      </c>
      <c r="AH50" s="11" t="n">
        <f aca="false">((AA50*AE50)/(AA50+AE50)) + ((U50*U50)/(U50+U50))</f>
        <v>4.5</v>
      </c>
      <c r="AI50" s="11" t="n">
        <f aca="false">AH50/12</f>
        <v>0.375</v>
      </c>
      <c r="AJ50" s="11" t="n">
        <f aca="false">AF50*AI50</f>
        <v>0.0603272732289833</v>
      </c>
      <c r="AK50" s="11" t="s">
        <v>68</v>
      </c>
      <c r="AL50" s="11" t="s">
        <v>69</v>
      </c>
      <c r="AM50" s="11" t="s">
        <v>70</v>
      </c>
      <c r="AN50" s="11" t="s">
        <v>58</v>
      </c>
      <c r="AO50" s="11" t="s">
        <v>59</v>
      </c>
      <c r="AP50" s="11" t="s">
        <v>65</v>
      </c>
      <c r="AQ50" s="11" t="s">
        <v>61</v>
      </c>
    </row>
    <row r="51" customFormat="false" ht="13.8" hidden="false" customHeight="false" outlineLevel="0" collapsed="false">
      <c r="A51" s="11" t="s">
        <v>43</v>
      </c>
      <c r="B51" s="11" t="n">
        <v>1</v>
      </c>
      <c r="C51" s="11" t="s">
        <v>44</v>
      </c>
      <c r="D51" s="11" t="n">
        <v>2016</v>
      </c>
      <c r="E51" s="11" t="s">
        <v>45</v>
      </c>
      <c r="F51" s="11" t="s">
        <v>62</v>
      </c>
      <c r="G51" s="1" t="n">
        <v>10.25</v>
      </c>
      <c r="H51" s="1" t="n">
        <v>722.1</v>
      </c>
      <c r="I51" s="1" t="n">
        <f aca="false">(G51 +10) / (H51/1000)</f>
        <v>28.0432073120066</v>
      </c>
      <c r="J51" s="1" t="n">
        <v>6.8</v>
      </c>
      <c r="K51" s="1" t="s">
        <v>47</v>
      </c>
      <c r="L51" s="11" t="s">
        <v>48</v>
      </c>
      <c r="M51" s="11" t="s">
        <v>49</v>
      </c>
      <c r="N51" s="11" t="s">
        <v>50</v>
      </c>
      <c r="O51" s="11" t="s">
        <v>50</v>
      </c>
      <c r="P51" s="11" t="s">
        <v>51</v>
      </c>
      <c r="Q51" s="11" t="s">
        <v>52</v>
      </c>
      <c r="R51" s="11" t="n">
        <v>2.5</v>
      </c>
      <c r="S51" s="11" t="s">
        <v>53</v>
      </c>
      <c r="T51" s="12" t="n">
        <v>41579</v>
      </c>
      <c r="U51" s="11" t="n">
        <v>5</v>
      </c>
      <c r="V51" s="11" t="s">
        <v>54</v>
      </c>
      <c r="W51" s="11" t="n">
        <f aca="false">R51*U51</f>
        <v>12.5</v>
      </c>
      <c r="X51" s="14" t="n">
        <v>291.89</v>
      </c>
      <c r="Y51" s="14" t="n">
        <v>10.18</v>
      </c>
      <c r="Z51" s="13" t="n">
        <f aca="false">Y51*SQRT(AA51)</f>
        <v>20.36</v>
      </c>
      <c r="AA51" s="15" t="n">
        <v>4</v>
      </c>
      <c r="AB51" s="13" t="n">
        <v>285.53</v>
      </c>
      <c r="AC51" s="13" t="n">
        <v>22.9</v>
      </c>
      <c r="AD51" s="13" t="n">
        <f aca="false">AC51*SQRT(AE51)</f>
        <v>45.8</v>
      </c>
      <c r="AE51" s="11" t="n">
        <v>4</v>
      </c>
      <c r="AF51" s="11" t="n">
        <f aca="false">LN(AB51/X51)</f>
        <v>-0.02202991658082</v>
      </c>
      <c r="AG51" s="11" t="n">
        <f aca="false">((AD51)^2/((AB51)^2 * AE51)) + ((Z51)^2/((X51)^2 * AA51))</f>
        <v>0.00764866349017505</v>
      </c>
      <c r="AH51" s="11" t="n">
        <f aca="false">((AA51*AE51)/(AA51+AE51)) + ((U51*U51)/(U51+U51))</f>
        <v>4.5</v>
      </c>
      <c r="AI51" s="11" t="n">
        <f aca="false">AH51/12</f>
        <v>0.375</v>
      </c>
      <c r="AJ51" s="11" t="n">
        <f aca="false">AF51*AI51</f>
        <v>-0.0082612187178075</v>
      </c>
      <c r="AK51" s="11" t="s">
        <v>68</v>
      </c>
      <c r="AL51" s="11" t="s">
        <v>69</v>
      </c>
      <c r="AM51" s="11" t="s">
        <v>70</v>
      </c>
      <c r="AN51" s="11" t="s">
        <v>58</v>
      </c>
      <c r="AO51" s="11" t="s">
        <v>59</v>
      </c>
      <c r="AP51" s="11" t="s">
        <v>65</v>
      </c>
      <c r="AQ51" s="11" t="s">
        <v>61</v>
      </c>
    </row>
    <row r="52" customFormat="false" ht="13.8" hidden="false" customHeight="false" outlineLevel="0" collapsed="false">
      <c r="A52" s="11" t="s">
        <v>43</v>
      </c>
      <c r="B52" s="11" t="n">
        <v>1</v>
      </c>
      <c r="C52" s="11" t="s">
        <v>44</v>
      </c>
      <c r="D52" s="11" t="n">
        <v>2016</v>
      </c>
      <c r="E52" s="11" t="s">
        <v>45</v>
      </c>
      <c r="F52" s="11" t="s">
        <v>46</v>
      </c>
      <c r="G52" s="1" t="n">
        <v>10.25</v>
      </c>
      <c r="H52" s="1" t="n">
        <v>722.1</v>
      </c>
      <c r="I52" s="1" t="n">
        <f aca="false">(G52 +10) / (H52/1000)</f>
        <v>28.0432073120066</v>
      </c>
      <c r="J52" s="1" t="n">
        <v>6.8</v>
      </c>
      <c r="K52" s="1" t="s">
        <v>47</v>
      </c>
      <c r="L52" s="11" t="s">
        <v>48</v>
      </c>
      <c r="M52" s="11" t="s">
        <v>49</v>
      </c>
      <c r="N52" s="11" t="s">
        <v>50</v>
      </c>
      <c r="O52" s="11" t="s">
        <v>50</v>
      </c>
      <c r="P52" s="11" t="s">
        <v>51</v>
      </c>
      <c r="Q52" s="11" t="s">
        <v>52</v>
      </c>
      <c r="R52" s="11" t="n">
        <v>2.5</v>
      </c>
      <c r="S52" s="11" t="s">
        <v>53</v>
      </c>
      <c r="T52" s="16" t="n">
        <v>41699</v>
      </c>
      <c r="U52" s="11" t="n">
        <v>5</v>
      </c>
      <c r="V52" s="11" t="s">
        <v>54</v>
      </c>
      <c r="W52" s="11" t="n">
        <f aca="false">R52*U52</f>
        <v>12.5</v>
      </c>
      <c r="X52" s="13" t="n">
        <v>247.38</v>
      </c>
      <c r="Y52" s="13" t="n">
        <v>19.07</v>
      </c>
      <c r="Z52" s="13" t="n">
        <f aca="false">Y52*SQRT(AA52)</f>
        <v>38.14</v>
      </c>
      <c r="AA52" s="11" t="n">
        <v>4</v>
      </c>
      <c r="AB52" s="13" t="n">
        <v>218.12</v>
      </c>
      <c r="AC52" s="13" t="n">
        <v>20.99</v>
      </c>
      <c r="AD52" s="13" t="n">
        <f aca="false">AC52*SQRT(AE52)</f>
        <v>41.98</v>
      </c>
      <c r="AE52" s="11" t="n">
        <v>4</v>
      </c>
      <c r="AF52" s="11" t="n">
        <f aca="false">LN(AB52/X52)</f>
        <v>-0.125880245889003</v>
      </c>
      <c r="AG52" s="11" t="n">
        <f aca="false">((AD52)^2/((AB52)^2 * AE52)) + ((Z52)^2/((X52)^2 * AA52))</f>
        <v>0.0152030299467559</v>
      </c>
      <c r="AH52" s="11" t="n">
        <f aca="false">((AA52*AE52)/(AA52+AE52)) + ((U52*U52)/(U52+U52))</f>
        <v>4.5</v>
      </c>
      <c r="AI52" s="11" t="n">
        <f aca="false">AH52/12</f>
        <v>0.375</v>
      </c>
      <c r="AJ52" s="11" t="n">
        <f aca="false">AF52*AI52</f>
        <v>-0.0472050922083761</v>
      </c>
      <c r="AK52" s="11" t="s">
        <v>68</v>
      </c>
      <c r="AL52" s="11" t="s">
        <v>69</v>
      </c>
      <c r="AM52" s="11" t="s">
        <v>70</v>
      </c>
      <c r="AN52" s="11" t="s">
        <v>58</v>
      </c>
      <c r="AO52" s="11" t="s">
        <v>59</v>
      </c>
      <c r="AP52" s="11" t="s">
        <v>65</v>
      </c>
      <c r="AQ52" s="11" t="s">
        <v>61</v>
      </c>
    </row>
    <row r="53" customFormat="false" ht="13.8" hidden="false" customHeight="false" outlineLevel="0" collapsed="false">
      <c r="A53" s="11" t="s">
        <v>43</v>
      </c>
      <c r="B53" s="11" t="n">
        <v>1</v>
      </c>
      <c r="C53" s="11" t="s">
        <v>44</v>
      </c>
      <c r="D53" s="11" t="n">
        <v>2016</v>
      </c>
      <c r="E53" s="11" t="s">
        <v>45</v>
      </c>
      <c r="F53" s="11" t="s">
        <v>62</v>
      </c>
      <c r="G53" s="1" t="n">
        <v>10.25</v>
      </c>
      <c r="H53" s="1" t="n">
        <v>722.1</v>
      </c>
      <c r="I53" s="1" t="n">
        <f aca="false">(G53 +10) / (H53/1000)</f>
        <v>28.0432073120066</v>
      </c>
      <c r="J53" s="1" t="n">
        <v>6.8</v>
      </c>
      <c r="K53" s="1" t="s">
        <v>47</v>
      </c>
      <c r="L53" s="11" t="s">
        <v>48</v>
      </c>
      <c r="M53" s="11" t="s">
        <v>49</v>
      </c>
      <c r="N53" s="11" t="s">
        <v>50</v>
      </c>
      <c r="O53" s="11" t="s">
        <v>50</v>
      </c>
      <c r="P53" s="11" t="s">
        <v>51</v>
      </c>
      <c r="Q53" s="11" t="s">
        <v>52</v>
      </c>
      <c r="R53" s="11" t="n">
        <v>2.5</v>
      </c>
      <c r="S53" s="11" t="s">
        <v>53</v>
      </c>
      <c r="T53" s="16" t="n">
        <v>41699</v>
      </c>
      <c r="U53" s="11" t="n">
        <v>5</v>
      </c>
      <c r="V53" s="11" t="s">
        <v>54</v>
      </c>
      <c r="W53" s="11" t="n">
        <f aca="false">R53*U53</f>
        <v>12.5</v>
      </c>
      <c r="X53" s="14" t="n">
        <v>230.21</v>
      </c>
      <c r="Y53" s="14" t="n">
        <v>15.89</v>
      </c>
      <c r="Z53" s="13" t="n">
        <f aca="false">Y53*SQRT(AA53)</f>
        <v>31.78</v>
      </c>
      <c r="AA53" s="15" t="n">
        <v>4</v>
      </c>
      <c r="AB53" s="13" t="n">
        <v>214.94</v>
      </c>
      <c r="AC53" s="13" t="n">
        <v>12.09</v>
      </c>
      <c r="AD53" s="13" t="n">
        <f aca="false">AC53*SQRT(AE53)</f>
        <v>24.18</v>
      </c>
      <c r="AE53" s="11" t="n">
        <v>4</v>
      </c>
      <c r="AF53" s="11" t="n">
        <f aca="false">LN(AB53/X53)</f>
        <v>-0.068633016417798</v>
      </c>
      <c r="AG53" s="11" t="n">
        <f aca="false">((AD53)^2/((AB53)^2 * AE53)) + ((Z53)^2/((X53)^2 * AA53))</f>
        <v>0.00792816978443917</v>
      </c>
      <c r="AH53" s="11" t="n">
        <f aca="false">((AA53*AE53)/(AA53+AE53)) + ((U53*U53)/(U53+U53))</f>
        <v>4.5</v>
      </c>
      <c r="AI53" s="11" t="n">
        <f aca="false">AH53/12</f>
        <v>0.375</v>
      </c>
      <c r="AJ53" s="11" t="n">
        <f aca="false">AF53*AI53</f>
        <v>-0.0257373811566742</v>
      </c>
      <c r="AK53" s="11" t="s">
        <v>68</v>
      </c>
      <c r="AL53" s="11" t="s">
        <v>69</v>
      </c>
      <c r="AM53" s="11" t="s">
        <v>70</v>
      </c>
      <c r="AN53" s="11" t="s">
        <v>58</v>
      </c>
      <c r="AO53" s="11" t="s">
        <v>59</v>
      </c>
      <c r="AP53" s="11" t="s">
        <v>65</v>
      </c>
      <c r="AQ53" s="11" t="s">
        <v>61</v>
      </c>
    </row>
    <row r="54" customFormat="false" ht="13.8" hidden="false" customHeight="false" outlineLevel="0" collapsed="false">
      <c r="A54" s="11" t="s">
        <v>43</v>
      </c>
      <c r="B54" s="11" t="n">
        <v>1</v>
      </c>
      <c r="C54" s="11" t="s">
        <v>44</v>
      </c>
      <c r="D54" s="11" t="n">
        <v>2016</v>
      </c>
      <c r="E54" s="11" t="s">
        <v>45</v>
      </c>
      <c r="F54" s="11" t="s">
        <v>46</v>
      </c>
      <c r="G54" s="1" t="n">
        <v>10.25</v>
      </c>
      <c r="H54" s="1" t="n">
        <v>722.1</v>
      </c>
      <c r="I54" s="1" t="n">
        <f aca="false">(G54 +10) / (H54/1000)</f>
        <v>28.0432073120066</v>
      </c>
      <c r="J54" s="1" t="n">
        <v>6.8</v>
      </c>
      <c r="K54" s="1" t="s">
        <v>47</v>
      </c>
      <c r="L54" s="11" t="s">
        <v>48</v>
      </c>
      <c r="M54" s="11" t="s">
        <v>49</v>
      </c>
      <c r="N54" s="11" t="s">
        <v>50</v>
      </c>
      <c r="O54" s="11" t="s">
        <v>50</v>
      </c>
      <c r="P54" s="11" t="s">
        <v>51</v>
      </c>
      <c r="Q54" s="11" t="s">
        <v>52</v>
      </c>
      <c r="R54" s="11" t="n">
        <v>2.5</v>
      </c>
      <c r="S54" s="11" t="s">
        <v>53</v>
      </c>
      <c r="T54" s="16" t="n">
        <v>41883</v>
      </c>
      <c r="U54" s="11" t="n">
        <v>5</v>
      </c>
      <c r="V54" s="11" t="s">
        <v>54</v>
      </c>
      <c r="W54" s="11" t="n">
        <f aca="false">R54*U54</f>
        <v>12.5</v>
      </c>
      <c r="X54" s="13" t="n">
        <v>240.38</v>
      </c>
      <c r="Y54" s="13" t="n">
        <v>28.62</v>
      </c>
      <c r="Z54" s="13" t="n">
        <f aca="false">Y54*SQRT(AA54)</f>
        <v>57.24</v>
      </c>
      <c r="AA54" s="11" t="n">
        <v>4</v>
      </c>
      <c r="AB54" s="13" t="n">
        <v>263.28</v>
      </c>
      <c r="AC54" s="13" t="n">
        <v>17.17</v>
      </c>
      <c r="AD54" s="13" t="n">
        <f aca="false">AC54*SQRT(AE54)</f>
        <v>34.34</v>
      </c>
      <c r="AE54" s="11" t="n">
        <v>4</v>
      </c>
      <c r="AF54" s="11" t="n">
        <f aca="false">LN(AB54/X54)</f>
        <v>0.0909971001104417</v>
      </c>
      <c r="AG54" s="11" t="n">
        <f aca="false">((AD54)^2/((AB54)^2 * AE54)) + ((Z54)^2/((X54)^2 * AA54))</f>
        <v>0.0184287301741646</v>
      </c>
      <c r="AH54" s="11" t="n">
        <f aca="false">((AA54*AE54)/(AA54+AE54)) + ((U54*U54)/(U54+U54))</f>
        <v>4.5</v>
      </c>
      <c r="AI54" s="11" t="n">
        <f aca="false">AH54/12</f>
        <v>0.375</v>
      </c>
      <c r="AJ54" s="11" t="n">
        <f aca="false">AF54*AI54</f>
        <v>0.0341239125414156</v>
      </c>
      <c r="AK54" s="11" t="s">
        <v>68</v>
      </c>
      <c r="AL54" s="11" t="s">
        <v>69</v>
      </c>
      <c r="AM54" s="11" t="s">
        <v>70</v>
      </c>
      <c r="AN54" s="11" t="s">
        <v>58</v>
      </c>
      <c r="AO54" s="11" t="s">
        <v>59</v>
      </c>
      <c r="AP54" s="11" t="s">
        <v>65</v>
      </c>
      <c r="AQ54" s="11" t="s">
        <v>61</v>
      </c>
    </row>
    <row r="55" customFormat="false" ht="13.8" hidden="false" customHeight="false" outlineLevel="0" collapsed="false">
      <c r="A55" s="11" t="s">
        <v>43</v>
      </c>
      <c r="B55" s="11" t="n">
        <v>1</v>
      </c>
      <c r="C55" s="11" t="s">
        <v>44</v>
      </c>
      <c r="D55" s="11" t="n">
        <v>2016</v>
      </c>
      <c r="E55" s="11" t="s">
        <v>45</v>
      </c>
      <c r="F55" s="11" t="s">
        <v>62</v>
      </c>
      <c r="G55" s="1" t="n">
        <v>10.25</v>
      </c>
      <c r="H55" s="1" t="n">
        <v>722.1</v>
      </c>
      <c r="I55" s="1" t="n">
        <f aca="false">(G55 +10) / (H55/1000)</f>
        <v>28.0432073120066</v>
      </c>
      <c r="J55" s="1" t="n">
        <v>6.8</v>
      </c>
      <c r="K55" s="1" t="s">
        <v>47</v>
      </c>
      <c r="L55" s="11" t="s">
        <v>48</v>
      </c>
      <c r="M55" s="11" t="s">
        <v>49</v>
      </c>
      <c r="N55" s="11" t="s">
        <v>50</v>
      </c>
      <c r="O55" s="11" t="s">
        <v>50</v>
      </c>
      <c r="P55" s="11" t="s">
        <v>51</v>
      </c>
      <c r="Q55" s="11" t="s">
        <v>52</v>
      </c>
      <c r="R55" s="11" t="n">
        <v>2.5</v>
      </c>
      <c r="S55" s="11" t="s">
        <v>53</v>
      </c>
      <c r="T55" s="16" t="n">
        <v>41883</v>
      </c>
      <c r="U55" s="11" t="n">
        <v>5</v>
      </c>
      <c r="V55" s="11" t="s">
        <v>54</v>
      </c>
      <c r="W55" s="11" t="n">
        <f aca="false">R55*U55</f>
        <v>12.5</v>
      </c>
      <c r="X55" s="14" t="n">
        <v>224.48</v>
      </c>
      <c r="Y55" s="14" t="n">
        <v>10.81</v>
      </c>
      <c r="Z55" s="13" t="n">
        <f aca="false">Y55*SQRT(AA55)</f>
        <v>21.62</v>
      </c>
      <c r="AA55" s="15" t="n">
        <v>4</v>
      </c>
      <c r="AB55" s="13" t="n">
        <v>252.46</v>
      </c>
      <c r="AC55" s="13" t="n">
        <v>10.18</v>
      </c>
      <c r="AD55" s="13" t="n">
        <f aca="false">AC55*SQRT(AE55)</f>
        <v>20.36</v>
      </c>
      <c r="AE55" s="11" t="n">
        <v>4</v>
      </c>
      <c r="AF55" s="11" t="n">
        <f aca="false">LN(AB55/X55)</f>
        <v>0.117466203970565</v>
      </c>
      <c r="AG55" s="11" t="n">
        <f aca="false">((AD55)^2/((AB55)^2 * AE55)) + ((Z55)^2/((X55)^2 * AA55))</f>
        <v>0.00394493710635684</v>
      </c>
      <c r="AH55" s="11" t="n">
        <f aca="false">((AA55*AE55)/(AA55+AE55)) + ((U55*U55)/(U55+U55))</f>
        <v>4.5</v>
      </c>
      <c r="AI55" s="11" t="n">
        <f aca="false">AH55/12</f>
        <v>0.375</v>
      </c>
      <c r="AJ55" s="11" t="n">
        <f aca="false">AF55*AI55</f>
        <v>0.0440498264889619</v>
      </c>
      <c r="AK55" s="11" t="s">
        <v>68</v>
      </c>
      <c r="AL55" s="11" t="s">
        <v>69</v>
      </c>
      <c r="AM55" s="11" t="s">
        <v>70</v>
      </c>
      <c r="AN55" s="11" t="s">
        <v>58</v>
      </c>
      <c r="AO55" s="11" t="s">
        <v>59</v>
      </c>
      <c r="AP55" s="11" t="s">
        <v>65</v>
      </c>
      <c r="AQ55" s="11" t="s">
        <v>61</v>
      </c>
    </row>
    <row r="56" customFormat="false" ht="13.8" hidden="false" customHeight="false" outlineLevel="0" collapsed="false">
      <c r="A56" s="11" t="s">
        <v>43</v>
      </c>
      <c r="B56" s="11" t="n">
        <v>1</v>
      </c>
      <c r="C56" s="11" t="s">
        <v>44</v>
      </c>
      <c r="D56" s="11" t="n">
        <v>2016</v>
      </c>
      <c r="E56" s="11" t="s">
        <v>45</v>
      </c>
      <c r="F56" s="11" t="s">
        <v>46</v>
      </c>
      <c r="G56" s="1" t="n">
        <v>10.25</v>
      </c>
      <c r="H56" s="1" t="n">
        <v>722.1</v>
      </c>
      <c r="I56" s="1" t="n">
        <f aca="false">(G56 +10) / (H56/1000)</f>
        <v>28.0432073120066</v>
      </c>
      <c r="J56" s="1" t="n">
        <v>6.8</v>
      </c>
      <c r="K56" s="1" t="s">
        <v>47</v>
      </c>
      <c r="L56" s="11" t="s">
        <v>48</v>
      </c>
      <c r="M56" s="11" t="s">
        <v>49</v>
      </c>
      <c r="N56" s="11" t="s">
        <v>50</v>
      </c>
      <c r="O56" s="11" t="s">
        <v>50</v>
      </c>
      <c r="P56" s="11" t="s">
        <v>51</v>
      </c>
      <c r="Q56" s="11" t="s">
        <v>52</v>
      </c>
      <c r="R56" s="11" t="n">
        <v>2.5</v>
      </c>
      <c r="S56" s="11" t="s">
        <v>53</v>
      </c>
      <c r="T56" s="12" t="n">
        <v>41579</v>
      </c>
      <c r="U56" s="11" t="n">
        <v>5</v>
      </c>
      <c r="V56" s="11" t="s">
        <v>54</v>
      </c>
      <c r="W56" s="11" t="n">
        <f aca="false">R56*U56</f>
        <v>12.5</v>
      </c>
      <c r="X56" s="13" t="n">
        <v>248.12</v>
      </c>
      <c r="Y56" s="13" t="n">
        <v>11.88</v>
      </c>
      <c r="Z56" s="13" t="n">
        <f aca="false">Y56*SQRT(AA56)</f>
        <v>23.76</v>
      </c>
      <c r="AA56" s="11" t="n">
        <v>4</v>
      </c>
      <c r="AB56" s="13" t="n">
        <v>263.12</v>
      </c>
      <c r="AC56" s="13" t="n">
        <v>30</v>
      </c>
      <c r="AD56" s="13" t="n">
        <f aca="false">AC56*SQRT(AE56)</f>
        <v>60</v>
      </c>
      <c r="AE56" s="11" t="n">
        <v>4</v>
      </c>
      <c r="AF56" s="11" t="n">
        <f aca="false">LN(AB56/X56)</f>
        <v>0.0586977017758847</v>
      </c>
      <c r="AG56" s="11" t="n">
        <f aca="false">((AD56)^2/((AB56)^2 * AE56)) + ((Z56)^2/((X56)^2 * AA56))</f>
        <v>0.0152922436141827</v>
      </c>
      <c r="AH56" s="11" t="n">
        <f aca="false">((AA56*AE56)/(AA56+AE56)) + ((U56*U56)/(U56+U56))</f>
        <v>4.5</v>
      </c>
      <c r="AI56" s="11" t="n">
        <f aca="false">AH56/12</f>
        <v>0.375</v>
      </c>
      <c r="AJ56" s="11" t="n">
        <f aca="false">AF56*AI56</f>
        <v>0.0220116381659568</v>
      </c>
      <c r="AK56" s="11" t="s">
        <v>68</v>
      </c>
      <c r="AL56" s="11" t="s">
        <v>69</v>
      </c>
      <c r="AM56" s="11" t="s">
        <v>70</v>
      </c>
      <c r="AN56" s="11" t="s">
        <v>58</v>
      </c>
      <c r="AO56" s="17" t="s">
        <v>63</v>
      </c>
      <c r="AP56" s="11" t="s">
        <v>65</v>
      </c>
      <c r="AQ56" s="11" t="s">
        <v>61</v>
      </c>
    </row>
    <row r="57" customFormat="false" ht="13.8" hidden="false" customHeight="false" outlineLevel="0" collapsed="false">
      <c r="A57" s="11" t="s">
        <v>43</v>
      </c>
      <c r="B57" s="11" t="n">
        <v>1</v>
      </c>
      <c r="C57" s="11" t="s">
        <v>44</v>
      </c>
      <c r="D57" s="11" t="n">
        <v>2016</v>
      </c>
      <c r="E57" s="11" t="s">
        <v>45</v>
      </c>
      <c r="F57" s="11" t="s">
        <v>62</v>
      </c>
      <c r="G57" s="1" t="n">
        <v>10.25</v>
      </c>
      <c r="H57" s="1" t="n">
        <v>722.1</v>
      </c>
      <c r="I57" s="1" t="n">
        <f aca="false">(G57 +10) / (H57/1000)</f>
        <v>28.0432073120066</v>
      </c>
      <c r="J57" s="1" t="n">
        <v>6.8</v>
      </c>
      <c r="K57" s="1" t="s">
        <v>47</v>
      </c>
      <c r="L57" s="11" t="s">
        <v>48</v>
      </c>
      <c r="M57" s="11" t="s">
        <v>49</v>
      </c>
      <c r="N57" s="11" t="s">
        <v>50</v>
      </c>
      <c r="O57" s="11" t="s">
        <v>50</v>
      </c>
      <c r="P57" s="11" t="s">
        <v>51</v>
      </c>
      <c r="Q57" s="11" t="s">
        <v>52</v>
      </c>
      <c r="R57" s="11" t="n">
        <v>2.5</v>
      </c>
      <c r="S57" s="11" t="s">
        <v>53</v>
      </c>
      <c r="T57" s="12" t="n">
        <v>41579</v>
      </c>
      <c r="U57" s="11" t="n">
        <v>5</v>
      </c>
      <c r="V57" s="11" t="s">
        <v>54</v>
      </c>
      <c r="W57" s="11" t="n">
        <f aca="false">R57*U57</f>
        <v>12.5</v>
      </c>
      <c r="X57" s="14" t="n">
        <v>297.5</v>
      </c>
      <c r="Y57" s="14" t="n">
        <v>20</v>
      </c>
      <c r="Z57" s="13" t="n">
        <f aca="false">Y57*SQRT(AA57)</f>
        <v>40</v>
      </c>
      <c r="AA57" s="15" t="n">
        <v>4</v>
      </c>
      <c r="AB57" s="13" t="n">
        <v>274.38</v>
      </c>
      <c r="AC57" s="13" t="n">
        <v>3.12</v>
      </c>
      <c r="AD57" s="13" t="n">
        <f aca="false">AC57*SQRT(AE57)</f>
        <v>6.24</v>
      </c>
      <c r="AE57" s="11" t="n">
        <v>4</v>
      </c>
      <c r="AF57" s="11" t="n">
        <f aca="false">LN(AB57/X57)</f>
        <v>-0.0809002180876657</v>
      </c>
      <c r="AG57" s="11" t="n">
        <f aca="false">((AD57)^2/((AB57)^2 * AE57)) + ((Z57)^2/((X57)^2 * AA57))</f>
        <v>0.0046487565555521</v>
      </c>
      <c r="AH57" s="11" t="n">
        <f aca="false">((AA57*AE57)/(AA57+AE57)) + ((U57*U57)/(U57+U57))</f>
        <v>4.5</v>
      </c>
      <c r="AI57" s="11" t="n">
        <f aca="false">AH57/12</f>
        <v>0.375</v>
      </c>
      <c r="AJ57" s="11" t="n">
        <f aca="false">AF57*AI57</f>
        <v>-0.0303375817828746</v>
      </c>
      <c r="AK57" s="11" t="s">
        <v>68</v>
      </c>
      <c r="AL57" s="11" t="s">
        <v>69</v>
      </c>
      <c r="AM57" s="11" t="s">
        <v>70</v>
      </c>
      <c r="AN57" s="11" t="s">
        <v>58</v>
      </c>
      <c r="AO57" s="17" t="s">
        <v>63</v>
      </c>
      <c r="AP57" s="11" t="s">
        <v>65</v>
      </c>
      <c r="AQ57" s="11" t="s">
        <v>61</v>
      </c>
    </row>
    <row r="58" customFormat="false" ht="13.8" hidden="false" customHeight="false" outlineLevel="0" collapsed="false">
      <c r="A58" s="11" t="s">
        <v>43</v>
      </c>
      <c r="B58" s="11" t="n">
        <v>1</v>
      </c>
      <c r="C58" s="11" t="s">
        <v>44</v>
      </c>
      <c r="D58" s="11" t="n">
        <v>2016</v>
      </c>
      <c r="E58" s="11" t="s">
        <v>45</v>
      </c>
      <c r="F58" s="11" t="s">
        <v>46</v>
      </c>
      <c r="G58" s="1" t="n">
        <v>10.25</v>
      </c>
      <c r="H58" s="1" t="n">
        <v>722.1</v>
      </c>
      <c r="I58" s="1" t="n">
        <f aca="false">(G58 +10) / (H58/1000)</f>
        <v>28.0432073120066</v>
      </c>
      <c r="J58" s="1" t="n">
        <v>6.8</v>
      </c>
      <c r="K58" s="1" t="s">
        <v>47</v>
      </c>
      <c r="L58" s="11" t="s">
        <v>48</v>
      </c>
      <c r="M58" s="11" t="s">
        <v>49</v>
      </c>
      <c r="N58" s="11" t="s">
        <v>50</v>
      </c>
      <c r="O58" s="11" t="s">
        <v>50</v>
      </c>
      <c r="P58" s="11" t="s">
        <v>51</v>
      </c>
      <c r="Q58" s="11" t="s">
        <v>52</v>
      </c>
      <c r="R58" s="11" t="n">
        <v>2.5</v>
      </c>
      <c r="S58" s="11" t="s">
        <v>53</v>
      </c>
      <c r="T58" s="16" t="n">
        <v>41699</v>
      </c>
      <c r="U58" s="11" t="n">
        <v>5</v>
      </c>
      <c r="V58" s="11" t="s">
        <v>54</v>
      </c>
      <c r="W58" s="11" t="n">
        <f aca="false">R58*U58</f>
        <v>12.5</v>
      </c>
      <c r="X58" s="13" t="n">
        <v>157.5</v>
      </c>
      <c r="Y58" s="13" t="n">
        <v>23.75</v>
      </c>
      <c r="Z58" s="13" t="n">
        <f aca="false">Y58*SQRT(AA58)</f>
        <v>47.5</v>
      </c>
      <c r="AA58" s="11" t="n">
        <v>4</v>
      </c>
      <c r="AB58" s="13" t="n">
        <v>172.5</v>
      </c>
      <c r="AC58" s="13" t="n">
        <v>11.25</v>
      </c>
      <c r="AD58" s="13" t="n">
        <f aca="false">AC58*SQRT(AE58)</f>
        <v>22.5</v>
      </c>
      <c r="AE58" s="11" t="n">
        <v>4</v>
      </c>
      <c r="AF58" s="11" t="n">
        <f aca="false">LN(AB58/X58)</f>
        <v>0.0909717782057268</v>
      </c>
      <c r="AG58" s="11" t="n">
        <f aca="false">((AD58)^2/((AB58)^2 * AE58)) + ((Z58)^2/((X58)^2 * AA58))</f>
        <v>0.0269920332482219</v>
      </c>
      <c r="AH58" s="11" t="n">
        <f aca="false">((AA58*AE58)/(AA58+AE58)) + ((U58*U58)/(U58+U58))</f>
        <v>4.5</v>
      </c>
      <c r="AI58" s="11" t="n">
        <f aca="false">AH58/12</f>
        <v>0.375</v>
      </c>
      <c r="AJ58" s="11" t="n">
        <f aca="false">AF58*AI58</f>
        <v>0.0341144168271476</v>
      </c>
      <c r="AK58" s="11" t="s">
        <v>68</v>
      </c>
      <c r="AL58" s="11" t="s">
        <v>69</v>
      </c>
      <c r="AM58" s="11" t="s">
        <v>70</v>
      </c>
      <c r="AN58" s="11" t="s">
        <v>58</v>
      </c>
      <c r="AO58" s="17" t="s">
        <v>63</v>
      </c>
      <c r="AP58" s="11" t="s">
        <v>65</v>
      </c>
      <c r="AQ58" s="11" t="s">
        <v>61</v>
      </c>
    </row>
    <row r="59" customFormat="false" ht="13.8" hidden="false" customHeight="false" outlineLevel="0" collapsed="false">
      <c r="A59" s="11" t="s">
        <v>43</v>
      </c>
      <c r="B59" s="11" t="n">
        <v>1</v>
      </c>
      <c r="C59" s="11" t="s">
        <v>44</v>
      </c>
      <c r="D59" s="11" t="n">
        <v>2016</v>
      </c>
      <c r="E59" s="11" t="s">
        <v>45</v>
      </c>
      <c r="F59" s="11" t="s">
        <v>62</v>
      </c>
      <c r="G59" s="1" t="n">
        <v>10.25</v>
      </c>
      <c r="H59" s="1" t="n">
        <v>722.1</v>
      </c>
      <c r="I59" s="1" t="n">
        <f aca="false">(G59 +10) / (H59/1000)</f>
        <v>28.0432073120066</v>
      </c>
      <c r="J59" s="1" t="n">
        <v>6.8</v>
      </c>
      <c r="K59" s="1" t="s">
        <v>47</v>
      </c>
      <c r="L59" s="11" t="s">
        <v>48</v>
      </c>
      <c r="M59" s="11" t="s">
        <v>49</v>
      </c>
      <c r="N59" s="11" t="s">
        <v>50</v>
      </c>
      <c r="O59" s="11" t="s">
        <v>50</v>
      </c>
      <c r="P59" s="11" t="s">
        <v>51</v>
      </c>
      <c r="Q59" s="11" t="s">
        <v>52</v>
      </c>
      <c r="R59" s="11" t="n">
        <v>2.5</v>
      </c>
      <c r="S59" s="11" t="s">
        <v>53</v>
      </c>
      <c r="T59" s="16" t="n">
        <v>41699</v>
      </c>
      <c r="U59" s="11" t="n">
        <v>5</v>
      </c>
      <c r="V59" s="11" t="s">
        <v>54</v>
      </c>
      <c r="W59" s="11" t="n">
        <f aca="false">R59*U59</f>
        <v>12.5</v>
      </c>
      <c r="X59" s="14" t="n">
        <v>186.25</v>
      </c>
      <c r="Y59" s="14" t="n">
        <v>16.88</v>
      </c>
      <c r="Z59" s="13" t="n">
        <f aca="false">Y59*SQRT(AA59)</f>
        <v>33.76</v>
      </c>
      <c r="AA59" s="15" t="n">
        <v>4</v>
      </c>
      <c r="AB59" s="13" t="n">
        <v>172.5</v>
      </c>
      <c r="AC59" s="13" t="n">
        <v>10</v>
      </c>
      <c r="AD59" s="13" t="n">
        <f aca="false">AC59*SQRT(AE59)</f>
        <v>20</v>
      </c>
      <c r="AE59" s="11" t="n">
        <v>4</v>
      </c>
      <c r="AF59" s="11" t="n">
        <f aca="false">LN(AB59/X59)</f>
        <v>-0.0766926207882544</v>
      </c>
      <c r="AG59" s="11" t="n">
        <f aca="false">((AD59)^2/((AB59)^2 * AE59)) + ((Z59)^2/((X59)^2 * AA59))</f>
        <v>0.011574593568389</v>
      </c>
      <c r="AH59" s="11" t="n">
        <f aca="false">((AA59*AE59)/(AA59+AE59)) + ((U59*U59)/(U59+U59))</f>
        <v>4.5</v>
      </c>
      <c r="AI59" s="11" t="n">
        <f aca="false">AH59/12</f>
        <v>0.375</v>
      </c>
      <c r="AJ59" s="11" t="n">
        <f aca="false">AF59*AI59</f>
        <v>-0.0287597327955954</v>
      </c>
      <c r="AK59" s="11" t="s">
        <v>68</v>
      </c>
      <c r="AL59" s="11" t="s">
        <v>69</v>
      </c>
      <c r="AM59" s="11" t="s">
        <v>70</v>
      </c>
      <c r="AN59" s="11" t="s">
        <v>58</v>
      </c>
      <c r="AO59" s="17" t="s">
        <v>63</v>
      </c>
      <c r="AP59" s="11" t="s">
        <v>65</v>
      </c>
      <c r="AQ59" s="11" t="s">
        <v>61</v>
      </c>
    </row>
    <row r="60" customFormat="false" ht="13.8" hidden="false" customHeight="false" outlineLevel="0" collapsed="false">
      <c r="A60" s="11" t="s">
        <v>43</v>
      </c>
      <c r="B60" s="11" t="n">
        <v>1</v>
      </c>
      <c r="C60" s="11" t="s">
        <v>44</v>
      </c>
      <c r="D60" s="11" t="n">
        <v>2016</v>
      </c>
      <c r="E60" s="11" t="s">
        <v>45</v>
      </c>
      <c r="F60" s="11" t="s">
        <v>46</v>
      </c>
      <c r="G60" s="1" t="n">
        <v>10.25</v>
      </c>
      <c r="H60" s="1" t="n">
        <v>722.1</v>
      </c>
      <c r="I60" s="1" t="n">
        <f aca="false">(G60 +10) / (H60/1000)</f>
        <v>28.0432073120066</v>
      </c>
      <c r="J60" s="1" t="n">
        <v>6.8</v>
      </c>
      <c r="K60" s="1" t="s">
        <v>47</v>
      </c>
      <c r="L60" s="11" t="s">
        <v>48</v>
      </c>
      <c r="M60" s="11" t="s">
        <v>49</v>
      </c>
      <c r="N60" s="11" t="s">
        <v>50</v>
      </c>
      <c r="O60" s="11" t="s">
        <v>50</v>
      </c>
      <c r="P60" s="11" t="s">
        <v>51</v>
      </c>
      <c r="Q60" s="11" t="s">
        <v>52</v>
      </c>
      <c r="R60" s="11" t="n">
        <v>2.5</v>
      </c>
      <c r="S60" s="11" t="s">
        <v>53</v>
      </c>
      <c r="T60" s="16" t="n">
        <v>41883</v>
      </c>
      <c r="U60" s="11" t="n">
        <v>5</v>
      </c>
      <c r="V60" s="11" t="s">
        <v>54</v>
      </c>
      <c r="W60" s="11" t="n">
        <f aca="false">R60*U60</f>
        <v>12.5</v>
      </c>
      <c r="X60" s="13" t="n">
        <v>180</v>
      </c>
      <c r="Y60" s="13" t="n">
        <v>15.63</v>
      </c>
      <c r="Z60" s="13" t="n">
        <f aca="false">Y60*SQRT(AA60)</f>
        <v>31.26</v>
      </c>
      <c r="AA60" s="11" t="n">
        <v>4</v>
      </c>
      <c r="AB60" s="13" t="n">
        <v>172.5</v>
      </c>
      <c r="AC60" s="13" t="n">
        <v>25</v>
      </c>
      <c r="AD60" s="13" t="n">
        <f aca="false">AC60*SQRT(AE60)</f>
        <v>50</v>
      </c>
      <c r="AE60" s="11" t="n">
        <v>4</v>
      </c>
      <c r="AF60" s="11" t="n">
        <f aca="false">LN(AB60/X60)</f>
        <v>-0.0425596144187959</v>
      </c>
      <c r="AG60" s="11" t="n">
        <f aca="false">((AD60)^2/((AB60)^2 * AE60)) + ((Z60)^2/((X60)^2 * AA60))</f>
        <v>0.0285440185360218</v>
      </c>
      <c r="AH60" s="11" t="n">
        <f aca="false">((AA60*AE60)/(AA60+AE60)) + ((U60*U60)/(U60+U60))</f>
        <v>4.5</v>
      </c>
      <c r="AI60" s="11" t="n">
        <f aca="false">AH60/12</f>
        <v>0.375</v>
      </c>
      <c r="AJ60" s="11" t="n">
        <f aca="false">AF60*AI60</f>
        <v>-0.0159598554070485</v>
      </c>
      <c r="AK60" s="11" t="s">
        <v>68</v>
      </c>
      <c r="AL60" s="11" t="s">
        <v>69</v>
      </c>
      <c r="AM60" s="11" t="s">
        <v>70</v>
      </c>
      <c r="AN60" s="11" t="s">
        <v>58</v>
      </c>
      <c r="AO60" s="17" t="s">
        <v>63</v>
      </c>
      <c r="AP60" s="11" t="s">
        <v>65</v>
      </c>
      <c r="AQ60" s="11" t="s">
        <v>61</v>
      </c>
    </row>
    <row r="61" customFormat="false" ht="13.8" hidden="false" customHeight="false" outlineLevel="0" collapsed="false">
      <c r="A61" s="11" t="s">
        <v>43</v>
      </c>
      <c r="B61" s="11" t="n">
        <v>1</v>
      </c>
      <c r="C61" s="11" t="s">
        <v>44</v>
      </c>
      <c r="D61" s="11" t="n">
        <v>2016</v>
      </c>
      <c r="E61" s="11" t="s">
        <v>45</v>
      </c>
      <c r="F61" s="11" t="s">
        <v>62</v>
      </c>
      <c r="G61" s="1" t="n">
        <v>10.25</v>
      </c>
      <c r="H61" s="1" t="n">
        <v>722.1</v>
      </c>
      <c r="I61" s="1" t="n">
        <f aca="false">(G61 +10) / (H61/1000)</f>
        <v>28.0432073120066</v>
      </c>
      <c r="J61" s="1" t="n">
        <v>6.8</v>
      </c>
      <c r="K61" s="1" t="s">
        <v>47</v>
      </c>
      <c r="L61" s="11" t="s">
        <v>48</v>
      </c>
      <c r="M61" s="11" t="s">
        <v>49</v>
      </c>
      <c r="N61" s="11" t="s">
        <v>50</v>
      </c>
      <c r="O61" s="11" t="s">
        <v>50</v>
      </c>
      <c r="P61" s="11" t="s">
        <v>51</v>
      </c>
      <c r="Q61" s="11" t="s">
        <v>52</v>
      </c>
      <c r="R61" s="11" t="n">
        <v>2.5</v>
      </c>
      <c r="S61" s="11" t="s">
        <v>53</v>
      </c>
      <c r="T61" s="16" t="n">
        <v>41883</v>
      </c>
      <c r="U61" s="11" t="n">
        <v>5</v>
      </c>
      <c r="V61" s="11" t="s">
        <v>54</v>
      </c>
      <c r="W61" s="11" t="n">
        <f aca="false">R61*U61</f>
        <v>12.5</v>
      </c>
      <c r="X61" s="14" t="n">
        <v>179.37</v>
      </c>
      <c r="Y61" s="14" t="n">
        <v>21.88</v>
      </c>
      <c r="Z61" s="13" t="n">
        <f aca="false">Y61*SQRT(AA61)</f>
        <v>43.76</v>
      </c>
      <c r="AA61" s="15" t="n">
        <v>4</v>
      </c>
      <c r="AB61" s="13" t="n">
        <v>172.5</v>
      </c>
      <c r="AC61" s="13" t="n">
        <v>20.62</v>
      </c>
      <c r="AD61" s="13" t="n">
        <f aca="false">AC61*SQRT(AE61)</f>
        <v>41.24</v>
      </c>
      <c r="AE61" s="11" t="n">
        <v>4</v>
      </c>
      <c r="AF61" s="11" t="n">
        <f aca="false">LN(AB61/X61)</f>
        <v>-0.0390534750895083</v>
      </c>
      <c r="AG61" s="11" t="n">
        <f aca="false">((AD61)^2/((AB61)^2 * AE61)) + ((Z61)^2/((X61)^2 * AA61))</f>
        <v>0.0291686396451647</v>
      </c>
      <c r="AH61" s="11" t="n">
        <f aca="false">((AA61*AE61)/(AA61+AE61)) + ((U61*U61)/(U61+U61))</f>
        <v>4.5</v>
      </c>
      <c r="AI61" s="11" t="n">
        <f aca="false">AH61/12</f>
        <v>0.375</v>
      </c>
      <c r="AJ61" s="11" t="n">
        <f aca="false">AF61*AI61</f>
        <v>-0.0146450531585656</v>
      </c>
      <c r="AK61" s="11" t="s">
        <v>68</v>
      </c>
      <c r="AL61" s="11" t="s">
        <v>69</v>
      </c>
      <c r="AM61" s="11" t="s">
        <v>70</v>
      </c>
      <c r="AN61" s="11" t="s">
        <v>58</v>
      </c>
      <c r="AO61" s="17" t="s">
        <v>63</v>
      </c>
      <c r="AP61" s="11" t="s">
        <v>65</v>
      </c>
      <c r="AQ61" s="11" t="s">
        <v>61</v>
      </c>
    </row>
    <row r="62" customFormat="false" ht="13.8" hidden="false" customHeight="false" outlineLevel="0" collapsed="false">
      <c r="A62" s="11" t="s">
        <v>71</v>
      </c>
      <c r="B62" s="11" t="n">
        <v>2</v>
      </c>
      <c r="C62" s="11" t="s">
        <v>72</v>
      </c>
      <c r="D62" s="11" t="n">
        <v>2015</v>
      </c>
      <c r="E62" s="11" t="s">
        <v>73</v>
      </c>
      <c r="F62" s="11" t="s">
        <v>46</v>
      </c>
      <c r="G62" s="1" t="n">
        <v>12.4</v>
      </c>
      <c r="H62" s="11" t="n">
        <v>460</v>
      </c>
      <c r="I62" s="1" t="n">
        <f aca="false">(G62 +10) / (H62/1000)</f>
        <v>48.695652173913</v>
      </c>
      <c r="J62" s="1" t="n">
        <v>8.1</v>
      </c>
      <c r="K62" s="1" t="s">
        <v>74</v>
      </c>
      <c r="L62" s="11" t="s">
        <v>75</v>
      </c>
      <c r="M62" s="11" t="s">
        <v>76</v>
      </c>
      <c r="N62" s="11" t="s">
        <v>50</v>
      </c>
      <c r="O62" s="11" t="s">
        <v>77</v>
      </c>
      <c r="P62" s="11" t="s">
        <v>51</v>
      </c>
      <c r="Q62" s="11" t="s">
        <v>78</v>
      </c>
      <c r="R62" s="11" t="n">
        <v>1.5</v>
      </c>
      <c r="S62" s="11" t="s">
        <v>79</v>
      </c>
      <c r="T62" s="12" t="n">
        <v>40817</v>
      </c>
      <c r="U62" s="11" t="n">
        <v>4</v>
      </c>
      <c r="V62" s="11" t="s">
        <v>80</v>
      </c>
      <c r="W62" s="11" t="n">
        <f aca="false">R62*U62</f>
        <v>6</v>
      </c>
      <c r="X62" s="13" t="n">
        <v>74</v>
      </c>
      <c r="Y62" s="13" t="n">
        <v>2.1</v>
      </c>
      <c r="Z62" s="13" t="n">
        <f aca="false">Y62*SQRT(AA62)</f>
        <v>3.63730669589464</v>
      </c>
      <c r="AA62" s="11" t="n">
        <v>3</v>
      </c>
      <c r="AB62" s="13" t="n">
        <v>71</v>
      </c>
      <c r="AC62" s="13" t="n">
        <v>2.3</v>
      </c>
      <c r="AD62" s="13" t="n">
        <f aca="false">AC62*SQRT(AE62)</f>
        <v>3.98371685740842</v>
      </c>
      <c r="AE62" s="11" t="n">
        <v>3</v>
      </c>
      <c r="AF62" s="11" t="n">
        <f aca="false">LN(AB62/X62)</f>
        <v>-0.0413852161628544</v>
      </c>
      <c r="AG62" s="11" t="n">
        <f aca="false">((AD62)^2/((AB62)^2 * AE62)) + ((Z62)^2/((X62)^2 * AA62))</f>
        <v>0.00185472732070361</v>
      </c>
      <c r="AH62" s="11" t="n">
        <f aca="false">((AA62*AE62)/(AA62+AE62)) + ((U62*U62)/(U62+U62))</f>
        <v>3.5</v>
      </c>
      <c r="AI62" s="11" t="n">
        <f aca="false">AH62/10</f>
        <v>0.35</v>
      </c>
      <c r="AJ62" s="11" t="n">
        <f aca="false">AF62*AI62</f>
        <v>-0.014484825656999</v>
      </c>
      <c r="AK62" s="11" t="s">
        <v>81</v>
      </c>
      <c r="AL62" s="11" t="s">
        <v>69</v>
      </c>
      <c r="AM62" s="11" t="s">
        <v>70</v>
      </c>
      <c r="AN62" s="11" t="s">
        <v>58</v>
      </c>
      <c r="AO62" s="11" t="s">
        <v>82</v>
      </c>
      <c r="AP62" s="11" t="s">
        <v>60</v>
      </c>
      <c r="AQ62" s="11" t="s">
        <v>83</v>
      </c>
    </row>
    <row r="63" customFormat="false" ht="13.8" hidden="false" customHeight="false" outlineLevel="0" collapsed="false">
      <c r="A63" s="11" t="s">
        <v>71</v>
      </c>
      <c r="B63" s="11" t="n">
        <v>2</v>
      </c>
      <c r="C63" s="11" t="s">
        <v>72</v>
      </c>
      <c r="D63" s="11" t="n">
        <v>2015</v>
      </c>
      <c r="E63" s="11" t="s">
        <v>73</v>
      </c>
      <c r="F63" s="11" t="s">
        <v>84</v>
      </c>
      <c r="G63" s="1" t="n">
        <v>12.4</v>
      </c>
      <c r="H63" s="11" t="n">
        <v>460</v>
      </c>
      <c r="I63" s="1" t="n">
        <f aca="false">(G63 +10) / (H63/1000)</f>
        <v>48.695652173913</v>
      </c>
      <c r="J63" s="1" t="n">
        <v>8.1</v>
      </c>
      <c r="K63" s="1" t="s">
        <v>74</v>
      </c>
      <c r="L63" s="11" t="s">
        <v>75</v>
      </c>
      <c r="M63" s="11" t="s">
        <v>76</v>
      </c>
      <c r="N63" s="11" t="s">
        <v>50</v>
      </c>
      <c r="O63" s="11" t="s">
        <v>77</v>
      </c>
      <c r="P63" s="11" t="s">
        <v>51</v>
      </c>
      <c r="Q63" s="11" t="s">
        <v>78</v>
      </c>
      <c r="R63" s="11" t="n">
        <v>1.5</v>
      </c>
      <c r="S63" s="11" t="s">
        <v>79</v>
      </c>
      <c r="T63" s="12" t="n">
        <v>40817</v>
      </c>
      <c r="U63" s="11" t="n">
        <v>4</v>
      </c>
      <c r="V63" s="11" t="s">
        <v>80</v>
      </c>
      <c r="W63" s="11" t="n">
        <f aca="false">R63*U63</f>
        <v>6</v>
      </c>
      <c r="X63" s="14" t="n">
        <v>66</v>
      </c>
      <c r="Y63" s="14" t="n">
        <v>1.7</v>
      </c>
      <c r="Z63" s="13" t="n">
        <f aca="false">Y63*SQRT(AA63)</f>
        <v>2.94448637286709</v>
      </c>
      <c r="AA63" s="15" t="n">
        <v>3</v>
      </c>
      <c r="AB63" s="13" t="n">
        <v>75</v>
      </c>
      <c r="AC63" s="13" t="n">
        <v>12</v>
      </c>
      <c r="AD63" s="13" t="n">
        <f aca="false">AC63*SQRT(AE63)</f>
        <v>20.7846096908265</v>
      </c>
      <c r="AE63" s="11" t="n">
        <v>3</v>
      </c>
      <c r="AF63" s="11" t="n">
        <f aca="false">LN(AB63/X63)</f>
        <v>0.127833371509885</v>
      </c>
      <c r="AG63" s="11" t="n">
        <f aca="false">((AD63)^2/((AB63)^2 * AE63)) + ((Z63)^2/((X63)^2 * AA63))</f>
        <v>0.0262634527089073</v>
      </c>
      <c r="AH63" s="11" t="n">
        <f aca="false">((AA63*AE63)/(AA63+AE63)) + ((U63*U63)/(U63+U63))</f>
        <v>3.5</v>
      </c>
      <c r="AI63" s="11" t="n">
        <f aca="false">AH63/10</f>
        <v>0.35</v>
      </c>
      <c r="AJ63" s="11" t="n">
        <f aca="false">AF63*AI63</f>
        <v>0.0447416800284598</v>
      </c>
      <c r="AK63" s="11" t="s">
        <v>81</v>
      </c>
      <c r="AL63" s="11" t="s">
        <v>69</v>
      </c>
      <c r="AM63" s="11" t="s">
        <v>70</v>
      </c>
      <c r="AN63" s="11" t="s">
        <v>58</v>
      </c>
      <c r="AO63" s="11" t="s">
        <v>82</v>
      </c>
      <c r="AP63" s="11" t="s">
        <v>60</v>
      </c>
      <c r="AQ63" s="11" t="s">
        <v>83</v>
      </c>
    </row>
    <row r="64" customFormat="false" ht="13.8" hidden="false" customHeight="false" outlineLevel="0" collapsed="false">
      <c r="A64" s="11" t="s">
        <v>71</v>
      </c>
      <c r="B64" s="11" t="n">
        <v>2</v>
      </c>
      <c r="C64" s="11" t="s">
        <v>72</v>
      </c>
      <c r="D64" s="11" t="n">
        <v>2015</v>
      </c>
      <c r="E64" s="11" t="s">
        <v>73</v>
      </c>
      <c r="F64" s="11" t="s">
        <v>46</v>
      </c>
      <c r="G64" s="1" t="n">
        <v>12.4</v>
      </c>
      <c r="H64" s="11" t="n">
        <v>460</v>
      </c>
      <c r="I64" s="1" t="n">
        <f aca="false">(G64 +10) / (H64/1000)</f>
        <v>48.695652173913</v>
      </c>
      <c r="J64" s="1" t="n">
        <v>8.1</v>
      </c>
      <c r="K64" s="1" t="s">
        <v>74</v>
      </c>
      <c r="L64" s="11" t="s">
        <v>85</v>
      </c>
      <c r="M64" s="11" t="s">
        <v>86</v>
      </c>
      <c r="N64" s="11" t="s">
        <v>50</v>
      </c>
      <c r="O64" s="11" t="s">
        <v>77</v>
      </c>
      <c r="P64" s="11" t="s">
        <v>51</v>
      </c>
      <c r="Q64" s="11" t="s">
        <v>78</v>
      </c>
      <c r="R64" s="11" t="n">
        <v>1.5</v>
      </c>
      <c r="S64" s="11" t="s">
        <v>79</v>
      </c>
      <c r="T64" s="12" t="n">
        <v>40969</v>
      </c>
      <c r="U64" s="11" t="n">
        <v>4</v>
      </c>
      <c r="V64" s="11" t="s">
        <v>80</v>
      </c>
      <c r="W64" s="11" t="n">
        <f aca="false">R64*U64</f>
        <v>6</v>
      </c>
      <c r="X64" s="13" t="n">
        <v>127</v>
      </c>
      <c r="Y64" s="13" t="n">
        <v>28</v>
      </c>
      <c r="Z64" s="13" t="n">
        <f aca="false">Y64*SQRT(AA64)</f>
        <v>48.4974226119286</v>
      </c>
      <c r="AA64" s="11" t="n">
        <v>3</v>
      </c>
      <c r="AB64" s="13" t="n">
        <v>138</v>
      </c>
      <c r="AC64" s="13" t="n">
        <v>11</v>
      </c>
      <c r="AD64" s="13" t="n">
        <f aca="false">AC64*SQRT(AE64)</f>
        <v>19.0525588832576</v>
      </c>
      <c r="AE64" s="11" t="n">
        <v>3</v>
      </c>
      <c r="AF64" s="11" t="n">
        <f aca="false">LN(AB64/X64)</f>
        <v>0.0830665986986135</v>
      </c>
      <c r="AG64" s="11" t="n">
        <f aca="false">((AD64)^2/((AB64)^2 * AE64)) + ((Z64)^2/((X64)^2 * AA64))</f>
        <v>0.0549618044205633</v>
      </c>
      <c r="AH64" s="11" t="n">
        <f aca="false">((AA64*AE64)/(AA64+AE64)) + ((U64*U64)/(U64+U64))</f>
        <v>3.5</v>
      </c>
      <c r="AI64" s="11" t="n">
        <f aca="false">AH64/10</f>
        <v>0.35</v>
      </c>
      <c r="AJ64" s="11" t="n">
        <f aca="false">AF64*AI64</f>
        <v>0.0290733095445147</v>
      </c>
      <c r="AK64" s="11" t="s">
        <v>81</v>
      </c>
      <c r="AL64" s="11" t="s">
        <v>69</v>
      </c>
      <c r="AM64" s="11" t="s">
        <v>70</v>
      </c>
      <c r="AN64" s="11" t="s">
        <v>58</v>
      </c>
      <c r="AO64" s="11" t="s">
        <v>82</v>
      </c>
      <c r="AP64" s="11" t="s">
        <v>60</v>
      </c>
      <c r="AQ64" s="11" t="s">
        <v>83</v>
      </c>
    </row>
    <row r="65" customFormat="false" ht="13.8" hidden="false" customHeight="false" outlineLevel="0" collapsed="false">
      <c r="A65" s="11" t="s">
        <v>71</v>
      </c>
      <c r="B65" s="11" t="n">
        <v>2</v>
      </c>
      <c r="C65" s="11" t="s">
        <v>72</v>
      </c>
      <c r="D65" s="11" t="n">
        <v>2015</v>
      </c>
      <c r="E65" s="11" t="s">
        <v>73</v>
      </c>
      <c r="F65" s="11" t="s">
        <v>84</v>
      </c>
      <c r="G65" s="1" t="n">
        <v>12.4</v>
      </c>
      <c r="H65" s="11" t="n">
        <v>460</v>
      </c>
      <c r="I65" s="1" t="n">
        <f aca="false">(G65 +10) / (H65/1000)</f>
        <v>48.695652173913</v>
      </c>
      <c r="J65" s="1" t="n">
        <v>8.1</v>
      </c>
      <c r="K65" s="1" t="s">
        <v>74</v>
      </c>
      <c r="L65" s="11" t="s">
        <v>85</v>
      </c>
      <c r="M65" s="11" t="s">
        <v>86</v>
      </c>
      <c r="N65" s="11" t="s">
        <v>50</v>
      </c>
      <c r="O65" s="11" t="s">
        <v>77</v>
      </c>
      <c r="P65" s="11" t="s">
        <v>51</v>
      </c>
      <c r="Q65" s="11" t="s">
        <v>78</v>
      </c>
      <c r="R65" s="11" t="n">
        <v>1.5</v>
      </c>
      <c r="S65" s="11" t="s">
        <v>79</v>
      </c>
      <c r="T65" s="12" t="n">
        <v>40969</v>
      </c>
      <c r="U65" s="11" t="n">
        <v>4</v>
      </c>
      <c r="V65" s="11" t="s">
        <v>80</v>
      </c>
      <c r="W65" s="11" t="n">
        <f aca="false">R65*U65</f>
        <v>6</v>
      </c>
      <c r="X65" s="14" t="n">
        <v>117</v>
      </c>
      <c r="Y65" s="14" t="n">
        <v>23</v>
      </c>
      <c r="Z65" s="13" t="n">
        <f aca="false">Y65*SQRT(AA65)</f>
        <v>39.8371685740842</v>
      </c>
      <c r="AA65" s="15" t="n">
        <v>3</v>
      </c>
      <c r="AB65" s="13" t="n">
        <v>126</v>
      </c>
      <c r="AC65" s="13" t="n">
        <v>17</v>
      </c>
      <c r="AD65" s="13" t="n">
        <f aca="false">AC65*SQRT(AE65)</f>
        <v>29.4448637286709</v>
      </c>
      <c r="AE65" s="11" t="n">
        <v>3</v>
      </c>
      <c r="AF65" s="11" t="n">
        <f aca="false">LN(AB65/X65)</f>
        <v>0.0741079721537218</v>
      </c>
      <c r="AG65" s="11" t="n">
        <f aca="false">((AD65)^2/((AB65)^2 * AE65)) + ((Z65)^2/((X65)^2 * AA65))</f>
        <v>0.0568477445766823</v>
      </c>
      <c r="AH65" s="11" t="n">
        <f aca="false">((AA65*AE65)/(AA65+AE65)) + ((U65*U65)/(U65+U65))</f>
        <v>3.5</v>
      </c>
      <c r="AI65" s="11" t="n">
        <f aca="false">AH65/10</f>
        <v>0.35</v>
      </c>
      <c r="AJ65" s="11" t="n">
        <f aca="false">AF65*AI65</f>
        <v>0.0259377902538026</v>
      </c>
      <c r="AK65" s="11" t="s">
        <v>81</v>
      </c>
      <c r="AL65" s="11" t="s">
        <v>69</v>
      </c>
      <c r="AM65" s="11" t="s">
        <v>70</v>
      </c>
      <c r="AN65" s="11" t="s">
        <v>58</v>
      </c>
      <c r="AO65" s="11" t="s">
        <v>82</v>
      </c>
      <c r="AP65" s="11" t="s">
        <v>60</v>
      </c>
      <c r="AQ65" s="11" t="s">
        <v>83</v>
      </c>
    </row>
    <row r="66" customFormat="false" ht="13.8" hidden="false" customHeight="false" outlineLevel="0" collapsed="false">
      <c r="A66" s="11" t="s">
        <v>71</v>
      </c>
      <c r="B66" s="11" t="n">
        <v>2</v>
      </c>
      <c r="C66" s="11" t="s">
        <v>72</v>
      </c>
      <c r="D66" s="11" t="n">
        <v>2015</v>
      </c>
      <c r="E66" s="11" t="s">
        <v>73</v>
      </c>
      <c r="F66" s="11" t="s">
        <v>46</v>
      </c>
      <c r="G66" s="1" t="n">
        <v>12.4</v>
      </c>
      <c r="H66" s="11" t="n">
        <v>460</v>
      </c>
      <c r="I66" s="1" t="n">
        <f aca="false">(G66 +10) / (H66/1000)</f>
        <v>48.695652173913</v>
      </c>
      <c r="J66" s="1" t="n">
        <v>8.1</v>
      </c>
      <c r="K66" s="1" t="s">
        <v>74</v>
      </c>
      <c r="L66" s="11" t="s">
        <v>85</v>
      </c>
      <c r="M66" s="11" t="s">
        <v>86</v>
      </c>
      <c r="N66" s="11" t="s">
        <v>50</v>
      </c>
      <c r="O66" s="11" t="s">
        <v>77</v>
      </c>
      <c r="P66" s="11" t="s">
        <v>51</v>
      </c>
      <c r="Q66" s="11" t="s">
        <v>78</v>
      </c>
      <c r="R66" s="11" t="n">
        <v>1.5</v>
      </c>
      <c r="S66" s="11" t="s">
        <v>79</v>
      </c>
      <c r="T66" s="12" t="n">
        <v>41000</v>
      </c>
      <c r="U66" s="11" t="n">
        <v>4</v>
      </c>
      <c r="V66" s="11" t="s">
        <v>80</v>
      </c>
      <c r="W66" s="11" t="n">
        <f aca="false">R66*U66</f>
        <v>6</v>
      </c>
      <c r="X66" s="13" t="n">
        <v>110</v>
      </c>
      <c r="Y66" s="13" t="n">
        <v>16</v>
      </c>
      <c r="Z66" s="13" t="n">
        <f aca="false">Y66*SQRT(AA66)</f>
        <v>27.712812921102</v>
      </c>
      <c r="AA66" s="11" t="n">
        <v>3</v>
      </c>
      <c r="AB66" s="13" t="n">
        <v>131</v>
      </c>
      <c r="AC66" s="13" t="n">
        <v>15</v>
      </c>
      <c r="AD66" s="13" t="n">
        <f aca="false">AC66*SQRT(AE66)</f>
        <v>25.9807621135332</v>
      </c>
      <c r="AE66" s="11" t="n">
        <v>3</v>
      </c>
      <c r="AF66" s="11" t="n">
        <f aca="false">LN(AB66/X66)</f>
        <v>0.174716957408735</v>
      </c>
      <c r="AG66" s="11" t="n">
        <f aca="false">((AD66)^2/((AB66)^2 * AE66)) + ((Z66)^2/((X66)^2 * AA66))</f>
        <v>0.0342681488537579</v>
      </c>
      <c r="AH66" s="11" t="n">
        <f aca="false">((AA66*AE66)/(AA66+AE66)) + ((U66*U66)/(U66+U66))</f>
        <v>3.5</v>
      </c>
      <c r="AI66" s="11" t="n">
        <f aca="false">AH66/10</f>
        <v>0.35</v>
      </c>
      <c r="AJ66" s="11" t="n">
        <f aca="false">AF66*AI66</f>
        <v>0.0611509350930572</v>
      </c>
      <c r="AK66" s="11" t="s">
        <v>81</v>
      </c>
      <c r="AL66" s="11" t="s">
        <v>69</v>
      </c>
      <c r="AM66" s="11" t="s">
        <v>70</v>
      </c>
      <c r="AN66" s="11" t="s">
        <v>58</v>
      </c>
      <c r="AO66" s="11" t="s">
        <v>82</v>
      </c>
      <c r="AP66" s="11" t="s">
        <v>60</v>
      </c>
      <c r="AQ66" s="11" t="s">
        <v>83</v>
      </c>
    </row>
    <row r="67" customFormat="false" ht="13.8" hidden="false" customHeight="false" outlineLevel="0" collapsed="false">
      <c r="A67" s="11" t="s">
        <v>71</v>
      </c>
      <c r="B67" s="11" t="n">
        <v>2</v>
      </c>
      <c r="C67" s="11" t="s">
        <v>72</v>
      </c>
      <c r="D67" s="11" t="n">
        <v>2015</v>
      </c>
      <c r="E67" s="11" t="s">
        <v>73</v>
      </c>
      <c r="F67" s="11" t="s">
        <v>84</v>
      </c>
      <c r="G67" s="1" t="n">
        <v>12.4</v>
      </c>
      <c r="H67" s="11" t="n">
        <v>460</v>
      </c>
      <c r="I67" s="1" t="n">
        <f aca="false">(G67 +10) / (H67/1000)</f>
        <v>48.695652173913</v>
      </c>
      <c r="J67" s="1" t="n">
        <v>8.1</v>
      </c>
      <c r="K67" s="1" t="s">
        <v>74</v>
      </c>
      <c r="L67" s="11" t="s">
        <v>85</v>
      </c>
      <c r="M67" s="11" t="s">
        <v>86</v>
      </c>
      <c r="N67" s="11" t="s">
        <v>50</v>
      </c>
      <c r="O67" s="11" t="s">
        <v>77</v>
      </c>
      <c r="P67" s="11" t="s">
        <v>51</v>
      </c>
      <c r="Q67" s="11" t="s">
        <v>78</v>
      </c>
      <c r="R67" s="11" t="n">
        <v>1.5</v>
      </c>
      <c r="S67" s="11" t="s">
        <v>79</v>
      </c>
      <c r="T67" s="12" t="n">
        <v>41000</v>
      </c>
      <c r="U67" s="11" t="n">
        <v>4</v>
      </c>
      <c r="V67" s="11" t="s">
        <v>80</v>
      </c>
      <c r="W67" s="11" t="n">
        <f aca="false">R67*U67</f>
        <v>6</v>
      </c>
      <c r="X67" s="14" t="n">
        <v>112</v>
      </c>
      <c r="Y67" s="14" t="n">
        <v>25</v>
      </c>
      <c r="Z67" s="13" t="n">
        <f aca="false">Y67*SQRT(AA67)</f>
        <v>43.3012701892219</v>
      </c>
      <c r="AA67" s="15" t="n">
        <v>3</v>
      </c>
      <c r="AB67" s="13" t="n">
        <v>144</v>
      </c>
      <c r="AC67" s="13" t="n">
        <v>17</v>
      </c>
      <c r="AD67" s="13" t="n">
        <f aca="false">AC67*SQRT(AE67)</f>
        <v>29.4448637286709</v>
      </c>
      <c r="AE67" s="11" t="n">
        <v>3</v>
      </c>
      <c r="AF67" s="11" t="n">
        <f aca="false">LN(AB67/X67)</f>
        <v>0.251314428280906</v>
      </c>
      <c r="AG67" s="11" t="n">
        <f aca="false">((AD67)^2/((AB67)^2 * AE67)) + ((Z67)^2/((X67)^2 * AA67))</f>
        <v>0.0637617315444696</v>
      </c>
      <c r="AH67" s="11" t="n">
        <f aca="false">((AA67*AE67)/(AA67+AE67)) + ((U67*U67)/(U67+U67))</f>
        <v>3.5</v>
      </c>
      <c r="AI67" s="11" t="n">
        <f aca="false">AH67/10</f>
        <v>0.35</v>
      </c>
      <c r="AJ67" s="11" t="n">
        <f aca="false">AF67*AI67</f>
        <v>0.0879600498983171</v>
      </c>
      <c r="AK67" s="11" t="s">
        <v>81</v>
      </c>
      <c r="AL67" s="11" t="s">
        <v>69</v>
      </c>
      <c r="AM67" s="11" t="s">
        <v>70</v>
      </c>
      <c r="AN67" s="11" t="s">
        <v>58</v>
      </c>
      <c r="AO67" s="11" t="s">
        <v>82</v>
      </c>
      <c r="AP67" s="11" t="s">
        <v>60</v>
      </c>
      <c r="AQ67" s="11" t="s">
        <v>83</v>
      </c>
    </row>
    <row r="68" customFormat="false" ht="13.8" hidden="false" customHeight="false" outlineLevel="0" collapsed="false">
      <c r="A68" s="11" t="s">
        <v>71</v>
      </c>
      <c r="B68" s="11" t="n">
        <v>2</v>
      </c>
      <c r="C68" s="11" t="s">
        <v>72</v>
      </c>
      <c r="D68" s="11" t="n">
        <v>2015</v>
      </c>
      <c r="E68" s="11" t="s">
        <v>73</v>
      </c>
      <c r="F68" s="11" t="s">
        <v>46</v>
      </c>
      <c r="G68" s="1" t="n">
        <v>12.4</v>
      </c>
      <c r="H68" s="11" t="n">
        <v>460</v>
      </c>
      <c r="I68" s="1" t="n">
        <f aca="false">(G68 +10) / (H68/1000)</f>
        <v>48.695652173913</v>
      </c>
      <c r="J68" s="1" t="n">
        <v>8.1</v>
      </c>
      <c r="K68" s="1" t="s">
        <v>74</v>
      </c>
      <c r="L68" s="11" t="s">
        <v>85</v>
      </c>
      <c r="M68" s="11" t="s">
        <v>86</v>
      </c>
      <c r="N68" s="11" t="s">
        <v>50</v>
      </c>
      <c r="O68" s="11" t="s">
        <v>77</v>
      </c>
      <c r="P68" s="11" t="s">
        <v>51</v>
      </c>
      <c r="Q68" s="11" t="s">
        <v>78</v>
      </c>
      <c r="R68" s="11" t="n">
        <v>1.5</v>
      </c>
      <c r="S68" s="11" t="s">
        <v>79</v>
      </c>
      <c r="T68" s="12" t="n">
        <v>41061</v>
      </c>
      <c r="U68" s="11" t="n">
        <v>4</v>
      </c>
      <c r="V68" s="11" t="s">
        <v>80</v>
      </c>
      <c r="W68" s="11" t="n">
        <f aca="false">R68*U68</f>
        <v>6</v>
      </c>
      <c r="X68" s="13" t="n">
        <v>74</v>
      </c>
      <c r="Y68" s="13" t="n">
        <v>14</v>
      </c>
      <c r="Z68" s="13" t="n">
        <f aca="false">Y68*SQRT(AA68)</f>
        <v>24.2487113059643</v>
      </c>
      <c r="AA68" s="11" t="n">
        <v>3</v>
      </c>
      <c r="AB68" s="13" t="n">
        <v>103</v>
      </c>
      <c r="AC68" s="13" t="n">
        <v>35</v>
      </c>
      <c r="AD68" s="13" t="n">
        <f aca="false">AC68*SQRT(AE68)</f>
        <v>60.6217782649107</v>
      </c>
      <c r="AE68" s="11" t="n">
        <v>3</v>
      </c>
      <c r="AF68" s="11" t="n">
        <f aca="false">LN(AB68/X68)</f>
        <v>0.330663895025466</v>
      </c>
      <c r="AG68" s="11" t="n">
        <f aca="false">((AD68)^2/((AB68)^2 * AE68)) + ((Z68)^2/((X68)^2 * AA68))</f>
        <v>0.151260548174948</v>
      </c>
      <c r="AH68" s="11" t="n">
        <f aca="false">((AA68*AE68)/(AA68+AE68)) + ((U68*U68)/(U68+U68))</f>
        <v>3.5</v>
      </c>
      <c r="AI68" s="11" t="n">
        <f aca="false">AH68/10</f>
        <v>0.35</v>
      </c>
      <c r="AJ68" s="11" t="n">
        <f aca="false">AF68*AI68</f>
        <v>0.115732363258913</v>
      </c>
      <c r="AK68" s="11" t="s">
        <v>81</v>
      </c>
      <c r="AL68" s="11" t="s">
        <v>69</v>
      </c>
      <c r="AM68" s="11" t="s">
        <v>70</v>
      </c>
      <c r="AN68" s="11" t="s">
        <v>58</v>
      </c>
      <c r="AO68" s="11" t="s">
        <v>82</v>
      </c>
      <c r="AP68" s="11" t="s">
        <v>60</v>
      </c>
      <c r="AQ68" s="11" t="s">
        <v>83</v>
      </c>
    </row>
    <row r="69" customFormat="false" ht="13.8" hidden="false" customHeight="false" outlineLevel="0" collapsed="false">
      <c r="A69" s="11" t="s">
        <v>71</v>
      </c>
      <c r="B69" s="11" t="n">
        <v>2</v>
      </c>
      <c r="C69" s="11" t="s">
        <v>72</v>
      </c>
      <c r="D69" s="11" t="n">
        <v>2015</v>
      </c>
      <c r="E69" s="11" t="s">
        <v>73</v>
      </c>
      <c r="F69" s="11" t="s">
        <v>84</v>
      </c>
      <c r="G69" s="1" t="n">
        <v>12.4</v>
      </c>
      <c r="H69" s="11" t="n">
        <v>460</v>
      </c>
      <c r="I69" s="1" t="n">
        <f aca="false">(G69 +10) / (H69/1000)</f>
        <v>48.695652173913</v>
      </c>
      <c r="J69" s="1" t="n">
        <v>8.1</v>
      </c>
      <c r="K69" s="1" t="s">
        <v>74</v>
      </c>
      <c r="L69" s="11" t="s">
        <v>85</v>
      </c>
      <c r="M69" s="11" t="s">
        <v>86</v>
      </c>
      <c r="N69" s="11" t="s">
        <v>50</v>
      </c>
      <c r="O69" s="11" t="s">
        <v>77</v>
      </c>
      <c r="P69" s="11" t="s">
        <v>51</v>
      </c>
      <c r="Q69" s="11" t="s">
        <v>78</v>
      </c>
      <c r="R69" s="11" t="n">
        <v>1.5</v>
      </c>
      <c r="S69" s="11" t="s">
        <v>79</v>
      </c>
      <c r="T69" s="12" t="n">
        <v>41061</v>
      </c>
      <c r="U69" s="11" t="n">
        <v>4</v>
      </c>
      <c r="V69" s="11" t="s">
        <v>80</v>
      </c>
      <c r="W69" s="11" t="n">
        <f aca="false">R69*U69</f>
        <v>6</v>
      </c>
      <c r="X69" s="14" t="n">
        <v>197</v>
      </c>
      <c r="Y69" s="14" t="n">
        <v>55</v>
      </c>
      <c r="Z69" s="13" t="n">
        <f aca="false">Y69*SQRT(AA69)</f>
        <v>95.2627944162883</v>
      </c>
      <c r="AA69" s="15" t="n">
        <v>3</v>
      </c>
      <c r="AB69" s="13" t="n">
        <v>137</v>
      </c>
      <c r="AC69" s="13" t="n">
        <v>53</v>
      </c>
      <c r="AD69" s="13" t="n">
        <f aca="false">AC69*SQRT(AE69)</f>
        <v>91.7986928011505</v>
      </c>
      <c r="AE69" s="11" t="n">
        <v>3</v>
      </c>
      <c r="AF69" s="11" t="n">
        <f aca="false">LN(AB69/X69)</f>
        <v>-0.363222802909864</v>
      </c>
      <c r="AG69" s="11" t="n">
        <f aca="false">((AD69)^2/((AB69)^2 * AE69)) + ((Z69)^2/((X69)^2 * AA69))</f>
        <v>0.227607513473929</v>
      </c>
      <c r="AH69" s="11" t="n">
        <f aca="false">((AA69*AE69)/(AA69+AE69)) + ((U69*U69)/(U69+U69))</f>
        <v>3.5</v>
      </c>
      <c r="AI69" s="11" t="n">
        <f aca="false">AH69/10</f>
        <v>0.35</v>
      </c>
      <c r="AJ69" s="11" t="n">
        <f aca="false">AF69*AI69</f>
        <v>-0.127127981018452</v>
      </c>
      <c r="AK69" s="11" t="s">
        <v>81</v>
      </c>
      <c r="AL69" s="11" t="s">
        <v>69</v>
      </c>
      <c r="AM69" s="11" t="s">
        <v>70</v>
      </c>
      <c r="AN69" s="11" t="s">
        <v>58</v>
      </c>
      <c r="AO69" s="11" t="s">
        <v>82</v>
      </c>
      <c r="AP69" s="11" t="s">
        <v>60</v>
      </c>
      <c r="AQ69" s="11" t="s">
        <v>83</v>
      </c>
    </row>
    <row r="70" customFormat="false" ht="13.8" hidden="false" customHeight="false" outlineLevel="0" collapsed="false">
      <c r="A70" s="11" t="s">
        <v>71</v>
      </c>
      <c r="B70" s="11" t="n">
        <v>2</v>
      </c>
      <c r="C70" s="11" t="s">
        <v>72</v>
      </c>
      <c r="D70" s="11" t="n">
        <v>2015</v>
      </c>
      <c r="E70" s="11" t="s">
        <v>73</v>
      </c>
      <c r="F70" s="11" t="s">
        <v>46</v>
      </c>
      <c r="G70" s="1" t="n">
        <v>12.4</v>
      </c>
      <c r="H70" s="11" t="n">
        <v>460</v>
      </c>
      <c r="I70" s="1" t="n">
        <f aca="false">(G70 +10) / (H70/1000)</f>
        <v>48.695652173913</v>
      </c>
      <c r="J70" s="1" t="n">
        <v>8.1</v>
      </c>
      <c r="K70" s="1" t="s">
        <v>74</v>
      </c>
      <c r="L70" s="11" t="s">
        <v>85</v>
      </c>
      <c r="M70" s="11" t="s">
        <v>86</v>
      </c>
      <c r="N70" s="11" t="s">
        <v>50</v>
      </c>
      <c r="O70" s="11" t="s">
        <v>77</v>
      </c>
      <c r="P70" s="11" t="s">
        <v>51</v>
      </c>
      <c r="Q70" s="11" t="s">
        <v>78</v>
      </c>
      <c r="R70" s="11" t="n">
        <v>1.5</v>
      </c>
      <c r="S70" s="11" t="s">
        <v>79</v>
      </c>
      <c r="T70" s="12" t="n">
        <v>41183</v>
      </c>
      <c r="U70" s="11" t="n">
        <v>4</v>
      </c>
      <c r="V70" s="11" t="s">
        <v>80</v>
      </c>
      <c r="W70" s="11" t="n">
        <f aca="false">R70*U70</f>
        <v>6</v>
      </c>
      <c r="X70" s="13" t="n">
        <v>39</v>
      </c>
      <c r="Y70" s="13" t="n">
        <v>5.1</v>
      </c>
      <c r="Z70" s="13" t="n">
        <f aca="false">Y70*SQRT(AA70)</f>
        <v>8.83345911860127</v>
      </c>
      <c r="AA70" s="11" t="n">
        <v>3</v>
      </c>
      <c r="AB70" s="13" t="n">
        <v>40</v>
      </c>
      <c r="AC70" s="13" t="n">
        <v>5.1</v>
      </c>
      <c r="AD70" s="13" t="n">
        <f aca="false">AC70*SQRT(AE70)</f>
        <v>8.83345911860127</v>
      </c>
      <c r="AE70" s="11" t="n">
        <v>3</v>
      </c>
      <c r="AF70" s="11" t="n">
        <f aca="false">LN(AB70/X70)</f>
        <v>0.0253178079842898</v>
      </c>
      <c r="AG70" s="11" t="n">
        <f aca="false">((AD70)^2/((AB70)^2 * AE70)) + ((Z70)^2/((X70)^2 * AA70))</f>
        <v>0.0333568417159763</v>
      </c>
      <c r="AH70" s="11" t="n">
        <f aca="false">((AA70*AE70)/(AA70+AE70)) + ((U70*U70)/(U70+U70))</f>
        <v>3.5</v>
      </c>
      <c r="AI70" s="11" t="n">
        <f aca="false">AH70/10</f>
        <v>0.35</v>
      </c>
      <c r="AJ70" s="11" t="n">
        <f aca="false">AF70*AI70</f>
        <v>0.00886123279450143</v>
      </c>
      <c r="AK70" s="11" t="s">
        <v>81</v>
      </c>
      <c r="AL70" s="11" t="s">
        <v>69</v>
      </c>
      <c r="AM70" s="11" t="s">
        <v>70</v>
      </c>
      <c r="AN70" s="11" t="s">
        <v>58</v>
      </c>
      <c r="AO70" s="11" t="s">
        <v>82</v>
      </c>
      <c r="AP70" s="11" t="s">
        <v>60</v>
      </c>
      <c r="AQ70" s="11" t="s">
        <v>83</v>
      </c>
    </row>
    <row r="71" customFormat="false" ht="13.8" hidden="false" customHeight="false" outlineLevel="0" collapsed="false">
      <c r="A71" s="11" t="s">
        <v>71</v>
      </c>
      <c r="B71" s="11" t="n">
        <v>2</v>
      </c>
      <c r="C71" s="11" t="s">
        <v>72</v>
      </c>
      <c r="D71" s="11" t="n">
        <v>2015</v>
      </c>
      <c r="E71" s="11" t="s">
        <v>73</v>
      </c>
      <c r="F71" s="11" t="s">
        <v>84</v>
      </c>
      <c r="G71" s="1" t="n">
        <v>12.4</v>
      </c>
      <c r="H71" s="11" t="n">
        <v>460</v>
      </c>
      <c r="I71" s="1" t="n">
        <f aca="false">(G71 +10) / (H71/1000)</f>
        <v>48.695652173913</v>
      </c>
      <c r="J71" s="1" t="n">
        <v>8.1</v>
      </c>
      <c r="K71" s="1" t="s">
        <v>74</v>
      </c>
      <c r="L71" s="11" t="s">
        <v>75</v>
      </c>
      <c r="M71" s="11" t="s">
        <v>76</v>
      </c>
      <c r="N71" s="11" t="s">
        <v>50</v>
      </c>
      <c r="O71" s="11" t="s">
        <v>77</v>
      </c>
      <c r="P71" s="11" t="s">
        <v>51</v>
      </c>
      <c r="Q71" s="11" t="s">
        <v>78</v>
      </c>
      <c r="R71" s="11" t="n">
        <v>1.5</v>
      </c>
      <c r="S71" s="11" t="s">
        <v>79</v>
      </c>
      <c r="T71" s="12" t="n">
        <v>41183</v>
      </c>
      <c r="U71" s="11" t="n">
        <v>4</v>
      </c>
      <c r="V71" s="11" t="s">
        <v>80</v>
      </c>
      <c r="W71" s="11" t="n">
        <f aca="false">R71*U71</f>
        <v>6</v>
      </c>
      <c r="X71" s="14" t="n">
        <v>34</v>
      </c>
      <c r="Y71" s="14" t="n">
        <v>2.6</v>
      </c>
      <c r="Z71" s="13" t="n">
        <f aca="false">Y71*SQRT(AA71)</f>
        <v>4.50333209967908</v>
      </c>
      <c r="AA71" s="15" t="n">
        <v>3</v>
      </c>
      <c r="AB71" s="13" t="n">
        <v>44</v>
      </c>
      <c r="AC71" s="13" t="n">
        <v>4.3</v>
      </c>
      <c r="AD71" s="13" t="n">
        <f aca="false">AC71*SQRT(AE71)</f>
        <v>7.44781847254617</v>
      </c>
      <c r="AE71" s="11" t="n">
        <v>3</v>
      </c>
      <c r="AF71" s="11" t="n">
        <f aca="false">LN(AB71/X71)</f>
        <v>0.2578291093021</v>
      </c>
      <c r="AG71" s="11" t="n">
        <f aca="false">((AD71)^2/((AB71)^2 * AE71)) + ((Z71)^2/((X71)^2 * AA71))</f>
        <v>0.0153983706997626</v>
      </c>
      <c r="AH71" s="11" t="n">
        <f aca="false">((AA71*AE71)/(AA71+AE71)) + ((U71*U71)/(U71+U71))</f>
        <v>3.5</v>
      </c>
      <c r="AI71" s="11" t="n">
        <f aca="false">AH71/10</f>
        <v>0.35</v>
      </c>
      <c r="AJ71" s="11" t="n">
        <f aca="false">AF71*AI71</f>
        <v>0.090240188255735</v>
      </c>
      <c r="AK71" s="11" t="s">
        <v>81</v>
      </c>
      <c r="AL71" s="11" t="s">
        <v>69</v>
      </c>
      <c r="AM71" s="11" t="s">
        <v>70</v>
      </c>
      <c r="AN71" s="11" t="s">
        <v>58</v>
      </c>
      <c r="AO71" s="11" t="s">
        <v>82</v>
      </c>
      <c r="AP71" s="11" t="s">
        <v>60</v>
      </c>
      <c r="AQ71" s="11" t="s">
        <v>83</v>
      </c>
    </row>
    <row r="72" customFormat="false" ht="13.8" hidden="false" customHeight="false" outlineLevel="0" collapsed="false">
      <c r="A72" s="11" t="s">
        <v>87</v>
      </c>
      <c r="B72" s="11" t="n">
        <v>3</v>
      </c>
      <c r="C72" s="11" t="s">
        <v>88</v>
      </c>
      <c r="D72" s="11" t="n">
        <v>2005</v>
      </c>
      <c r="E72" s="11" t="s">
        <v>89</v>
      </c>
      <c r="F72" s="11" t="s">
        <v>46</v>
      </c>
      <c r="G72" s="1" t="n">
        <v>16.3</v>
      </c>
      <c r="H72" s="11" t="n">
        <v>915</v>
      </c>
      <c r="I72" s="1" t="n">
        <f aca="false">(G72 +10) / (H72/1000)</f>
        <v>28.7431693989071</v>
      </c>
      <c r="J72" s="1" t="n">
        <v>6.8</v>
      </c>
      <c r="K72" s="1" t="s">
        <v>47</v>
      </c>
      <c r="L72" s="11" t="s">
        <v>90</v>
      </c>
      <c r="M72" s="11" t="s">
        <v>91</v>
      </c>
      <c r="N72" s="11" t="s">
        <v>77</v>
      </c>
      <c r="O72" s="11" t="s">
        <v>77</v>
      </c>
      <c r="P72" s="11" t="s">
        <v>92</v>
      </c>
      <c r="Q72" s="11" t="s">
        <v>78</v>
      </c>
      <c r="R72" s="11" t="n">
        <v>1.8</v>
      </c>
      <c r="S72" s="11" t="s">
        <v>79</v>
      </c>
      <c r="T72" s="12" t="n">
        <v>37135</v>
      </c>
      <c r="U72" s="11" t="n">
        <v>4</v>
      </c>
      <c r="V72" s="11" t="s">
        <v>80</v>
      </c>
      <c r="W72" s="11" t="n">
        <f aca="false">R72*U72</f>
        <v>7.2</v>
      </c>
      <c r="X72" s="14" t="n">
        <v>50.09</v>
      </c>
      <c r="Y72" s="14" t="n">
        <v>0.97</v>
      </c>
      <c r="Z72" s="13" t="n">
        <f aca="false">Y72*SQRT(AA72)</f>
        <v>2.1689859381748</v>
      </c>
      <c r="AA72" s="15" t="n">
        <v>5</v>
      </c>
      <c r="AB72" s="13" t="n">
        <v>43.53</v>
      </c>
      <c r="AC72" s="13" t="n">
        <v>2.79</v>
      </c>
      <c r="AD72" s="13" t="n">
        <f aca="false">AC72*SQRT(AE72)</f>
        <v>6.23862965722441</v>
      </c>
      <c r="AE72" s="11" t="n">
        <v>5</v>
      </c>
      <c r="AF72" s="11" t="n">
        <f aca="false">LN(AB72/X72)</f>
        <v>-0.140371031805319</v>
      </c>
      <c r="AG72" s="11" t="n">
        <f aca="false">((AD72)^2/((AB72)^2 * AE72)) + ((Z72)^2/((X72)^2 * AA72))</f>
        <v>0.00448301478176448</v>
      </c>
      <c r="AH72" s="11" t="n">
        <f aca="false">((AA72*AE72)/(AA72+AE72)) + ((U72*U72)/(U72+U72))</f>
        <v>4.5</v>
      </c>
      <c r="AI72" s="1" t="n">
        <f aca="false">AH72/4</f>
        <v>1.125</v>
      </c>
      <c r="AJ72" s="11" t="n">
        <f aca="false">AF72*AI72</f>
        <v>-0.157917410780984</v>
      </c>
      <c r="AK72" s="11" t="s">
        <v>93</v>
      </c>
      <c r="AL72" s="11" t="s">
        <v>56</v>
      </c>
      <c r="AM72" s="11" t="s">
        <v>57</v>
      </c>
      <c r="AN72" s="11" t="s">
        <v>58</v>
      </c>
      <c r="AO72" s="11" t="s">
        <v>94</v>
      </c>
      <c r="AP72" s="11" t="s">
        <v>95</v>
      </c>
      <c r="AQ72" s="11" t="s">
        <v>96</v>
      </c>
    </row>
    <row r="73" customFormat="false" ht="13.8" hidden="false" customHeight="false" outlineLevel="0" collapsed="false">
      <c r="A73" s="11" t="s">
        <v>87</v>
      </c>
      <c r="B73" s="11" t="n">
        <v>3</v>
      </c>
      <c r="C73" s="11" t="s">
        <v>88</v>
      </c>
      <c r="D73" s="11" t="n">
        <v>2005</v>
      </c>
      <c r="E73" s="11" t="s">
        <v>89</v>
      </c>
      <c r="F73" s="11" t="s">
        <v>97</v>
      </c>
      <c r="G73" s="1" t="n">
        <v>16.3</v>
      </c>
      <c r="H73" s="11" t="n">
        <v>915</v>
      </c>
      <c r="I73" s="1" t="n">
        <f aca="false">(G73 +10) / (H73/1000)</f>
        <v>28.7431693989071</v>
      </c>
      <c r="J73" s="1" t="n">
        <v>6.8</v>
      </c>
      <c r="K73" s="1" t="s">
        <v>47</v>
      </c>
      <c r="L73" s="11" t="s">
        <v>90</v>
      </c>
      <c r="M73" s="11" t="s">
        <v>91</v>
      </c>
      <c r="N73" s="11" t="s">
        <v>77</v>
      </c>
      <c r="O73" s="11" t="s">
        <v>77</v>
      </c>
      <c r="P73" s="11" t="s">
        <v>92</v>
      </c>
      <c r="Q73" s="11" t="s">
        <v>78</v>
      </c>
      <c r="R73" s="11" t="n">
        <v>2.7</v>
      </c>
      <c r="S73" s="11" t="s">
        <v>53</v>
      </c>
      <c r="T73" s="12" t="n">
        <v>37135</v>
      </c>
      <c r="U73" s="11" t="n">
        <v>4</v>
      </c>
      <c r="V73" s="11" t="s">
        <v>80</v>
      </c>
      <c r="W73" s="11" t="n">
        <f aca="false">R73*U73</f>
        <v>10.8</v>
      </c>
      <c r="X73" s="14" t="n">
        <v>44.65</v>
      </c>
      <c r="Y73" s="14" t="n">
        <v>1.45</v>
      </c>
      <c r="Z73" s="13" t="n">
        <f aca="false">Y73*SQRT(AA73)</f>
        <v>3.2422985673747</v>
      </c>
      <c r="AA73" s="15" t="n">
        <v>5</v>
      </c>
      <c r="AB73" s="13" t="n">
        <v>46.25</v>
      </c>
      <c r="AC73" s="13" t="n">
        <v>2.12</v>
      </c>
      <c r="AD73" s="13" t="n">
        <f aca="false">AC73*SQRT(AE73)</f>
        <v>4.74046411229955</v>
      </c>
      <c r="AE73" s="11" t="n">
        <v>5</v>
      </c>
      <c r="AF73" s="11" t="n">
        <f aca="false">LN(AB73/X73)</f>
        <v>0.0352071566359261</v>
      </c>
      <c r="AG73" s="11" t="n">
        <f aca="false">((AD73)^2/((AB73)^2 * AE73)) + ((Z73)^2/((X73)^2 * AA73))</f>
        <v>0.00315572027452283</v>
      </c>
      <c r="AH73" s="11" t="n">
        <f aca="false">((AA73*AE73)/(AA73+AE73)) + ((U73*U73)/(U73+U73))</f>
        <v>4.5</v>
      </c>
      <c r="AI73" s="1" t="n">
        <f aca="false">AH73/4</f>
        <v>1.125</v>
      </c>
      <c r="AJ73" s="11" t="n">
        <f aca="false">AF73*AI73</f>
        <v>0.0396080512154169</v>
      </c>
      <c r="AK73" s="11" t="s">
        <v>93</v>
      </c>
      <c r="AL73" s="11" t="s">
        <v>56</v>
      </c>
      <c r="AM73" s="11" t="s">
        <v>57</v>
      </c>
      <c r="AN73" s="11" t="s">
        <v>58</v>
      </c>
      <c r="AO73" s="11" t="s">
        <v>94</v>
      </c>
      <c r="AP73" s="11" t="s">
        <v>95</v>
      </c>
      <c r="AQ73" s="11" t="s">
        <v>96</v>
      </c>
    </row>
    <row r="74" customFormat="false" ht="13.8" hidden="false" customHeight="false" outlineLevel="0" collapsed="false">
      <c r="A74" s="11" t="s">
        <v>87</v>
      </c>
      <c r="B74" s="11" t="n">
        <v>3</v>
      </c>
      <c r="C74" s="11" t="s">
        <v>88</v>
      </c>
      <c r="D74" s="11" t="n">
        <v>2005</v>
      </c>
      <c r="E74" s="11" t="s">
        <v>89</v>
      </c>
      <c r="F74" s="11" t="s">
        <v>46</v>
      </c>
      <c r="G74" s="1" t="n">
        <v>16.3</v>
      </c>
      <c r="H74" s="11" t="n">
        <v>915</v>
      </c>
      <c r="I74" s="1" t="n">
        <f aca="false">(G74 +10) / (H74/1000)</f>
        <v>28.7431693989071</v>
      </c>
      <c r="J74" s="1" t="n">
        <v>6.8</v>
      </c>
      <c r="K74" s="1" t="s">
        <v>47</v>
      </c>
      <c r="L74" s="11" t="s">
        <v>90</v>
      </c>
      <c r="M74" s="11" t="s">
        <v>91</v>
      </c>
      <c r="N74" s="11" t="s">
        <v>77</v>
      </c>
      <c r="O74" s="11" t="s">
        <v>77</v>
      </c>
      <c r="P74" s="11" t="s">
        <v>92</v>
      </c>
      <c r="Q74" s="11" t="s">
        <v>78</v>
      </c>
      <c r="R74" s="11" t="n">
        <v>1.8</v>
      </c>
      <c r="S74" s="11" t="s">
        <v>79</v>
      </c>
      <c r="T74" s="12" t="n">
        <v>37500</v>
      </c>
      <c r="U74" s="11" t="n">
        <v>4</v>
      </c>
      <c r="V74" s="11" t="s">
        <v>80</v>
      </c>
      <c r="W74" s="11" t="n">
        <f aca="false">R74*U74</f>
        <v>7.2</v>
      </c>
      <c r="X74" s="14" t="n">
        <v>47.25</v>
      </c>
      <c r="Y74" s="14" t="n">
        <v>0.19</v>
      </c>
      <c r="Z74" s="13" t="n">
        <f aca="false">Y74*SQRT(AA74)</f>
        <v>0.42485291572496</v>
      </c>
      <c r="AA74" s="15" t="n">
        <v>5</v>
      </c>
      <c r="AB74" s="13" t="n">
        <v>43.16</v>
      </c>
      <c r="AC74" s="13" t="n">
        <v>0.890000000000001</v>
      </c>
      <c r="AD74" s="13" t="n">
        <f aca="false">AC74*SQRT(AE74)</f>
        <v>1.99010049997481</v>
      </c>
      <c r="AE74" s="11" t="n">
        <v>5</v>
      </c>
      <c r="AF74" s="11" t="n">
        <f aca="false">LN(AB74/X74)</f>
        <v>-0.0905385135498179</v>
      </c>
      <c r="AG74" s="11" t="n">
        <f aca="false">((AD74)^2/((AB74)^2 * AE74)) + ((Z74)^2/((X74)^2 * AA74))</f>
        <v>0.000441393145964832</v>
      </c>
      <c r="AH74" s="11" t="n">
        <f aca="false">((AA74*AE74)/(AA74+AE74)) + ((U74*U74)/(U74+U74))</f>
        <v>4.5</v>
      </c>
      <c r="AI74" s="1" t="n">
        <f aca="false">AH74/4</f>
        <v>1.125</v>
      </c>
      <c r="AJ74" s="11" t="n">
        <f aca="false">AF74*AI74</f>
        <v>-0.101855827743545</v>
      </c>
      <c r="AK74" s="11" t="s">
        <v>93</v>
      </c>
      <c r="AL74" s="11" t="s">
        <v>56</v>
      </c>
      <c r="AM74" s="11" t="s">
        <v>57</v>
      </c>
      <c r="AN74" s="11" t="s">
        <v>58</v>
      </c>
      <c r="AO74" s="11" t="s">
        <v>94</v>
      </c>
      <c r="AP74" s="11" t="s">
        <v>95</v>
      </c>
      <c r="AQ74" s="11" t="s">
        <v>96</v>
      </c>
    </row>
    <row r="75" customFormat="false" ht="13.8" hidden="false" customHeight="false" outlineLevel="0" collapsed="false">
      <c r="A75" s="11" t="s">
        <v>87</v>
      </c>
      <c r="B75" s="11" t="n">
        <v>3</v>
      </c>
      <c r="C75" s="11" t="s">
        <v>88</v>
      </c>
      <c r="D75" s="11" t="n">
        <v>2005</v>
      </c>
      <c r="E75" s="11" t="s">
        <v>89</v>
      </c>
      <c r="F75" s="11" t="s">
        <v>97</v>
      </c>
      <c r="G75" s="1" t="n">
        <v>16.3</v>
      </c>
      <c r="H75" s="11" t="n">
        <v>915</v>
      </c>
      <c r="I75" s="1" t="n">
        <f aca="false">(G75 +10) / (H75/1000)</f>
        <v>28.7431693989071</v>
      </c>
      <c r="J75" s="1" t="n">
        <v>6.8</v>
      </c>
      <c r="K75" s="1" t="s">
        <v>47</v>
      </c>
      <c r="L75" s="11" t="s">
        <v>90</v>
      </c>
      <c r="M75" s="11" t="s">
        <v>91</v>
      </c>
      <c r="N75" s="11" t="s">
        <v>77</v>
      </c>
      <c r="O75" s="11" t="s">
        <v>77</v>
      </c>
      <c r="P75" s="11" t="s">
        <v>92</v>
      </c>
      <c r="Q75" s="11" t="s">
        <v>78</v>
      </c>
      <c r="R75" s="11" t="n">
        <v>2.7</v>
      </c>
      <c r="S75" s="11" t="s">
        <v>53</v>
      </c>
      <c r="T75" s="12" t="n">
        <v>37500</v>
      </c>
      <c r="U75" s="11" t="n">
        <v>4</v>
      </c>
      <c r="V75" s="11" t="s">
        <v>80</v>
      </c>
      <c r="W75" s="11" t="n">
        <f aca="false">R75*U75</f>
        <v>10.8</v>
      </c>
      <c r="X75" s="14" t="n">
        <v>45.58</v>
      </c>
      <c r="Y75" s="14" t="n">
        <v>0.370000000000005</v>
      </c>
      <c r="Z75" s="13" t="n">
        <f aca="false">Y75*SQRT(AA75)</f>
        <v>0.827345151674932</v>
      </c>
      <c r="AA75" s="15" t="n">
        <v>5</v>
      </c>
      <c r="AB75" s="13" t="n">
        <v>47.74</v>
      </c>
      <c r="AC75" s="13" t="n">
        <v>1.19</v>
      </c>
      <c r="AD75" s="13" t="n">
        <f aca="false">AC75*SQRT(AE75)</f>
        <v>2.66092089322474</v>
      </c>
      <c r="AE75" s="11" t="n">
        <v>5</v>
      </c>
      <c r="AF75" s="11" t="n">
        <f aca="false">LN(AB75/X75)</f>
        <v>0.046300597093146</v>
      </c>
      <c r="AG75" s="11" t="n">
        <f aca="false">((AD75)^2/((AB75)^2 * AE75)) + ((Z75)^2/((X75)^2 * AA75))</f>
        <v>0.000687235041433444</v>
      </c>
      <c r="AH75" s="11" t="n">
        <f aca="false">((AA75*AE75)/(AA75+AE75)) + ((U75*U75)/(U75+U75))</f>
        <v>4.5</v>
      </c>
      <c r="AI75" s="1" t="n">
        <f aca="false">AH75/4</f>
        <v>1.125</v>
      </c>
      <c r="AJ75" s="11" t="n">
        <f aca="false">AF75*AI75</f>
        <v>0.0520881717297892</v>
      </c>
      <c r="AK75" s="11" t="s">
        <v>93</v>
      </c>
      <c r="AL75" s="11" t="s">
        <v>56</v>
      </c>
      <c r="AM75" s="11" t="s">
        <v>57</v>
      </c>
      <c r="AN75" s="11" t="s">
        <v>58</v>
      </c>
      <c r="AO75" s="11" t="s">
        <v>94</v>
      </c>
      <c r="AP75" s="11" t="s">
        <v>95</v>
      </c>
      <c r="AQ75" s="11" t="s">
        <v>96</v>
      </c>
    </row>
    <row r="76" customFormat="false" ht="13.8" hidden="false" customHeight="false" outlineLevel="0" collapsed="false">
      <c r="A76" s="11" t="s">
        <v>87</v>
      </c>
      <c r="B76" s="11" t="n">
        <v>3</v>
      </c>
      <c r="C76" s="11" t="s">
        <v>88</v>
      </c>
      <c r="D76" s="11" t="n">
        <v>2005</v>
      </c>
      <c r="E76" s="11" t="s">
        <v>89</v>
      </c>
      <c r="F76" s="11" t="s">
        <v>46</v>
      </c>
      <c r="G76" s="1" t="n">
        <v>16.3</v>
      </c>
      <c r="H76" s="11" t="n">
        <v>915</v>
      </c>
      <c r="I76" s="1" t="n">
        <f aca="false">(G76 +10) / (H76/1000)</f>
        <v>28.7431693989071</v>
      </c>
      <c r="J76" s="1" t="n">
        <v>6.8</v>
      </c>
      <c r="K76" s="1" t="s">
        <v>47</v>
      </c>
      <c r="L76" s="11" t="s">
        <v>90</v>
      </c>
      <c r="M76" s="11" t="s">
        <v>91</v>
      </c>
      <c r="N76" s="11" t="s">
        <v>77</v>
      </c>
      <c r="O76" s="11" t="s">
        <v>77</v>
      </c>
      <c r="P76" s="11" t="s">
        <v>92</v>
      </c>
      <c r="Q76" s="11" t="s">
        <v>78</v>
      </c>
      <c r="R76" s="11" t="n">
        <v>1.8</v>
      </c>
      <c r="S76" s="11" t="s">
        <v>79</v>
      </c>
      <c r="T76" s="12" t="n">
        <v>37135</v>
      </c>
      <c r="U76" s="11" t="n">
        <v>4</v>
      </c>
      <c r="V76" s="11" t="s">
        <v>80</v>
      </c>
      <c r="W76" s="11" t="n">
        <f aca="false">R76*U76</f>
        <v>7.2</v>
      </c>
      <c r="X76" s="14" t="n">
        <v>13.68</v>
      </c>
      <c r="Y76" s="14" t="n">
        <v>0.93</v>
      </c>
      <c r="Z76" s="13" t="n">
        <f aca="false">Y76*SQRT(AA76)</f>
        <v>2.0795432190748</v>
      </c>
      <c r="AA76" s="15" t="n">
        <v>5</v>
      </c>
      <c r="AB76" s="13" t="n">
        <v>19.16</v>
      </c>
      <c r="AC76" s="13" t="n">
        <v>0.539999999999999</v>
      </c>
      <c r="AD76" s="13" t="n">
        <f aca="false">AC76*SQRT(AE76)</f>
        <v>1.20747670784988</v>
      </c>
      <c r="AE76" s="11" t="n">
        <v>5</v>
      </c>
      <c r="AF76" s="11" t="n">
        <f aca="false">LN(AB76/X76)</f>
        <v>0.33688986034831</v>
      </c>
      <c r="AG76" s="11" t="n">
        <f aca="false">((AD76)^2/((AB76)^2 * AE76)) + ((Z76)^2/((X76)^2 * AA76))</f>
        <v>0.00541593619467977</v>
      </c>
      <c r="AH76" s="11" t="n">
        <f aca="false">((AA76*AE76)/(AA76+AE76)) + ((U76*U76)/(U76+U76))</f>
        <v>4.5</v>
      </c>
      <c r="AI76" s="1" t="n">
        <f aca="false">AH76/4</f>
        <v>1.125</v>
      </c>
      <c r="AJ76" s="11" t="n">
        <f aca="false">AF76*AI76</f>
        <v>0.379001092891849</v>
      </c>
      <c r="AK76" s="11" t="s">
        <v>93</v>
      </c>
      <c r="AL76" s="11" t="s">
        <v>56</v>
      </c>
      <c r="AM76" s="11" t="s">
        <v>64</v>
      </c>
      <c r="AN76" s="11" t="s">
        <v>58</v>
      </c>
      <c r="AO76" s="11" t="s">
        <v>94</v>
      </c>
      <c r="AP76" s="11" t="s">
        <v>98</v>
      </c>
      <c r="AQ76" s="11" t="s">
        <v>96</v>
      </c>
    </row>
    <row r="77" customFormat="false" ht="13.8" hidden="false" customHeight="false" outlineLevel="0" collapsed="false">
      <c r="A77" s="11" t="s">
        <v>87</v>
      </c>
      <c r="B77" s="11" t="n">
        <v>3</v>
      </c>
      <c r="C77" s="11" t="s">
        <v>88</v>
      </c>
      <c r="D77" s="11" t="n">
        <v>2005</v>
      </c>
      <c r="E77" s="11" t="s">
        <v>89</v>
      </c>
      <c r="F77" s="11" t="s">
        <v>97</v>
      </c>
      <c r="G77" s="1" t="n">
        <v>16.3</v>
      </c>
      <c r="H77" s="11" t="n">
        <v>915</v>
      </c>
      <c r="I77" s="1" t="n">
        <f aca="false">(G77 +10) / (H77/1000)</f>
        <v>28.7431693989071</v>
      </c>
      <c r="J77" s="1" t="n">
        <v>6.8</v>
      </c>
      <c r="K77" s="1" t="s">
        <v>47</v>
      </c>
      <c r="L77" s="11" t="s">
        <v>90</v>
      </c>
      <c r="M77" s="11" t="s">
        <v>91</v>
      </c>
      <c r="N77" s="11" t="s">
        <v>77</v>
      </c>
      <c r="O77" s="11" t="s">
        <v>77</v>
      </c>
      <c r="P77" s="11" t="s">
        <v>92</v>
      </c>
      <c r="Q77" s="11" t="s">
        <v>78</v>
      </c>
      <c r="R77" s="11" t="n">
        <v>2.7</v>
      </c>
      <c r="S77" s="11" t="s">
        <v>53</v>
      </c>
      <c r="T77" s="12" t="n">
        <v>37135</v>
      </c>
      <c r="U77" s="11" t="n">
        <v>4</v>
      </c>
      <c r="V77" s="11" t="s">
        <v>80</v>
      </c>
      <c r="W77" s="11" t="n">
        <f aca="false">R77*U77</f>
        <v>10.8</v>
      </c>
      <c r="X77" s="14" t="n">
        <v>15.79</v>
      </c>
      <c r="Y77" s="14" t="n">
        <v>1.64</v>
      </c>
      <c r="Z77" s="13" t="n">
        <f aca="false">Y77*SQRT(AA77)</f>
        <v>3.66715148309966</v>
      </c>
      <c r="AA77" s="15" t="n">
        <v>5</v>
      </c>
      <c r="AB77" s="13" t="n">
        <v>13.08</v>
      </c>
      <c r="AC77" s="13" t="n">
        <v>2.76</v>
      </c>
      <c r="AD77" s="13" t="n">
        <f aca="false">AC77*SQRT(AE77)</f>
        <v>6.17154761789942</v>
      </c>
      <c r="AE77" s="11" t="n">
        <v>5</v>
      </c>
      <c r="AF77" s="11" t="n">
        <f aca="false">LN(AB77/X77)</f>
        <v>-0.188292482238498</v>
      </c>
      <c r="AG77" s="11" t="n">
        <f aca="false">((AD77)^2/((AB77)^2 * AE77)) + ((Z77)^2/((X77)^2 * AA77))</f>
        <v>0.0553124369052419</v>
      </c>
      <c r="AH77" s="11" t="n">
        <f aca="false">((AA77*AE77)/(AA77+AE77)) + ((U77*U77)/(U77+U77))</f>
        <v>4.5</v>
      </c>
      <c r="AI77" s="1" t="n">
        <f aca="false">AH77/4</f>
        <v>1.125</v>
      </c>
      <c r="AJ77" s="11" t="n">
        <f aca="false">AF77*AI77</f>
        <v>-0.21182904251831</v>
      </c>
      <c r="AK77" s="11" t="s">
        <v>93</v>
      </c>
      <c r="AL77" s="11" t="s">
        <v>56</v>
      </c>
      <c r="AM77" s="11" t="s">
        <v>64</v>
      </c>
      <c r="AN77" s="11" t="s">
        <v>58</v>
      </c>
      <c r="AO77" s="11" t="s">
        <v>94</v>
      </c>
      <c r="AP77" s="11" t="s">
        <v>98</v>
      </c>
      <c r="AQ77" s="11" t="s">
        <v>96</v>
      </c>
    </row>
    <row r="78" customFormat="false" ht="13.8" hidden="false" customHeight="false" outlineLevel="0" collapsed="false">
      <c r="A78" s="11" t="s">
        <v>87</v>
      </c>
      <c r="B78" s="11" t="n">
        <v>3</v>
      </c>
      <c r="C78" s="11" t="s">
        <v>88</v>
      </c>
      <c r="D78" s="11" t="n">
        <v>2005</v>
      </c>
      <c r="E78" s="11" t="s">
        <v>89</v>
      </c>
      <c r="F78" s="11" t="s">
        <v>46</v>
      </c>
      <c r="G78" s="1" t="n">
        <v>16.3</v>
      </c>
      <c r="H78" s="11" t="n">
        <v>915</v>
      </c>
      <c r="I78" s="1" t="n">
        <f aca="false">(G78 +10) / (H78/1000)</f>
        <v>28.7431693989071</v>
      </c>
      <c r="J78" s="1" t="n">
        <v>6.8</v>
      </c>
      <c r="K78" s="1" t="s">
        <v>47</v>
      </c>
      <c r="L78" s="11" t="s">
        <v>90</v>
      </c>
      <c r="M78" s="11" t="s">
        <v>91</v>
      </c>
      <c r="N78" s="11" t="s">
        <v>77</v>
      </c>
      <c r="O78" s="11" t="s">
        <v>77</v>
      </c>
      <c r="P78" s="11" t="s">
        <v>92</v>
      </c>
      <c r="Q78" s="11" t="s">
        <v>78</v>
      </c>
      <c r="R78" s="11" t="n">
        <v>1.8</v>
      </c>
      <c r="S78" s="11" t="s">
        <v>79</v>
      </c>
      <c r="T78" s="12" t="n">
        <v>37500</v>
      </c>
      <c r="U78" s="11" t="n">
        <v>4</v>
      </c>
      <c r="V78" s="11" t="s">
        <v>80</v>
      </c>
      <c r="W78" s="11" t="n">
        <f aca="false">R78*U78</f>
        <v>7.2</v>
      </c>
      <c r="X78" s="14" t="n">
        <v>16.09</v>
      </c>
      <c r="Y78" s="14" t="n">
        <v>0.68</v>
      </c>
      <c r="Z78" s="13" t="n">
        <f aca="false">Y78*SQRT(AA78)</f>
        <v>1.52052622469986</v>
      </c>
      <c r="AA78" s="15" t="n">
        <v>5</v>
      </c>
      <c r="AB78" s="13" t="n">
        <v>19.05</v>
      </c>
      <c r="AC78" s="13" t="n">
        <v>0.899999999999999</v>
      </c>
      <c r="AD78" s="13" t="n">
        <f aca="false">AC78*SQRT(AE78)</f>
        <v>2.01246117974981</v>
      </c>
      <c r="AE78" s="11" t="n">
        <v>5</v>
      </c>
      <c r="AF78" s="11" t="n">
        <f aca="false">LN(AB78/X78)</f>
        <v>0.168869140568418</v>
      </c>
      <c r="AG78" s="11" t="n">
        <f aca="false">((AD78)^2/((AB78)^2 * AE78)) + ((Z78)^2/((X78)^2 * AA78))</f>
        <v>0.00401810432723168</v>
      </c>
      <c r="AH78" s="11" t="n">
        <f aca="false">((AA78*AE78)/(AA78+AE78)) + ((U78*U78)/(U78+U78))</f>
        <v>4.5</v>
      </c>
      <c r="AI78" s="1" t="n">
        <f aca="false">AH78/4</f>
        <v>1.125</v>
      </c>
      <c r="AJ78" s="11" t="n">
        <f aca="false">AF78*AI78</f>
        <v>0.18997778313947</v>
      </c>
      <c r="AK78" s="11" t="s">
        <v>93</v>
      </c>
      <c r="AL78" s="11" t="s">
        <v>56</v>
      </c>
      <c r="AM78" s="11" t="s">
        <v>64</v>
      </c>
      <c r="AN78" s="11" t="s">
        <v>58</v>
      </c>
      <c r="AO78" s="11" t="s">
        <v>94</v>
      </c>
      <c r="AP78" s="11" t="s">
        <v>98</v>
      </c>
      <c r="AQ78" s="11" t="s">
        <v>96</v>
      </c>
    </row>
    <row r="79" customFormat="false" ht="13.8" hidden="false" customHeight="false" outlineLevel="0" collapsed="false">
      <c r="A79" s="11" t="s">
        <v>87</v>
      </c>
      <c r="B79" s="11" t="n">
        <v>3</v>
      </c>
      <c r="C79" s="11" t="s">
        <v>88</v>
      </c>
      <c r="D79" s="11" t="n">
        <v>2005</v>
      </c>
      <c r="E79" s="11" t="s">
        <v>89</v>
      </c>
      <c r="F79" s="11" t="s">
        <v>97</v>
      </c>
      <c r="G79" s="1" t="n">
        <v>16.3</v>
      </c>
      <c r="H79" s="11" t="n">
        <v>915</v>
      </c>
      <c r="I79" s="1" t="n">
        <f aca="false">(G79 +10) / (H79/1000)</f>
        <v>28.7431693989071</v>
      </c>
      <c r="J79" s="1" t="n">
        <v>6.8</v>
      </c>
      <c r="K79" s="1" t="s">
        <v>47</v>
      </c>
      <c r="L79" s="11" t="s">
        <v>90</v>
      </c>
      <c r="M79" s="11" t="s">
        <v>91</v>
      </c>
      <c r="N79" s="11" t="s">
        <v>77</v>
      </c>
      <c r="O79" s="11" t="s">
        <v>77</v>
      </c>
      <c r="P79" s="11" t="s">
        <v>92</v>
      </c>
      <c r="Q79" s="11" t="s">
        <v>78</v>
      </c>
      <c r="R79" s="11" t="n">
        <v>2.7</v>
      </c>
      <c r="S79" s="11" t="s">
        <v>53</v>
      </c>
      <c r="T79" s="12" t="n">
        <v>37500</v>
      </c>
      <c r="U79" s="11" t="n">
        <v>4</v>
      </c>
      <c r="V79" s="11" t="s">
        <v>80</v>
      </c>
      <c r="W79" s="11" t="n">
        <f aca="false">R79*U79</f>
        <v>10.8</v>
      </c>
      <c r="X79" s="14" t="n">
        <v>15.98</v>
      </c>
      <c r="Y79" s="14" t="n">
        <v>0.77</v>
      </c>
      <c r="Z79" s="13" t="n">
        <f aca="false">Y79*SQRT(AA79)</f>
        <v>1.72177234267484</v>
      </c>
      <c r="AA79" s="15" t="n">
        <v>5</v>
      </c>
      <c r="AB79" s="13" t="n">
        <v>15.46</v>
      </c>
      <c r="AC79" s="13" t="n">
        <v>0.77</v>
      </c>
      <c r="AD79" s="13" t="n">
        <f aca="false">AC79*SQRT(AE79)</f>
        <v>1.72177234267484</v>
      </c>
      <c r="AE79" s="11" t="n">
        <v>5</v>
      </c>
      <c r="AF79" s="11" t="n">
        <f aca="false">LN(AB79/X79)</f>
        <v>-0.0330818971788527</v>
      </c>
      <c r="AG79" s="11" t="n">
        <f aca="false">((AD79)^2/((AB79)^2 * AE79)) + ((Z79)^2/((X79)^2 * AA79))</f>
        <v>0.00480244927767205</v>
      </c>
      <c r="AH79" s="11" t="n">
        <f aca="false">((AA79*AE79)/(AA79+AE79)) + ((U79*U79)/(U79+U79))</f>
        <v>4.5</v>
      </c>
      <c r="AI79" s="1" t="n">
        <f aca="false">AH79/4</f>
        <v>1.125</v>
      </c>
      <c r="AJ79" s="11" t="n">
        <f aca="false">AF79*AI79</f>
        <v>-0.0372171343262093</v>
      </c>
      <c r="AK79" s="11" t="s">
        <v>93</v>
      </c>
      <c r="AL79" s="11" t="s">
        <v>56</v>
      </c>
      <c r="AM79" s="11" t="s">
        <v>64</v>
      </c>
      <c r="AN79" s="11" t="s">
        <v>58</v>
      </c>
      <c r="AO79" s="11" t="s">
        <v>94</v>
      </c>
      <c r="AP79" s="11" t="s">
        <v>98</v>
      </c>
      <c r="AQ79" s="11" t="s">
        <v>96</v>
      </c>
    </row>
    <row r="80" customFormat="false" ht="13.8" hidden="false" customHeight="false" outlineLevel="0" collapsed="false">
      <c r="A80" s="11" t="s">
        <v>87</v>
      </c>
      <c r="B80" s="11" t="n">
        <v>3</v>
      </c>
      <c r="C80" s="11" t="s">
        <v>88</v>
      </c>
      <c r="D80" s="11" t="n">
        <v>2005</v>
      </c>
      <c r="E80" s="11" t="s">
        <v>89</v>
      </c>
      <c r="F80" s="11" t="s">
        <v>46</v>
      </c>
      <c r="G80" s="1" t="n">
        <v>16.3</v>
      </c>
      <c r="H80" s="1" t="n">
        <v>915</v>
      </c>
      <c r="I80" s="1" t="n">
        <f aca="false">(G80 +10) / (H80/1000)</f>
        <v>28.7431693989071</v>
      </c>
      <c r="J80" s="1" t="n">
        <v>6.8</v>
      </c>
      <c r="K80" s="1" t="s">
        <v>47</v>
      </c>
      <c r="L80" s="11" t="s">
        <v>90</v>
      </c>
      <c r="M80" s="11" t="s">
        <v>91</v>
      </c>
      <c r="N80" s="11" t="s">
        <v>77</v>
      </c>
      <c r="O80" s="11" t="s">
        <v>77</v>
      </c>
      <c r="P80" s="11" t="s">
        <v>92</v>
      </c>
      <c r="Q80" s="11" t="s">
        <v>78</v>
      </c>
      <c r="R80" s="11" t="n">
        <v>1.8</v>
      </c>
      <c r="S80" s="11" t="s">
        <v>79</v>
      </c>
      <c r="T80" s="12" t="n">
        <v>37135</v>
      </c>
      <c r="U80" s="11" t="n">
        <v>4</v>
      </c>
      <c r="V80" s="11" t="s">
        <v>80</v>
      </c>
      <c r="W80" s="11" t="n">
        <f aca="false">R80*U80</f>
        <v>7.2</v>
      </c>
      <c r="X80" s="13" t="n">
        <v>453.86</v>
      </c>
      <c r="Y80" s="13" t="n">
        <v>118.09</v>
      </c>
      <c r="Z80" s="13" t="n">
        <f aca="false">Y80*SQRT(AA80)</f>
        <v>264.05726746295</v>
      </c>
      <c r="AA80" s="11" t="n">
        <v>5</v>
      </c>
      <c r="AB80" s="13" t="n">
        <v>367.07</v>
      </c>
      <c r="AC80" s="13" t="n">
        <v>92.48</v>
      </c>
      <c r="AD80" s="13" t="n">
        <f aca="false">AC80*SQRT(AE80)</f>
        <v>206.791566559181</v>
      </c>
      <c r="AE80" s="11" t="n">
        <v>5</v>
      </c>
      <c r="AF80" s="11" t="n">
        <f aca="false">LN(AB80/X80)</f>
        <v>-0.212236214879823</v>
      </c>
      <c r="AG80" s="11" t="n">
        <f aca="false">((AD80)^2/((AB80)^2 * AE80)) + ((Z80)^2/((X80)^2 * AA80))</f>
        <v>0.131173318113454</v>
      </c>
      <c r="AH80" s="11" t="n">
        <f aca="false">((AA80*AE80)/(AA80+AE80)) + ((U80*U80)/(U80+U80))</f>
        <v>4.5</v>
      </c>
      <c r="AI80" s="11" t="n">
        <f aca="false">AH80/6</f>
        <v>0.75</v>
      </c>
      <c r="AJ80" s="11" t="n">
        <f aca="false">AF80*AI80</f>
        <v>-0.159177161159867</v>
      </c>
      <c r="AK80" s="11" t="s">
        <v>81</v>
      </c>
      <c r="AL80" s="11" t="s">
        <v>69</v>
      </c>
      <c r="AM80" s="11" t="s">
        <v>70</v>
      </c>
      <c r="AN80" s="11" t="s">
        <v>58</v>
      </c>
      <c r="AO80" s="11" t="s">
        <v>94</v>
      </c>
      <c r="AP80" s="11" t="s">
        <v>99</v>
      </c>
      <c r="AQ80" s="11" t="s">
        <v>96</v>
      </c>
    </row>
    <row r="81" customFormat="false" ht="13.8" hidden="false" customHeight="false" outlineLevel="0" collapsed="false">
      <c r="A81" s="11" t="s">
        <v>87</v>
      </c>
      <c r="B81" s="11" t="n">
        <v>3</v>
      </c>
      <c r="C81" s="11" t="s">
        <v>88</v>
      </c>
      <c r="D81" s="11" t="n">
        <v>2005</v>
      </c>
      <c r="E81" s="11" t="s">
        <v>89</v>
      </c>
      <c r="F81" s="11" t="s">
        <v>97</v>
      </c>
      <c r="G81" s="1" t="n">
        <v>16.3</v>
      </c>
      <c r="H81" s="1" t="n">
        <v>915</v>
      </c>
      <c r="I81" s="1" t="n">
        <f aca="false">(G81 +10) / (H81/1000)</f>
        <v>28.7431693989071</v>
      </c>
      <c r="J81" s="1" t="n">
        <v>6.8</v>
      </c>
      <c r="K81" s="1" t="s">
        <v>47</v>
      </c>
      <c r="L81" s="11" t="s">
        <v>90</v>
      </c>
      <c r="M81" s="11" t="s">
        <v>91</v>
      </c>
      <c r="N81" s="11" t="s">
        <v>77</v>
      </c>
      <c r="O81" s="11" t="s">
        <v>77</v>
      </c>
      <c r="P81" s="11" t="s">
        <v>92</v>
      </c>
      <c r="Q81" s="11" t="s">
        <v>78</v>
      </c>
      <c r="R81" s="11" t="n">
        <v>2.7</v>
      </c>
      <c r="S81" s="11" t="s">
        <v>53</v>
      </c>
      <c r="T81" s="12" t="n">
        <v>37135</v>
      </c>
      <c r="U81" s="11" t="n">
        <v>4</v>
      </c>
      <c r="V81" s="11" t="s">
        <v>80</v>
      </c>
      <c r="W81" s="11" t="n">
        <f aca="false">R81*U81</f>
        <v>10.8</v>
      </c>
      <c r="X81" s="14" t="n">
        <v>368.5</v>
      </c>
      <c r="Y81" s="14" t="n">
        <v>61.17</v>
      </c>
      <c r="Z81" s="13" t="n">
        <f aca="false">Y81*SQRT(AA81)</f>
        <v>136.780278183662</v>
      </c>
      <c r="AA81" s="15" t="n">
        <v>5</v>
      </c>
      <c r="AB81" s="13" t="n">
        <v>446.75</v>
      </c>
      <c r="AC81" s="13" t="n">
        <v>75.4</v>
      </c>
      <c r="AD81" s="13" t="n">
        <f aca="false">AC81*SQRT(AE81)</f>
        <v>168.599525503484</v>
      </c>
      <c r="AE81" s="11" t="n">
        <v>5</v>
      </c>
      <c r="AF81" s="11" t="n">
        <f aca="false">LN(AB81/X81)</f>
        <v>0.192558442410146</v>
      </c>
      <c r="AG81" s="11" t="n">
        <f aca="false">((AD81)^2/((AB81)^2 * AE81)) + ((Z81)^2/((X81)^2 * AA81))</f>
        <v>0.0560399249577377</v>
      </c>
      <c r="AH81" s="11" t="n">
        <f aca="false">((AA81*AE81)/(AA81+AE81)) + ((U81*U81)/(U81+U81))</f>
        <v>4.5</v>
      </c>
      <c r="AI81" s="11" t="n">
        <f aca="false">AH81/6</f>
        <v>0.75</v>
      </c>
      <c r="AJ81" s="11" t="n">
        <f aca="false">AF81*AI81</f>
        <v>0.14441883180761</v>
      </c>
      <c r="AK81" s="11" t="s">
        <v>81</v>
      </c>
      <c r="AL81" s="11" t="s">
        <v>69</v>
      </c>
      <c r="AM81" s="11" t="s">
        <v>70</v>
      </c>
      <c r="AN81" s="11" t="s">
        <v>58</v>
      </c>
      <c r="AO81" s="11" t="s">
        <v>94</v>
      </c>
      <c r="AP81" s="11" t="s">
        <v>99</v>
      </c>
      <c r="AQ81" s="11" t="s">
        <v>96</v>
      </c>
    </row>
    <row r="82" customFormat="false" ht="13.8" hidden="false" customHeight="false" outlineLevel="0" collapsed="false">
      <c r="A82" s="11" t="s">
        <v>87</v>
      </c>
      <c r="B82" s="11" t="n">
        <v>3</v>
      </c>
      <c r="C82" s="11" t="s">
        <v>88</v>
      </c>
      <c r="D82" s="11" t="n">
        <v>2005</v>
      </c>
      <c r="E82" s="11" t="s">
        <v>89</v>
      </c>
      <c r="F82" s="11" t="s">
        <v>46</v>
      </c>
      <c r="G82" s="1" t="n">
        <v>16.3</v>
      </c>
      <c r="H82" s="1" t="n">
        <v>915</v>
      </c>
      <c r="I82" s="1" t="n">
        <f aca="false">(G82 +10) / (H82/1000)</f>
        <v>28.7431693989071</v>
      </c>
      <c r="J82" s="1" t="n">
        <v>6.8</v>
      </c>
      <c r="K82" s="1" t="s">
        <v>47</v>
      </c>
      <c r="L82" s="11" t="s">
        <v>90</v>
      </c>
      <c r="M82" s="11" t="s">
        <v>91</v>
      </c>
      <c r="N82" s="11" t="s">
        <v>77</v>
      </c>
      <c r="O82" s="11" t="s">
        <v>77</v>
      </c>
      <c r="P82" s="11" t="s">
        <v>92</v>
      </c>
      <c r="Q82" s="11" t="s">
        <v>78</v>
      </c>
      <c r="R82" s="11" t="n">
        <v>1.8</v>
      </c>
      <c r="S82" s="11" t="s">
        <v>79</v>
      </c>
      <c r="T82" s="12" t="n">
        <v>37377</v>
      </c>
      <c r="U82" s="11" t="n">
        <v>4</v>
      </c>
      <c r="V82" s="11" t="s">
        <v>80</v>
      </c>
      <c r="W82" s="11" t="n">
        <f aca="false">R82*U82</f>
        <v>7.2</v>
      </c>
      <c r="X82" s="13" t="n">
        <v>749.8</v>
      </c>
      <c r="Y82" s="13" t="n">
        <v>76.83</v>
      </c>
      <c r="Z82" s="13" t="n">
        <f aca="false">Y82*SQRT(AA82)</f>
        <v>171.797102711309</v>
      </c>
      <c r="AA82" s="11" t="n">
        <v>5</v>
      </c>
      <c r="AB82" s="13" t="n">
        <v>862.2</v>
      </c>
      <c r="AC82" s="13" t="n">
        <v>71.13</v>
      </c>
      <c r="AD82" s="13" t="n">
        <f aca="false">AC82*SQRT(AE82)</f>
        <v>159.05151523956</v>
      </c>
      <c r="AE82" s="11" t="n">
        <v>5</v>
      </c>
      <c r="AF82" s="11" t="n">
        <f aca="false">LN(AB82/X82)</f>
        <v>0.139680758011223</v>
      </c>
      <c r="AG82" s="11" t="n">
        <f aca="false">((AD82)^2/((AB82)^2 * AE82)) + ((Z82)^2/((X82)^2 * AA82))</f>
        <v>0.0173055155614189</v>
      </c>
      <c r="AH82" s="11" t="n">
        <f aca="false">((AA82*AE82)/(AA82+AE82)) + ((U82*U82)/(U82+U82))</f>
        <v>4.5</v>
      </c>
      <c r="AI82" s="11" t="n">
        <f aca="false">AH82/6</f>
        <v>0.75</v>
      </c>
      <c r="AJ82" s="11" t="n">
        <f aca="false">AF82*AI82</f>
        <v>0.104760568508417</v>
      </c>
      <c r="AK82" s="11" t="s">
        <v>81</v>
      </c>
      <c r="AL82" s="11" t="s">
        <v>69</v>
      </c>
      <c r="AM82" s="11" t="s">
        <v>70</v>
      </c>
      <c r="AN82" s="11" t="s">
        <v>58</v>
      </c>
      <c r="AO82" s="11" t="s">
        <v>94</v>
      </c>
      <c r="AP82" s="11" t="s">
        <v>99</v>
      </c>
      <c r="AQ82" s="11" t="s">
        <v>96</v>
      </c>
    </row>
    <row r="83" customFormat="false" ht="13.8" hidden="false" customHeight="false" outlineLevel="0" collapsed="false">
      <c r="A83" s="11" t="s">
        <v>87</v>
      </c>
      <c r="B83" s="11" t="n">
        <v>3</v>
      </c>
      <c r="C83" s="11" t="s">
        <v>88</v>
      </c>
      <c r="D83" s="11" t="n">
        <v>2005</v>
      </c>
      <c r="E83" s="11" t="s">
        <v>89</v>
      </c>
      <c r="F83" s="11" t="s">
        <v>97</v>
      </c>
      <c r="G83" s="1" t="n">
        <v>16.3</v>
      </c>
      <c r="H83" s="1" t="n">
        <v>915</v>
      </c>
      <c r="I83" s="1" t="n">
        <f aca="false">(G83 +10) / (H83/1000)</f>
        <v>28.7431693989071</v>
      </c>
      <c r="J83" s="1" t="n">
        <v>6.8</v>
      </c>
      <c r="K83" s="1" t="s">
        <v>47</v>
      </c>
      <c r="L83" s="11" t="s">
        <v>90</v>
      </c>
      <c r="M83" s="11" t="s">
        <v>91</v>
      </c>
      <c r="N83" s="11" t="s">
        <v>77</v>
      </c>
      <c r="O83" s="11" t="s">
        <v>77</v>
      </c>
      <c r="P83" s="11" t="s">
        <v>92</v>
      </c>
      <c r="Q83" s="11" t="s">
        <v>78</v>
      </c>
      <c r="R83" s="11" t="n">
        <v>2.7</v>
      </c>
      <c r="S83" s="11" t="s">
        <v>53</v>
      </c>
      <c r="T83" s="12" t="n">
        <v>37377</v>
      </c>
      <c r="U83" s="11" t="n">
        <v>4</v>
      </c>
      <c r="V83" s="11" t="s">
        <v>80</v>
      </c>
      <c r="W83" s="11" t="n">
        <f aca="false">R83*U83</f>
        <v>10.8</v>
      </c>
      <c r="X83" s="14" t="n">
        <v>530.69</v>
      </c>
      <c r="Y83" s="14" t="n">
        <v>48.38</v>
      </c>
      <c r="Z83" s="13" t="n">
        <f aca="false">Y83*SQRT(AA83)</f>
        <v>108.18096875144</v>
      </c>
      <c r="AA83" s="15" t="n">
        <v>5</v>
      </c>
      <c r="AB83" s="13" t="n">
        <v>603.25</v>
      </c>
      <c r="AC83" s="13" t="n">
        <v>54.0700000000001</v>
      </c>
      <c r="AD83" s="13" t="n">
        <f aca="false">AC83*SQRT(AE83)</f>
        <v>120.904195543414</v>
      </c>
      <c r="AE83" s="11" t="n">
        <v>5</v>
      </c>
      <c r="AF83" s="11" t="n">
        <f aca="false">LN(AB83/X83)</f>
        <v>0.128153657886322</v>
      </c>
      <c r="AG83" s="11" t="n">
        <f aca="false">((AD83)^2/((AB83)^2 * AE83)) + ((Z83)^2/((X83)^2 * AA83))</f>
        <v>0.0163446813068371</v>
      </c>
      <c r="AH83" s="11" t="n">
        <f aca="false">((AA83*AE83)/(AA83+AE83)) + ((U83*U83)/(U83+U83))</f>
        <v>4.5</v>
      </c>
      <c r="AI83" s="11" t="n">
        <f aca="false">AH83/6</f>
        <v>0.75</v>
      </c>
      <c r="AJ83" s="11" t="n">
        <f aca="false">AF83*AI83</f>
        <v>0.0961152434147415</v>
      </c>
      <c r="AK83" s="11" t="s">
        <v>81</v>
      </c>
      <c r="AL83" s="11" t="s">
        <v>69</v>
      </c>
      <c r="AM83" s="11" t="s">
        <v>70</v>
      </c>
      <c r="AN83" s="11" t="s">
        <v>58</v>
      </c>
      <c r="AO83" s="11" t="s">
        <v>94</v>
      </c>
      <c r="AP83" s="11" t="s">
        <v>99</v>
      </c>
      <c r="AQ83" s="11" t="s">
        <v>96</v>
      </c>
    </row>
    <row r="84" customFormat="false" ht="13.8" hidden="false" customHeight="false" outlineLevel="0" collapsed="false">
      <c r="A84" s="11" t="s">
        <v>87</v>
      </c>
      <c r="B84" s="11" t="n">
        <v>3</v>
      </c>
      <c r="C84" s="11" t="s">
        <v>88</v>
      </c>
      <c r="D84" s="11" t="n">
        <v>2005</v>
      </c>
      <c r="E84" s="11" t="s">
        <v>89</v>
      </c>
      <c r="F84" s="11" t="s">
        <v>46</v>
      </c>
      <c r="G84" s="1" t="n">
        <v>16.3</v>
      </c>
      <c r="H84" s="1" t="n">
        <v>915</v>
      </c>
      <c r="I84" s="1" t="n">
        <f aca="false">(G84 +10) / (H84/1000)</f>
        <v>28.7431693989071</v>
      </c>
      <c r="J84" s="1" t="n">
        <v>6.8</v>
      </c>
      <c r="K84" s="1" t="s">
        <v>47</v>
      </c>
      <c r="L84" s="11" t="s">
        <v>90</v>
      </c>
      <c r="M84" s="11" t="s">
        <v>91</v>
      </c>
      <c r="N84" s="11" t="s">
        <v>77</v>
      </c>
      <c r="O84" s="11" t="s">
        <v>77</v>
      </c>
      <c r="P84" s="11" t="s">
        <v>92</v>
      </c>
      <c r="Q84" s="11" t="s">
        <v>78</v>
      </c>
      <c r="R84" s="11" t="n">
        <v>1.8</v>
      </c>
      <c r="S84" s="11" t="s">
        <v>79</v>
      </c>
      <c r="T84" s="12" t="n">
        <v>37500</v>
      </c>
      <c r="U84" s="11" t="n">
        <v>4</v>
      </c>
      <c r="V84" s="11" t="s">
        <v>80</v>
      </c>
      <c r="W84" s="11" t="n">
        <f aca="false">R84*U84</f>
        <v>7.2</v>
      </c>
      <c r="X84" s="13" t="n">
        <v>756.91</v>
      </c>
      <c r="Y84" s="13" t="n">
        <v>133.74</v>
      </c>
      <c r="Z84" s="13" t="n">
        <f aca="false">Y84*SQRT(AA84)</f>
        <v>299.051731310822</v>
      </c>
      <c r="AA84" s="11" t="n">
        <v>5</v>
      </c>
      <c r="AB84" s="13" t="n">
        <v>798.17</v>
      </c>
      <c r="AC84" s="13" t="n">
        <v>162.2</v>
      </c>
      <c r="AD84" s="13" t="n">
        <f aca="false">AC84*SQRT(AE84)</f>
        <v>362.690225950466</v>
      </c>
      <c r="AE84" s="11" t="n">
        <v>5</v>
      </c>
      <c r="AF84" s="11" t="n">
        <f aca="false">LN(AB84/X84)</f>
        <v>0.0530772513302851</v>
      </c>
      <c r="AG84" s="11" t="n">
        <f aca="false">((AD84)^2/((AB84)^2 * AE84)) + ((Z84)^2/((X84)^2 * AA84))</f>
        <v>0.0725163669511008</v>
      </c>
      <c r="AH84" s="11" t="n">
        <f aca="false">((AA84*AE84)/(AA84+AE84)) + ((U84*U84)/(U84+U84))</f>
        <v>4.5</v>
      </c>
      <c r="AI84" s="11" t="n">
        <f aca="false">AH84/6</f>
        <v>0.75</v>
      </c>
      <c r="AJ84" s="11" t="n">
        <f aca="false">AF84*AI84</f>
        <v>0.0398079384977138</v>
      </c>
      <c r="AK84" s="11" t="s">
        <v>81</v>
      </c>
      <c r="AL84" s="11" t="s">
        <v>69</v>
      </c>
      <c r="AM84" s="11" t="s">
        <v>70</v>
      </c>
      <c r="AN84" s="11" t="s">
        <v>58</v>
      </c>
      <c r="AO84" s="11" t="s">
        <v>94</v>
      </c>
      <c r="AP84" s="11" t="s">
        <v>99</v>
      </c>
      <c r="AQ84" s="11" t="s">
        <v>96</v>
      </c>
    </row>
    <row r="85" customFormat="false" ht="13.8" hidden="false" customHeight="false" outlineLevel="0" collapsed="false">
      <c r="A85" s="11" t="s">
        <v>87</v>
      </c>
      <c r="B85" s="11" t="n">
        <v>3</v>
      </c>
      <c r="C85" s="11" t="s">
        <v>88</v>
      </c>
      <c r="D85" s="11" t="n">
        <v>2005</v>
      </c>
      <c r="E85" s="11" t="s">
        <v>89</v>
      </c>
      <c r="F85" s="11" t="s">
        <v>97</v>
      </c>
      <c r="G85" s="1" t="n">
        <v>16.3</v>
      </c>
      <c r="H85" s="1" t="n">
        <v>915</v>
      </c>
      <c r="I85" s="1" t="n">
        <f aca="false">(G85 +10) / (H85/1000)</f>
        <v>28.7431693989071</v>
      </c>
      <c r="J85" s="1" t="n">
        <v>6.8</v>
      </c>
      <c r="K85" s="1" t="s">
        <v>47</v>
      </c>
      <c r="L85" s="11" t="s">
        <v>90</v>
      </c>
      <c r="M85" s="11" t="s">
        <v>91</v>
      </c>
      <c r="N85" s="11" t="s">
        <v>77</v>
      </c>
      <c r="O85" s="11" t="s">
        <v>77</v>
      </c>
      <c r="P85" s="11" t="s">
        <v>92</v>
      </c>
      <c r="Q85" s="11" t="s">
        <v>78</v>
      </c>
      <c r="R85" s="11" t="n">
        <v>2.7</v>
      </c>
      <c r="S85" s="11" t="s">
        <v>53</v>
      </c>
      <c r="T85" s="12" t="n">
        <v>37500</v>
      </c>
      <c r="U85" s="11" t="n">
        <v>4</v>
      </c>
      <c r="V85" s="11" t="s">
        <v>80</v>
      </c>
      <c r="W85" s="11" t="n">
        <f aca="false">R85*U85</f>
        <v>10.8</v>
      </c>
      <c r="X85" s="14" t="n">
        <v>692.89</v>
      </c>
      <c r="Y85" s="14" t="n">
        <v>76.83</v>
      </c>
      <c r="Z85" s="13" t="n">
        <f aca="false">Y85*SQRT(AA85)</f>
        <v>171.797102711309</v>
      </c>
      <c r="AA85" s="15" t="n">
        <v>5</v>
      </c>
      <c r="AB85" s="13" t="n">
        <v>596.14</v>
      </c>
      <c r="AC85" s="13" t="n">
        <v>59.75</v>
      </c>
      <c r="AD85" s="13" t="n">
        <f aca="false">AC85*SQRT(AE85)</f>
        <v>133.605061655612</v>
      </c>
      <c r="AE85" s="11" t="n">
        <v>5</v>
      </c>
      <c r="AF85" s="11" t="n">
        <f aca="false">LN(AB85/X85)</f>
        <v>-0.150395717622527</v>
      </c>
      <c r="AG85" s="11" t="n">
        <f aca="false">((AD85)^2/((AB85)^2 * AE85)) + ((Z85)^2/((X85)^2 * AA85))</f>
        <v>0.0223408076187444</v>
      </c>
      <c r="AH85" s="11" t="n">
        <f aca="false">((AA85*AE85)/(AA85+AE85)) + ((U85*U85)/(U85+U85))</f>
        <v>4.5</v>
      </c>
      <c r="AI85" s="11" t="n">
        <f aca="false">AH85/6</f>
        <v>0.75</v>
      </c>
      <c r="AJ85" s="11" t="n">
        <f aca="false">AF85*AI85</f>
        <v>-0.112796788216895</v>
      </c>
      <c r="AK85" s="11" t="s">
        <v>81</v>
      </c>
      <c r="AL85" s="11" t="s">
        <v>69</v>
      </c>
      <c r="AM85" s="11" t="s">
        <v>70</v>
      </c>
      <c r="AN85" s="11" t="s">
        <v>58</v>
      </c>
      <c r="AO85" s="11" t="s">
        <v>94</v>
      </c>
      <c r="AP85" s="11" t="s">
        <v>99</v>
      </c>
      <c r="AQ85" s="11" t="s">
        <v>96</v>
      </c>
    </row>
    <row r="86" customFormat="false" ht="13.8" hidden="false" customHeight="false" outlineLevel="0" collapsed="false">
      <c r="A86" s="11" t="s">
        <v>100</v>
      </c>
      <c r="B86" s="11" t="n">
        <v>4</v>
      </c>
      <c r="C86" s="11" t="s">
        <v>72</v>
      </c>
      <c r="D86" s="11" t="n">
        <v>2009</v>
      </c>
      <c r="E86" s="11" t="s">
        <v>89</v>
      </c>
      <c r="F86" s="11" t="s">
        <v>46</v>
      </c>
      <c r="G86" s="1" t="n">
        <v>2.1</v>
      </c>
      <c r="H86" s="1" t="n">
        <v>385.5</v>
      </c>
      <c r="I86" s="1" t="n">
        <f aca="false">(G86 +10) / (H86/1000)</f>
        <v>31.3878080415045</v>
      </c>
      <c r="J86" s="1" t="n">
        <v>6.8</v>
      </c>
      <c r="K86" s="1" t="s">
        <v>47</v>
      </c>
      <c r="L86" s="11" t="s">
        <v>90</v>
      </c>
      <c r="M86" s="11" t="s">
        <v>101</v>
      </c>
      <c r="N86" s="11" t="s">
        <v>77</v>
      </c>
      <c r="O86" s="11" t="s">
        <v>77</v>
      </c>
      <c r="P86" s="11" t="s">
        <v>92</v>
      </c>
      <c r="Q86" s="11" t="s">
        <v>78</v>
      </c>
      <c r="R86" s="11" t="n">
        <v>1.83</v>
      </c>
      <c r="S86" s="11" t="s">
        <v>79</v>
      </c>
      <c r="T86" s="12" t="n">
        <v>38565</v>
      </c>
      <c r="U86" s="11" t="n">
        <v>3</v>
      </c>
      <c r="V86" s="11" t="s">
        <v>80</v>
      </c>
      <c r="W86" s="11" t="n">
        <f aca="false">R86*U86</f>
        <v>5.49</v>
      </c>
      <c r="X86" s="13" t="n">
        <v>381.09</v>
      </c>
      <c r="Y86" s="13" t="n">
        <v>21.45</v>
      </c>
      <c r="Z86" s="13" t="n">
        <f aca="false">Y86*SQRT(AA86)</f>
        <v>52.5415549826992</v>
      </c>
      <c r="AA86" s="11" t="n">
        <v>6</v>
      </c>
      <c r="AB86" s="13" t="n">
        <v>380.42</v>
      </c>
      <c r="AC86" s="13" t="n">
        <v>27.37</v>
      </c>
      <c r="AD86" s="13" t="n">
        <f aca="false">AC86*SQRT(AE86)</f>
        <v>67.0425342599756</v>
      </c>
      <c r="AE86" s="11" t="n">
        <v>6</v>
      </c>
      <c r="AF86" s="11" t="n">
        <f aca="false">LN(AB86/X86)</f>
        <v>-0.00175966217878394</v>
      </c>
      <c r="AG86" s="11" t="n">
        <f aca="false">((AD86)^2/((AB86)^2 * AE86)) + ((Z86)^2/((X86)^2 * AA86))</f>
        <v>0.00834444582403552</v>
      </c>
      <c r="AH86" s="11" t="n">
        <f aca="false">((AA86*AE86)/(AA86+AE86)) + ((U86*U86)/(U86+U86))</f>
        <v>4.5</v>
      </c>
      <c r="AI86" s="11" t="n">
        <f aca="false">AH86/6</f>
        <v>0.75</v>
      </c>
      <c r="AJ86" s="11" t="n">
        <f aca="false">AF86*AI86</f>
        <v>-0.00131974663408796</v>
      </c>
      <c r="AK86" s="11" t="s">
        <v>102</v>
      </c>
      <c r="AL86" s="11" t="s">
        <v>69</v>
      </c>
      <c r="AM86" s="11" t="s">
        <v>70</v>
      </c>
      <c r="AN86" s="11" t="s">
        <v>58</v>
      </c>
      <c r="AO86" s="11" t="s">
        <v>94</v>
      </c>
      <c r="AP86" s="11" t="s">
        <v>65</v>
      </c>
      <c r="AQ86" s="11" t="s">
        <v>103</v>
      </c>
    </row>
    <row r="87" customFormat="false" ht="13.8" hidden="false" customHeight="false" outlineLevel="0" collapsed="false">
      <c r="A87" s="11" t="s">
        <v>100</v>
      </c>
      <c r="B87" s="11" t="n">
        <v>4</v>
      </c>
      <c r="C87" s="11" t="s">
        <v>72</v>
      </c>
      <c r="D87" s="11" t="n">
        <v>2009</v>
      </c>
      <c r="E87" s="11" t="s">
        <v>89</v>
      </c>
      <c r="F87" s="11" t="s">
        <v>104</v>
      </c>
      <c r="G87" s="1" t="n">
        <v>2.1</v>
      </c>
      <c r="H87" s="1" t="n">
        <v>385.5</v>
      </c>
      <c r="I87" s="1" t="n">
        <f aca="false">(G87 +10) / (H87/1000)</f>
        <v>31.3878080415045</v>
      </c>
      <c r="J87" s="1" t="n">
        <v>6.8</v>
      </c>
      <c r="K87" s="1" t="s">
        <v>47</v>
      </c>
      <c r="L87" s="11" t="s">
        <v>90</v>
      </c>
      <c r="M87" s="11" t="s">
        <v>101</v>
      </c>
      <c r="N87" s="11" t="s">
        <v>77</v>
      </c>
      <c r="O87" s="11" t="s">
        <v>50</v>
      </c>
      <c r="P87" s="11" t="s">
        <v>92</v>
      </c>
      <c r="Q87" s="11" t="s">
        <v>78</v>
      </c>
      <c r="R87" s="11" t="n">
        <v>1.83</v>
      </c>
      <c r="S87" s="11" t="s">
        <v>79</v>
      </c>
      <c r="T87" s="12" t="n">
        <v>38565</v>
      </c>
      <c r="U87" s="11" t="n">
        <v>3</v>
      </c>
      <c r="V87" s="11" t="s">
        <v>80</v>
      </c>
      <c r="W87" s="11" t="n">
        <f aca="false">R87*U87</f>
        <v>5.49</v>
      </c>
      <c r="X87" s="14" t="n">
        <v>423.14</v>
      </c>
      <c r="Y87" s="14" t="n">
        <v>22.02</v>
      </c>
      <c r="Z87" s="13" t="n">
        <f aca="false">Y87*SQRT(AA87)</f>
        <v>53.9377641360857</v>
      </c>
      <c r="AA87" s="15" t="n">
        <v>6</v>
      </c>
      <c r="AB87" s="13" t="n">
        <v>423.8</v>
      </c>
      <c r="AC87" s="13" t="n">
        <v>38.71</v>
      </c>
      <c r="AD87" s="13" t="n">
        <f aca="false">AC87*SQRT(AE87)</f>
        <v>94.8197479431368</v>
      </c>
      <c r="AE87" s="11" t="n">
        <v>6</v>
      </c>
      <c r="AF87" s="11" t="n">
        <f aca="false">LN(AB87/X87)</f>
        <v>0.00155855227902726</v>
      </c>
      <c r="AG87" s="11" t="n">
        <f aca="false">((AD87)^2/((AB87)^2 * AE87)) + ((Z87)^2/((X87)^2 * AA87))</f>
        <v>0.0110511531824029</v>
      </c>
      <c r="AH87" s="11" t="n">
        <f aca="false">((AA87*AE87)/(AA87+AE87)) + ((U87*U87)/(U87+U87))</f>
        <v>4.5</v>
      </c>
      <c r="AI87" s="11" t="n">
        <f aca="false">AH87/6</f>
        <v>0.75</v>
      </c>
      <c r="AJ87" s="11" t="n">
        <f aca="false">AF87*AI87</f>
        <v>0.00116891420927045</v>
      </c>
      <c r="AK87" s="11" t="s">
        <v>102</v>
      </c>
      <c r="AL87" s="11" t="s">
        <v>69</v>
      </c>
      <c r="AM87" s="11" t="s">
        <v>70</v>
      </c>
      <c r="AN87" s="11" t="s">
        <v>58</v>
      </c>
      <c r="AO87" s="11" t="s">
        <v>94</v>
      </c>
      <c r="AP87" s="11" t="s">
        <v>65</v>
      </c>
      <c r="AQ87" s="11" t="s">
        <v>103</v>
      </c>
    </row>
    <row r="88" customFormat="false" ht="13.8" hidden="false" customHeight="false" outlineLevel="0" collapsed="false">
      <c r="A88" s="11" t="s">
        <v>100</v>
      </c>
      <c r="B88" s="11" t="n">
        <v>4</v>
      </c>
      <c r="C88" s="11" t="s">
        <v>72</v>
      </c>
      <c r="D88" s="11" t="n">
        <v>2009</v>
      </c>
      <c r="E88" s="11" t="s">
        <v>89</v>
      </c>
      <c r="F88" s="11" t="s">
        <v>46</v>
      </c>
      <c r="G88" s="1" t="n">
        <v>2.1</v>
      </c>
      <c r="H88" s="1" t="n">
        <v>385.5</v>
      </c>
      <c r="I88" s="1" t="n">
        <f aca="false">(G88 +10) / (H88/1000)</f>
        <v>31.3878080415045</v>
      </c>
      <c r="J88" s="1" t="n">
        <v>6.8</v>
      </c>
      <c r="K88" s="1" t="s">
        <v>47</v>
      </c>
      <c r="L88" s="11" t="s">
        <v>90</v>
      </c>
      <c r="M88" s="11" t="s">
        <v>101</v>
      </c>
      <c r="N88" s="11" t="s">
        <v>77</v>
      </c>
      <c r="O88" s="11" t="s">
        <v>77</v>
      </c>
      <c r="P88" s="11" t="s">
        <v>92</v>
      </c>
      <c r="Q88" s="11" t="s">
        <v>78</v>
      </c>
      <c r="R88" s="11" t="n">
        <v>1.08</v>
      </c>
      <c r="S88" s="11" t="s">
        <v>79</v>
      </c>
      <c r="T88" s="12" t="n">
        <v>38930</v>
      </c>
      <c r="U88" s="11" t="n">
        <v>3</v>
      </c>
      <c r="V88" s="11" t="s">
        <v>80</v>
      </c>
      <c r="W88" s="11" t="n">
        <f aca="false">R88*U88</f>
        <v>3.24</v>
      </c>
      <c r="X88" s="13" t="n">
        <v>454.51</v>
      </c>
      <c r="Y88" s="13" t="n">
        <v>42.71</v>
      </c>
      <c r="Z88" s="13" t="n">
        <f aca="false">Y88*SQRT(AA88)</f>
        <v>104.61770691427</v>
      </c>
      <c r="AA88" s="11" t="n">
        <v>6</v>
      </c>
      <c r="AB88" s="13" t="n">
        <v>367.74</v>
      </c>
      <c r="AC88" s="13" t="n">
        <v>28.03</v>
      </c>
      <c r="AD88" s="13" t="n">
        <f aca="false">AC88*SQRT(AE88)</f>
        <v>68.6591974902124</v>
      </c>
      <c r="AE88" s="11" t="n">
        <v>6</v>
      </c>
      <c r="AF88" s="11" t="n">
        <f aca="false">LN(AB88/X88)</f>
        <v>-0.211843748850013</v>
      </c>
      <c r="AG88" s="11" t="n">
        <f aca="false">((AD88)^2/((AB88)^2 * AE88)) + ((Z88)^2/((X88)^2 * AA88))</f>
        <v>0.0146400786491917</v>
      </c>
      <c r="AH88" s="11" t="n">
        <f aca="false">((AA88*AE88)/(AA88+AE88)) + ((U88*U88)/(U88+U88))</f>
        <v>4.5</v>
      </c>
      <c r="AI88" s="11" t="n">
        <f aca="false">AH88/6</f>
        <v>0.75</v>
      </c>
      <c r="AJ88" s="11" t="n">
        <f aca="false">AF88*AI88</f>
        <v>-0.15888281163751</v>
      </c>
      <c r="AK88" s="11" t="s">
        <v>102</v>
      </c>
      <c r="AL88" s="11" t="s">
        <v>69</v>
      </c>
      <c r="AM88" s="11" t="s">
        <v>70</v>
      </c>
      <c r="AN88" s="11" t="s">
        <v>58</v>
      </c>
      <c r="AO88" s="11" t="s">
        <v>94</v>
      </c>
      <c r="AP88" s="11" t="s">
        <v>65</v>
      </c>
      <c r="AQ88" s="11" t="s">
        <v>103</v>
      </c>
    </row>
    <row r="89" customFormat="false" ht="13.8" hidden="false" customHeight="false" outlineLevel="0" collapsed="false">
      <c r="A89" s="11" t="s">
        <v>100</v>
      </c>
      <c r="B89" s="11" t="n">
        <v>4</v>
      </c>
      <c r="C89" s="11" t="s">
        <v>72</v>
      </c>
      <c r="D89" s="11" t="n">
        <v>2009</v>
      </c>
      <c r="E89" s="11" t="s">
        <v>89</v>
      </c>
      <c r="F89" s="11" t="s">
        <v>104</v>
      </c>
      <c r="G89" s="1" t="n">
        <v>2.1</v>
      </c>
      <c r="H89" s="1" t="n">
        <v>385.5</v>
      </c>
      <c r="I89" s="1" t="n">
        <f aca="false">(G89 +10) / (H89/1000)</f>
        <v>31.3878080415045</v>
      </c>
      <c r="J89" s="1" t="n">
        <v>6.8</v>
      </c>
      <c r="K89" s="1" t="s">
        <v>47</v>
      </c>
      <c r="L89" s="11" t="s">
        <v>90</v>
      </c>
      <c r="M89" s="11" t="s">
        <v>101</v>
      </c>
      <c r="N89" s="11" t="s">
        <v>77</v>
      </c>
      <c r="O89" s="11" t="s">
        <v>50</v>
      </c>
      <c r="P89" s="11" t="s">
        <v>92</v>
      </c>
      <c r="Q89" s="11" t="s">
        <v>78</v>
      </c>
      <c r="R89" s="11" t="n">
        <v>1.08</v>
      </c>
      <c r="S89" s="11" t="s">
        <v>79</v>
      </c>
      <c r="T89" s="12" t="n">
        <v>38930</v>
      </c>
      <c r="U89" s="11" t="n">
        <v>3</v>
      </c>
      <c r="V89" s="11" t="s">
        <v>80</v>
      </c>
      <c r="W89" s="11" t="n">
        <f aca="false">R89*U89</f>
        <v>3.24</v>
      </c>
      <c r="X89" s="14" t="n">
        <v>509.9</v>
      </c>
      <c r="Y89" s="14" t="n">
        <v>40.71</v>
      </c>
      <c r="Z89" s="13" t="n">
        <f aca="false">Y89*SQRT(AA89)</f>
        <v>99.7187274287033</v>
      </c>
      <c r="AA89" s="15" t="n">
        <v>6</v>
      </c>
      <c r="AB89" s="13" t="n">
        <v>434.48</v>
      </c>
      <c r="AC89" s="13" t="n">
        <v>51.39</v>
      </c>
      <c r="AD89" s="13" t="n">
        <f aca="false">AC89*SQRT(AE89)</f>
        <v>125.879277881627</v>
      </c>
      <c r="AE89" s="11" t="n">
        <v>6</v>
      </c>
      <c r="AF89" s="11" t="n">
        <f aca="false">LN(AB89/X89)</f>
        <v>-0.16006471433452</v>
      </c>
      <c r="AG89" s="11" t="n">
        <f aca="false">((AD89)^2/((AB89)^2 * AE89)) + ((Z89)^2/((X89)^2 * AA89))</f>
        <v>0.0203642934357266</v>
      </c>
      <c r="AH89" s="11" t="n">
        <f aca="false">((AA89*AE89)/(AA89+AE89)) + ((U89*U89)/(U89+U89))</f>
        <v>4.5</v>
      </c>
      <c r="AI89" s="11" t="n">
        <f aca="false">AH89/6</f>
        <v>0.75</v>
      </c>
      <c r="AJ89" s="11" t="n">
        <f aca="false">AF89*AI89</f>
        <v>-0.12004853575089</v>
      </c>
      <c r="AK89" s="11" t="s">
        <v>102</v>
      </c>
      <c r="AL89" s="11" t="s">
        <v>69</v>
      </c>
      <c r="AM89" s="11" t="s">
        <v>70</v>
      </c>
      <c r="AN89" s="11" t="s">
        <v>58</v>
      </c>
      <c r="AO89" s="11" t="s">
        <v>94</v>
      </c>
      <c r="AP89" s="11" t="s">
        <v>65</v>
      </c>
      <c r="AQ89" s="11" t="s">
        <v>103</v>
      </c>
    </row>
    <row r="90" customFormat="false" ht="13.8" hidden="false" customHeight="false" outlineLevel="0" collapsed="false">
      <c r="A90" s="11" t="s">
        <v>100</v>
      </c>
      <c r="B90" s="11" t="n">
        <v>4</v>
      </c>
      <c r="C90" s="11" t="s">
        <v>72</v>
      </c>
      <c r="D90" s="11" t="n">
        <v>2009</v>
      </c>
      <c r="E90" s="11" t="s">
        <v>89</v>
      </c>
      <c r="F90" s="11" t="s">
        <v>46</v>
      </c>
      <c r="G90" s="1" t="n">
        <v>2.1</v>
      </c>
      <c r="H90" s="1" t="n">
        <v>385.5</v>
      </c>
      <c r="I90" s="1" t="n">
        <f aca="false">(G90 +10) / (H90/1000)</f>
        <v>31.3878080415045</v>
      </c>
      <c r="J90" s="1" t="n">
        <v>6.8</v>
      </c>
      <c r="K90" s="1" t="s">
        <v>47</v>
      </c>
      <c r="L90" s="11" t="s">
        <v>90</v>
      </c>
      <c r="M90" s="11" t="s">
        <v>101</v>
      </c>
      <c r="N90" s="11" t="s">
        <v>77</v>
      </c>
      <c r="O90" s="11" t="s">
        <v>77</v>
      </c>
      <c r="P90" s="11" t="s">
        <v>92</v>
      </c>
      <c r="Q90" s="11" t="s">
        <v>78</v>
      </c>
      <c r="R90" s="11" t="n">
        <v>0.58</v>
      </c>
      <c r="S90" s="11" t="s">
        <v>79</v>
      </c>
      <c r="T90" s="12" t="n">
        <v>39295</v>
      </c>
      <c r="U90" s="11" t="n">
        <v>3</v>
      </c>
      <c r="V90" s="11" t="s">
        <v>80</v>
      </c>
      <c r="W90" s="11" t="n">
        <f aca="false">R90*U90</f>
        <v>1.74</v>
      </c>
      <c r="X90" s="13" t="n">
        <v>274.3</v>
      </c>
      <c r="Y90" s="13" t="n">
        <v>27.37</v>
      </c>
      <c r="Z90" s="13" t="n">
        <f aca="false">Y90*SQRT(AA90)</f>
        <v>67.0425342599756</v>
      </c>
      <c r="AA90" s="11" t="n">
        <v>6</v>
      </c>
      <c r="AB90" s="13" t="n">
        <v>196.22</v>
      </c>
      <c r="AC90" s="13" t="n">
        <v>24.69</v>
      </c>
      <c r="AD90" s="13" t="n">
        <f aca="false">AC90*SQRT(AE90)</f>
        <v>60.4779017493167</v>
      </c>
      <c r="AE90" s="11" t="n">
        <v>6</v>
      </c>
      <c r="AF90" s="11" t="n">
        <f aca="false">LN(AB90/X90)</f>
        <v>-0.334985919208313</v>
      </c>
      <c r="AG90" s="11" t="n">
        <f aca="false">((AD90)^2/((AB90)^2 * AE90)) + ((Z90)^2/((X90)^2 * AA90))</f>
        <v>0.0257890239795141</v>
      </c>
      <c r="AH90" s="11" t="n">
        <f aca="false">((AA90*AE90)/(AA90+AE90)) + ((U90*U90)/(U90+U90))</f>
        <v>4.5</v>
      </c>
      <c r="AI90" s="11" t="n">
        <f aca="false">AH90/6</f>
        <v>0.75</v>
      </c>
      <c r="AJ90" s="11" t="n">
        <f aca="false">AF90*AI90</f>
        <v>-0.251239439406235</v>
      </c>
      <c r="AK90" s="11" t="s">
        <v>102</v>
      </c>
      <c r="AL90" s="11" t="s">
        <v>69</v>
      </c>
      <c r="AM90" s="11" t="s">
        <v>70</v>
      </c>
      <c r="AN90" s="11" t="s">
        <v>58</v>
      </c>
      <c r="AO90" s="11" t="s">
        <v>94</v>
      </c>
      <c r="AP90" s="11" t="s">
        <v>65</v>
      </c>
      <c r="AQ90" s="11" t="s">
        <v>103</v>
      </c>
    </row>
    <row r="91" customFormat="false" ht="13.8" hidden="false" customHeight="false" outlineLevel="0" collapsed="false">
      <c r="A91" s="11" t="s">
        <v>100</v>
      </c>
      <c r="B91" s="11" t="n">
        <v>4</v>
      </c>
      <c r="C91" s="11" t="s">
        <v>72</v>
      </c>
      <c r="D91" s="11" t="n">
        <v>2009</v>
      </c>
      <c r="E91" s="11" t="s">
        <v>89</v>
      </c>
      <c r="F91" s="11" t="s">
        <v>104</v>
      </c>
      <c r="G91" s="1" t="n">
        <v>2.1</v>
      </c>
      <c r="H91" s="1" t="n">
        <v>385.5</v>
      </c>
      <c r="I91" s="1" t="n">
        <f aca="false">(G91 +10) / (H91/1000)</f>
        <v>31.3878080415045</v>
      </c>
      <c r="J91" s="1" t="n">
        <v>6.8</v>
      </c>
      <c r="K91" s="1" t="s">
        <v>47</v>
      </c>
      <c r="L91" s="11" t="s">
        <v>90</v>
      </c>
      <c r="M91" s="11" t="s">
        <v>101</v>
      </c>
      <c r="N91" s="11" t="s">
        <v>77</v>
      </c>
      <c r="O91" s="11" t="s">
        <v>50</v>
      </c>
      <c r="P91" s="11" t="s">
        <v>92</v>
      </c>
      <c r="Q91" s="11" t="s">
        <v>78</v>
      </c>
      <c r="R91" s="11" t="n">
        <v>0.58</v>
      </c>
      <c r="S91" s="11" t="s">
        <v>79</v>
      </c>
      <c r="T91" s="12" t="n">
        <v>39295</v>
      </c>
      <c r="U91" s="11" t="n">
        <v>3</v>
      </c>
      <c r="V91" s="11" t="s">
        <v>80</v>
      </c>
      <c r="W91" s="11" t="n">
        <f aca="false">R91*U91</f>
        <v>1.74</v>
      </c>
      <c r="X91" s="14" t="n">
        <v>348.39</v>
      </c>
      <c r="Y91" s="14" t="n">
        <v>36.7</v>
      </c>
      <c r="Z91" s="13" t="n">
        <f aca="false">Y91*SQRT(AA91)</f>
        <v>89.8962735601426</v>
      </c>
      <c r="AA91" s="15" t="n">
        <v>6</v>
      </c>
      <c r="AB91" s="13" t="n">
        <v>264.96</v>
      </c>
      <c r="AC91" s="13" t="n">
        <v>11.35</v>
      </c>
      <c r="AD91" s="13" t="n">
        <f aca="false">AC91*SQRT(AE91)</f>
        <v>27.8017085805891</v>
      </c>
      <c r="AE91" s="11" t="n">
        <v>6</v>
      </c>
      <c r="AF91" s="11" t="n">
        <f aca="false">LN(AB91/X91)</f>
        <v>-0.273743670728881</v>
      </c>
      <c r="AG91" s="11" t="n">
        <f aca="false">((AD91)^2/((AB91)^2 * AE91)) + ((Z91)^2/((X91)^2 * AA91))</f>
        <v>0.0129318558418197</v>
      </c>
      <c r="AH91" s="11" t="n">
        <f aca="false">((AA91*AE91)/(AA91+AE91)) + ((U91*U91)/(U91+U91))</f>
        <v>4.5</v>
      </c>
      <c r="AI91" s="11" t="n">
        <f aca="false">AH91/6</f>
        <v>0.75</v>
      </c>
      <c r="AJ91" s="11" t="n">
        <f aca="false">AF91*AI91</f>
        <v>-0.205307753046661</v>
      </c>
      <c r="AK91" s="11" t="s">
        <v>102</v>
      </c>
      <c r="AL91" s="11" t="s">
        <v>69</v>
      </c>
      <c r="AM91" s="11" t="s">
        <v>70</v>
      </c>
      <c r="AN91" s="11" t="s">
        <v>58</v>
      </c>
      <c r="AO91" s="11" t="s">
        <v>94</v>
      </c>
      <c r="AP91" s="11" t="s">
        <v>65</v>
      </c>
      <c r="AQ91" s="11" t="s">
        <v>103</v>
      </c>
    </row>
    <row r="92" customFormat="false" ht="13.8" hidden="false" customHeight="false" outlineLevel="0" collapsed="false">
      <c r="A92" s="11" t="s">
        <v>105</v>
      </c>
      <c r="B92" s="11" t="n">
        <v>5</v>
      </c>
      <c r="C92" s="11" t="s">
        <v>106</v>
      </c>
      <c r="D92" s="11" t="n">
        <v>2017</v>
      </c>
      <c r="E92" s="11" t="s">
        <v>107</v>
      </c>
      <c r="F92" s="11" t="s">
        <v>46</v>
      </c>
      <c r="G92" s="1" t="n">
        <v>13.4</v>
      </c>
      <c r="H92" s="1" t="n">
        <v>567</v>
      </c>
      <c r="I92" s="1" t="n">
        <f aca="false">(G92 +10) / (H92/1000)</f>
        <v>41.2698412698413</v>
      </c>
      <c r="J92" s="1" t="n">
        <v>8.6</v>
      </c>
      <c r="K92" s="1" t="s">
        <v>74</v>
      </c>
      <c r="L92" s="11" t="s">
        <v>108</v>
      </c>
      <c r="M92" s="11" t="s">
        <v>76</v>
      </c>
      <c r="N92" s="11" t="s">
        <v>50</v>
      </c>
      <c r="O92" s="11" t="s">
        <v>50</v>
      </c>
      <c r="P92" s="11" t="s">
        <v>51</v>
      </c>
      <c r="Q92" s="11" t="s">
        <v>78</v>
      </c>
      <c r="R92" s="11" t="n">
        <v>1.8</v>
      </c>
      <c r="S92" s="11" t="s">
        <v>79</v>
      </c>
      <c r="T92" s="18" t="n">
        <v>41744</v>
      </c>
      <c r="U92" s="11" t="n">
        <v>1</v>
      </c>
      <c r="V92" s="19" t="s">
        <v>109</v>
      </c>
      <c r="W92" s="11" t="n">
        <f aca="false">R92*U92</f>
        <v>1.8</v>
      </c>
      <c r="X92" s="13" t="n">
        <v>313.4</v>
      </c>
      <c r="Y92" s="13" t="n">
        <v>27.2</v>
      </c>
      <c r="Z92" s="13" t="n">
        <f aca="false">Y92*SQRT(AA92)</f>
        <v>54.4</v>
      </c>
      <c r="AA92" s="11" t="n">
        <v>4</v>
      </c>
      <c r="AB92" s="13" t="n">
        <v>384.36</v>
      </c>
      <c r="AC92" s="13" t="n">
        <v>35.48</v>
      </c>
      <c r="AD92" s="13" t="n">
        <f aca="false">AC92*SQRT(AE92)</f>
        <v>70.96</v>
      </c>
      <c r="AE92" s="11" t="n">
        <v>4</v>
      </c>
      <c r="AF92" s="11" t="n">
        <f aca="false">LN(AB92/X92)</f>
        <v>0.204099283487147</v>
      </c>
      <c r="AG92" s="11" t="n">
        <f aca="false">((AD92)^2/((AB92)^2 * AE92)) + ((Z92)^2/((X92)^2 * AA92))</f>
        <v>0.0160535174966704</v>
      </c>
      <c r="AH92" s="11" t="n">
        <f aca="false">((AA92*AE92)/(AA92+AE92)) + ((U92*U92)/(U92+U92))</f>
        <v>2.5</v>
      </c>
      <c r="AI92" s="11" t="n">
        <f aca="false">AH92/18</f>
        <v>0.138888888888889</v>
      </c>
      <c r="AJ92" s="11" t="n">
        <f aca="false">AF92*AI92</f>
        <v>0.0283471227065482</v>
      </c>
      <c r="AK92" s="11" t="s">
        <v>102</v>
      </c>
      <c r="AL92" s="11" t="s">
        <v>69</v>
      </c>
      <c r="AM92" s="11" t="s">
        <v>70</v>
      </c>
      <c r="AN92" s="11" t="s">
        <v>58</v>
      </c>
      <c r="AO92" s="11" t="s">
        <v>110</v>
      </c>
      <c r="AP92" s="11" t="s">
        <v>111</v>
      </c>
      <c r="AQ92" s="11" t="s">
        <v>112</v>
      </c>
    </row>
    <row r="93" customFormat="false" ht="13.8" hidden="false" customHeight="false" outlineLevel="0" collapsed="false">
      <c r="A93" s="11" t="s">
        <v>105</v>
      </c>
      <c r="B93" s="11" t="n">
        <v>5</v>
      </c>
      <c r="C93" s="11" t="s">
        <v>106</v>
      </c>
      <c r="D93" s="11" t="n">
        <v>2017</v>
      </c>
      <c r="E93" s="11" t="s">
        <v>107</v>
      </c>
      <c r="F93" s="11" t="s">
        <v>46</v>
      </c>
      <c r="G93" s="1" t="n">
        <v>13.4</v>
      </c>
      <c r="H93" s="1" t="n">
        <v>567</v>
      </c>
      <c r="I93" s="1" t="n">
        <f aca="false">(G93 +10) / (H93/1000)</f>
        <v>41.2698412698413</v>
      </c>
      <c r="J93" s="1" t="n">
        <v>8.6</v>
      </c>
      <c r="K93" s="1" t="s">
        <v>74</v>
      </c>
      <c r="L93" s="11" t="s">
        <v>108</v>
      </c>
      <c r="M93" s="11" t="s">
        <v>76</v>
      </c>
      <c r="N93" s="11" t="s">
        <v>50</v>
      </c>
      <c r="O93" s="11" t="s">
        <v>50</v>
      </c>
      <c r="P93" s="11" t="s">
        <v>51</v>
      </c>
      <c r="Q93" s="11" t="s">
        <v>78</v>
      </c>
      <c r="R93" s="11" t="n">
        <v>1.4</v>
      </c>
      <c r="S93" s="11" t="s">
        <v>79</v>
      </c>
      <c r="T93" s="18" t="n">
        <v>41744</v>
      </c>
      <c r="U93" s="11" t="n">
        <v>1</v>
      </c>
      <c r="V93" s="19" t="s">
        <v>109</v>
      </c>
      <c r="W93" s="11" t="n">
        <f aca="false">R93*U93</f>
        <v>1.4</v>
      </c>
      <c r="X93" s="13" t="n">
        <v>389.16</v>
      </c>
      <c r="Y93" s="13" t="n">
        <v>18.07</v>
      </c>
      <c r="Z93" s="13" t="n">
        <f aca="false">Y93*SQRT(AA93)</f>
        <v>36.14</v>
      </c>
      <c r="AA93" s="11" t="n">
        <v>4</v>
      </c>
      <c r="AB93" s="13" t="n">
        <v>485.54</v>
      </c>
      <c r="AC93" s="13" t="n">
        <v>19.28</v>
      </c>
      <c r="AD93" s="13" t="n">
        <f aca="false">AC93*SQRT(AE93)</f>
        <v>38.56</v>
      </c>
      <c r="AE93" s="11" t="n">
        <v>4</v>
      </c>
      <c r="AF93" s="11" t="n">
        <f aca="false">LN(AB93/X93)</f>
        <v>0.221271103519734</v>
      </c>
      <c r="AG93" s="11" t="n">
        <f aca="false">((AD93)^2/((AB93)^2 * AE93)) + ((Z93)^2/((X93)^2 * AA93))</f>
        <v>0.00373280972484816</v>
      </c>
      <c r="AH93" s="11" t="n">
        <f aca="false">((AA93*AE93)/(AA93+AE93)) + ((U93*U93)/(U93+U93))</f>
        <v>2.5</v>
      </c>
      <c r="AI93" s="11" t="n">
        <f aca="false">AH93/18</f>
        <v>0.138888888888889</v>
      </c>
      <c r="AJ93" s="11" t="n">
        <f aca="false">AF93*AI93</f>
        <v>0.0307320977110742</v>
      </c>
      <c r="AK93" s="11" t="s">
        <v>102</v>
      </c>
      <c r="AL93" s="11" t="s">
        <v>69</v>
      </c>
      <c r="AM93" s="11" t="s">
        <v>70</v>
      </c>
      <c r="AN93" s="11" t="s">
        <v>58</v>
      </c>
      <c r="AO93" s="11" t="s">
        <v>110</v>
      </c>
      <c r="AP93" s="11" t="s">
        <v>111</v>
      </c>
      <c r="AQ93" s="11" t="s">
        <v>112</v>
      </c>
    </row>
    <row r="94" customFormat="false" ht="13.8" hidden="false" customHeight="false" outlineLevel="0" collapsed="false">
      <c r="A94" s="11" t="s">
        <v>105</v>
      </c>
      <c r="B94" s="11" t="n">
        <v>5</v>
      </c>
      <c r="C94" s="11" t="s">
        <v>106</v>
      </c>
      <c r="D94" s="11" t="n">
        <v>2017</v>
      </c>
      <c r="E94" s="11" t="s">
        <v>107</v>
      </c>
      <c r="F94" s="11" t="s">
        <v>46</v>
      </c>
      <c r="G94" s="1" t="n">
        <v>13.4</v>
      </c>
      <c r="H94" s="1" t="n">
        <v>567</v>
      </c>
      <c r="I94" s="1" t="n">
        <f aca="false">(G94 +10) / (H94/1000)</f>
        <v>41.2698412698413</v>
      </c>
      <c r="J94" s="1" t="n">
        <v>8.6</v>
      </c>
      <c r="K94" s="1" t="s">
        <v>74</v>
      </c>
      <c r="L94" s="11" t="s">
        <v>108</v>
      </c>
      <c r="M94" s="11" t="s">
        <v>76</v>
      </c>
      <c r="N94" s="11" t="s">
        <v>50</v>
      </c>
      <c r="O94" s="11" t="s">
        <v>50</v>
      </c>
      <c r="P94" s="11" t="s">
        <v>51</v>
      </c>
      <c r="Q94" s="11" t="s">
        <v>78</v>
      </c>
      <c r="R94" s="11" t="n">
        <v>1.8</v>
      </c>
      <c r="S94" s="11" t="s">
        <v>79</v>
      </c>
      <c r="T94" s="18" t="n">
        <v>41756</v>
      </c>
      <c r="U94" s="11" t="n">
        <v>1</v>
      </c>
      <c r="V94" s="19" t="s">
        <v>109</v>
      </c>
      <c r="W94" s="11" t="n">
        <f aca="false">R94*U94</f>
        <v>1.8</v>
      </c>
      <c r="X94" s="13" t="n">
        <v>342.97</v>
      </c>
      <c r="Y94" s="13" t="n">
        <v>36.66</v>
      </c>
      <c r="Z94" s="13" t="n">
        <f aca="false">Y94*SQRT(AA94)</f>
        <v>73.32</v>
      </c>
      <c r="AA94" s="11" t="n">
        <v>4</v>
      </c>
      <c r="AB94" s="13" t="n">
        <v>347.7</v>
      </c>
      <c r="AC94" s="13" t="n">
        <v>49.67</v>
      </c>
      <c r="AD94" s="13" t="n">
        <f aca="false">AC94*SQRT(AE94)</f>
        <v>99.34</v>
      </c>
      <c r="AE94" s="11" t="n">
        <v>4</v>
      </c>
      <c r="AF94" s="11" t="n">
        <f aca="false">LN(AB94/X94)</f>
        <v>0.013697059229887</v>
      </c>
      <c r="AG94" s="11" t="n">
        <f aca="false">((AD94)^2/((AB94)^2 * AE94)) + ((Z94)^2/((X94)^2 * AA94))</f>
        <v>0.0318324220311515</v>
      </c>
      <c r="AH94" s="11" t="n">
        <f aca="false">((AA94*AE94)/(AA94+AE94)) + ((U94*U94)/(U94+U94))</f>
        <v>2.5</v>
      </c>
      <c r="AI94" s="11" t="n">
        <f aca="false">AH94/18</f>
        <v>0.138888888888889</v>
      </c>
      <c r="AJ94" s="11" t="n">
        <f aca="false">AF94*AI94</f>
        <v>0.00190236933748431</v>
      </c>
      <c r="AK94" s="11" t="s">
        <v>102</v>
      </c>
      <c r="AL94" s="11" t="s">
        <v>69</v>
      </c>
      <c r="AM94" s="11" t="s">
        <v>70</v>
      </c>
      <c r="AN94" s="11" t="s">
        <v>58</v>
      </c>
      <c r="AO94" s="11" t="s">
        <v>110</v>
      </c>
      <c r="AP94" s="11" t="s">
        <v>111</v>
      </c>
      <c r="AQ94" s="11" t="s">
        <v>112</v>
      </c>
    </row>
    <row r="95" customFormat="false" ht="13.8" hidden="false" customHeight="false" outlineLevel="0" collapsed="false">
      <c r="A95" s="11" t="s">
        <v>105</v>
      </c>
      <c r="B95" s="11" t="n">
        <v>5</v>
      </c>
      <c r="C95" s="11" t="s">
        <v>106</v>
      </c>
      <c r="D95" s="11" t="n">
        <v>2017</v>
      </c>
      <c r="E95" s="11" t="s">
        <v>107</v>
      </c>
      <c r="F95" s="11" t="s">
        <v>46</v>
      </c>
      <c r="G95" s="1" t="n">
        <v>13.4</v>
      </c>
      <c r="H95" s="1" t="n">
        <v>567</v>
      </c>
      <c r="I95" s="1" t="n">
        <f aca="false">(G95 +10) / (H95/1000)</f>
        <v>41.2698412698413</v>
      </c>
      <c r="J95" s="1" t="n">
        <v>8.6</v>
      </c>
      <c r="K95" s="1" t="s">
        <v>74</v>
      </c>
      <c r="L95" s="11" t="s">
        <v>108</v>
      </c>
      <c r="M95" s="11" t="s">
        <v>76</v>
      </c>
      <c r="N95" s="11" t="s">
        <v>50</v>
      </c>
      <c r="O95" s="11" t="s">
        <v>50</v>
      </c>
      <c r="P95" s="11" t="s">
        <v>51</v>
      </c>
      <c r="Q95" s="11" t="s">
        <v>78</v>
      </c>
      <c r="R95" s="11" t="n">
        <v>1.4</v>
      </c>
      <c r="S95" s="11" t="s">
        <v>79</v>
      </c>
      <c r="T95" s="18" t="n">
        <v>41756</v>
      </c>
      <c r="U95" s="11" t="n">
        <v>1</v>
      </c>
      <c r="V95" s="19" t="s">
        <v>109</v>
      </c>
      <c r="W95" s="11" t="n">
        <f aca="false">R95*U95</f>
        <v>1.4</v>
      </c>
      <c r="X95" s="13" t="n">
        <v>334.94</v>
      </c>
      <c r="Y95" s="13" t="n">
        <v>40.96</v>
      </c>
      <c r="Z95" s="13" t="n">
        <f aca="false">Y95*SQRT(AA95)</f>
        <v>81.92</v>
      </c>
      <c r="AA95" s="11" t="n">
        <v>4</v>
      </c>
      <c r="AB95" s="13" t="n">
        <v>407.23</v>
      </c>
      <c r="AC95" s="13" t="n">
        <v>120.48</v>
      </c>
      <c r="AD95" s="13" t="n">
        <f aca="false">AC95*SQRT(AE95)</f>
        <v>240.96</v>
      </c>
      <c r="AE95" s="11" t="n">
        <v>4</v>
      </c>
      <c r="AF95" s="11" t="n">
        <f aca="false">LN(AB95/X95)</f>
        <v>0.195426725086529</v>
      </c>
      <c r="AG95" s="11" t="n">
        <f aca="false">((AD95)^2/((AB95)^2 * AE95)) + ((Z95)^2/((X95)^2 * AA95))</f>
        <v>0.102483662975387</v>
      </c>
      <c r="AH95" s="11" t="n">
        <f aca="false">((AA95*AE95)/(AA95+AE95)) + ((U95*U95)/(U95+U95))</f>
        <v>2.5</v>
      </c>
      <c r="AI95" s="11" t="n">
        <f aca="false">AH95/18</f>
        <v>0.138888888888889</v>
      </c>
      <c r="AJ95" s="11" t="n">
        <f aca="false">AF95*AI95</f>
        <v>0.0271426007064624</v>
      </c>
      <c r="AK95" s="11" t="s">
        <v>102</v>
      </c>
      <c r="AL95" s="11" t="s">
        <v>69</v>
      </c>
      <c r="AM95" s="11" t="s">
        <v>70</v>
      </c>
      <c r="AN95" s="11" t="s">
        <v>58</v>
      </c>
      <c r="AO95" s="11" t="s">
        <v>110</v>
      </c>
      <c r="AP95" s="11" t="s">
        <v>111</v>
      </c>
      <c r="AQ95" s="11" t="s">
        <v>112</v>
      </c>
    </row>
    <row r="96" customFormat="false" ht="13.8" hidden="false" customHeight="false" outlineLevel="0" collapsed="false">
      <c r="A96" s="11" t="s">
        <v>105</v>
      </c>
      <c r="B96" s="11" t="n">
        <v>5</v>
      </c>
      <c r="C96" s="11" t="s">
        <v>106</v>
      </c>
      <c r="D96" s="11" t="n">
        <v>2017</v>
      </c>
      <c r="E96" s="11" t="s">
        <v>107</v>
      </c>
      <c r="F96" s="11" t="s">
        <v>46</v>
      </c>
      <c r="G96" s="1" t="n">
        <v>13.4</v>
      </c>
      <c r="H96" s="1" t="n">
        <v>567</v>
      </c>
      <c r="I96" s="1" t="n">
        <f aca="false">(G96 +10) / (H96/1000)</f>
        <v>41.2698412698413</v>
      </c>
      <c r="J96" s="1" t="n">
        <v>8.6</v>
      </c>
      <c r="K96" s="1" t="s">
        <v>74</v>
      </c>
      <c r="L96" s="11" t="s">
        <v>108</v>
      </c>
      <c r="M96" s="11" t="s">
        <v>76</v>
      </c>
      <c r="N96" s="11" t="s">
        <v>50</v>
      </c>
      <c r="O96" s="11" t="s">
        <v>50</v>
      </c>
      <c r="P96" s="11" t="s">
        <v>51</v>
      </c>
      <c r="Q96" s="11" t="s">
        <v>78</v>
      </c>
      <c r="R96" s="11" t="n">
        <v>1.8</v>
      </c>
      <c r="S96" s="11" t="s">
        <v>79</v>
      </c>
      <c r="T96" s="18" t="n">
        <v>41766</v>
      </c>
      <c r="U96" s="11" t="n">
        <v>1</v>
      </c>
      <c r="V96" s="19" t="s">
        <v>109</v>
      </c>
      <c r="W96" s="11" t="n">
        <f aca="false">R96*U96</f>
        <v>1.8</v>
      </c>
      <c r="X96" s="13" t="n">
        <v>504.99</v>
      </c>
      <c r="Y96" s="13" t="n">
        <v>42.58</v>
      </c>
      <c r="Z96" s="13" t="n">
        <f aca="false">Y96*SQRT(AA96)</f>
        <v>85.16</v>
      </c>
      <c r="AA96" s="11" t="n">
        <v>4</v>
      </c>
      <c r="AB96" s="13" t="n">
        <v>561.76</v>
      </c>
      <c r="AC96" s="13" t="n">
        <v>11.83</v>
      </c>
      <c r="AD96" s="13" t="n">
        <f aca="false">AC96*SQRT(AE96)</f>
        <v>23.66</v>
      </c>
      <c r="AE96" s="11" t="n">
        <v>4</v>
      </c>
      <c r="AF96" s="11" t="n">
        <f aca="false">LN(AB96/X96)</f>
        <v>0.106536085321022</v>
      </c>
      <c r="AG96" s="11" t="n">
        <f aca="false">((AD96)^2/((AB96)^2 * AE96)) + ((Z96)^2/((X96)^2 * AA96))</f>
        <v>0.0075530833666218</v>
      </c>
      <c r="AH96" s="11" t="n">
        <f aca="false">((AA96*AE96)/(AA96+AE96)) + ((U96*U96)/(U96+U96))</f>
        <v>2.5</v>
      </c>
      <c r="AI96" s="11" t="n">
        <f aca="false">AH96/18</f>
        <v>0.138888888888889</v>
      </c>
      <c r="AJ96" s="11" t="n">
        <f aca="false">AF96*AI96</f>
        <v>0.0147966785168086</v>
      </c>
      <c r="AK96" s="11" t="s">
        <v>102</v>
      </c>
      <c r="AL96" s="11" t="s">
        <v>69</v>
      </c>
      <c r="AM96" s="11" t="s">
        <v>70</v>
      </c>
      <c r="AN96" s="11" t="s">
        <v>58</v>
      </c>
      <c r="AO96" s="11" t="s">
        <v>110</v>
      </c>
      <c r="AP96" s="11" t="s">
        <v>111</v>
      </c>
      <c r="AQ96" s="11" t="s">
        <v>112</v>
      </c>
    </row>
    <row r="97" customFormat="false" ht="13.8" hidden="false" customHeight="false" outlineLevel="0" collapsed="false">
      <c r="A97" s="11" t="s">
        <v>105</v>
      </c>
      <c r="B97" s="11" t="n">
        <v>5</v>
      </c>
      <c r="C97" s="11" t="s">
        <v>106</v>
      </c>
      <c r="D97" s="11" t="n">
        <v>2017</v>
      </c>
      <c r="E97" s="11" t="s">
        <v>107</v>
      </c>
      <c r="F97" s="11" t="s">
        <v>46</v>
      </c>
      <c r="G97" s="1" t="n">
        <v>13.4</v>
      </c>
      <c r="H97" s="1" t="n">
        <v>567</v>
      </c>
      <c r="I97" s="1" t="n">
        <f aca="false">(G97 +10) / (H97/1000)</f>
        <v>41.2698412698413</v>
      </c>
      <c r="J97" s="1" t="n">
        <v>8.6</v>
      </c>
      <c r="K97" s="1" t="s">
        <v>74</v>
      </c>
      <c r="L97" s="11" t="s">
        <v>108</v>
      </c>
      <c r="M97" s="11" t="s">
        <v>76</v>
      </c>
      <c r="N97" s="11" t="s">
        <v>50</v>
      </c>
      <c r="O97" s="11" t="s">
        <v>50</v>
      </c>
      <c r="P97" s="11" t="s">
        <v>51</v>
      </c>
      <c r="Q97" s="11" t="s">
        <v>78</v>
      </c>
      <c r="R97" s="11" t="n">
        <v>1.4</v>
      </c>
      <c r="S97" s="11" t="s">
        <v>79</v>
      </c>
      <c r="T97" s="18" t="n">
        <v>41766</v>
      </c>
      <c r="U97" s="11" t="n">
        <v>1</v>
      </c>
      <c r="V97" s="19" t="s">
        <v>109</v>
      </c>
      <c r="W97" s="11" t="n">
        <f aca="false">R97*U97</f>
        <v>1.4</v>
      </c>
      <c r="X97" s="13" t="n">
        <v>575.9</v>
      </c>
      <c r="Y97" s="13" t="n">
        <v>36.15</v>
      </c>
      <c r="Z97" s="13" t="n">
        <f aca="false">Y97*SQRT(AA97)</f>
        <v>72.3</v>
      </c>
      <c r="AA97" s="11" t="n">
        <v>4</v>
      </c>
      <c r="AB97" s="13" t="n">
        <v>634.94</v>
      </c>
      <c r="AC97" s="13" t="n">
        <v>101.2</v>
      </c>
      <c r="AD97" s="13" t="n">
        <f aca="false">AC97*SQRT(AE97)</f>
        <v>202.4</v>
      </c>
      <c r="AE97" s="11" t="n">
        <v>4</v>
      </c>
      <c r="AF97" s="11" t="n">
        <f aca="false">LN(AB97/X97)</f>
        <v>0.0975964717267986</v>
      </c>
      <c r="AG97" s="11" t="n">
        <f aca="false">((AD97)^2/((AB97)^2 * AE97)) + ((Z97)^2/((X97)^2 * AA97))</f>
        <v>0.0293438603749766</v>
      </c>
      <c r="AH97" s="11" t="n">
        <f aca="false">((AA97*AE97)/(AA97+AE97)) + ((U97*U97)/(U97+U97))</f>
        <v>2.5</v>
      </c>
      <c r="AI97" s="11" t="n">
        <f aca="false">AH97/18</f>
        <v>0.138888888888889</v>
      </c>
      <c r="AJ97" s="11" t="n">
        <f aca="false">AF97*AI97</f>
        <v>0.0135550655176109</v>
      </c>
      <c r="AK97" s="11" t="s">
        <v>102</v>
      </c>
      <c r="AL97" s="11" t="s">
        <v>69</v>
      </c>
      <c r="AM97" s="11" t="s">
        <v>70</v>
      </c>
      <c r="AN97" s="11" t="s">
        <v>58</v>
      </c>
      <c r="AO97" s="11" t="s">
        <v>110</v>
      </c>
      <c r="AP97" s="11" t="s">
        <v>111</v>
      </c>
      <c r="AQ97" s="11" t="s">
        <v>112</v>
      </c>
    </row>
    <row r="98" customFormat="false" ht="13.8" hidden="false" customHeight="false" outlineLevel="0" collapsed="false">
      <c r="A98" s="11" t="s">
        <v>105</v>
      </c>
      <c r="B98" s="11" t="n">
        <v>5</v>
      </c>
      <c r="C98" s="11" t="s">
        <v>106</v>
      </c>
      <c r="D98" s="11" t="n">
        <v>2017</v>
      </c>
      <c r="E98" s="11" t="s">
        <v>107</v>
      </c>
      <c r="F98" s="11" t="s">
        <v>46</v>
      </c>
      <c r="G98" s="1" t="n">
        <v>13.4</v>
      </c>
      <c r="H98" s="1" t="n">
        <v>567</v>
      </c>
      <c r="I98" s="1" t="n">
        <f aca="false">(G98 +10) / (H98/1000)</f>
        <v>41.2698412698413</v>
      </c>
      <c r="J98" s="1" t="n">
        <v>8.6</v>
      </c>
      <c r="K98" s="1" t="s">
        <v>74</v>
      </c>
      <c r="L98" s="11" t="s">
        <v>108</v>
      </c>
      <c r="M98" s="11" t="s">
        <v>76</v>
      </c>
      <c r="N98" s="11" t="s">
        <v>50</v>
      </c>
      <c r="O98" s="11" t="s">
        <v>50</v>
      </c>
      <c r="P98" s="11" t="s">
        <v>51</v>
      </c>
      <c r="Q98" s="11" t="s">
        <v>78</v>
      </c>
      <c r="R98" s="11" t="n">
        <v>1.8</v>
      </c>
      <c r="S98" s="11" t="s">
        <v>79</v>
      </c>
      <c r="T98" s="18" t="n">
        <v>41777</v>
      </c>
      <c r="U98" s="11" t="n">
        <v>1</v>
      </c>
      <c r="V98" s="19" t="s">
        <v>109</v>
      </c>
      <c r="W98" s="11" t="n">
        <f aca="false">R98*U98</f>
        <v>1.8</v>
      </c>
      <c r="X98" s="13" t="n">
        <v>308.07</v>
      </c>
      <c r="Y98" s="13" t="n">
        <v>41.4</v>
      </c>
      <c r="Z98" s="13" t="n">
        <f aca="false">Y98*SQRT(AA98)</f>
        <v>82.8</v>
      </c>
      <c r="AA98" s="11" t="n">
        <v>4</v>
      </c>
      <c r="AB98" s="13" t="n">
        <v>392.62</v>
      </c>
      <c r="AC98" s="13" t="n">
        <v>4.73</v>
      </c>
      <c r="AD98" s="13" t="n">
        <f aca="false">AC98*SQRT(AE98)</f>
        <v>9.46</v>
      </c>
      <c r="AE98" s="11" t="n">
        <v>4</v>
      </c>
      <c r="AF98" s="11" t="n">
        <f aca="false">LN(AB98/X98)</f>
        <v>0.242515193101574</v>
      </c>
      <c r="AG98" s="11" t="n">
        <f aca="false">((AD98)^2/((AB98)^2 * AE98)) + ((Z98)^2/((X98)^2 * AA98))</f>
        <v>0.0182044763770098</v>
      </c>
      <c r="AH98" s="11" t="n">
        <f aca="false">((AA98*AE98)/(AA98+AE98)) + ((U98*U98)/(U98+U98))</f>
        <v>2.5</v>
      </c>
      <c r="AI98" s="11" t="n">
        <f aca="false">AH98/18</f>
        <v>0.138888888888889</v>
      </c>
      <c r="AJ98" s="11" t="n">
        <f aca="false">AF98*AI98</f>
        <v>0.033682665708552</v>
      </c>
      <c r="AK98" s="11" t="s">
        <v>102</v>
      </c>
      <c r="AL98" s="11" t="s">
        <v>69</v>
      </c>
      <c r="AM98" s="11" t="s">
        <v>70</v>
      </c>
      <c r="AN98" s="11" t="s">
        <v>58</v>
      </c>
      <c r="AO98" s="11" t="s">
        <v>110</v>
      </c>
      <c r="AP98" s="11" t="s">
        <v>111</v>
      </c>
      <c r="AQ98" s="11" t="s">
        <v>112</v>
      </c>
    </row>
    <row r="99" customFormat="false" ht="13.8" hidden="false" customHeight="false" outlineLevel="0" collapsed="false">
      <c r="A99" s="11" t="s">
        <v>105</v>
      </c>
      <c r="B99" s="11" t="n">
        <v>5</v>
      </c>
      <c r="C99" s="11" t="s">
        <v>106</v>
      </c>
      <c r="D99" s="11" t="n">
        <v>2017</v>
      </c>
      <c r="E99" s="11" t="s">
        <v>107</v>
      </c>
      <c r="F99" s="11" t="s">
        <v>46</v>
      </c>
      <c r="G99" s="1" t="n">
        <v>13.4</v>
      </c>
      <c r="H99" s="1" t="n">
        <v>567</v>
      </c>
      <c r="I99" s="1" t="n">
        <f aca="false">(G99 +10) / (H99/1000)</f>
        <v>41.2698412698413</v>
      </c>
      <c r="J99" s="1" t="n">
        <v>8.6</v>
      </c>
      <c r="K99" s="1" t="s">
        <v>74</v>
      </c>
      <c r="L99" s="11" t="s">
        <v>108</v>
      </c>
      <c r="M99" s="11" t="s">
        <v>76</v>
      </c>
      <c r="N99" s="11" t="s">
        <v>50</v>
      </c>
      <c r="O99" s="11" t="s">
        <v>50</v>
      </c>
      <c r="P99" s="11" t="s">
        <v>51</v>
      </c>
      <c r="Q99" s="11" t="s">
        <v>78</v>
      </c>
      <c r="R99" s="11" t="n">
        <v>1.4</v>
      </c>
      <c r="S99" s="11" t="s">
        <v>79</v>
      </c>
      <c r="T99" s="18" t="n">
        <v>41777</v>
      </c>
      <c r="U99" s="11" t="n">
        <v>1</v>
      </c>
      <c r="V99" s="19" t="s">
        <v>109</v>
      </c>
      <c r="W99" s="11" t="n">
        <f aca="false">R99*U99</f>
        <v>1.4</v>
      </c>
      <c r="X99" s="13" t="n">
        <v>365.06</v>
      </c>
      <c r="Y99" s="13" t="n">
        <v>36.14</v>
      </c>
      <c r="Z99" s="13" t="n">
        <f aca="false">Y99*SQRT(AA99)</f>
        <v>72.28</v>
      </c>
      <c r="AA99" s="11" t="n">
        <v>4</v>
      </c>
      <c r="AB99" s="13" t="n">
        <v>459.04</v>
      </c>
      <c r="AC99" s="13" t="n">
        <v>91.56</v>
      </c>
      <c r="AD99" s="13" t="n">
        <f aca="false">AC99*SQRT(AE99)</f>
        <v>183.12</v>
      </c>
      <c r="AE99" s="11" t="n">
        <v>4</v>
      </c>
      <c r="AF99" s="11" t="n">
        <f aca="false">LN(AB99/X99)</f>
        <v>0.229075628598416</v>
      </c>
      <c r="AG99" s="11" t="n">
        <f aca="false">((AD99)^2/((AB99)^2 * AE99)) + ((Z99)^2/((X99)^2 * AA99))</f>
        <v>0.0495846788794239</v>
      </c>
      <c r="AH99" s="11" t="n">
        <f aca="false">((AA99*AE99)/(AA99+AE99)) + ((U99*U99)/(U99+U99))</f>
        <v>2.5</v>
      </c>
      <c r="AI99" s="11" t="n">
        <f aca="false">AH99/18</f>
        <v>0.138888888888889</v>
      </c>
      <c r="AJ99" s="11" t="n">
        <f aca="false">AF99*AI99</f>
        <v>0.0318160595275578</v>
      </c>
      <c r="AK99" s="11" t="s">
        <v>102</v>
      </c>
      <c r="AL99" s="11" t="s">
        <v>69</v>
      </c>
      <c r="AM99" s="11" t="s">
        <v>70</v>
      </c>
      <c r="AN99" s="11" t="s">
        <v>58</v>
      </c>
      <c r="AO99" s="11" t="s">
        <v>110</v>
      </c>
      <c r="AP99" s="11" t="s">
        <v>111</v>
      </c>
      <c r="AQ99" s="11" t="s">
        <v>112</v>
      </c>
    </row>
    <row r="100" customFormat="false" ht="13.8" hidden="false" customHeight="false" outlineLevel="0" collapsed="false">
      <c r="A100" s="11" t="s">
        <v>105</v>
      </c>
      <c r="B100" s="11" t="n">
        <v>5</v>
      </c>
      <c r="C100" s="11" t="s">
        <v>106</v>
      </c>
      <c r="D100" s="11" t="n">
        <v>2017</v>
      </c>
      <c r="E100" s="11" t="s">
        <v>107</v>
      </c>
      <c r="F100" s="11" t="s">
        <v>46</v>
      </c>
      <c r="G100" s="1" t="n">
        <v>13.4</v>
      </c>
      <c r="H100" s="1" t="n">
        <v>567</v>
      </c>
      <c r="I100" s="1" t="n">
        <f aca="false">(G100 +10) / (H100/1000)</f>
        <v>41.2698412698413</v>
      </c>
      <c r="J100" s="1" t="n">
        <v>8.6</v>
      </c>
      <c r="K100" s="1" t="s">
        <v>74</v>
      </c>
      <c r="L100" s="11" t="s">
        <v>108</v>
      </c>
      <c r="M100" s="11" t="s">
        <v>76</v>
      </c>
      <c r="N100" s="11" t="s">
        <v>50</v>
      </c>
      <c r="O100" s="11" t="s">
        <v>50</v>
      </c>
      <c r="P100" s="11" t="s">
        <v>51</v>
      </c>
      <c r="Q100" s="11" t="s">
        <v>78</v>
      </c>
      <c r="R100" s="11" t="n">
        <v>1.8</v>
      </c>
      <c r="S100" s="11" t="s">
        <v>79</v>
      </c>
      <c r="T100" s="18" t="n">
        <v>41798</v>
      </c>
      <c r="U100" s="11" t="n">
        <v>1</v>
      </c>
      <c r="V100" s="19" t="s">
        <v>109</v>
      </c>
      <c r="W100" s="11" t="n">
        <f aca="false">R100*U100</f>
        <v>1.8</v>
      </c>
      <c r="X100" s="13" t="n">
        <v>348.88</v>
      </c>
      <c r="Y100" s="13" t="n">
        <v>17.74</v>
      </c>
      <c r="Z100" s="13" t="n">
        <f aca="false">Y100*SQRT(AA100)</f>
        <v>35.48</v>
      </c>
      <c r="AA100" s="11" t="n">
        <v>4</v>
      </c>
      <c r="AB100" s="13" t="n">
        <v>371.35</v>
      </c>
      <c r="AC100" s="13" t="n">
        <v>15.38</v>
      </c>
      <c r="AD100" s="13" t="n">
        <f aca="false">AC100*SQRT(AE100)</f>
        <v>30.76</v>
      </c>
      <c r="AE100" s="11" t="n">
        <v>4</v>
      </c>
      <c r="AF100" s="11" t="n">
        <f aca="false">LN(AB100/X100)</f>
        <v>0.0624169905807946</v>
      </c>
      <c r="AG100" s="11" t="n">
        <f aca="false">((AD100)^2/((AB100)^2 * AE100)) + ((Z100)^2/((X100)^2 * AA100))</f>
        <v>0.00430088537704859</v>
      </c>
      <c r="AH100" s="11" t="n">
        <f aca="false">((AA100*AE100)/(AA100+AE100)) + ((U100*U100)/(U100+U100))</f>
        <v>2.5</v>
      </c>
      <c r="AI100" s="11" t="n">
        <f aca="false">AH100/18</f>
        <v>0.138888888888889</v>
      </c>
      <c r="AJ100" s="11" t="n">
        <f aca="false">AF100*AI100</f>
        <v>0.00866902646955481</v>
      </c>
      <c r="AK100" s="11" t="s">
        <v>102</v>
      </c>
      <c r="AL100" s="11" t="s">
        <v>69</v>
      </c>
      <c r="AM100" s="11" t="s">
        <v>70</v>
      </c>
      <c r="AN100" s="11" t="s">
        <v>58</v>
      </c>
      <c r="AO100" s="11" t="s">
        <v>110</v>
      </c>
      <c r="AP100" s="11" t="s">
        <v>111</v>
      </c>
      <c r="AQ100" s="11" t="s">
        <v>112</v>
      </c>
    </row>
    <row r="101" customFormat="false" ht="13.8" hidden="false" customHeight="false" outlineLevel="0" collapsed="false">
      <c r="A101" s="11" t="s">
        <v>105</v>
      </c>
      <c r="B101" s="11" t="n">
        <v>5</v>
      </c>
      <c r="C101" s="11" t="s">
        <v>106</v>
      </c>
      <c r="D101" s="11" t="n">
        <v>2017</v>
      </c>
      <c r="E101" s="11" t="s">
        <v>107</v>
      </c>
      <c r="F101" s="11" t="s">
        <v>46</v>
      </c>
      <c r="G101" s="1" t="n">
        <v>13.4</v>
      </c>
      <c r="H101" s="1" t="n">
        <v>567</v>
      </c>
      <c r="I101" s="1" t="n">
        <f aca="false">(G101 +10) / (H101/1000)</f>
        <v>41.2698412698413</v>
      </c>
      <c r="J101" s="1" t="n">
        <v>8.6</v>
      </c>
      <c r="K101" s="1" t="s">
        <v>74</v>
      </c>
      <c r="L101" s="11" t="s">
        <v>108</v>
      </c>
      <c r="M101" s="11" t="s">
        <v>76</v>
      </c>
      <c r="N101" s="11" t="s">
        <v>50</v>
      </c>
      <c r="O101" s="11" t="s">
        <v>50</v>
      </c>
      <c r="P101" s="11" t="s">
        <v>51</v>
      </c>
      <c r="Q101" s="11" t="s">
        <v>78</v>
      </c>
      <c r="R101" s="11" t="n">
        <v>1.4</v>
      </c>
      <c r="S101" s="11" t="s">
        <v>79</v>
      </c>
      <c r="T101" s="18" t="n">
        <v>41798</v>
      </c>
      <c r="U101" s="11" t="n">
        <v>1</v>
      </c>
      <c r="V101" s="19" t="s">
        <v>109</v>
      </c>
      <c r="W101" s="11" t="n">
        <f aca="false">R101*U101</f>
        <v>1.4</v>
      </c>
      <c r="X101" s="13" t="n">
        <v>393.98</v>
      </c>
      <c r="Y101" s="13" t="n">
        <v>16.86</v>
      </c>
      <c r="Z101" s="13" t="n">
        <f aca="false">Y101*SQRT(AA101)</f>
        <v>33.72</v>
      </c>
      <c r="AA101" s="11" t="n">
        <v>4</v>
      </c>
      <c r="AB101" s="13" t="n">
        <v>420.48</v>
      </c>
      <c r="AC101" s="13" t="n">
        <v>13.25</v>
      </c>
      <c r="AD101" s="13" t="n">
        <f aca="false">AC101*SQRT(AE101)</f>
        <v>26.5</v>
      </c>
      <c r="AE101" s="11" t="n">
        <v>4</v>
      </c>
      <c r="AF101" s="11" t="n">
        <f aca="false">LN(AB101/X101)</f>
        <v>0.0650967692679815</v>
      </c>
      <c r="AG101" s="11" t="n">
        <f aca="false">((AD101)^2/((AB101)^2 * AE101)) + ((Z101)^2/((X101)^2 * AA101))</f>
        <v>0.00282431205380067</v>
      </c>
      <c r="AH101" s="11" t="n">
        <f aca="false">((AA101*AE101)/(AA101+AE101)) + ((U101*U101)/(U101+U101))</f>
        <v>2.5</v>
      </c>
      <c r="AI101" s="11" t="n">
        <f aca="false">AH101/18</f>
        <v>0.138888888888889</v>
      </c>
      <c r="AJ101" s="11" t="n">
        <f aca="false">AF101*AI101</f>
        <v>0.00904121795388632</v>
      </c>
      <c r="AK101" s="11" t="s">
        <v>102</v>
      </c>
      <c r="AL101" s="11" t="s">
        <v>69</v>
      </c>
      <c r="AM101" s="11" t="s">
        <v>70</v>
      </c>
      <c r="AN101" s="11" t="s">
        <v>58</v>
      </c>
      <c r="AO101" s="11" t="s">
        <v>110</v>
      </c>
      <c r="AP101" s="11" t="s">
        <v>111</v>
      </c>
      <c r="AQ101" s="11" t="s">
        <v>112</v>
      </c>
    </row>
    <row r="102" customFormat="false" ht="13.8" hidden="false" customHeight="false" outlineLevel="0" collapsed="false">
      <c r="A102" s="11" t="s">
        <v>105</v>
      </c>
      <c r="B102" s="11" t="n">
        <v>5</v>
      </c>
      <c r="C102" s="11" t="s">
        <v>106</v>
      </c>
      <c r="D102" s="11" t="n">
        <v>2017</v>
      </c>
      <c r="E102" s="11" t="s">
        <v>107</v>
      </c>
      <c r="F102" s="11" t="s">
        <v>46</v>
      </c>
      <c r="G102" s="1" t="n">
        <v>13.4</v>
      </c>
      <c r="H102" s="1" t="n">
        <v>567</v>
      </c>
      <c r="I102" s="1" t="n">
        <f aca="false">(G102 +10) / (H102/1000)</f>
        <v>41.2698412698413</v>
      </c>
      <c r="J102" s="1" t="n">
        <v>8.6</v>
      </c>
      <c r="K102" s="1" t="s">
        <v>74</v>
      </c>
      <c r="L102" s="11" t="s">
        <v>108</v>
      </c>
      <c r="M102" s="11" t="s">
        <v>113</v>
      </c>
      <c r="N102" s="11" t="s">
        <v>50</v>
      </c>
      <c r="O102" s="11" t="s">
        <v>50</v>
      </c>
      <c r="P102" s="11" t="s">
        <v>51</v>
      </c>
      <c r="Q102" s="11" t="s">
        <v>78</v>
      </c>
      <c r="R102" s="11" t="n">
        <v>1.2</v>
      </c>
      <c r="S102" s="11" t="s">
        <v>79</v>
      </c>
      <c r="T102" s="18" t="n">
        <v>41851</v>
      </c>
      <c r="U102" s="11" t="n">
        <v>1</v>
      </c>
      <c r="V102" s="19" t="s">
        <v>109</v>
      </c>
      <c r="W102" s="11" t="n">
        <f aca="false">R102*U102</f>
        <v>1.2</v>
      </c>
      <c r="X102" s="13" t="n">
        <v>299.21</v>
      </c>
      <c r="Y102" s="13" t="n">
        <v>73.33</v>
      </c>
      <c r="Z102" s="13" t="n">
        <f aca="false">Y102*SQRT(AA102)</f>
        <v>146.66</v>
      </c>
      <c r="AA102" s="11" t="n">
        <v>4</v>
      </c>
      <c r="AB102" s="13" t="n">
        <v>347.7</v>
      </c>
      <c r="AC102" s="13" t="n">
        <v>49.67</v>
      </c>
      <c r="AD102" s="13" t="n">
        <f aca="false">AC102*SQRT(AE102)</f>
        <v>99.34</v>
      </c>
      <c r="AE102" s="11" t="n">
        <v>4</v>
      </c>
      <c r="AF102" s="11" t="n">
        <f aca="false">LN(AB102/X102)</f>
        <v>0.150194371012118</v>
      </c>
      <c r="AG102" s="11" t="n">
        <f aca="false">((AD102)^2/((AB102)^2 * AE102)) + ((Z102)^2/((X102)^2 * AA102))</f>
        <v>0.0804705621406998</v>
      </c>
      <c r="AH102" s="11" t="n">
        <f aca="false">((AA102*AE102)/(AA102+AE102)) + ((U102*U102)/(U102+U102))</f>
        <v>2.5</v>
      </c>
      <c r="AI102" s="11" t="n">
        <f aca="false">AH102/18</f>
        <v>0.138888888888889</v>
      </c>
      <c r="AJ102" s="11" t="n">
        <f aca="false">AF102*AI102</f>
        <v>0.0208603293072386</v>
      </c>
      <c r="AK102" s="11" t="s">
        <v>102</v>
      </c>
      <c r="AL102" s="11" t="s">
        <v>69</v>
      </c>
      <c r="AM102" s="11" t="s">
        <v>70</v>
      </c>
      <c r="AN102" s="11" t="s">
        <v>58</v>
      </c>
      <c r="AO102" s="11" t="s">
        <v>110</v>
      </c>
      <c r="AP102" s="11" t="s">
        <v>111</v>
      </c>
      <c r="AQ102" s="11" t="s">
        <v>112</v>
      </c>
    </row>
    <row r="103" customFormat="false" ht="13.8" hidden="false" customHeight="false" outlineLevel="0" collapsed="false">
      <c r="A103" s="11" t="s">
        <v>105</v>
      </c>
      <c r="B103" s="11" t="n">
        <v>5</v>
      </c>
      <c r="C103" s="11" t="s">
        <v>106</v>
      </c>
      <c r="D103" s="11" t="n">
        <v>2017</v>
      </c>
      <c r="E103" s="11" t="s">
        <v>107</v>
      </c>
      <c r="F103" s="11" t="s">
        <v>46</v>
      </c>
      <c r="G103" s="1" t="n">
        <v>13.4</v>
      </c>
      <c r="H103" s="1" t="n">
        <v>567</v>
      </c>
      <c r="I103" s="1" t="n">
        <f aca="false">(G103 +10) / (H103/1000)</f>
        <v>41.2698412698413</v>
      </c>
      <c r="J103" s="1" t="n">
        <v>8.6</v>
      </c>
      <c r="K103" s="1" t="s">
        <v>74</v>
      </c>
      <c r="L103" s="11" t="s">
        <v>108</v>
      </c>
      <c r="M103" s="11" t="s">
        <v>113</v>
      </c>
      <c r="N103" s="11" t="s">
        <v>50</v>
      </c>
      <c r="O103" s="11" t="s">
        <v>50</v>
      </c>
      <c r="P103" s="11" t="s">
        <v>51</v>
      </c>
      <c r="Q103" s="11" t="s">
        <v>78</v>
      </c>
      <c r="R103" s="11" t="n">
        <v>0.8</v>
      </c>
      <c r="S103" s="11" t="s">
        <v>79</v>
      </c>
      <c r="T103" s="18" t="n">
        <v>41851</v>
      </c>
      <c r="U103" s="11" t="n">
        <v>1</v>
      </c>
      <c r="V103" s="19" t="s">
        <v>109</v>
      </c>
      <c r="W103" s="11" t="n">
        <f aca="false">R103*U103</f>
        <v>0.8</v>
      </c>
      <c r="X103" s="13" t="n">
        <v>344.58</v>
      </c>
      <c r="Y103" s="13" t="n">
        <v>93.97</v>
      </c>
      <c r="Z103" s="13" t="n">
        <f aca="false">Y103*SQRT(AA103)</f>
        <v>187.94</v>
      </c>
      <c r="AA103" s="11" t="n">
        <v>4</v>
      </c>
      <c r="AB103" s="13" t="n">
        <v>375.9</v>
      </c>
      <c r="AC103" s="13" t="n">
        <v>48.2</v>
      </c>
      <c r="AD103" s="13" t="n">
        <f aca="false">AC103*SQRT(AE103)</f>
        <v>96.4</v>
      </c>
      <c r="AE103" s="11" t="n">
        <v>4</v>
      </c>
      <c r="AF103" s="11" t="n">
        <f aca="false">LN(AB103/X103)</f>
        <v>0.0869968664658722</v>
      </c>
      <c r="AG103" s="11" t="n">
        <f aca="false">((AD103)^2/((AB103)^2 * AE103)) + ((Z103)^2/((X103)^2 * AA103))</f>
        <v>0.0908118947033227</v>
      </c>
      <c r="AH103" s="11" t="n">
        <f aca="false">((AA103*AE103)/(AA103+AE103)) + ((U103*U103)/(U103+U103))</f>
        <v>2.5</v>
      </c>
      <c r="AI103" s="11" t="n">
        <f aca="false">AH103/18</f>
        <v>0.138888888888889</v>
      </c>
      <c r="AJ103" s="11" t="n">
        <f aca="false">AF103*AI103</f>
        <v>0.01208289812026</v>
      </c>
      <c r="AK103" s="11" t="s">
        <v>102</v>
      </c>
      <c r="AL103" s="11" t="s">
        <v>69</v>
      </c>
      <c r="AM103" s="11" t="s">
        <v>70</v>
      </c>
      <c r="AN103" s="11" t="s">
        <v>58</v>
      </c>
      <c r="AO103" s="11" t="s">
        <v>110</v>
      </c>
      <c r="AP103" s="11" t="s">
        <v>111</v>
      </c>
      <c r="AQ103" s="11" t="s">
        <v>112</v>
      </c>
    </row>
    <row r="104" customFormat="false" ht="13.8" hidden="false" customHeight="false" outlineLevel="0" collapsed="false">
      <c r="A104" s="11" t="s">
        <v>105</v>
      </c>
      <c r="B104" s="11" t="n">
        <v>5</v>
      </c>
      <c r="C104" s="11" t="s">
        <v>106</v>
      </c>
      <c r="D104" s="11" t="n">
        <v>2017</v>
      </c>
      <c r="E104" s="11" t="s">
        <v>107</v>
      </c>
      <c r="F104" s="11" t="s">
        <v>46</v>
      </c>
      <c r="G104" s="1" t="n">
        <v>13.4</v>
      </c>
      <c r="H104" s="1" t="n">
        <v>567</v>
      </c>
      <c r="I104" s="1" t="n">
        <f aca="false">(G104 +10) / (H104/1000)</f>
        <v>41.2698412698413</v>
      </c>
      <c r="J104" s="1" t="n">
        <v>8.6</v>
      </c>
      <c r="K104" s="1" t="s">
        <v>74</v>
      </c>
      <c r="L104" s="11" t="s">
        <v>108</v>
      </c>
      <c r="M104" s="11" t="s">
        <v>113</v>
      </c>
      <c r="N104" s="11" t="s">
        <v>50</v>
      </c>
      <c r="O104" s="11" t="s">
        <v>50</v>
      </c>
      <c r="P104" s="11" t="s">
        <v>51</v>
      </c>
      <c r="Q104" s="11" t="s">
        <v>78</v>
      </c>
      <c r="R104" s="11" t="n">
        <v>1.2</v>
      </c>
      <c r="S104" s="11" t="s">
        <v>79</v>
      </c>
      <c r="T104" s="18" t="n">
        <v>41870</v>
      </c>
      <c r="U104" s="11" t="n">
        <v>1</v>
      </c>
      <c r="V104" s="19" t="s">
        <v>109</v>
      </c>
      <c r="W104" s="11" t="n">
        <f aca="false">R104*U104</f>
        <v>1.2</v>
      </c>
      <c r="X104" s="13" t="n">
        <v>510.91</v>
      </c>
      <c r="Y104" s="13" t="n">
        <v>776.87</v>
      </c>
      <c r="Z104" s="13" t="n">
        <f aca="false">Y104*SQRT(AA104)</f>
        <v>1553.74</v>
      </c>
      <c r="AA104" s="11" t="n">
        <v>4</v>
      </c>
      <c r="AB104" s="13" t="n">
        <v>508.54</v>
      </c>
      <c r="AC104" s="13" t="n">
        <v>17.74</v>
      </c>
      <c r="AD104" s="13" t="n">
        <f aca="false">AC104*SQRT(AE104)</f>
        <v>35.48</v>
      </c>
      <c r="AE104" s="11" t="n">
        <v>4</v>
      </c>
      <c r="AF104" s="11" t="n">
        <f aca="false">LN(AB104/X104)</f>
        <v>-0.00464957431881973</v>
      </c>
      <c r="AG104" s="11" t="n">
        <f aca="false">((AD104)^2/((AB104)^2 * AE104)) + ((Z104)^2/((X104)^2 * AA104))</f>
        <v>2.31332372900202</v>
      </c>
      <c r="AH104" s="11" t="n">
        <f aca="false">((AA104*AE104)/(AA104+AE104)) + ((U104*U104)/(U104+U104))</f>
        <v>2.5</v>
      </c>
      <c r="AI104" s="11" t="n">
        <f aca="false">AH104/18</f>
        <v>0.138888888888889</v>
      </c>
      <c r="AJ104" s="11" t="n">
        <f aca="false">AF104*AI104</f>
        <v>-0.000645774210947185</v>
      </c>
      <c r="AK104" s="11" t="s">
        <v>102</v>
      </c>
      <c r="AL104" s="11" t="s">
        <v>69</v>
      </c>
      <c r="AM104" s="11" t="s">
        <v>70</v>
      </c>
      <c r="AN104" s="11" t="s">
        <v>58</v>
      </c>
      <c r="AO104" s="11" t="s">
        <v>110</v>
      </c>
      <c r="AP104" s="11" t="s">
        <v>111</v>
      </c>
      <c r="AQ104" s="11" t="s">
        <v>112</v>
      </c>
    </row>
    <row r="105" customFormat="false" ht="13.8" hidden="false" customHeight="false" outlineLevel="0" collapsed="false">
      <c r="A105" s="11" t="s">
        <v>105</v>
      </c>
      <c r="B105" s="11" t="n">
        <v>5</v>
      </c>
      <c r="C105" s="11" t="s">
        <v>106</v>
      </c>
      <c r="D105" s="11" t="n">
        <v>2017</v>
      </c>
      <c r="E105" s="11" t="s">
        <v>107</v>
      </c>
      <c r="F105" s="11" t="s">
        <v>46</v>
      </c>
      <c r="G105" s="1" t="n">
        <v>13.4</v>
      </c>
      <c r="H105" s="1" t="n">
        <v>567</v>
      </c>
      <c r="I105" s="1" t="n">
        <f aca="false">(G105 +10) / (H105/1000)</f>
        <v>41.2698412698413</v>
      </c>
      <c r="J105" s="1" t="n">
        <v>8.6</v>
      </c>
      <c r="K105" s="1" t="s">
        <v>74</v>
      </c>
      <c r="L105" s="11" t="s">
        <v>108</v>
      </c>
      <c r="M105" s="11" t="s">
        <v>113</v>
      </c>
      <c r="N105" s="11" t="s">
        <v>50</v>
      </c>
      <c r="O105" s="11" t="s">
        <v>50</v>
      </c>
      <c r="P105" s="11" t="s">
        <v>51</v>
      </c>
      <c r="Q105" s="11" t="s">
        <v>78</v>
      </c>
      <c r="R105" s="11" t="n">
        <v>0.8</v>
      </c>
      <c r="S105" s="11" t="s">
        <v>79</v>
      </c>
      <c r="T105" s="18" t="n">
        <v>41870</v>
      </c>
      <c r="U105" s="11" t="n">
        <v>1</v>
      </c>
      <c r="V105" s="19" t="s">
        <v>109</v>
      </c>
      <c r="W105" s="11" t="n">
        <f aca="false">R105*U105</f>
        <v>0.8</v>
      </c>
      <c r="X105" s="13" t="n">
        <v>566.27</v>
      </c>
      <c r="Y105" s="13" t="n">
        <v>22.89</v>
      </c>
      <c r="Z105" s="13" t="n">
        <f aca="false">Y105*SQRT(AA105)</f>
        <v>45.78</v>
      </c>
      <c r="AA105" s="11" t="n">
        <v>4</v>
      </c>
      <c r="AB105" s="13" t="n">
        <v>626.51</v>
      </c>
      <c r="AC105" s="13" t="n">
        <v>51.8</v>
      </c>
      <c r="AD105" s="13" t="n">
        <f aca="false">AC105*SQRT(AE105)</f>
        <v>103.6</v>
      </c>
      <c r="AE105" s="11" t="n">
        <v>4</v>
      </c>
      <c r="AF105" s="11" t="n">
        <f aca="false">LN(AB105/X105)</f>
        <v>0.101093739638871</v>
      </c>
      <c r="AG105" s="11" t="n">
        <f aca="false">((AD105)^2/((AB105)^2 * AE105)) + ((Z105)^2/((X105)^2 * AA105))</f>
        <v>0.00846999433534949</v>
      </c>
      <c r="AH105" s="11" t="n">
        <f aca="false">((AA105*AE105)/(AA105+AE105)) + ((U105*U105)/(U105+U105))</f>
        <v>2.5</v>
      </c>
      <c r="AI105" s="11" t="n">
        <f aca="false">AH105/18</f>
        <v>0.138888888888889</v>
      </c>
      <c r="AJ105" s="11" t="n">
        <f aca="false">AF105*AI105</f>
        <v>0.0140407971720654</v>
      </c>
      <c r="AK105" s="11" t="s">
        <v>102</v>
      </c>
      <c r="AL105" s="11" t="s">
        <v>69</v>
      </c>
      <c r="AM105" s="11" t="s">
        <v>70</v>
      </c>
      <c r="AN105" s="11" t="s">
        <v>58</v>
      </c>
      <c r="AO105" s="11" t="s">
        <v>110</v>
      </c>
      <c r="AP105" s="11" t="s">
        <v>111</v>
      </c>
      <c r="AQ105" s="11" t="s">
        <v>112</v>
      </c>
    </row>
    <row r="106" customFormat="false" ht="13.8" hidden="false" customHeight="false" outlineLevel="0" collapsed="false">
      <c r="A106" s="11" t="s">
        <v>105</v>
      </c>
      <c r="B106" s="11" t="n">
        <v>5</v>
      </c>
      <c r="C106" s="11" t="s">
        <v>106</v>
      </c>
      <c r="D106" s="11" t="n">
        <v>2017</v>
      </c>
      <c r="E106" s="11" t="s">
        <v>107</v>
      </c>
      <c r="F106" s="11" t="s">
        <v>46</v>
      </c>
      <c r="G106" s="1" t="n">
        <v>13.4</v>
      </c>
      <c r="H106" s="1" t="n">
        <v>567</v>
      </c>
      <c r="I106" s="1" t="n">
        <f aca="false">(G106 +10) / (H106/1000)</f>
        <v>41.2698412698413</v>
      </c>
      <c r="J106" s="1" t="n">
        <v>8.6</v>
      </c>
      <c r="K106" s="1" t="s">
        <v>74</v>
      </c>
      <c r="L106" s="11" t="s">
        <v>108</v>
      </c>
      <c r="M106" s="11" t="s">
        <v>113</v>
      </c>
      <c r="N106" s="11" t="s">
        <v>50</v>
      </c>
      <c r="O106" s="11" t="s">
        <v>50</v>
      </c>
      <c r="P106" s="11" t="s">
        <v>51</v>
      </c>
      <c r="Q106" s="11" t="s">
        <v>78</v>
      </c>
      <c r="R106" s="11" t="n">
        <v>1.2</v>
      </c>
      <c r="S106" s="11" t="s">
        <v>79</v>
      </c>
      <c r="T106" s="18" t="n">
        <v>41900</v>
      </c>
      <c r="U106" s="11" t="n">
        <v>1</v>
      </c>
      <c r="V106" s="19" t="s">
        <v>109</v>
      </c>
      <c r="W106" s="11" t="n">
        <f aca="false">R106*U106</f>
        <v>1.2</v>
      </c>
      <c r="X106" s="13" t="n">
        <v>307.49</v>
      </c>
      <c r="Y106" s="13" t="n">
        <v>23.65</v>
      </c>
      <c r="Z106" s="13" t="n">
        <f aca="false">Y106*SQRT(AA106)</f>
        <v>47.3</v>
      </c>
      <c r="AA106" s="11" t="n">
        <v>4</v>
      </c>
      <c r="AB106" s="13" t="n">
        <v>347.7</v>
      </c>
      <c r="AC106" s="13" t="n">
        <v>8.28</v>
      </c>
      <c r="AD106" s="13" t="n">
        <f aca="false">AC106*SQRT(AE106)</f>
        <v>16.56</v>
      </c>
      <c r="AE106" s="11" t="n">
        <v>4</v>
      </c>
      <c r="AF106" s="11" t="n">
        <f aca="false">LN(AB106/X106)</f>
        <v>0.122897472621244</v>
      </c>
      <c r="AG106" s="11" t="n">
        <f aca="false">((AD106)^2/((AB106)^2 * AE106)) + ((Z106)^2/((X106)^2 * AA106))</f>
        <v>0.00648270947977404</v>
      </c>
      <c r="AH106" s="11" t="n">
        <f aca="false">((AA106*AE106)/(AA106+AE106)) + ((U106*U106)/(U106+U106))</f>
        <v>2.5</v>
      </c>
      <c r="AI106" s="11" t="n">
        <f aca="false">AH106/18</f>
        <v>0.138888888888889</v>
      </c>
      <c r="AJ106" s="11" t="n">
        <f aca="false">AF106*AI106</f>
        <v>0.0170690934196172</v>
      </c>
      <c r="AK106" s="11" t="s">
        <v>102</v>
      </c>
      <c r="AL106" s="11" t="s">
        <v>69</v>
      </c>
      <c r="AM106" s="11" t="s">
        <v>70</v>
      </c>
      <c r="AN106" s="11" t="s">
        <v>58</v>
      </c>
      <c r="AO106" s="11" t="s">
        <v>110</v>
      </c>
      <c r="AP106" s="11" t="s">
        <v>111</v>
      </c>
      <c r="AQ106" s="11" t="s">
        <v>112</v>
      </c>
    </row>
    <row r="107" customFormat="false" ht="13.8" hidden="false" customHeight="false" outlineLevel="0" collapsed="false">
      <c r="A107" s="11" t="s">
        <v>105</v>
      </c>
      <c r="B107" s="11" t="n">
        <v>5</v>
      </c>
      <c r="C107" s="11" t="s">
        <v>106</v>
      </c>
      <c r="D107" s="11" t="n">
        <v>2017</v>
      </c>
      <c r="E107" s="11" t="s">
        <v>107</v>
      </c>
      <c r="F107" s="11" t="s">
        <v>46</v>
      </c>
      <c r="G107" s="1" t="n">
        <v>13.4</v>
      </c>
      <c r="H107" s="1" t="n">
        <v>567</v>
      </c>
      <c r="I107" s="1" t="n">
        <f aca="false">(G107 +10) / (H107/1000)</f>
        <v>41.2698412698413</v>
      </c>
      <c r="J107" s="1" t="n">
        <v>8.6</v>
      </c>
      <c r="K107" s="1" t="s">
        <v>74</v>
      </c>
      <c r="L107" s="11" t="s">
        <v>108</v>
      </c>
      <c r="M107" s="11" t="s">
        <v>113</v>
      </c>
      <c r="N107" s="11" t="s">
        <v>50</v>
      </c>
      <c r="O107" s="11" t="s">
        <v>50</v>
      </c>
      <c r="P107" s="11" t="s">
        <v>51</v>
      </c>
      <c r="Q107" s="11" t="s">
        <v>78</v>
      </c>
      <c r="R107" s="11" t="n">
        <v>0.8</v>
      </c>
      <c r="S107" s="11" t="s">
        <v>79</v>
      </c>
      <c r="T107" s="18" t="n">
        <v>41900</v>
      </c>
      <c r="U107" s="11" t="n">
        <v>1</v>
      </c>
      <c r="V107" s="19" t="s">
        <v>109</v>
      </c>
      <c r="W107" s="11" t="n">
        <f aca="false">R107*U107</f>
        <v>0.8</v>
      </c>
      <c r="X107" s="13" t="n">
        <v>514.46</v>
      </c>
      <c r="Y107" s="13" t="n">
        <v>26.5</v>
      </c>
      <c r="Z107" s="13" t="n">
        <f aca="false">Y107*SQRT(AA107)</f>
        <v>53</v>
      </c>
      <c r="AA107" s="11" t="n">
        <v>4</v>
      </c>
      <c r="AB107" s="13" t="n">
        <v>607.73</v>
      </c>
      <c r="AC107" s="13" t="n">
        <v>39.76</v>
      </c>
      <c r="AD107" s="13" t="n">
        <f aca="false">AC107*SQRT(AE107)</f>
        <v>79.52</v>
      </c>
      <c r="AE107" s="11" t="n">
        <v>4</v>
      </c>
      <c r="AF107" s="11" t="n">
        <f aca="false">LN(AB107/X107)</f>
        <v>0.166612897518634</v>
      </c>
      <c r="AG107" s="11" t="n">
        <f aca="false">((AD107)^2/((AB107)^2 * AE107)) + ((Z107)^2/((X107)^2 * AA107))</f>
        <v>0.00693358554146079</v>
      </c>
      <c r="AH107" s="11" t="n">
        <f aca="false">((AA107*AE107)/(AA107+AE107)) + ((U107*U107)/(U107+U107))</f>
        <v>2.5</v>
      </c>
      <c r="AI107" s="11" t="n">
        <f aca="false">AH107/18</f>
        <v>0.138888888888889</v>
      </c>
      <c r="AJ107" s="11" t="n">
        <f aca="false">AF107*AI107</f>
        <v>0.0231406802109214</v>
      </c>
      <c r="AK107" s="11" t="s">
        <v>102</v>
      </c>
      <c r="AL107" s="11" t="s">
        <v>69</v>
      </c>
      <c r="AM107" s="11" t="s">
        <v>70</v>
      </c>
      <c r="AN107" s="11" t="s">
        <v>58</v>
      </c>
      <c r="AO107" s="11" t="s">
        <v>110</v>
      </c>
      <c r="AP107" s="11" t="s">
        <v>111</v>
      </c>
      <c r="AQ107" s="11" t="s">
        <v>112</v>
      </c>
    </row>
    <row r="108" customFormat="false" ht="13.8" hidden="false" customHeight="false" outlineLevel="0" collapsed="false">
      <c r="A108" s="11" t="s">
        <v>105</v>
      </c>
      <c r="B108" s="11" t="n">
        <v>5</v>
      </c>
      <c r="C108" s="11" t="s">
        <v>106</v>
      </c>
      <c r="D108" s="11" t="n">
        <v>2017</v>
      </c>
      <c r="E108" s="11" t="s">
        <v>107</v>
      </c>
      <c r="F108" s="11" t="s">
        <v>46</v>
      </c>
      <c r="G108" s="1" t="n">
        <v>13.4</v>
      </c>
      <c r="H108" s="1" t="n">
        <v>567</v>
      </c>
      <c r="I108" s="1" t="n">
        <f aca="false">(G108 +10) / (H108/1000)</f>
        <v>41.2698412698413</v>
      </c>
      <c r="J108" s="1" t="n">
        <v>8.6</v>
      </c>
      <c r="K108" s="1" t="s">
        <v>74</v>
      </c>
      <c r="L108" s="11" t="s">
        <v>108</v>
      </c>
      <c r="M108" s="11" t="s">
        <v>113</v>
      </c>
      <c r="N108" s="11" t="s">
        <v>50</v>
      </c>
      <c r="O108" s="11" t="s">
        <v>50</v>
      </c>
      <c r="P108" s="11" t="s">
        <v>51</v>
      </c>
      <c r="Q108" s="11" t="s">
        <v>78</v>
      </c>
      <c r="R108" s="11" t="n">
        <v>1.2</v>
      </c>
      <c r="S108" s="11" t="s">
        <v>79</v>
      </c>
      <c r="T108" s="18" t="n">
        <v>41919</v>
      </c>
      <c r="U108" s="11" t="n">
        <v>1</v>
      </c>
      <c r="V108" s="19" t="s">
        <v>109</v>
      </c>
      <c r="W108" s="11" t="n">
        <f aca="false">R108*U108</f>
        <v>1.2</v>
      </c>
      <c r="X108" s="13" t="n">
        <v>410.38</v>
      </c>
      <c r="Y108" s="13" t="n">
        <v>22.47</v>
      </c>
      <c r="Z108" s="13" t="n">
        <f aca="false">Y108*SQRT(AA108)</f>
        <v>44.94</v>
      </c>
      <c r="AA108" s="11" t="n">
        <v>4</v>
      </c>
      <c r="AB108" s="13" t="n">
        <v>421.02</v>
      </c>
      <c r="AC108" s="13" t="n">
        <v>18.93</v>
      </c>
      <c r="AD108" s="13" t="n">
        <f aca="false">AC108*SQRT(AE108)</f>
        <v>37.86</v>
      </c>
      <c r="AE108" s="11" t="n">
        <v>4</v>
      </c>
      <c r="AF108" s="11" t="n">
        <f aca="false">LN(AB108/X108)</f>
        <v>0.0255967787666507</v>
      </c>
      <c r="AG108" s="11" t="n">
        <f aca="false">((AD108)^2/((AB108)^2 * AE108)) + ((Z108)^2/((X108)^2 * AA108))</f>
        <v>0.0050196173247206</v>
      </c>
      <c r="AH108" s="11" t="n">
        <f aca="false">((AA108*AE108)/(AA108+AE108)) + ((U108*U108)/(U108+U108))</f>
        <v>2.5</v>
      </c>
      <c r="AI108" s="11" t="n">
        <f aca="false">AH108/18</f>
        <v>0.138888888888889</v>
      </c>
      <c r="AJ108" s="11" t="n">
        <f aca="false">AF108*AI108</f>
        <v>0.00355510816203482</v>
      </c>
      <c r="AK108" s="11" t="s">
        <v>102</v>
      </c>
      <c r="AL108" s="11" t="s">
        <v>69</v>
      </c>
      <c r="AM108" s="11" t="s">
        <v>70</v>
      </c>
      <c r="AN108" s="11" t="s">
        <v>58</v>
      </c>
      <c r="AO108" s="11" t="s">
        <v>110</v>
      </c>
      <c r="AP108" s="11" t="s">
        <v>111</v>
      </c>
      <c r="AQ108" s="11" t="s">
        <v>112</v>
      </c>
    </row>
    <row r="109" customFormat="false" ht="13.8" hidden="false" customHeight="false" outlineLevel="0" collapsed="false">
      <c r="A109" s="11" t="s">
        <v>105</v>
      </c>
      <c r="B109" s="11" t="n">
        <v>5</v>
      </c>
      <c r="C109" s="11" t="s">
        <v>106</v>
      </c>
      <c r="D109" s="11" t="n">
        <v>2017</v>
      </c>
      <c r="E109" s="11" t="s">
        <v>107</v>
      </c>
      <c r="F109" s="11" t="s">
        <v>46</v>
      </c>
      <c r="G109" s="1" t="n">
        <v>13.4</v>
      </c>
      <c r="H109" s="1" t="n">
        <v>567</v>
      </c>
      <c r="I109" s="1" t="n">
        <f aca="false">(G109 +10) / (H109/1000)</f>
        <v>41.2698412698413</v>
      </c>
      <c r="J109" s="1" t="n">
        <v>8.6</v>
      </c>
      <c r="K109" s="1" t="s">
        <v>74</v>
      </c>
      <c r="L109" s="11" t="s">
        <v>108</v>
      </c>
      <c r="M109" s="11" t="s">
        <v>113</v>
      </c>
      <c r="N109" s="11" t="s">
        <v>50</v>
      </c>
      <c r="O109" s="11" t="s">
        <v>50</v>
      </c>
      <c r="P109" s="11" t="s">
        <v>51</v>
      </c>
      <c r="Q109" s="11" t="s">
        <v>78</v>
      </c>
      <c r="R109" s="11" t="n">
        <v>0.8</v>
      </c>
      <c r="S109" s="11" t="s">
        <v>79</v>
      </c>
      <c r="T109" s="18" t="n">
        <v>41919</v>
      </c>
      <c r="U109" s="11" t="n">
        <v>1</v>
      </c>
      <c r="V109" s="19" t="s">
        <v>109</v>
      </c>
      <c r="W109" s="11" t="n">
        <f aca="false">R109*U109</f>
        <v>0.8</v>
      </c>
      <c r="X109" s="13" t="n">
        <v>459.04</v>
      </c>
      <c r="Y109" s="13" t="n">
        <v>18.07</v>
      </c>
      <c r="Z109" s="13" t="n">
        <f aca="false">Y109*SQRT(AA109)</f>
        <v>36.14</v>
      </c>
      <c r="AA109" s="11" t="n">
        <v>4</v>
      </c>
      <c r="AB109" s="13" t="n">
        <v>508.43</v>
      </c>
      <c r="AC109" s="13" t="n">
        <v>27.71</v>
      </c>
      <c r="AD109" s="13" t="n">
        <f aca="false">AC109*SQRT(AE109)</f>
        <v>55.42</v>
      </c>
      <c r="AE109" s="11" t="n">
        <v>4</v>
      </c>
      <c r="AF109" s="11" t="n">
        <f aca="false">LN(AB109/X109)</f>
        <v>0.102190193995905</v>
      </c>
      <c r="AG109" s="11" t="n">
        <f aca="false">((AD109)^2/((AB109)^2 * AE109)) + ((Z109)^2/((X109)^2 * AA109))</f>
        <v>0.00451995555656961</v>
      </c>
      <c r="AH109" s="11" t="n">
        <f aca="false">((AA109*AE109)/(AA109+AE109)) + ((U109*U109)/(U109+U109))</f>
        <v>2.5</v>
      </c>
      <c r="AI109" s="11" t="n">
        <f aca="false">AH109/18</f>
        <v>0.138888888888889</v>
      </c>
      <c r="AJ109" s="11" t="n">
        <f aca="false">AF109*AI109</f>
        <v>0.0141930824994313</v>
      </c>
      <c r="AK109" s="11" t="s">
        <v>102</v>
      </c>
      <c r="AL109" s="11" t="s">
        <v>69</v>
      </c>
      <c r="AM109" s="11" t="s">
        <v>70</v>
      </c>
      <c r="AN109" s="11" t="s">
        <v>58</v>
      </c>
      <c r="AO109" s="11" t="s">
        <v>110</v>
      </c>
      <c r="AP109" s="11" t="s">
        <v>111</v>
      </c>
      <c r="AQ109" s="11" t="s">
        <v>112</v>
      </c>
    </row>
    <row r="110" customFormat="false" ht="13.8" hidden="false" customHeight="false" outlineLevel="0" collapsed="false">
      <c r="A110" s="11" t="s">
        <v>114</v>
      </c>
      <c r="B110" s="11" t="n">
        <v>6</v>
      </c>
      <c r="C110" s="11" t="s">
        <v>115</v>
      </c>
      <c r="D110" s="11" t="n">
        <v>2013</v>
      </c>
      <c r="E110" s="11" t="s">
        <v>116</v>
      </c>
      <c r="F110" s="11" t="s">
        <v>46</v>
      </c>
      <c r="G110" s="1" t="n">
        <v>8.65</v>
      </c>
      <c r="H110" s="1" t="n">
        <v>352.5</v>
      </c>
      <c r="I110" s="1" t="n">
        <f aca="false">(G110 +10) / (H110/1000)</f>
        <v>52.9078014184397</v>
      </c>
      <c r="J110" s="1" t="n">
        <v>7.9</v>
      </c>
      <c r="K110" s="1" t="s">
        <v>74</v>
      </c>
      <c r="L110" s="11" t="s">
        <v>90</v>
      </c>
      <c r="M110" s="11" t="s">
        <v>117</v>
      </c>
      <c r="N110" s="11" t="s">
        <v>77</v>
      </c>
      <c r="O110" s="11" t="s">
        <v>77</v>
      </c>
      <c r="P110" s="11" t="s">
        <v>92</v>
      </c>
      <c r="Q110" s="11" t="s">
        <v>78</v>
      </c>
      <c r="R110" s="11" t="n">
        <v>2.25</v>
      </c>
      <c r="S110" s="11" t="s">
        <v>53</v>
      </c>
      <c r="T110" s="12" t="n">
        <v>40878</v>
      </c>
      <c r="U110" s="11" t="n">
        <v>5</v>
      </c>
      <c r="V110" s="11" t="s">
        <v>54</v>
      </c>
      <c r="W110" s="11" t="n">
        <f aca="false">R110*U110</f>
        <v>11.25</v>
      </c>
      <c r="X110" s="13" t="n">
        <v>2.71</v>
      </c>
      <c r="Y110" s="13" t="n">
        <v>0.15</v>
      </c>
      <c r="Z110" s="13" t="n">
        <f aca="false">Y110*SQRT(AA110)</f>
        <v>0.335410196624968</v>
      </c>
      <c r="AA110" s="11" t="n">
        <v>5</v>
      </c>
      <c r="AB110" s="13" t="n">
        <v>2.59</v>
      </c>
      <c r="AC110" s="13" t="n">
        <v>0.12</v>
      </c>
      <c r="AD110" s="13" t="n">
        <f aca="false">AC110*SQRT(AE110)</f>
        <v>0.268328157299975</v>
      </c>
      <c r="AE110" s="11" t="n">
        <v>5</v>
      </c>
      <c r="AF110" s="11" t="n">
        <f aca="false">LN(AB110/X110)</f>
        <v>-0.0452907591801632</v>
      </c>
      <c r="AG110" s="11" t="n">
        <f aca="false">((AD110)^2/((AB110)^2 * AE110)) + ((Z110)^2/((X110)^2 * AA110))</f>
        <v>0.00521034229068399</v>
      </c>
      <c r="AH110" s="11" t="n">
        <f aca="false">((AA110*AE110)/(AA110+AE110)) + ((U110*U110)/(U110+U110))</f>
        <v>5</v>
      </c>
      <c r="AI110" s="11" t="n">
        <f aca="false">AH110/2</f>
        <v>2.5</v>
      </c>
      <c r="AJ110" s="11" t="n">
        <f aca="false">AF110*AI110</f>
        <v>-0.113226897950408</v>
      </c>
      <c r="AK110" s="11" t="s">
        <v>68</v>
      </c>
      <c r="AL110" s="11" t="s">
        <v>56</v>
      </c>
      <c r="AM110" s="11" t="s">
        <v>57</v>
      </c>
      <c r="AN110" s="11" t="s">
        <v>58</v>
      </c>
      <c r="AO110" s="11" t="s">
        <v>59</v>
      </c>
      <c r="AP110" s="11" t="s">
        <v>118</v>
      </c>
      <c r="AQ110" s="11" t="s">
        <v>119</v>
      </c>
    </row>
    <row r="111" customFormat="false" ht="13.8" hidden="false" customHeight="false" outlineLevel="0" collapsed="false">
      <c r="A111" s="11" t="s">
        <v>114</v>
      </c>
      <c r="B111" s="11" t="n">
        <v>6</v>
      </c>
      <c r="C111" s="11" t="s">
        <v>115</v>
      </c>
      <c r="D111" s="11" t="n">
        <v>2013</v>
      </c>
      <c r="E111" s="11" t="s">
        <v>116</v>
      </c>
      <c r="F111" s="11" t="s">
        <v>120</v>
      </c>
      <c r="G111" s="1" t="n">
        <v>8.65</v>
      </c>
      <c r="H111" s="1" t="n">
        <v>352.5</v>
      </c>
      <c r="I111" s="1" t="n">
        <f aca="false">(G111 +10) / (H111/1000)</f>
        <v>52.9078014184397</v>
      </c>
      <c r="J111" s="1" t="n">
        <v>7.9</v>
      </c>
      <c r="K111" s="1" t="s">
        <v>74</v>
      </c>
      <c r="L111" s="11" t="s">
        <v>90</v>
      </c>
      <c r="M111" s="11" t="s">
        <v>117</v>
      </c>
      <c r="N111" s="11" t="s">
        <v>77</v>
      </c>
      <c r="O111" s="11" t="s">
        <v>77</v>
      </c>
      <c r="P111" s="11" t="s">
        <v>92</v>
      </c>
      <c r="Q111" s="11" t="s">
        <v>78</v>
      </c>
      <c r="R111" s="11" t="n">
        <v>2.25</v>
      </c>
      <c r="S111" s="11" t="s">
        <v>53</v>
      </c>
      <c r="T111" s="12" t="n">
        <v>40878</v>
      </c>
      <c r="U111" s="11" t="n">
        <v>5</v>
      </c>
      <c r="V111" s="11" t="s">
        <v>54</v>
      </c>
      <c r="W111" s="11" t="n">
        <f aca="false">R111*U111</f>
        <v>11.25</v>
      </c>
      <c r="X111" s="14" t="n">
        <v>2.69</v>
      </c>
      <c r="Y111" s="14" t="n">
        <v>0.19</v>
      </c>
      <c r="Z111" s="13" t="n">
        <f aca="false">Y111*SQRT(AA111)</f>
        <v>0.42485291572496</v>
      </c>
      <c r="AA111" s="15" t="n">
        <v>5</v>
      </c>
      <c r="AB111" s="13" t="n">
        <v>2.77</v>
      </c>
      <c r="AC111" s="13" t="n">
        <v>0.26</v>
      </c>
      <c r="AD111" s="13" t="n">
        <f aca="false">AC111*SQRT(AE111)</f>
        <v>0.581377674149945</v>
      </c>
      <c r="AE111" s="11" t="n">
        <v>5</v>
      </c>
      <c r="AF111" s="11" t="n">
        <f aca="false">LN(AB111/X111)</f>
        <v>0.0293061265854995</v>
      </c>
      <c r="AG111" s="11" t="n">
        <f aca="false">((AD111)^2/((AB111)^2 * AE111)) + ((Z111)^2/((X111)^2 * AA111))</f>
        <v>0.0137991034286042</v>
      </c>
      <c r="AH111" s="11" t="n">
        <f aca="false">((AA111*AE111)/(AA111+AE111)) + ((U111*U111)/(U111+U111))</f>
        <v>5</v>
      </c>
      <c r="AI111" s="11" t="n">
        <f aca="false">AH111/2</f>
        <v>2.5</v>
      </c>
      <c r="AJ111" s="11" t="n">
        <f aca="false">AF111*AI111</f>
        <v>0.0732653164637488</v>
      </c>
      <c r="AK111" s="11" t="s">
        <v>68</v>
      </c>
      <c r="AL111" s="11" t="s">
        <v>56</v>
      </c>
      <c r="AM111" s="11" t="s">
        <v>57</v>
      </c>
      <c r="AN111" s="11" t="s">
        <v>58</v>
      </c>
      <c r="AO111" s="11" t="s">
        <v>59</v>
      </c>
      <c r="AP111" s="11" t="s">
        <v>121</v>
      </c>
      <c r="AQ111" s="11" t="s">
        <v>119</v>
      </c>
    </row>
    <row r="112" customFormat="false" ht="13.8" hidden="false" customHeight="false" outlineLevel="0" collapsed="false">
      <c r="A112" s="11" t="s">
        <v>114</v>
      </c>
      <c r="B112" s="11" t="n">
        <v>6</v>
      </c>
      <c r="C112" s="11" t="s">
        <v>115</v>
      </c>
      <c r="D112" s="11" t="n">
        <v>2013</v>
      </c>
      <c r="E112" s="11" t="s">
        <v>116</v>
      </c>
      <c r="F112" s="11" t="s">
        <v>46</v>
      </c>
      <c r="G112" s="1" t="n">
        <v>8.65</v>
      </c>
      <c r="H112" s="1" t="n">
        <v>352.5</v>
      </c>
      <c r="I112" s="1" t="n">
        <f aca="false">(G112 +10) / (H112/1000)</f>
        <v>52.9078014184397</v>
      </c>
      <c r="J112" s="1" t="n">
        <v>7.9</v>
      </c>
      <c r="K112" s="1" t="s">
        <v>74</v>
      </c>
      <c r="L112" s="11" t="s">
        <v>90</v>
      </c>
      <c r="M112" s="11" t="s">
        <v>117</v>
      </c>
      <c r="N112" s="11" t="s">
        <v>77</v>
      </c>
      <c r="O112" s="11" t="s">
        <v>77</v>
      </c>
      <c r="P112" s="11" t="s">
        <v>92</v>
      </c>
      <c r="Q112" s="11" t="s">
        <v>78</v>
      </c>
      <c r="R112" s="11" t="n">
        <v>2.25</v>
      </c>
      <c r="S112" s="11" t="s">
        <v>53</v>
      </c>
      <c r="T112" s="12" t="n">
        <v>40878</v>
      </c>
      <c r="U112" s="11" t="n">
        <v>5</v>
      </c>
      <c r="V112" s="11" t="s">
        <v>54</v>
      </c>
      <c r="W112" s="11" t="n">
        <f aca="false">R112*U112</f>
        <v>11.25</v>
      </c>
      <c r="X112" s="13" t="n">
        <v>0.47</v>
      </c>
      <c r="Y112" s="13" t="n">
        <v>0.02</v>
      </c>
      <c r="Z112" s="13" t="n">
        <f aca="false">Y112*SQRT(AA112)</f>
        <v>0.0447213595499958</v>
      </c>
      <c r="AA112" s="11" t="n">
        <v>5</v>
      </c>
      <c r="AB112" s="13" t="n">
        <v>0.51</v>
      </c>
      <c r="AC112" s="13" t="n">
        <v>0.03</v>
      </c>
      <c r="AD112" s="13" t="n">
        <f aca="false">AC112*SQRT(AE112)</f>
        <v>0.0670820393249937</v>
      </c>
      <c r="AE112" s="11" t="n">
        <v>5</v>
      </c>
      <c r="AF112" s="11" t="n">
        <f aca="false">LN(AB112/X112)</f>
        <v>0.0816780310142673</v>
      </c>
      <c r="AG112" s="11" t="n">
        <f aca="false">((AD112)^2/((AB112)^2 * AE112)) + ((Z112)^2/((X112)^2 * AA112))</f>
        <v>0.00527098171838703</v>
      </c>
      <c r="AH112" s="11" t="n">
        <f aca="false">((AA112*AE112)/(AA112+AE112)) + ((U112*U112)/(U112+U112))</f>
        <v>5</v>
      </c>
      <c r="AI112" s="11" t="n">
        <f aca="false">AH112/2</f>
        <v>2.5</v>
      </c>
      <c r="AJ112" s="11" t="n">
        <f aca="false">AF112*AI112</f>
        <v>0.204195077535668</v>
      </c>
      <c r="AK112" s="11" t="s">
        <v>68</v>
      </c>
      <c r="AL112" s="11" t="s">
        <v>56</v>
      </c>
      <c r="AM112" s="11" t="s">
        <v>64</v>
      </c>
      <c r="AN112" s="11" t="s">
        <v>58</v>
      </c>
      <c r="AO112" s="11" t="s">
        <v>59</v>
      </c>
      <c r="AP112" s="11" t="s">
        <v>122</v>
      </c>
      <c r="AQ112" s="11" t="s">
        <v>119</v>
      </c>
    </row>
    <row r="113" customFormat="false" ht="13.8" hidden="false" customHeight="false" outlineLevel="0" collapsed="false">
      <c r="A113" s="11" t="s">
        <v>114</v>
      </c>
      <c r="B113" s="11" t="n">
        <v>6</v>
      </c>
      <c r="C113" s="11" t="s">
        <v>115</v>
      </c>
      <c r="D113" s="11" t="n">
        <v>2013</v>
      </c>
      <c r="E113" s="11" t="s">
        <v>116</v>
      </c>
      <c r="F113" s="11" t="s">
        <v>120</v>
      </c>
      <c r="G113" s="1" t="n">
        <v>8.65</v>
      </c>
      <c r="H113" s="1" t="n">
        <v>352.5</v>
      </c>
      <c r="I113" s="1" t="n">
        <f aca="false">(G113 +10) / (H113/1000)</f>
        <v>52.9078014184397</v>
      </c>
      <c r="J113" s="1" t="n">
        <v>7.9</v>
      </c>
      <c r="K113" s="1" t="s">
        <v>74</v>
      </c>
      <c r="L113" s="11" t="s">
        <v>90</v>
      </c>
      <c r="M113" s="11" t="s">
        <v>117</v>
      </c>
      <c r="N113" s="11" t="s">
        <v>77</v>
      </c>
      <c r="O113" s="11" t="s">
        <v>77</v>
      </c>
      <c r="P113" s="11" t="s">
        <v>92</v>
      </c>
      <c r="Q113" s="11" t="s">
        <v>78</v>
      </c>
      <c r="R113" s="11" t="n">
        <v>2.25</v>
      </c>
      <c r="S113" s="11" t="s">
        <v>53</v>
      </c>
      <c r="T113" s="12" t="n">
        <v>40878</v>
      </c>
      <c r="U113" s="11" t="n">
        <v>5</v>
      </c>
      <c r="V113" s="11" t="s">
        <v>54</v>
      </c>
      <c r="W113" s="11" t="n">
        <f aca="false">R113*U113</f>
        <v>11.25</v>
      </c>
      <c r="X113" s="14" t="n">
        <v>0.52</v>
      </c>
      <c r="Y113" s="14" t="n">
        <v>0.02</v>
      </c>
      <c r="Z113" s="13" t="n">
        <f aca="false">Y113*SQRT(AA113)</f>
        <v>0.0447213595499958</v>
      </c>
      <c r="AA113" s="15" t="n">
        <v>5</v>
      </c>
      <c r="AB113" s="13" t="n">
        <v>0.5</v>
      </c>
      <c r="AC113" s="13" t="n">
        <v>0.04</v>
      </c>
      <c r="AD113" s="13" t="n">
        <f aca="false">AC113*SQRT(AE113)</f>
        <v>0.0894427190999916</v>
      </c>
      <c r="AE113" s="11" t="n">
        <v>5</v>
      </c>
      <c r="AF113" s="11" t="n">
        <f aca="false">LN(AB113/X113)</f>
        <v>-0.0392207131532814</v>
      </c>
      <c r="AG113" s="11" t="n">
        <f aca="false">((AD113)^2/((AB113)^2 * AE113)) + ((Z113)^2/((X113)^2 * AA113))</f>
        <v>0.0078792899408284</v>
      </c>
      <c r="AH113" s="11" t="n">
        <f aca="false">((AA113*AE113)/(AA113+AE113)) + ((U113*U113)/(U113+U113))</f>
        <v>5</v>
      </c>
      <c r="AI113" s="11" t="n">
        <f aca="false">AH113/2</f>
        <v>2.5</v>
      </c>
      <c r="AJ113" s="11" t="n">
        <f aca="false">AF113*AI113</f>
        <v>-0.0980517828832035</v>
      </c>
      <c r="AK113" s="11" t="s">
        <v>68</v>
      </c>
      <c r="AL113" s="11" t="s">
        <v>56</v>
      </c>
      <c r="AM113" s="11" t="s">
        <v>64</v>
      </c>
      <c r="AN113" s="11" t="s">
        <v>58</v>
      </c>
      <c r="AO113" s="11" t="s">
        <v>59</v>
      </c>
      <c r="AP113" s="11" t="s">
        <v>123</v>
      </c>
      <c r="AQ113" s="11" t="s">
        <v>119</v>
      </c>
    </row>
    <row r="114" customFormat="false" ht="13.8" hidden="false" customHeight="false" outlineLevel="0" collapsed="false">
      <c r="A114" s="11" t="s">
        <v>114</v>
      </c>
      <c r="B114" s="11" t="n">
        <v>6</v>
      </c>
      <c r="C114" s="11" t="s">
        <v>115</v>
      </c>
      <c r="D114" s="11" t="n">
        <v>2013</v>
      </c>
      <c r="E114" s="11" t="s">
        <v>116</v>
      </c>
      <c r="F114" s="11" t="s">
        <v>46</v>
      </c>
      <c r="G114" s="1" t="n">
        <v>8.65</v>
      </c>
      <c r="H114" s="1" t="n">
        <v>352.5</v>
      </c>
      <c r="I114" s="1" t="n">
        <f aca="false">(G114 +10) / (H114/1000)</f>
        <v>52.9078014184397</v>
      </c>
      <c r="J114" s="1" t="n">
        <v>7.9</v>
      </c>
      <c r="K114" s="1" t="s">
        <v>74</v>
      </c>
      <c r="L114" s="11" t="s">
        <v>90</v>
      </c>
      <c r="M114" s="11" t="s">
        <v>117</v>
      </c>
      <c r="N114" s="11" t="s">
        <v>77</v>
      </c>
      <c r="O114" s="11" t="s">
        <v>77</v>
      </c>
      <c r="P114" s="11" t="s">
        <v>92</v>
      </c>
      <c r="Q114" s="11" t="s">
        <v>78</v>
      </c>
      <c r="R114" s="11" t="n">
        <v>2.25</v>
      </c>
      <c r="S114" s="11" t="s">
        <v>53</v>
      </c>
      <c r="T114" s="12" t="n">
        <v>40878</v>
      </c>
      <c r="U114" s="11" t="n">
        <v>5</v>
      </c>
      <c r="V114" s="11" t="s">
        <v>54</v>
      </c>
      <c r="W114" s="11" t="n">
        <f aca="false">R114*U114</f>
        <v>11.25</v>
      </c>
      <c r="X114" s="13" t="n">
        <v>1.21</v>
      </c>
      <c r="Y114" s="13" t="n">
        <v>0.08</v>
      </c>
      <c r="Z114" s="13" t="n">
        <f aca="false">Y114*SQRT(AA114)</f>
        <v>0.178885438199983</v>
      </c>
      <c r="AA114" s="11" t="n">
        <v>5</v>
      </c>
      <c r="AB114" s="13" t="n">
        <v>1.14</v>
      </c>
      <c r="AC114" s="13" t="n">
        <v>0.07</v>
      </c>
      <c r="AD114" s="13" t="n">
        <f aca="false">AC114*SQRT(AE114)</f>
        <v>0.156524758424985</v>
      </c>
      <c r="AE114" s="11" t="n">
        <v>5</v>
      </c>
      <c r="AF114" s="11" t="n">
        <f aca="false">LN(AB114/X114)</f>
        <v>-0.0595920972022457</v>
      </c>
      <c r="AG114" s="11" t="n">
        <f aca="false">((AD114)^2/((AB114)^2 * AE114)) + ((Z114)^2/((X114)^2 * AA114))</f>
        <v>0.00814167700384092</v>
      </c>
      <c r="AH114" s="11" t="n">
        <f aca="false">((AA114*AE114)/(AA114+AE114)) + ((U114*U114)/(U114+U114))</f>
        <v>5</v>
      </c>
      <c r="AI114" s="11" t="n">
        <f aca="false">AH114/2</f>
        <v>2.5</v>
      </c>
      <c r="AJ114" s="11" t="n">
        <f aca="false">AF114*AI114</f>
        <v>-0.148980243005614</v>
      </c>
      <c r="AK114" s="11" t="s">
        <v>68</v>
      </c>
      <c r="AL114" s="11" t="s">
        <v>56</v>
      </c>
      <c r="AM114" s="11" t="s">
        <v>67</v>
      </c>
      <c r="AN114" s="11" t="s">
        <v>58</v>
      </c>
      <c r="AO114" s="11" t="s">
        <v>59</v>
      </c>
      <c r="AP114" s="11" t="s">
        <v>124</v>
      </c>
      <c r="AQ114" s="11" t="s">
        <v>119</v>
      </c>
    </row>
    <row r="115" customFormat="false" ht="13.8" hidden="false" customHeight="false" outlineLevel="0" collapsed="false">
      <c r="A115" s="11" t="s">
        <v>114</v>
      </c>
      <c r="B115" s="11" t="n">
        <v>6</v>
      </c>
      <c r="C115" s="11" t="s">
        <v>115</v>
      </c>
      <c r="D115" s="11" t="n">
        <v>2013</v>
      </c>
      <c r="E115" s="11" t="s">
        <v>116</v>
      </c>
      <c r="F115" s="11" t="s">
        <v>120</v>
      </c>
      <c r="G115" s="1" t="n">
        <v>8.65</v>
      </c>
      <c r="H115" s="1" t="n">
        <v>352.5</v>
      </c>
      <c r="I115" s="1" t="n">
        <f aca="false">(G115 +10) / (H115/1000)</f>
        <v>52.9078014184397</v>
      </c>
      <c r="J115" s="1" t="n">
        <v>7.9</v>
      </c>
      <c r="K115" s="1" t="s">
        <v>74</v>
      </c>
      <c r="L115" s="11" t="s">
        <v>90</v>
      </c>
      <c r="M115" s="11" t="s">
        <v>117</v>
      </c>
      <c r="N115" s="11" t="s">
        <v>77</v>
      </c>
      <c r="O115" s="11" t="s">
        <v>77</v>
      </c>
      <c r="P115" s="11" t="s">
        <v>92</v>
      </c>
      <c r="Q115" s="11" t="s">
        <v>78</v>
      </c>
      <c r="R115" s="11" t="n">
        <v>2.25</v>
      </c>
      <c r="S115" s="11" t="s">
        <v>53</v>
      </c>
      <c r="T115" s="12" t="n">
        <v>40878</v>
      </c>
      <c r="U115" s="11" t="n">
        <v>5</v>
      </c>
      <c r="V115" s="11" t="s">
        <v>54</v>
      </c>
      <c r="W115" s="11" t="n">
        <f aca="false">R115*U115</f>
        <v>11.25</v>
      </c>
      <c r="X115" s="14" t="n">
        <v>1.07</v>
      </c>
      <c r="Y115" s="14" t="n">
        <v>0.1</v>
      </c>
      <c r="Z115" s="13" t="n">
        <f aca="false">Y115*SQRT(AA115)</f>
        <v>0.223606797749979</v>
      </c>
      <c r="AA115" s="15" t="n">
        <v>5</v>
      </c>
      <c r="AB115" s="13" t="n">
        <v>1.21</v>
      </c>
      <c r="AC115" s="13" t="n">
        <v>0.17</v>
      </c>
      <c r="AD115" s="13" t="n">
        <f aca="false">AC115*SQRT(AE115)</f>
        <v>0.380131556174964</v>
      </c>
      <c r="AE115" s="11" t="n">
        <v>5</v>
      </c>
      <c r="AF115" s="11" t="n">
        <f aca="false">LN(AB115/X115)</f>
        <v>0.122961711134835</v>
      </c>
      <c r="AG115" s="11" t="n">
        <f aca="false">((AD115)^2/((AB115)^2 * AE115)) + ((Z115)^2/((X115)^2 * AA115))</f>
        <v>0.0284734761427827</v>
      </c>
      <c r="AH115" s="11" t="n">
        <f aca="false">((AA115*AE115)/(AA115+AE115)) + ((U115*U115)/(U115+U115))</f>
        <v>5</v>
      </c>
      <c r="AI115" s="11" t="n">
        <f aca="false">AH115/2</f>
        <v>2.5</v>
      </c>
      <c r="AJ115" s="11" t="n">
        <f aca="false">AF115*AI115</f>
        <v>0.307404277837088</v>
      </c>
      <c r="AK115" s="11" t="s">
        <v>68</v>
      </c>
      <c r="AL115" s="11" t="s">
        <v>56</v>
      </c>
      <c r="AM115" s="11" t="s">
        <v>67</v>
      </c>
      <c r="AN115" s="11" t="s">
        <v>58</v>
      </c>
      <c r="AO115" s="11" t="s">
        <v>59</v>
      </c>
      <c r="AP115" s="11" t="s">
        <v>125</v>
      </c>
      <c r="AQ115" s="11" t="s">
        <v>119</v>
      </c>
    </row>
    <row r="116" customFormat="false" ht="13.8" hidden="false" customHeight="false" outlineLevel="0" collapsed="false">
      <c r="A116" s="11" t="s">
        <v>114</v>
      </c>
      <c r="B116" s="11" t="n">
        <v>6</v>
      </c>
      <c r="C116" s="11" t="s">
        <v>115</v>
      </c>
      <c r="D116" s="11" t="n">
        <v>2013</v>
      </c>
      <c r="E116" s="11" t="s">
        <v>116</v>
      </c>
      <c r="F116" s="11" t="s">
        <v>46</v>
      </c>
      <c r="G116" s="1" t="n">
        <v>8.65</v>
      </c>
      <c r="H116" s="1" t="n">
        <v>352.5</v>
      </c>
      <c r="I116" s="1" t="n">
        <f aca="false">(G116 +10) / (H116/1000)</f>
        <v>52.9078014184397</v>
      </c>
      <c r="J116" s="1" t="n">
        <v>7.9</v>
      </c>
      <c r="K116" s="1" t="s">
        <v>74</v>
      </c>
      <c r="L116" s="11" t="s">
        <v>90</v>
      </c>
      <c r="M116" s="11" t="s">
        <v>117</v>
      </c>
      <c r="N116" s="11" t="s">
        <v>77</v>
      </c>
      <c r="O116" s="11" t="s">
        <v>77</v>
      </c>
      <c r="P116" s="11" t="s">
        <v>92</v>
      </c>
      <c r="Q116" s="11" t="s">
        <v>78</v>
      </c>
      <c r="R116" s="11" t="n">
        <v>2.25</v>
      </c>
      <c r="S116" s="11" t="s">
        <v>53</v>
      </c>
      <c r="T116" s="12" t="n">
        <v>40878</v>
      </c>
      <c r="U116" s="11" t="n">
        <v>5</v>
      </c>
      <c r="V116" s="11" t="s">
        <v>54</v>
      </c>
      <c r="W116" s="11" t="n">
        <f aca="false">R116*U116</f>
        <v>11.25</v>
      </c>
      <c r="X116" s="13" t="n">
        <v>1.5</v>
      </c>
      <c r="Y116" s="13" t="n">
        <v>0.06</v>
      </c>
      <c r="Z116" s="13" t="n">
        <f aca="false">Y116*SQRT(AA116)</f>
        <v>0.134164078649987</v>
      </c>
      <c r="AA116" s="11" t="n">
        <v>5</v>
      </c>
      <c r="AB116" s="13" t="n">
        <v>1.45</v>
      </c>
      <c r="AC116" s="13" t="n">
        <v>0.05</v>
      </c>
      <c r="AD116" s="13" t="n">
        <f aca="false">AC116*SQRT(AE116)</f>
        <v>0.11180339887499</v>
      </c>
      <c r="AE116" s="11" t="n">
        <v>5</v>
      </c>
      <c r="AF116" s="11" t="n">
        <f aca="false">LN(AB116/X116)</f>
        <v>-0.0339015516756813</v>
      </c>
      <c r="AG116" s="11" t="n">
        <f aca="false">((AD116)^2/((AB116)^2 * AE116)) + ((Z116)^2/((X116)^2 * AA116))</f>
        <v>0.00278906064209275</v>
      </c>
      <c r="AH116" s="11" t="n">
        <f aca="false">((AA116*AE116)/(AA116+AE116)) + ((U116*U116)/(U116+U116))</f>
        <v>5</v>
      </c>
      <c r="AI116" s="11" t="n">
        <f aca="false">AH116/2</f>
        <v>2.5</v>
      </c>
      <c r="AJ116" s="11" t="n">
        <f aca="false">AF116*AI116</f>
        <v>-0.0847538791892032</v>
      </c>
      <c r="AK116" s="11" t="s">
        <v>68</v>
      </c>
      <c r="AL116" s="11" t="s">
        <v>56</v>
      </c>
      <c r="AM116" s="11" t="s">
        <v>66</v>
      </c>
      <c r="AN116" s="11" t="s">
        <v>58</v>
      </c>
      <c r="AO116" s="11" t="s">
        <v>59</v>
      </c>
      <c r="AP116" s="11" t="s">
        <v>126</v>
      </c>
      <c r="AQ116" s="11" t="s">
        <v>119</v>
      </c>
    </row>
    <row r="117" customFormat="false" ht="13.8" hidden="false" customHeight="false" outlineLevel="0" collapsed="false">
      <c r="A117" s="11" t="s">
        <v>114</v>
      </c>
      <c r="B117" s="11" t="n">
        <v>6</v>
      </c>
      <c r="C117" s="11" t="s">
        <v>115</v>
      </c>
      <c r="D117" s="11" t="n">
        <v>2013</v>
      </c>
      <c r="E117" s="11" t="s">
        <v>116</v>
      </c>
      <c r="F117" s="11" t="s">
        <v>120</v>
      </c>
      <c r="G117" s="1" t="n">
        <v>8.65</v>
      </c>
      <c r="H117" s="1" t="n">
        <v>352.5</v>
      </c>
      <c r="I117" s="1" t="n">
        <f aca="false">(G117 +10) / (H117/1000)</f>
        <v>52.9078014184397</v>
      </c>
      <c r="J117" s="1" t="n">
        <v>7.9</v>
      </c>
      <c r="K117" s="1" t="s">
        <v>74</v>
      </c>
      <c r="L117" s="11" t="s">
        <v>90</v>
      </c>
      <c r="M117" s="11" t="s">
        <v>117</v>
      </c>
      <c r="N117" s="11" t="s">
        <v>77</v>
      </c>
      <c r="O117" s="11" t="s">
        <v>77</v>
      </c>
      <c r="P117" s="11" t="s">
        <v>92</v>
      </c>
      <c r="Q117" s="11" t="s">
        <v>78</v>
      </c>
      <c r="R117" s="11" t="n">
        <v>2.25</v>
      </c>
      <c r="S117" s="11" t="s">
        <v>53</v>
      </c>
      <c r="T117" s="12" t="n">
        <v>40878</v>
      </c>
      <c r="U117" s="11" t="n">
        <v>5</v>
      </c>
      <c r="V117" s="11" t="s">
        <v>54</v>
      </c>
      <c r="W117" s="11" t="n">
        <f aca="false">R117*U117</f>
        <v>11.25</v>
      </c>
      <c r="X117" s="14" t="n">
        <v>1.63</v>
      </c>
      <c r="Y117" s="14" t="n">
        <v>0.09</v>
      </c>
      <c r="Z117" s="13" t="n">
        <f aca="false">Y117*SQRT(AA117)</f>
        <v>0.201246117974981</v>
      </c>
      <c r="AA117" s="15" t="n">
        <v>5</v>
      </c>
      <c r="AB117" s="13" t="n">
        <v>1.56</v>
      </c>
      <c r="AC117" s="13" t="n">
        <v>0.09</v>
      </c>
      <c r="AD117" s="13" t="n">
        <f aca="false">AC117*SQRT(AE117)</f>
        <v>0.201246117974981</v>
      </c>
      <c r="AE117" s="11" t="n">
        <v>5</v>
      </c>
      <c r="AF117" s="11" t="n">
        <f aca="false">LN(AB117/X117)</f>
        <v>-0.0438941935572252</v>
      </c>
      <c r="AG117" s="11" t="n">
        <f aca="false">((AD117)^2/((AB117)^2 * AE117)) + ((Z117)^2/((X117)^2 * AA117))</f>
        <v>0.00637706810513031</v>
      </c>
      <c r="AH117" s="11" t="n">
        <f aca="false">((AA117*AE117)/(AA117+AE117)) + ((U117*U117)/(U117+U117))</f>
        <v>5</v>
      </c>
      <c r="AI117" s="11" t="n">
        <f aca="false">AH117/2</f>
        <v>2.5</v>
      </c>
      <c r="AJ117" s="11" t="n">
        <f aca="false">AF117*AI117</f>
        <v>-0.109735483893063</v>
      </c>
      <c r="AK117" s="11" t="s">
        <v>68</v>
      </c>
      <c r="AL117" s="11" t="s">
        <v>56</v>
      </c>
      <c r="AM117" s="11" t="s">
        <v>66</v>
      </c>
      <c r="AN117" s="11" t="s">
        <v>58</v>
      </c>
      <c r="AO117" s="11" t="s">
        <v>59</v>
      </c>
      <c r="AP117" s="11" t="s">
        <v>127</v>
      </c>
      <c r="AQ117" s="11" t="s">
        <v>119</v>
      </c>
    </row>
    <row r="118" customFormat="false" ht="13.8" hidden="false" customHeight="false" outlineLevel="0" collapsed="false">
      <c r="A118" s="11" t="s">
        <v>114</v>
      </c>
      <c r="B118" s="11" t="n">
        <v>6</v>
      </c>
      <c r="C118" s="11" t="s">
        <v>115</v>
      </c>
      <c r="D118" s="11" t="n">
        <v>2013</v>
      </c>
      <c r="E118" s="11" t="s">
        <v>116</v>
      </c>
      <c r="F118" s="11" t="s">
        <v>46</v>
      </c>
      <c r="G118" s="1" t="n">
        <v>8.65</v>
      </c>
      <c r="H118" s="1" t="n">
        <v>352.5</v>
      </c>
      <c r="I118" s="1" t="n">
        <f aca="false">(G118 +10) / (H118/1000)</f>
        <v>52.9078014184397</v>
      </c>
      <c r="J118" s="1" t="n">
        <v>7.9</v>
      </c>
      <c r="K118" s="1" t="s">
        <v>74</v>
      </c>
      <c r="L118" s="11" t="s">
        <v>90</v>
      </c>
      <c r="M118" s="11" t="s">
        <v>117</v>
      </c>
      <c r="N118" s="11" t="s">
        <v>77</v>
      </c>
      <c r="O118" s="11" t="s">
        <v>77</v>
      </c>
      <c r="P118" s="11" t="s">
        <v>92</v>
      </c>
      <c r="Q118" s="11" t="s">
        <v>78</v>
      </c>
      <c r="R118" s="11" t="n">
        <v>2.25</v>
      </c>
      <c r="S118" s="11" t="s">
        <v>53</v>
      </c>
      <c r="T118" s="12" t="n">
        <v>40878</v>
      </c>
      <c r="U118" s="11" t="n">
        <v>5</v>
      </c>
      <c r="V118" s="11" t="s">
        <v>54</v>
      </c>
      <c r="W118" s="11" t="n">
        <f aca="false">R118*U118</f>
        <v>11.25</v>
      </c>
      <c r="X118" s="13" t="n">
        <v>3.18</v>
      </c>
      <c r="Y118" s="13" t="n">
        <v>0.16</v>
      </c>
      <c r="Z118" s="13" t="n">
        <f aca="false">Y118*SQRT(AA118)</f>
        <v>0.357770876399966</v>
      </c>
      <c r="AA118" s="11" t="n">
        <v>5</v>
      </c>
      <c r="AB118" s="13" t="n">
        <v>3.1</v>
      </c>
      <c r="AC118" s="13" t="n">
        <v>0.15</v>
      </c>
      <c r="AD118" s="13" t="n">
        <f aca="false">AC118*SQRT(AE118)</f>
        <v>0.335410196624968</v>
      </c>
      <c r="AE118" s="11" t="n">
        <v>5</v>
      </c>
      <c r="AF118" s="11" t="n">
        <f aca="false">LN(AB118/X118)</f>
        <v>-0.0254790853009849</v>
      </c>
      <c r="AG118" s="11" t="n">
        <f aca="false">((AD118)^2/((AB118)^2 * AE118)) + ((Z118)^2/((X118)^2 * AA118))</f>
        <v>0.00487285656360901</v>
      </c>
      <c r="AH118" s="11" t="n">
        <f aca="false">((AA118*AE118)/(AA118+AE118)) + ((U118*U118)/(U118+U118))</f>
        <v>5</v>
      </c>
      <c r="AI118" s="11" t="n">
        <f aca="false">AH118/2</f>
        <v>2.5</v>
      </c>
      <c r="AJ118" s="11" t="n">
        <f aca="false">AF118*AI118</f>
        <v>-0.0636977132524623</v>
      </c>
      <c r="AK118" s="11" t="s">
        <v>68</v>
      </c>
      <c r="AL118" s="11" t="s">
        <v>56</v>
      </c>
      <c r="AM118" s="11" t="s">
        <v>128</v>
      </c>
      <c r="AN118" s="11" t="s">
        <v>58</v>
      </c>
      <c r="AO118" s="11" t="s">
        <v>59</v>
      </c>
      <c r="AP118" s="11" t="s">
        <v>118</v>
      </c>
      <c r="AQ118" s="11" t="s">
        <v>119</v>
      </c>
    </row>
    <row r="119" customFormat="false" ht="13.8" hidden="false" customHeight="false" outlineLevel="0" collapsed="false">
      <c r="A119" s="11" t="s">
        <v>114</v>
      </c>
      <c r="B119" s="11" t="n">
        <v>6</v>
      </c>
      <c r="C119" s="11" t="s">
        <v>115</v>
      </c>
      <c r="D119" s="11" t="n">
        <v>2013</v>
      </c>
      <c r="E119" s="11" t="s">
        <v>116</v>
      </c>
      <c r="F119" s="11" t="s">
        <v>120</v>
      </c>
      <c r="G119" s="1" t="n">
        <v>8.65</v>
      </c>
      <c r="H119" s="1" t="n">
        <v>352.5</v>
      </c>
      <c r="I119" s="1" t="n">
        <f aca="false">(G119 +10) / (H119/1000)</f>
        <v>52.9078014184397</v>
      </c>
      <c r="J119" s="1" t="n">
        <v>7.9</v>
      </c>
      <c r="K119" s="1" t="s">
        <v>74</v>
      </c>
      <c r="L119" s="11" t="s">
        <v>90</v>
      </c>
      <c r="M119" s="11" t="s">
        <v>117</v>
      </c>
      <c r="N119" s="11" t="s">
        <v>77</v>
      </c>
      <c r="O119" s="11" t="s">
        <v>77</v>
      </c>
      <c r="P119" s="11" t="s">
        <v>92</v>
      </c>
      <c r="Q119" s="11" t="s">
        <v>78</v>
      </c>
      <c r="R119" s="11" t="n">
        <v>2.25</v>
      </c>
      <c r="S119" s="11" t="s">
        <v>53</v>
      </c>
      <c r="T119" s="12" t="n">
        <v>40878</v>
      </c>
      <c r="U119" s="11" t="n">
        <v>5</v>
      </c>
      <c r="V119" s="11" t="s">
        <v>54</v>
      </c>
      <c r="W119" s="11" t="n">
        <f aca="false">R119*U119</f>
        <v>11.25</v>
      </c>
      <c r="X119" s="14" t="n">
        <v>3.21</v>
      </c>
      <c r="Y119" s="14" t="n">
        <v>0.22</v>
      </c>
      <c r="Z119" s="13" t="n">
        <f aca="false">Y119*SQRT(AA119)</f>
        <v>0.491934955049954</v>
      </c>
      <c r="AA119" s="15" t="n">
        <v>5</v>
      </c>
      <c r="AB119" s="13" t="n">
        <v>3.27</v>
      </c>
      <c r="AC119" s="13" t="n">
        <v>0.3</v>
      </c>
      <c r="AD119" s="13" t="n">
        <f aca="false">AC119*SQRT(AE119)</f>
        <v>0.670820393249937</v>
      </c>
      <c r="AE119" s="11" t="n">
        <v>5</v>
      </c>
      <c r="AF119" s="11" t="n">
        <f aca="false">LN(AB119/X119)</f>
        <v>0.0185190477672375</v>
      </c>
      <c r="AG119" s="11" t="n">
        <f aca="false">((AD119)^2/((AB119)^2 * AE119)) + ((Z119)^2/((X119)^2 * AA119))</f>
        <v>0.0131139593158238</v>
      </c>
      <c r="AH119" s="11" t="n">
        <f aca="false">((AA119*AE119)/(AA119+AE119)) + ((U119*U119)/(U119+U119))</f>
        <v>5</v>
      </c>
      <c r="AI119" s="11" t="n">
        <f aca="false">AH119/2</f>
        <v>2.5</v>
      </c>
      <c r="AJ119" s="11" t="n">
        <f aca="false">AF119*AI119</f>
        <v>0.0462976194180938</v>
      </c>
      <c r="AK119" s="11" t="s">
        <v>68</v>
      </c>
      <c r="AL119" s="11" t="s">
        <v>56</v>
      </c>
      <c r="AM119" s="11" t="s">
        <v>128</v>
      </c>
      <c r="AN119" s="11" t="s">
        <v>58</v>
      </c>
      <c r="AO119" s="11" t="s">
        <v>59</v>
      </c>
      <c r="AP119" s="11" t="s">
        <v>121</v>
      </c>
      <c r="AQ119" s="11" t="s">
        <v>119</v>
      </c>
    </row>
    <row r="120" customFormat="false" ht="13.8" hidden="false" customHeight="false" outlineLevel="0" collapsed="false">
      <c r="A120" s="11" t="s">
        <v>129</v>
      </c>
      <c r="B120" s="11" t="n">
        <v>7</v>
      </c>
      <c r="C120" s="11" t="s">
        <v>130</v>
      </c>
      <c r="D120" s="11" t="n">
        <v>2013</v>
      </c>
      <c r="E120" s="11" t="s">
        <v>45</v>
      </c>
      <c r="F120" s="11" t="s">
        <v>46</v>
      </c>
      <c r="G120" s="20" t="n">
        <v>9.45</v>
      </c>
      <c r="H120" s="20" t="n">
        <v>664.7</v>
      </c>
      <c r="I120" s="1" t="n">
        <f aca="false">(G120 +10) / (H120/1000)</f>
        <v>29.2613208966451</v>
      </c>
      <c r="J120" s="1" t="n">
        <v>7</v>
      </c>
      <c r="K120" s="1" t="s">
        <v>47</v>
      </c>
      <c r="L120" s="11" t="s">
        <v>108</v>
      </c>
      <c r="M120" s="11" t="s">
        <v>76</v>
      </c>
      <c r="N120" s="11" t="s">
        <v>50</v>
      </c>
      <c r="O120" s="11" t="s">
        <v>50</v>
      </c>
      <c r="P120" s="11" t="s">
        <v>51</v>
      </c>
      <c r="Q120" s="11" t="s">
        <v>52</v>
      </c>
      <c r="R120" s="11" t="n">
        <v>2.5</v>
      </c>
      <c r="S120" s="11" t="s">
        <v>53</v>
      </c>
      <c r="T120" s="12" t="n">
        <v>39873</v>
      </c>
      <c r="U120" s="11" t="n">
        <v>2.5</v>
      </c>
      <c r="V120" s="11" t="s">
        <v>80</v>
      </c>
      <c r="W120" s="11" t="n">
        <f aca="false">R120*U120</f>
        <v>6.25</v>
      </c>
      <c r="X120" s="13" t="n">
        <v>206.6</v>
      </c>
      <c r="Y120" s="13" t="n">
        <v>26.7</v>
      </c>
      <c r="Z120" s="13" t="n">
        <f aca="false">Y120*SQRT(AA120)</f>
        <v>53.4</v>
      </c>
      <c r="AA120" s="11" t="n">
        <v>4</v>
      </c>
      <c r="AB120" s="13" t="n">
        <v>245.8</v>
      </c>
      <c r="AC120" s="13" t="n">
        <v>40.72</v>
      </c>
      <c r="AD120" s="13" t="n">
        <f aca="false">AC120*SQRT(AE120)</f>
        <v>81.44</v>
      </c>
      <c r="AE120" s="11" t="n">
        <v>4</v>
      </c>
      <c r="AF120" s="11" t="n">
        <f aca="false">LN(AB120/X120)</f>
        <v>0.173733640446396</v>
      </c>
      <c r="AG120" s="11" t="n">
        <f aca="false">((AD120)^2/((AB120)^2 * AE120)) + ((Z120)^2/((X120)^2 * AA120))</f>
        <v>0.0441460227353087</v>
      </c>
      <c r="AH120" s="11" t="n">
        <f aca="false">((AA120*AE120)/(AA120+AE120)) + ((U120*U120)/(U120+U120))</f>
        <v>3.25</v>
      </c>
      <c r="AI120" s="11" t="n">
        <f aca="false">AH120/16</f>
        <v>0.203125</v>
      </c>
      <c r="AJ120" s="11" t="n">
        <f aca="false">AF120*AI120</f>
        <v>0.0352896457156742</v>
      </c>
      <c r="AK120" s="11" t="s">
        <v>68</v>
      </c>
      <c r="AL120" s="11" t="s">
        <v>69</v>
      </c>
      <c r="AM120" s="11" t="s">
        <v>70</v>
      </c>
      <c r="AN120" s="11" t="s">
        <v>131</v>
      </c>
      <c r="AO120" s="11" t="s">
        <v>59</v>
      </c>
      <c r="AP120" s="11" t="s">
        <v>132</v>
      </c>
      <c r="AQ120" s="11" t="s">
        <v>133</v>
      </c>
    </row>
    <row r="121" customFormat="false" ht="13.8" hidden="false" customHeight="false" outlineLevel="0" collapsed="false">
      <c r="A121" s="11" t="s">
        <v>129</v>
      </c>
      <c r="B121" s="11" t="n">
        <v>7</v>
      </c>
      <c r="C121" s="11" t="s">
        <v>130</v>
      </c>
      <c r="D121" s="11" t="n">
        <v>2013</v>
      </c>
      <c r="E121" s="11" t="s">
        <v>45</v>
      </c>
      <c r="F121" s="11" t="s">
        <v>46</v>
      </c>
      <c r="G121" s="20" t="n">
        <v>9.45</v>
      </c>
      <c r="H121" s="20" t="n">
        <v>664.7</v>
      </c>
      <c r="I121" s="1" t="n">
        <f aca="false">(G121 +10) / (H121/1000)</f>
        <v>29.2613208966451</v>
      </c>
      <c r="J121" s="1" t="n">
        <v>7</v>
      </c>
      <c r="K121" s="1" t="s">
        <v>47</v>
      </c>
      <c r="L121" s="11" t="s">
        <v>108</v>
      </c>
      <c r="M121" s="11" t="s">
        <v>76</v>
      </c>
      <c r="N121" s="11" t="s">
        <v>50</v>
      </c>
      <c r="O121" s="11" t="s">
        <v>50</v>
      </c>
      <c r="P121" s="11" t="s">
        <v>51</v>
      </c>
      <c r="Q121" s="11" t="s">
        <v>52</v>
      </c>
      <c r="R121" s="11" t="n">
        <v>2.5</v>
      </c>
      <c r="S121" s="11" t="s">
        <v>53</v>
      </c>
      <c r="T121" s="12" t="n">
        <v>39965</v>
      </c>
      <c r="U121" s="11" t="n">
        <v>2.5</v>
      </c>
      <c r="V121" s="11" t="s">
        <v>80</v>
      </c>
      <c r="W121" s="11" t="n">
        <f aca="false">R121*U121</f>
        <v>6.25</v>
      </c>
      <c r="X121" s="13" t="n">
        <v>225.2</v>
      </c>
      <c r="Y121" s="13" t="n">
        <v>26.7</v>
      </c>
      <c r="Z121" s="13" t="n">
        <f aca="false">Y121*SQRT(AA121)</f>
        <v>53.4</v>
      </c>
      <c r="AA121" s="11" t="n">
        <v>4</v>
      </c>
      <c r="AB121" s="13" t="n">
        <v>200.8</v>
      </c>
      <c r="AC121" s="13" t="n">
        <v>18.04</v>
      </c>
      <c r="AD121" s="13" t="n">
        <f aca="false">AC121*SQRT(AE121)</f>
        <v>36.08</v>
      </c>
      <c r="AE121" s="11" t="n">
        <v>4</v>
      </c>
      <c r="AF121" s="11" t="n">
        <f aca="false">LN(AB121/X121)</f>
        <v>-0.114679508447961</v>
      </c>
      <c r="AG121" s="11" t="n">
        <f aca="false">((AD121)^2/((AB121)^2 * AE121)) + ((Z121)^2/((X121)^2 * AA121))</f>
        <v>0.0221281169831434</v>
      </c>
      <c r="AH121" s="11" t="n">
        <f aca="false">((AA121*AE121)/(AA121+AE121)) + ((U121*U121)/(U121+U121))</f>
        <v>3.25</v>
      </c>
      <c r="AI121" s="11" t="n">
        <f aca="false">AH121/16</f>
        <v>0.203125</v>
      </c>
      <c r="AJ121" s="11" t="n">
        <f aca="false">AF121*AI121</f>
        <v>-0.0232942751534921</v>
      </c>
      <c r="AK121" s="11" t="s">
        <v>68</v>
      </c>
      <c r="AL121" s="11" t="s">
        <v>69</v>
      </c>
      <c r="AM121" s="11" t="s">
        <v>70</v>
      </c>
      <c r="AN121" s="11" t="s">
        <v>131</v>
      </c>
      <c r="AO121" s="11" t="s">
        <v>59</v>
      </c>
      <c r="AP121" s="11" t="s">
        <v>134</v>
      </c>
      <c r="AQ121" s="11" t="s">
        <v>133</v>
      </c>
    </row>
    <row r="122" customFormat="false" ht="13.8" hidden="false" customHeight="false" outlineLevel="0" collapsed="false">
      <c r="A122" s="11" t="s">
        <v>129</v>
      </c>
      <c r="B122" s="11" t="n">
        <v>7</v>
      </c>
      <c r="C122" s="11" t="s">
        <v>130</v>
      </c>
      <c r="D122" s="11" t="n">
        <v>2013</v>
      </c>
      <c r="E122" s="11" t="s">
        <v>45</v>
      </c>
      <c r="F122" s="11" t="s">
        <v>46</v>
      </c>
      <c r="G122" s="20" t="n">
        <v>9.45</v>
      </c>
      <c r="H122" s="20" t="n">
        <v>664.7</v>
      </c>
      <c r="I122" s="1" t="n">
        <f aca="false">(G122 +10) / (H122/1000)</f>
        <v>29.2613208966451</v>
      </c>
      <c r="J122" s="1" t="n">
        <v>7</v>
      </c>
      <c r="K122" s="1" t="s">
        <v>47</v>
      </c>
      <c r="L122" s="11" t="s">
        <v>108</v>
      </c>
      <c r="M122" s="11" t="s">
        <v>76</v>
      </c>
      <c r="N122" s="11" t="s">
        <v>50</v>
      </c>
      <c r="O122" s="11" t="s">
        <v>50</v>
      </c>
      <c r="P122" s="11" t="s">
        <v>51</v>
      </c>
      <c r="Q122" s="11" t="s">
        <v>52</v>
      </c>
      <c r="R122" s="11" t="n">
        <v>2.5</v>
      </c>
      <c r="S122" s="11" t="s">
        <v>53</v>
      </c>
      <c r="T122" s="12" t="n">
        <v>40026</v>
      </c>
      <c r="U122" s="11" t="n">
        <v>2.5</v>
      </c>
      <c r="V122" s="11" t="s">
        <v>80</v>
      </c>
      <c r="W122" s="11" t="n">
        <f aca="false">R122*U122</f>
        <v>6.25</v>
      </c>
      <c r="X122" s="13" t="n">
        <v>232.6</v>
      </c>
      <c r="Y122" s="13" t="n">
        <v>33</v>
      </c>
      <c r="Z122" s="13" t="n">
        <f aca="false">Y122*SQRT(AA122)</f>
        <v>66</v>
      </c>
      <c r="AA122" s="11" t="n">
        <v>4</v>
      </c>
      <c r="AB122" s="13" t="n">
        <v>221.4</v>
      </c>
      <c r="AC122" s="13" t="n">
        <v>30.78</v>
      </c>
      <c r="AD122" s="13" t="n">
        <f aca="false">AC122*SQRT(AE122)</f>
        <v>61.56</v>
      </c>
      <c r="AE122" s="11" t="n">
        <v>4</v>
      </c>
      <c r="AF122" s="11" t="n">
        <f aca="false">LN(AB122/X122)</f>
        <v>-0.0493492198100274</v>
      </c>
      <c r="AG122" s="11" t="n">
        <f aca="false">((AD122)^2/((AB122)^2 * AE122)) + ((Z122)^2/((X122)^2 * AA122))</f>
        <v>0.0394561442198005</v>
      </c>
      <c r="AH122" s="11" t="n">
        <f aca="false">((AA122*AE122)/(AA122+AE122)) + ((U122*U122)/(U122+U122))</f>
        <v>3.25</v>
      </c>
      <c r="AI122" s="11" t="n">
        <f aca="false">AH122/16</f>
        <v>0.203125</v>
      </c>
      <c r="AJ122" s="11" t="n">
        <f aca="false">AF122*AI122</f>
        <v>-0.0100240602739118</v>
      </c>
      <c r="AK122" s="11" t="s">
        <v>68</v>
      </c>
      <c r="AL122" s="11" t="s">
        <v>69</v>
      </c>
      <c r="AM122" s="11" t="s">
        <v>70</v>
      </c>
      <c r="AN122" s="11" t="s">
        <v>131</v>
      </c>
      <c r="AO122" s="11" t="s">
        <v>59</v>
      </c>
      <c r="AP122" s="11" t="s">
        <v>135</v>
      </c>
      <c r="AQ122" s="11" t="s">
        <v>133</v>
      </c>
    </row>
    <row r="123" customFormat="false" ht="13.8" hidden="false" customHeight="false" outlineLevel="0" collapsed="false">
      <c r="A123" s="11" t="s">
        <v>129</v>
      </c>
      <c r="B123" s="11" t="n">
        <v>7</v>
      </c>
      <c r="C123" s="11" t="s">
        <v>130</v>
      </c>
      <c r="D123" s="11" t="n">
        <v>2013</v>
      </c>
      <c r="E123" s="11" t="s">
        <v>45</v>
      </c>
      <c r="F123" s="11" t="s">
        <v>46</v>
      </c>
      <c r="G123" s="20" t="n">
        <v>9.45</v>
      </c>
      <c r="H123" s="20" t="n">
        <v>664.7</v>
      </c>
      <c r="I123" s="1" t="n">
        <f aca="false">(G123 +10) / (H123/1000)</f>
        <v>29.2613208966451</v>
      </c>
      <c r="J123" s="1" t="n">
        <v>7</v>
      </c>
      <c r="K123" s="1" t="s">
        <v>47</v>
      </c>
      <c r="L123" s="11" t="s">
        <v>108</v>
      </c>
      <c r="M123" s="11" t="s">
        <v>76</v>
      </c>
      <c r="N123" s="11" t="s">
        <v>50</v>
      </c>
      <c r="O123" s="11" t="s">
        <v>50</v>
      </c>
      <c r="P123" s="11" t="s">
        <v>51</v>
      </c>
      <c r="Q123" s="11" t="s">
        <v>52</v>
      </c>
      <c r="R123" s="11" t="n">
        <v>2.5</v>
      </c>
      <c r="S123" s="11" t="s">
        <v>53</v>
      </c>
      <c r="T123" s="12" t="n">
        <v>40118</v>
      </c>
      <c r="U123" s="11" t="n">
        <v>2.5</v>
      </c>
      <c r="V123" s="11" t="s">
        <v>80</v>
      </c>
      <c r="W123" s="11" t="n">
        <f aca="false">R123*U123</f>
        <v>6.25</v>
      </c>
      <c r="X123" s="13" t="n">
        <v>301.2</v>
      </c>
      <c r="Y123" s="13" t="n">
        <v>77.28</v>
      </c>
      <c r="Z123" s="13" t="n">
        <f aca="false">Y123*SQRT(AA123)</f>
        <v>154.56</v>
      </c>
      <c r="AA123" s="11" t="n">
        <v>4</v>
      </c>
      <c r="AB123" s="13" t="n">
        <v>240.2</v>
      </c>
      <c r="AC123" s="13" t="n">
        <v>49.94</v>
      </c>
      <c r="AD123" s="13" t="n">
        <f aca="false">AC123*SQRT(AE123)</f>
        <v>99.88</v>
      </c>
      <c r="AE123" s="11" t="n">
        <v>4</v>
      </c>
      <c r="AF123" s="11" t="n">
        <f aca="false">LN(AB123/X123)</f>
        <v>-0.226302586279855</v>
      </c>
      <c r="AG123" s="11" t="n">
        <f aca="false">((AD123)^2/((AB123)^2 * AE123)) + ((Z123)^2/((X123)^2 * AA123))</f>
        <v>0.109056665449964</v>
      </c>
      <c r="AH123" s="11" t="n">
        <f aca="false">((AA123*AE123)/(AA123+AE123)) + ((U123*U123)/(U123+U123))</f>
        <v>3.25</v>
      </c>
      <c r="AI123" s="11" t="n">
        <f aca="false">AH123/16</f>
        <v>0.203125</v>
      </c>
      <c r="AJ123" s="11" t="n">
        <f aca="false">AF123*AI123</f>
        <v>-0.0459677128380955</v>
      </c>
      <c r="AK123" s="11" t="s">
        <v>68</v>
      </c>
      <c r="AL123" s="11" t="s">
        <v>69</v>
      </c>
      <c r="AM123" s="11" t="s">
        <v>70</v>
      </c>
      <c r="AN123" s="11" t="s">
        <v>131</v>
      </c>
      <c r="AO123" s="11" t="s">
        <v>59</v>
      </c>
      <c r="AP123" s="11" t="s">
        <v>136</v>
      </c>
      <c r="AQ123" s="11" t="s">
        <v>133</v>
      </c>
    </row>
    <row r="124" customFormat="false" ht="13.8" hidden="false" customHeight="false" outlineLevel="0" collapsed="false">
      <c r="A124" s="11" t="s">
        <v>129</v>
      </c>
      <c r="B124" s="11" t="n">
        <v>7</v>
      </c>
      <c r="C124" s="11" t="s">
        <v>130</v>
      </c>
      <c r="D124" s="11" t="n">
        <v>2013</v>
      </c>
      <c r="E124" s="11" t="s">
        <v>45</v>
      </c>
      <c r="F124" s="11" t="s">
        <v>46</v>
      </c>
      <c r="G124" s="20" t="n">
        <v>9.45</v>
      </c>
      <c r="H124" s="20" t="n">
        <v>664.7</v>
      </c>
      <c r="I124" s="1" t="n">
        <f aca="false">(G124 +10) / (H124/1000)</f>
        <v>29.2613208966451</v>
      </c>
      <c r="J124" s="1" t="n">
        <v>7</v>
      </c>
      <c r="K124" s="1" t="s">
        <v>47</v>
      </c>
      <c r="L124" s="11" t="s">
        <v>108</v>
      </c>
      <c r="M124" s="11" t="s">
        <v>137</v>
      </c>
      <c r="N124" s="11" t="s">
        <v>50</v>
      </c>
      <c r="O124" s="11" t="s">
        <v>50</v>
      </c>
      <c r="P124" s="11" t="s">
        <v>51</v>
      </c>
      <c r="Q124" s="11" t="s">
        <v>52</v>
      </c>
      <c r="R124" s="11" t="n">
        <v>2.5</v>
      </c>
      <c r="S124" s="11" t="s">
        <v>53</v>
      </c>
      <c r="T124" s="12" t="n">
        <v>40238</v>
      </c>
      <c r="U124" s="11" t="n">
        <v>2.5</v>
      </c>
      <c r="V124" s="11" t="s">
        <v>80</v>
      </c>
      <c r="W124" s="11" t="n">
        <f aca="false">R124*U124</f>
        <v>6.25</v>
      </c>
      <c r="X124" s="13" t="n">
        <v>208.8</v>
      </c>
      <c r="Y124" s="13" t="n">
        <v>43.3</v>
      </c>
      <c r="Z124" s="13" t="n">
        <f aca="false">Y124*SQRT(AA124)</f>
        <v>86.6</v>
      </c>
      <c r="AA124" s="11" t="n">
        <v>4</v>
      </c>
      <c r="AB124" s="13" t="n">
        <v>226.6</v>
      </c>
      <c r="AC124" s="13" t="n">
        <v>24.52</v>
      </c>
      <c r="AD124" s="13" t="n">
        <f aca="false">AC124*SQRT(AE124)</f>
        <v>49.04</v>
      </c>
      <c r="AE124" s="11" t="n">
        <v>4</v>
      </c>
      <c r="AF124" s="11" t="n">
        <f aca="false">LN(AB124/X124)</f>
        <v>0.0818094925854222</v>
      </c>
      <c r="AG124" s="11" t="n">
        <f aca="false">((AD124)^2/((AB124)^2 * AE124)) + ((Z124)^2/((X124)^2 * AA124))</f>
        <v>0.05471362470423</v>
      </c>
      <c r="AH124" s="11" t="n">
        <f aca="false">((AA124*AE124)/(AA124+AE124)) + ((U124*U124)/(U124+U124))</f>
        <v>3.25</v>
      </c>
      <c r="AI124" s="11" t="n">
        <f aca="false">AH124/16</f>
        <v>0.203125</v>
      </c>
      <c r="AJ124" s="11" t="n">
        <f aca="false">AF124*AI124</f>
        <v>0.0166175531814139</v>
      </c>
      <c r="AK124" s="11" t="s">
        <v>68</v>
      </c>
      <c r="AL124" s="11" t="s">
        <v>69</v>
      </c>
      <c r="AM124" s="11" t="s">
        <v>70</v>
      </c>
      <c r="AN124" s="11" t="s">
        <v>131</v>
      </c>
      <c r="AO124" s="11" t="s">
        <v>59</v>
      </c>
      <c r="AP124" s="11" t="s">
        <v>138</v>
      </c>
      <c r="AQ124" s="11" t="s">
        <v>133</v>
      </c>
    </row>
    <row r="125" customFormat="false" ht="13.8" hidden="false" customHeight="false" outlineLevel="0" collapsed="false">
      <c r="A125" s="11" t="s">
        <v>129</v>
      </c>
      <c r="B125" s="11" t="n">
        <v>7</v>
      </c>
      <c r="C125" s="11" t="s">
        <v>130</v>
      </c>
      <c r="D125" s="11" t="n">
        <v>2013</v>
      </c>
      <c r="E125" s="11" t="s">
        <v>45</v>
      </c>
      <c r="F125" s="11" t="s">
        <v>46</v>
      </c>
      <c r="G125" s="20" t="n">
        <v>9.45</v>
      </c>
      <c r="H125" s="20" t="n">
        <v>664.7</v>
      </c>
      <c r="I125" s="1" t="n">
        <f aca="false">(G125 +10) / (H125/1000)</f>
        <v>29.2613208966451</v>
      </c>
      <c r="J125" s="1" t="n">
        <v>7</v>
      </c>
      <c r="K125" s="1" t="s">
        <v>47</v>
      </c>
      <c r="L125" s="11" t="s">
        <v>108</v>
      </c>
      <c r="M125" s="11" t="s">
        <v>137</v>
      </c>
      <c r="N125" s="11" t="s">
        <v>50</v>
      </c>
      <c r="O125" s="11" t="s">
        <v>50</v>
      </c>
      <c r="P125" s="11" t="s">
        <v>51</v>
      </c>
      <c r="Q125" s="11" t="s">
        <v>52</v>
      </c>
      <c r="R125" s="11" t="n">
        <v>2.5</v>
      </c>
      <c r="S125" s="11" t="s">
        <v>53</v>
      </c>
      <c r="T125" s="12" t="n">
        <v>40330</v>
      </c>
      <c r="U125" s="11" t="n">
        <v>2.5</v>
      </c>
      <c r="V125" s="11" t="s">
        <v>80</v>
      </c>
      <c r="W125" s="11" t="n">
        <f aca="false">R125*U125</f>
        <v>6.25</v>
      </c>
      <c r="X125" s="13" t="n">
        <v>235</v>
      </c>
      <c r="Y125" s="13" t="n">
        <v>27.1</v>
      </c>
      <c r="Z125" s="13" t="n">
        <f aca="false">Y125*SQRT(AA125)</f>
        <v>54.2</v>
      </c>
      <c r="AA125" s="11" t="n">
        <v>4</v>
      </c>
      <c r="AB125" s="13" t="n">
        <v>241.2</v>
      </c>
      <c r="AC125" s="13" t="n">
        <v>26.46</v>
      </c>
      <c r="AD125" s="13" t="n">
        <f aca="false">AC125*SQRT(AE125)</f>
        <v>52.92</v>
      </c>
      <c r="AE125" s="11" t="n">
        <v>4</v>
      </c>
      <c r="AF125" s="11" t="n">
        <f aca="false">LN(AB125/X125)</f>
        <v>0.0260409507088714</v>
      </c>
      <c r="AG125" s="11" t="n">
        <f aca="false">((AD125)^2/((AB125)^2 * AE125)) + ((Z125)^2/((X125)^2 * AA125))</f>
        <v>0.0253329235762768</v>
      </c>
      <c r="AH125" s="11" t="n">
        <f aca="false">((AA125*AE125)/(AA125+AE125)) + ((U125*U125)/(U125+U125))</f>
        <v>3.25</v>
      </c>
      <c r="AI125" s="11" t="n">
        <f aca="false">AH125/16</f>
        <v>0.203125</v>
      </c>
      <c r="AJ125" s="11" t="n">
        <f aca="false">AF125*AI125</f>
        <v>0.0052895681127395</v>
      </c>
      <c r="AK125" s="11" t="s">
        <v>68</v>
      </c>
      <c r="AL125" s="11" t="s">
        <v>69</v>
      </c>
      <c r="AM125" s="11" t="s">
        <v>70</v>
      </c>
      <c r="AN125" s="11" t="s">
        <v>131</v>
      </c>
      <c r="AO125" s="11" t="s">
        <v>59</v>
      </c>
      <c r="AP125" s="11" t="s">
        <v>139</v>
      </c>
      <c r="AQ125" s="11" t="s">
        <v>133</v>
      </c>
    </row>
    <row r="126" customFormat="false" ht="13.8" hidden="false" customHeight="false" outlineLevel="0" collapsed="false">
      <c r="A126" s="11" t="s">
        <v>129</v>
      </c>
      <c r="B126" s="11" t="n">
        <v>7</v>
      </c>
      <c r="C126" s="11" t="s">
        <v>130</v>
      </c>
      <c r="D126" s="11" t="n">
        <v>2013</v>
      </c>
      <c r="E126" s="11" t="s">
        <v>45</v>
      </c>
      <c r="F126" s="11" t="s">
        <v>46</v>
      </c>
      <c r="G126" s="20" t="n">
        <v>9.45</v>
      </c>
      <c r="H126" s="20" t="n">
        <v>664.7</v>
      </c>
      <c r="I126" s="1" t="n">
        <f aca="false">(G126 +10) / (H126/1000)</f>
        <v>29.2613208966451</v>
      </c>
      <c r="J126" s="1" t="n">
        <v>7</v>
      </c>
      <c r="K126" s="1" t="s">
        <v>47</v>
      </c>
      <c r="L126" s="11" t="s">
        <v>48</v>
      </c>
      <c r="M126" s="11" t="s">
        <v>140</v>
      </c>
      <c r="N126" s="11" t="s">
        <v>50</v>
      </c>
      <c r="O126" s="11" t="s">
        <v>50</v>
      </c>
      <c r="P126" s="11" t="s">
        <v>51</v>
      </c>
      <c r="Q126" s="11" t="s">
        <v>52</v>
      </c>
      <c r="R126" s="11" t="n">
        <v>2.5</v>
      </c>
      <c r="S126" s="11" t="s">
        <v>53</v>
      </c>
      <c r="T126" s="12" t="n">
        <v>40391</v>
      </c>
      <c r="U126" s="11" t="n">
        <v>2.5</v>
      </c>
      <c r="V126" s="11" t="s">
        <v>80</v>
      </c>
      <c r="W126" s="11" t="n">
        <f aca="false">R126*U126</f>
        <v>6.25</v>
      </c>
      <c r="X126" s="13" t="n">
        <v>286.2</v>
      </c>
      <c r="Y126" s="13" t="n">
        <v>38.38</v>
      </c>
      <c r="Z126" s="13" t="n">
        <f aca="false">Y126*SQRT(AA126)</f>
        <v>76.76</v>
      </c>
      <c r="AA126" s="11" t="n">
        <v>4</v>
      </c>
      <c r="AB126" s="13" t="n">
        <v>271</v>
      </c>
      <c r="AC126" s="13" t="n">
        <v>46.36</v>
      </c>
      <c r="AD126" s="13" t="n">
        <f aca="false">AC126*SQRT(AE126)</f>
        <v>92.72</v>
      </c>
      <c r="AE126" s="11" t="n">
        <v>4</v>
      </c>
      <c r="AF126" s="11" t="n">
        <f aca="false">LN(AB126/X126)</f>
        <v>-0.0545720462426496</v>
      </c>
      <c r="AG126" s="11" t="n">
        <f aca="false">((AD126)^2/((AB126)^2 * AE126)) + ((Z126)^2/((X126)^2 * AA126))</f>
        <v>0.0472483363014085</v>
      </c>
      <c r="AH126" s="11" t="n">
        <f aca="false">((AA126*AE126)/(AA126+AE126)) + ((U126*U126)/(U126+U126))</f>
        <v>3.25</v>
      </c>
      <c r="AI126" s="11" t="n">
        <f aca="false">AH126/16</f>
        <v>0.203125</v>
      </c>
      <c r="AJ126" s="11" t="n">
        <f aca="false">AF126*AI126</f>
        <v>-0.0110849468930382</v>
      </c>
      <c r="AK126" s="11" t="s">
        <v>68</v>
      </c>
      <c r="AL126" s="11" t="s">
        <v>69</v>
      </c>
      <c r="AM126" s="11" t="s">
        <v>70</v>
      </c>
      <c r="AN126" s="11" t="s">
        <v>131</v>
      </c>
      <c r="AO126" s="11" t="s">
        <v>59</v>
      </c>
      <c r="AP126" s="11" t="s">
        <v>141</v>
      </c>
      <c r="AQ126" s="11" t="s">
        <v>133</v>
      </c>
    </row>
    <row r="127" customFormat="false" ht="13.8" hidden="false" customHeight="false" outlineLevel="0" collapsed="false">
      <c r="A127" s="11" t="s">
        <v>129</v>
      </c>
      <c r="B127" s="11" t="n">
        <v>7</v>
      </c>
      <c r="C127" s="11" t="s">
        <v>130</v>
      </c>
      <c r="D127" s="11" t="n">
        <v>2013</v>
      </c>
      <c r="E127" s="11" t="s">
        <v>45</v>
      </c>
      <c r="F127" s="11" t="s">
        <v>46</v>
      </c>
      <c r="G127" s="20" t="n">
        <v>9.45</v>
      </c>
      <c r="H127" s="20" t="n">
        <v>664.7</v>
      </c>
      <c r="I127" s="1" t="n">
        <f aca="false">(G127 +10) / (H127/1000)</f>
        <v>29.2613208966451</v>
      </c>
      <c r="J127" s="1" t="n">
        <v>7</v>
      </c>
      <c r="K127" s="1" t="s">
        <v>47</v>
      </c>
      <c r="L127" s="11" t="s">
        <v>48</v>
      </c>
      <c r="M127" s="11" t="s">
        <v>140</v>
      </c>
      <c r="N127" s="11" t="s">
        <v>50</v>
      </c>
      <c r="O127" s="11" t="s">
        <v>50</v>
      </c>
      <c r="P127" s="11" t="s">
        <v>51</v>
      </c>
      <c r="Q127" s="11" t="s">
        <v>52</v>
      </c>
      <c r="R127" s="11" t="n">
        <v>2.5</v>
      </c>
      <c r="S127" s="11" t="s">
        <v>53</v>
      </c>
      <c r="T127" s="12" t="n">
        <v>40513</v>
      </c>
      <c r="U127" s="11" t="n">
        <v>2.5</v>
      </c>
      <c r="V127" s="11" t="s">
        <v>80</v>
      </c>
      <c r="W127" s="11" t="n">
        <f aca="false">R127*U127</f>
        <v>6.25</v>
      </c>
      <c r="X127" s="13" t="n">
        <v>273.8</v>
      </c>
      <c r="Y127" s="13" t="n">
        <v>30.82</v>
      </c>
      <c r="Z127" s="13" t="n">
        <f aca="false">Y127*SQRT(AA127)</f>
        <v>61.64</v>
      </c>
      <c r="AA127" s="11" t="n">
        <v>4</v>
      </c>
      <c r="AB127" s="13" t="n">
        <v>280</v>
      </c>
      <c r="AC127" s="13" t="n">
        <v>28.4</v>
      </c>
      <c r="AD127" s="13" t="n">
        <f aca="false">AC127*SQRT(AE127)</f>
        <v>56.8</v>
      </c>
      <c r="AE127" s="11" t="n">
        <v>4</v>
      </c>
      <c r="AF127" s="11" t="n">
        <f aca="false">LN(AB127/X127)</f>
        <v>0.022391690314901</v>
      </c>
      <c r="AG127" s="11" t="n">
        <f aca="false">((AD127)^2/((AB127)^2 * AE127)) + ((Z127)^2/((X127)^2 * AA127))</f>
        <v>0.0229583901221912</v>
      </c>
      <c r="AH127" s="11" t="n">
        <f aca="false">((AA127*AE127)/(AA127+AE127)) + ((U127*U127)/(U127+U127))</f>
        <v>3.25</v>
      </c>
      <c r="AI127" s="11" t="n">
        <f aca="false">AH127/16</f>
        <v>0.203125</v>
      </c>
      <c r="AJ127" s="11" t="n">
        <f aca="false">AF127*AI127</f>
        <v>0.00454831209521427</v>
      </c>
      <c r="AK127" s="11" t="s">
        <v>68</v>
      </c>
      <c r="AL127" s="11" t="s">
        <v>69</v>
      </c>
      <c r="AM127" s="11" t="s">
        <v>70</v>
      </c>
      <c r="AN127" s="11" t="s">
        <v>131</v>
      </c>
      <c r="AO127" s="11" t="s">
        <v>59</v>
      </c>
      <c r="AP127" s="11" t="s">
        <v>142</v>
      </c>
      <c r="AQ127" s="11" t="s">
        <v>133</v>
      </c>
    </row>
    <row r="128" customFormat="false" ht="13.8" hidden="false" customHeight="false" outlineLevel="0" collapsed="false">
      <c r="A128" s="11" t="s">
        <v>129</v>
      </c>
      <c r="B128" s="11" t="n">
        <v>7</v>
      </c>
      <c r="C128" s="11" t="s">
        <v>130</v>
      </c>
      <c r="D128" s="11" t="n">
        <v>2013</v>
      </c>
      <c r="E128" s="11" t="s">
        <v>45</v>
      </c>
      <c r="F128" s="11" t="s">
        <v>46</v>
      </c>
      <c r="G128" s="20" t="n">
        <v>9.45</v>
      </c>
      <c r="H128" s="20" t="n">
        <v>664.7</v>
      </c>
      <c r="I128" s="1" t="n">
        <f aca="false">(G128 +10) / (H128/1000)</f>
        <v>29.2613208966451</v>
      </c>
      <c r="J128" s="1" t="n">
        <v>7</v>
      </c>
      <c r="K128" s="1" t="s">
        <v>47</v>
      </c>
      <c r="L128" s="11" t="s">
        <v>108</v>
      </c>
      <c r="M128" s="11" t="s">
        <v>76</v>
      </c>
      <c r="N128" s="11" t="s">
        <v>50</v>
      </c>
      <c r="O128" s="11" t="s">
        <v>50</v>
      </c>
      <c r="P128" s="11" t="s">
        <v>51</v>
      </c>
      <c r="Q128" s="11" t="s">
        <v>52</v>
      </c>
      <c r="R128" s="11" t="n">
        <v>2.5</v>
      </c>
      <c r="S128" s="11" t="s">
        <v>53</v>
      </c>
      <c r="T128" s="12" t="n">
        <v>39873</v>
      </c>
      <c r="U128" s="11" t="n">
        <v>2.5</v>
      </c>
      <c r="V128" s="11" t="s">
        <v>80</v>
      </c>
      <c r="W128" s="11" t="n">
        <f aca="false">R128*U128</f>
        <v>6.25</v>
      </c>
      <c r="X128" s="13" t="n">
        <v>185.4</v>
      </c>
      <c r="Y128" s="13" t="n">
        <v>20.52</v>
      </c>
      <c r="Z128" s="13" t="n">
        <f aca="false">Y128*SQRT(AA128)</f>
        <v>41.04</v>
      </c>
      <c r="AA128" s="11" t="n">
        <v>4</v>
      </c>
      <c r="AB128" s="13" t="n">
        <v>208.8</v>
      </c>
      <c r="AC128" s="13" t="n">
        <v>30.2</v>
      </c>
      <c r="AD128" s="13" t="n">
        <f aca="false">AC128*SQRT(AE128)</f>
        <v>60.4</v>
      </c>
      <c r="AE128" s="11" t="n">
        <v>4</v>
      </c>
      <c r="AF128" s="11" t="n">
        <f aca="false">LN(AB128/X128)</f>
        <v>0.118861202876729</v>
      </c>
      <c r="AG128" s="11" t="n">
        <f aca="false">((AD128)^2/((AB128)^2 * AE128)) + ((Z128)^2/((X128)^2 * AA128))</f>
        <v>0.0331695533643899</v>
      </c>
      <c r="AH128" s="11" t="n">
        <f aca="false">((AA128*AE128)/(AA128+AE128)) + ((U128*U128)/(U128+U128))</f>
        <v>3.25</v>
      </c>
      <c r="AI128" s="11" t="n">
        <f aca="false">AH128/16</f>
        <v>0.203125</v>
      </c>
      <c r="AJ128" s="11" t="n">
        <f aca="false">AF128*AI128</f>
        <v>0.0241436818343356</v>
      </c>
      <c r="AK128" s="11" t="s">
        <v>68</v>
      </c>
      <c r="AL128" s="11" t="s">
        <v>69</v>
      </c>
      <c r="AM128" s="11" t="s">
        <v>70</v>
      </c>
      <c r="AN128" s="11" t="s">
        <v>131</v>
      </c>
      <c r="AO128" s="17" t="s">
        <v>63</v>
      </c>
      <c r="AP128" s="11" t="s">
        <v>143</v>
      </c>
      <c r="AQ128" s="11" t="s">
        <v>133</v>
      </c>
    </row>
    <row r="129" customFormat="false" ht="13.8" hidden="false" customHeight="false" outlineLevel="0" collapsed="false">
      <c r="A129" s="11" t="s">
        <v>129</v>
      </c>
      <c r="B129" s="11" t="n">
        <v>7</v>
      </c>
      <c r="C129" s="11" t="s">
        <v>130</v>
      </c>
      <c r="D129" s="11" t="n">
        <v>2013</v>
      </c>
      <c r="E129" s="11" t="s">
        <v>45</v>
      </c>
      <c r="F129" s="11" t="s">
        <v>46</v>
      </c>
      <c r="G129" s="20" t="n">
        <v>9.45</v>
      </c>
      <c r="H129" s="20" t="n">
        <v>664.7</v>
      </c>
      <c r="I129" s="1" t="n">
        <f aca="false">(G129 +10) / (H129/1000)</f>
        <v>29.2613208966451</v>
      </c>
      <c r="J129" s="1" t="n">
        <v>7</v>
      </c>
      <c r="K129" s="1" t="s">
        <v>47</v>
      </c>
      <c r="L129" s="11" t="s">
        <v>108</v>
      </c>
      <c r="M129" s="11" t="s">
        <v>76</v>
      </c>
      <c r="N129" s="11" t="s">
        <v>50</v>
      </c>
      <c r="O129" s="11" t="s">
        <v>50</v>
      </c>
      <c r="P129" s="11" t="s">
        <v>51</v>
      </c>
      <c r="Q129" s="11" t="s">
        <v>52</v>
      </c>
      <c r="R129" s="11" t="n">
        <v>2.5</v>
      </c>
      <c r="S129" s="11" t="s">
        <v>53</v>
      </c>
      <c r="T129" s="12" t="n">
        <v>39965</v>
      </c>
      <c r="U129" s="11" t="n">
        <v>2.5</v>
      </c>
      <c r="V129" s="11" t="s">
        <v>80</v>
      </c>
      <c r="W129" s="11" t="n">
        <f aca="false">R129*U129</f>
        <v>6.25</v>
      </c>
      <c r="X129" s="13" t="n">
        <v>137.4</v>
      </c>
      <c r="Y129" s="13" t="n">
        <v>53.58</v>
      </c>
      <c r="Z129" s="13" t="n">
        <f aca="false">Y129*SQRT(AA129)</f>
        <v>107.16</v>
      </c>
      <c r="AA129" s="11" t="n">
        <v>4</v>
      </c>
      <c r="AB129" s="13" t="n">
        <v>141.4</v>
      </c>
      <c r="AC129" s="13" t="n">
        <v>59.54</v>
      </c>
      <c r="AD129" s="13" t="n">
        <f aca="false">AC129*SQRT(AE129)</f>
        <v>119.08</v>
      </c>
      <c r="AE129" s="11" t="n">
        <v>4</v>
      </c>
      <c r="AF129" s="11" t="n">
        <f aca="false">LN(AB129/X129)</f>
        <v>0.0286963736742233</v>
      </c>
      <c r="AG129" s="11" t="n">
        <f aca="false">((AD129)^2/((AB129)^2 * AE129)) + ((Z129)^2/((X129)^2 * AA129))</f>
        <v>0.329370066617539</v>
      </c>
      <c r="AH129" s="11" t="n">
        <f aca="false">((AA129*AE129)/(AA129+AE129)) + ((U129*U129)/(U129+U129))</f>
        <v>3.25</v>
      </c>
      <c r="AI129" s="11" t="n">
        <f aca="false">AH129/16</f>
        <v>0.203125</v>
      </c>
      <c r="AJ129" s="11" t="n">
        <f aca="false">AF129*AI129</f>
        <v>0.00582895090257661</v>
      </c>
      <c r="AK129" s="11" t="s">
        <v>68</v>
      </c>
      <c r="AL129" s="11" t="s">
        <v>69</v>
      </c>
      <c r="AM129" s="11" t="s">
        <v>70</v>
      </c>
      <c r="AN129" s="11" t="s">
        <v>131</v>
      </c>
      <c r="AO129" s="17" t="s">
        <v>63</v>
      </c>
      <c r="AP129" s="11" t="s">
        <v>144</v>
      </c>
      <c r="AQ129" s="11" t="s">
        <v>133</v>
      </c>
    </row>
    <row r="130" customFormat="false" ht="13.8" hidden="false" customHeight="false" outlineLevel="0" collapsed="false">
      <c r="A130" s="11" t="s">
        <v>129</v>
      </c>
      <c r="B130" s="11" t="n">
        <v>7</v>
      </c>
      <c r="C130" s="11" t="s">
        <v>130</v>
      </c>
      <c r="D130" s="11" t="n">
        <v>2013</v>
      </c>
      <c r="E130" s="11" t="s">
        <v>45</v>
      </c>
      <c r="F130" s="11" t="s">
        <v>46</v>
      </c>
      <c r="G130" s="20" t="n">
        <v>9.45</v>
      </c>
      <c r="H130" s="20" t="n">
        <v>664.7</v>
      </c>
      <c r="I130" s="1" t="n">
        <f aca="false">(G130 +10) / (H130/1000)</f>
        <v>29.2613208966451</v>
      </c>
      <c r="J130" s="1" t="n">
        <v>7</v>
      </c>
      <c r="K130" s="1" t="s">
        <v>47</v>
      </c>
      <c r="L130" s="11" t="s">
        <v>108</v>
      </c>
      <c r="M130" s="11" t="s">
        <v>76</v>
      </c>
      <c r="N130" s="11" t="s">
        <v>50</v>
      </c>
      <c r="O130" s="11" t="s">
        <v>50</v>
      </c>
      <c r="P130" s="11" t="s">
        <v>51</v>
      </c>
      <c r="Q130" s="11" t="s">
        <v>52</v>
      </c>
      <c r="R130" s="11" t="n">
        <v>2.5</v>
      </c>
      <c r="S130" s="11" t="s">
        <v>53</v>
      </c>
      <c r="T130" s="12" t="n">
        <v>40026</v>
      </c>
      <c r="U130" s="11" t="n">
        <v>2.5</v>
      </c>
      <c r="V130" s="11" t="s">
        <v>80</v>
      </c>
      <c r="W130" s="11" t="n">
        <f aca="false">R130*U130</f>
        <v>6.25</v>
      </c>
      <c r="X130" s="13" t="n">
        <v>171</v>
      </c>
      <c r="Y130" s="13" t="n">
        <v>19.04</v>
      </c>
      <c r="Z130" s="13" t="n">
        <f aca="false">Y130*SQRT(AA130)</f>
        <v>38.08</v>
      </c>
      <c r="AA130" s="11" t="n">
        <v>4</v>
      </c>
      <c r="AB130" s="13" t="n">
        <v>177</v>
      </c>
      <c r="AC130" s="13" t="n">
        <v>26.94</v>
      </c>
      <c r="AD130" s="13" t="n">
        <f aca="false">AC130*SQRT(AE130)</f>
        <v>53.88</v>
      </c>
      <c r="AE130" s="11" t="n">
        <v>4</v>
      </c>
      <c r="AF130" s="11" t="n">
        <f aca="false">LN(AB130/X130)</f>
        <v>0.0344861760711694</v>
      </c>
      <c r="AG130" s="11" t="n">
        <f aca="false">((AD130)^2/((AB130)^2 * AE130)) + ((Z130)^2/((X130)^2 * AA130))</f>
        <v>0.0355635874123021</v>
      </c>
      <c r="AH130" s="11" t="n">
        <f aca="false">((AA130*AE130)/(AA130+AE130)) + ((U130*U130)/(U130+U130))</f>
        <v>3.25</v>
      </c>
      <c r="AI130" s="11" t="n">
        <f aca="false">AH130/16</f>
        <v>0.203125</v>
      </c>
      <c r="AJ130" s="11" t="n">
        <f aca="false">AF130*AI130</f>
        <v>0.00700500451445628</v>
      </c>
      <c r="AK130" s="11" t="s">
        <v>68</v>
      </c>
      <c r="AL130" s="11" t="s">
        <v>69</v>
      </c>
      <c r="AM130" s="11" t="s">
        <v>70</v>
      </c>
      <c r="AN130" s="11" t="s">
        <v>131</v>
      </c>
      <c r="AO130" s="17" t="s">
        <v>63</v>
      </c>
      <c r="AP130" s="11" t="s">
        <v>145</v>
      </c>
      <c r="AQ130" s="11" t="s">
        <v>133</v>
      </c>
    </row>
    <row r="131" customFormat="false" ht="13.8" hidden="false" customHeight="false" outlineLevel="0" collapsed="false">
      <c r="A131" s="11" t="s">
        <v>129</v>
      </c>
      <c r="B131" s="11" t="n">
        <v>7</v>
      </c>
      <c r="C131" s="11" t="s">
        <v>130</v>
      </c>
      <c r="D131" s="11" t="n">
        <v>2013</v>
      </c>
      <c r="E131" s="11" t="s">
        <v>45</v>
      </c>
      <c r="F131" s="11" t="s">
        <v>46</v>
      </c>
      <c r="G131" s="20" t="n">
        <v>9.45</v>
      </c>
      <c r="H131" s="20" t="n">
        <v>664.7</v>
      </c>
      <c r="I131" s="1" t="n">
        <f aca="false">(G131 +10) / (H131/1000)</f>
        <v>29.2613208966451</v>
      </c>
      <c r="J131" s="1" t="n">
        <v>7</v>
      </c>
      <c r="K131" s="1" t="s">
        <v>47</v>
      </c>
      <c r="L131" s="11" t="s">
        <v>108</v>
      </c>
      <c r="M131" s="11" t="s">
        <v>76</v>
      </c>
      <c r="N131" s="11" t="s">
        <v>50</v>
      </c>
      <c r="O131" s="11" t="s">
        <v>50</v>
      </c>
      <c r="P131" s="11" t="s">
        <v>51</v>
      </c>
      <c r="Q131" s="11" t="s">
        <v>52</v>
      </c>
      <c r="R131" s="11" t="n">
        <v>2.5</v>
      </c>
      <c r="S131" s="11" t="s">
        <v>53</v>
      </c>
      <c r="T131" s="12" t="n">
        <v>40118</v>
      </c>
      <c r="U131" s="11" t="n">
        <v>2.5</v>
      </c>
      <c r="V131" s="11" t="s">
        <v>80</v>
      </c>
      <c r="W131" s="11" t="n">
        <f aca="false">R131*U131</f>
        <v>6.25</v>
      </c>
      <c r="X131" s="13" t="n">
        <v>155.2</v>
      </c>
      <c r="Y131" s="13" t="n">
        <v>42.46</v>
      </c>
      <c r="Z131" s="13" t="n">
        <f aca="false">Y131*SQRT(AA131)</f>
        <v>84.92</v>
      </c>
      <c r="AA131" s="11" t="n">
        <v>4</v>
      </c>
      <c r="AB131" s="13" t="n">
        <v>178.2</v>
      </c>
      <c r="AC131" s="13" t="n">
        <v>22.34</v>
      </c>
      <c r="AD131" s="13" t="n">
        <f aca="false">AC131*SQRT(AE131)</f>
        <v>44.68</v>
      </c>
      <c r="AE131" s="11" t="n">
        <v>4</v>
      </c>
      <c r="AF131" s="11" t="n">
        <f aca="false">LN(AB131/X131)</f>
        <v>0.13819190728759</v>
      </c>
      <c r="AG131" s="11" t="n">
        <f aca="false">((AD131)^2/((AB131)^2 * AE131)) + ((Z131)^2/((X131)^2 * AA131))</f>
        <v>0.0905636929274908</v>
      </c>
      <c r="AH131" s="11" t="n">
        <f aca="false">((AA131*AE131)/(AA131+AE131)) + ((U131*U131)/(U131+U131))</f>
        <v>3.25</v>
      </c>
      <c r="AI131" s="11" t="n">
        <f aca="false">AH131/16</f>
        <v>0.203125</v>
      </c>
      <c r="AJ131" s="11" t="n">
        <f aca="false">AF131*AI131</f>
        <v>0.0280702311677917</v>
      </c>
      <c r="AK131" s="11" t="s">
        <v>68</v>
      </c>
      <c r="AL131" s="11" t="s">
        <v>69</v>
      </c>
      <c r="AM131" s="11" t="s">
        <v>70</v>
      </c>
      <c r="AN131" s="11" t="s">
        <v>131</v>
      </c>
      <c r="AO131" s="17" t="s">
        <v>63</v>
      </c>
      <c r="AP131" s="11" t="s">
        <v>146</v>
      </c>
      <c r="AQ131" s="11" t="s">
        <v>133</v>
      </c>
    </row>
    <row r="132" customFormat="false" ht="13.8" hidden="false" customHeight="false" outlineLevel="0" collapsed="false">
      <c r="A132" s="11" t="s">
        <v>129</v>
      </c>
      <c r="B132" s="11" t="n">
        <v>7</v>
      </c>
      <c r="C132" s="11" t="s">
        <v>130</v>
      </c>
      <c r="D132" s="11" t="n">
        <v>2013</v>
      </c>
      <c r="E132" s="11" t="s">
        <v>45</v>
      </c>
      <c r="F132" s="11" t="s">
        <v>46</v>
      </c>
      <c r="G132" s="20" t="n">
        <v>9.45</v>
      </c>
      <c r="H132" s="20" t="n">
        <v>664.7</v>
      </c>
      <c r="I132" s="1" t="n">
        <f aca="false">(G132 +10) / (H132/1000)</f>
        <v>29.2613208966451</v>
      </c>
      <c r="J132" s="1" t="n">
        <v>7</v>
      </c>
      <c r="K132" s="1" t="s">
        <v>47</v>
      </c>
      <c r="L132" s="11" t="s">
        <v>108</v>
      </c>
      <c r="M132" s="11" t="s">
        <v>137</v>
      </c>
      <c r="N132" s="11" t="s">
        <v>50</v>
      </c>
      <c r="O132" s="11" t="s">
        <v>50</v>
      </c>
      <c r="P132" s="11" t="s">
        <v>51</v>
      </c>
      <c r="Q132" s="11" t="s">
        <v>52</v>
      </c>
      <c r="R132" s="11" t="n">
        <v>2.5</v>
      </c>
      <c r="S132" s="11" t="s">
        <v>53</v>
      </c>
      <c r="T132" s="12" t="n">
        <v>40238</v>
      </c>
      <c r="U132" s="11" t="n">
        <v>2.5</v>
      </c>
      <c r="V132" s="11" t="s">
        <v>80</v>
      </c>
      <c r="W132" s="11" t="n">
        <f aca="false">R132*U132</f>
        <v>6.25</v>
      </c>
      <c r="X132" s="13" t="n">
        <v>144.3</v>
      </c>
      <c r="Y132" s="13" t="n">
        <v>41.64</v>
      </c>
      <c r="Z132" s="13" t="n">
        <f aca="false">Y132*SQRT(AA132)</f>
        <v>83.28</v>
      </c>
      <c r="AA132" s="11" t="n">
        <v>4</v>
      </c>
      <c r="AB132" s="13" t="n">
        <v>160.4</v>
      </c>
      <c r="AC132" s="13" t="n">
        <v>42.52</v>
      </c>
      <c r="AD132" s="13" t="n">
        <f aca="false">AC132*SQRT(AE132)</f>
        <v>85.04</v>
      </c>
      <c r="AE132" s="11" t="n">
        <v>4</v>
      </c>
      <c r="AF132" s="11" t="n">
        <f aca="false">LN(AB132/X132)</f>
        <v>0.105776229652589</v>
      </c>
      <c r="AG132" s="11" t="n">
        <f aca="false">((AD132)^2/((AB132)^2 * AE132)) + ((Z132)^2/((X132)^2 * AA132))</f>
        <v>0.153541308160772</v>
      </c>
      <c r="AH132" s="11" t="n">
        <f aca="false">((AA132*AE132)/(AA132+AE132)) + ((U132*U132)/(U132+U132))</f>
        <v>3.25</v>
      </c>
      <c r="AI132" s="11" t="n">
        <f aca="false">AH132/16</f>
        <v>0.203125</v>
      </c>
      <c r="AJ132" s="11" t="n">
        <f aca="false">AF132*AI132</f>
        <v>0.0214857966481821</v>
      </c>
      <c r="AK132" s="11" t="s">
        <v>68</v>
      </c>
      <c r="AL132" s="11" t="s">
        <v>69</v>
      </c>
      <c r="AM132" s="11" t="s">
        <v>70</v>
      </c>
      <c r="AN132" s="11" t="s">
        <v>131</v>
      </c>
      <c r="AO132" s="17" t="s">
        <v>63</v>
      </c>
      <c r="AP132" s="11" t="s">
        <v>147</v>
      </c>
      <c r="AQ132" s="11" t="s">
        <v>133</v>
      </c>
    </row>
    <row r="133" customFormat="false" ht="13.8" hidden="false" customHeight="false" outlineLevel="0" collapsed="false">
      <c r="A133" s="11" t="s">
        <v>129</v>
      </c>
      <c r="B133" s="11" t="n">
        <v>7</v>
      </c>
      <c r="C133" s="11" t="s">
        <v>130</v>
      </c>
      <c r="D133" s="11" t="n">
        <v>2013</v>
      </c>
      <c r="E133" s="11" t="s">
        <v>45</v>
      </c>
      <c r="F133" s="11" t="s">
        <v>46</v>
      </c>
      <c r="G133" s="20" t="n">
        <v>9.45</v>
      </c>
      <c r="H133" s="20" t="n">
        <v>664.7</v>
      </c>
      <c r="I133" s="1" t="n">
        <f aca="false">(G133 +10) / (H133/1000)</f>
        <v>29.2613208966451</v>
      </c>
      <c r="J133" s="1" t="n">
        <v>7</v>
      </c>
      <c r="K133" s="1" t="s">
        <v>47</v>
      </c>
      <c r="L133" s="11" t="s">
        <v>108</v>
      </c>
      <c r="M133" s="11" t="s">
        <v>137</v>
      </c>
      <c r="N133" s="11" t="s">
        <v>50</v>
      </c>
      <c r="O133" s="11" t="s">
        <v>50</v>
      </c>
      <c r="P133" s="11" t="s">
        <v>51</v>
      </c>
      <c r="Q133" s="11" t="s">
        <v>52</v>
      </c>
      <c r="R133" s="11" t="n">
        <v>2.5</v>
      </c>
      <c r="S133" s="11" t="s">
        <v>53</v>
      </c>
      <c r="T133" s="12" t="n">
        <v>40330</v>
      </c>
      <c r="U133" s="11" t="n">
        <v>2.5</v>
      </c>
      <c r="V133" s="11" t="s">
        <v>80</v>
      </c>
      <c r="W133" s="11" t="n">
        <f aca="false">R133*U133</f>
        <v>6.25</v>
      </c>
      <c r="X133" s="13" t="n">
        <v>194.4</v>
      </c>
      <c r="Y133" s="13" t="n">
        <v>24.22</v>
      </c>
      <c r="Z133" s="13" t="n">
        <f aca="false">Y133*SQRT(AA133)</f>
        <v>48.44</v>
      </c>
      <c r="AA133" s="11" t="n">
        <v>4</v>
      </c>
      <c r="AB133" s="13" t="n">
        <v>206.2</v>
      </c>
      <c r="AC133" s="13" t="n">
        <v>23.3</v>
      </c>
      <c r="AD133" s="13" t="n">
        <f aca="false">AC133*SQRT(AE133)</f>
        <v>46.6</v>
      </c>
      <c r="AE133" s="11" t="n">
        <v>4</v>
      </c>
      <c r="AF133" s="11" t="n">
        <f aca="false">LN(AB133/X133)</f>
        <v>0.0589286795565208</v>
      </c>
      <c r="AG133" s="11" t="n">
        <f aca="false">((AD133)^2/((AB133)^2 * AE133)) + ((Z133)^2/((X133)^2 * AA133))</f>
        <v>0.0282906310869418</v>
      </c>
      <c r="AH133" s="11" t="n">
        <f aca="false">((AA133*AE133)/(AA133+AE133)) + ((U133*U133)/(U133+U133))</f>
        <v>3.25</v>
      </c>
      <c r="AI133" s="11" t="n">
        <f aca="false">AH133/16</f>
        <v>0.203125</v>
      </c>
      <c r="AJ133" s="11" t="n">
        <f aca="false">AF133*AI133</f>
        <v>0.0119698880349183</v>
      </c>
      <c r="AK133" s="11" t="s">
        <v>68</v>
      </c>
      <c r="AL133" s="11" t="s">
        <v>69</v>
      </c>
      <c r="AM133" s="11" t="s">
        <v>70</v>
      </c>
      <c r="AN133" s="11" t="s">
        <v>131</v>
      </c>
      <c r="AO133" s="17" t="s">
        <v>63</v>
      </c>
      <c r="AP133" s="11" t="s">
        <v>148</v>
      </c>
      <c r="AQ133" s="11" t="s">
        <v>133</v>
      </c>
    </row>
    <row r="134" customFormat="false" ht="13.8" hidden="false" customHeight="false" outlineLevel="0" collapsed="false">
      <c r="A134" s="11" t="s">
        <v>129</v>
      </c>
      <c r="B134" s="11" t="n">
        <v>7</v>
      </c>
      <c r="C134" s="11" t="s">
        <v>130</v>
      </c>
      <c r="D134" s="11" t="n">
        <v>2013</v>
      </c>
      <c r="E134" s="11" t="s">
        <v>45</v>
      </c>
      <c r="F134" s="11" t="s">
        <v>46</v>
      </c>
      <c r="G134" s="20" t="n">
        <v>9.45</v>
      </c>
      <c r="H134" s="20" t="n">
        <v>664.7</v>
      </c>
      <c r="I134" s="1" t="n">
        <f aca="false">(G134 +10) / (H134/1000)</f>
        <v>29.2613208966451</v>
      </c>
      <c r="J134" s="1" t="n">
        <v>7</v>
      </c>
      <c r="K134" s="1" t="s">
        <v>47</v>
      </c>
      <c r="L134" s="11" t="s">
        <v>48</v>
      </c>
      <c r="M134" s="11" t="s">
        <v>140</v>
      </c>
      <c r="N134" s="11" t="s">
        <v>50</v>
      </c>
      <c r="O134" s="11" t="s">
        <v>50</v>
      </c>
      <c r="P134" s="11" t="s">
        <v>51</v>
      </c>
      <c r="Q134" s="11" t="s">
        <v>52</v>
      </c>
      <c r="R134" s="11" t="n">
        <v>2.5</v>
      </c>
      <c r="S134" s="11" t="s">
        <v>53</v>
      </c>
      <c r="T134" s="12" t="n">
        <v>40391</v>
      </c>
      <c r="U134" s="11" t="n">
        <v>2.5</v>
      </c>
      <c r="V134" s="11" t="s">
        <v>80</v>
      </c>
      <c r="W134" s="11" t="n">
        <f aca="false">R134*U134</f>
        <v>6.25</v>
      </c>
      <c r="X134" s="13" t="n">
        <v>194</v>
      </c>
      <c r="Y134" s="13" t="n">
        <v>29.68</v>
      </c>
      <c r="Z134" s="13" t="n">
        <f aca="false">Y134*SQRT(AA134)</f>
        <v>59.36</v>
      </c>
      <c r="AA134" s="11" t="n">
        <v>4</v>
      </c>
      <c r="AB134" s="13" t="n">
        <v>201</v>
      </c>
      <c r="AC134" s="13" t="n">
        <v>21</v>
      </c>
      <c r="AD134" s="13" t="n">
        <f aca="false">AC134*SQRT(AE134)</f>
        <v>42</v>
      </c>
      <c r="AE134" s="11" t="n">
        <v>4</v>
      </c>
      <c r="AF134" s="11" t="n">
        <f aca="false">LN(AB134/X134)</f>
        <v>0.0354467489957477</v>
      </c>
      <c r="AG134" s="11" t="n">
        <f aca="false">((AD134)^2/((AB134)^2 * AE134)) + ((Z134)^2/((X134)^2 * AA134))</f>
        <v>0.0343214168638536</v>
      </c>
      <c r="AH134" s="11" t="n">
        <f aca="false">((AA134*AE134)/(AA134+AE134)) + ((U134*U134)/(U134+U134))</f>
        <v>3.25</v>
      </c>
      <c r="AI134" s="11" t="n">
        <f aca="false">AH134/16</f>
        <v>0.203125</v>
      </c>
      <c r="AJ134" s="11" t="n">
        <f aca="false">AF134*AI134</f>
        <v>0.00720012088976125</v>
      </c>
      <c r="AK134" s="11" t="s">
        <v>68</v>
      </c>
      <c r="AL134" s="11" t="s">
        <v>69</v>
      </c>
      <c r="AM134" s="11" t="s">
        <v>70</v>
      </c>
      <c r="AN134" s="11" t="s">
        <v>131</v>
      </c>
      <c r="AO134" s="17" t="s">
        <v>63</v>
      </c>
      <c r="AP134" s="11" t="s">
        <v>149</v>
      </c>
      <c r="AQ134" s="11" t="s">
        <v>133</v>
      </c>
    </row>
    <row r="135" customFormat="false" ht="13.8" hidden="false" customHeight="false" outlineLevel="0" collapsed="false">
      <c r="A135" s="11" t="s">
        <v>129</v>
      </c>
      <c r="B135" s="11" t="n">
        <v>7</v>
      </c>
      <c r="C135" s="11" t="s">
        <v>130</v>
      </c>
      <c r="D135" s="11" t="n">
        <v>2013</v>
      </c>
      <c r="E135" s="11" t="s">
        <v>45</v>
      </c>
      <c r="F135" s="11" t="s">
        <v>46</v>
      </c>
      <c r="G135" s="20" t="n">
        <v>9.45</v>
      </c>
      <c r="H135" s="20" t="n">
        <v>664.7</v>
      </c>
      <c r="I135" s="1" t="n">
        <f aca="false">(G135 +10) / (H135/1000)</f>
        <v>29.2613208966451</v>
      </c>
      <c r="J135" s="1" t="n">
        <v>7</v>
      </c>
      <c r="K135" s="1" t="s">
        <v>47</v>
      </c>
      <c r="L135" s="11" t="s">
        <v>48</v>
      </c>
      <c r="M135" s="11" t="s">
        <v>140</v>
      </c>
      <c r="N135" s="11" t="s">
        <v>50</v>
      </c>
      <c r="O135" s="11" t="s">
        <v>50</v>
      </c>
      <c r="P135" s="11" t="s">
        <v>51</v>
      </c>
      <c r="Q135" s="11" t="s">
        <v>52</v>
      </c>
      <c r="R135" s="11" t="n">
        <v>2.5</v>
      </c>
      <c r="S135" s="11" t="s">
        <v>53</v>
      </c>
      <c r="T135" s="12" t="n">
        <v>40513</v>
      </c>
      <c r="U135" s="11" t="n">
        <v>2.5</v>
      </c>
      <c r="V135" s="11" t="s">
        <v>80</v>
      </c>
      <c r="W135" s="11" t="n">
        <f aca="false">R135*U135</f>
        <v>6.25</v>
      </c>
      <c r="X135" s="13" t="n">
        <v>249.8</v>
      </c>
      <c r="Y135" s="13" t="n">
        <v>45.9</v>
      </c>
      <c r="Z135" s="13" t="n">
        <f aca="false">Y135*SQRT(AA135)</f>
        <v>91.8</v>
      </c>
      <c r="AA135" s="11" t="n">
        <v>4</v>
      </c>
      <c r="AB135" s="13" t="n">
        <v>261.6</v>
      </c>
      <c r="AC135" s="13" t="n">
        <v>31.48</v>
      </c>
      <c r="AD135" s="13" t="n">
        <f aca="false">AC135*SQRT(AE135)</f>
        <v>62.96</v>
      </c>
      <c r="AE135" s="11" t="n">
        <v>4</v>
      </c>
      <c r="AF135" s="11" t="n">
        <f aca="false">LN(AB135/X135)</f>
        <v>0.0461560218915665</v>
      </c>
      <c r="AG135" s="11" t="n">
        <f aca="false">((AD135)^2/((AB135)^2 * AE135)) + ((Z135)^2/((X135)^2 * AA135))</f>
        <v>0.0482438062304615</v>
      </c>
      <c r="AH135" s="11" t="n">
        <f aca="false">((AA135*AE135)/(AA135+AE135)) + ((U135*U135)/(U135+U135))</f>
        <v>3.25</v>
      </c>
      <c r="AI135" s="11" t="n">
        <f aca="false">AH135/16</f>
        <v>0.203125</v>
      </c>
      <c r="AJ135" s="11" t="n">
        <f aca="false">AF135*AI135</f>
        <v>0.00937544194672445</v>
      </c>
      <c r="AK135" s="11" t="s">
        <v>68</v>
      </c>
      <c r="AL135" s="11" t="s">
        <v>69</v>
      </c>
      <c r="AM135" s="11" t="s">
        <v>70</v>
      </c>
      <c r="AN135" s="11" t="s">
        <v>131</v>
      </c>
      <c r="AO135" s="17" t="s">
        <v>63</v>
      </c>
      <c r="AP135" s="11" t="s">
        <v>150</v>
      </c>
      <c r="AQ135" s="11" t="s">
        <v>133</v>
      </c>
    </row>
    <row r="136" customFormat="false" ht="13.8" hidden="false" customHeight="false" outlineLevel="0" collapsed="false">
      <c r="A136" s="11" t="s">
        <v>151</v>
      </c>
      <c r="B136" s="11" t="n">
        <v>8</v>
      </c>
      <c r="C136" s="11" t="s">
        <v>152</v>
      </c>
      <c r="D136" s="11" t="n">
        <v>2014</v>
      </c>
      <c r="E136" s="11" t="s">
        <v>153</v>
      </c>
      <c r="F136" s="11" t="s">
        <v>46</v>
      </c>
      <c r="G136" s="1" t="n">
        <v>2.1</v>
      </c>
      <c r="H136" s="1" t="n">
        <v>383</v>
      </c>
      <c r="I136" s="1" t="n">
        <f aca="false">(G136 +10) / (H136/1000)</f>
        <v>31.5926892950392</v>
      </c>
      <c r="J136" s="1" t="n">
        <v>6.8</v>
      </c>
      <c r="K136" s="1" t="s">
        <v>47</v>
      </c>
      <c r="L136" s="11" t="s">
        <v>90</v>
      </c>
      <c r="M136" s="11" t="s">
        <v>101</v>
      </c>
      <c r="N136" s="11" t="s">
        <v>50</v>
      </c>
      <c r="O136" s="11" t="s">
        <v>77</v>
      </c>
      <c r="P136" s="11" t="s">
        <v>92</v>
      </c>
      <c r="Q136" s="11" t="s">
        <v>78</v>
      </c>
      <c r="R136" s="11" t="n">
        <v>1.79</v>
      </c>
      <c r="S136" s="11" t="s">
        <v>79</v>
      </c>
      <c r="T136" s="12" t="n">
        <v>40391</v>
      </c>
      <c r="U136" s="11" t="n">
        <v>4</v>
      </c>
      <c r="V136" s="11" t="s">
        <v>80</v>
      </c>
      <c r="W136" s="11" t="n">
        <f aca="false">R136*U136</f>
        <v>7.16</v>
      </c>
      <c r="X136" s="13" t="n">
        <v>3.67</v>
      </c>
      <c r="Y136" s="13" t="n">
        <v>0.9</v>
      </c>
      <c r="Z136" s="13" t="n">
        <f aca="false">Y136*SQRT(AA136)</f>
        <v>1.55884572681199</v>
      </c>
      <c r="AA136" s="11" t="n">
        <v>3</v>
      </c>
      <c r="AB136" s="13" t="n">
        <v>4.69</v>
      </c>
      <c r="AC136" s="13" t="n">
        <v>0.91</v>
      </c>
      <c r="AD136" s="13" t="n">
        <f aca="false">AC136*SQRT(AE136)</f>
        <v>1.57616623488768</v>
      </c>
      <c r="AE136" s="11" t="n">
        <v>3</v>
      </c>
      <c r="AF136" s="11" t="n">
        <f aca="false">LN(AB136/X136)</f>
        <v>0.245240920391709</v>
      </c>
      <c r="AG136" s="11" t="n">
        <f aca="false">((AD136)^2/((AB136)^2 * AE136)) + ((Z136)^2/((X136)^2 * AA136))</f>
        <v>0.0977861243611329</v>
      </c>
      <c r="AH136" s="11" t="n">
        <f aca="false">((AA136*AE136)/(AA136+AE136)) + ((U136*U136)/(U136+U136))</f>
        <v>3.5</v>
      </c>
      <c r="AI136" s="11" t="n">
        <f aca="false">AH136/4</f>
        <v>0.875</v>
      </c>
      <c r="AJ136" s="11" t="n">
        <f aca="false">AF136*AI136</f>
        <v>0.214585805342745</v>
      </c>
      <c r="AK136" s="11" t="s">
        <v>68</v>
      </c>
      <c r="AL136" s="11" t="s">
        <v>56</v>
      </c>
      <c r="AM136" s="11" t="s">
        <v>57</v>
      </c>
      <c r="AN136" s="11" t="s">
        <v>58</v>
      </c>
      <c r="AO136" s="11" t="s">
        <v>110</v>
      </c>
      <c r="AP136" s="11" t="s">
        <v>154</v>
      </c>
      <c r="AQ136" s="11" t="s">
        <v>155</v>
      </c>
    </row>
    <row r="137" customFormat="false" ht="13.8" hidden="false" customHeight="false" outlineLevel="0" collapsed="false">
      <c r="A137" s="11" t="s">
        <v>151</v>
      </c>
      <c r="B137" s="11" t="n">
        <v>8</v>
      </c>
      <c r="C137" s="11" t="s">
        <v>152</v>
      </c>
      <c r="D137" s="11" t="n">
        <v>2014</v>
      </c>
      <c r="E137" s="11" t="s">
        <v>153</v>
      </c>
      <c r="F137" s="11" t="s">
        <v>84</v>
      </c>
      <c r="G137" s="1" t="n">
        <v>2.1</v>
      </c>
      <c r="H137" s="1" t="n">
        <v>383</v>
      </c>
      <c r="I137" s="1" t="n">
        <f aca="false">(G137 +10) / (H137/1000)</f>
        <v>31.5926892950392</v>
      </c>
      <c r="J137" s="1" t="n">
        <v>6.8</v>
      </c>
      <c r="K137" s="1" t="s">
        <v>47</v>
      </c>
      <c r="L137" s="11" t="s">
        <v>90</v>
      </c>
      <c r="M137" s="11" t="s">
        <v>101</v>
      </c>
      <c r="N137" s="11" t="s">
        <v>50</v>
      </c>
      <c r="O137" s="11" t="s">
        <v>77</v>
      </c>
      <c r="P137" s="11" t="s">
        <v>92</v>
      </c>
      <c r="Q137" s="11" t="s">
        <v>78</v>
      </c>
      <c r="R137" s="11" t="n">
        <v>1.79</v>
      </c>
      <c r="S137" s="11" t="s">
        <v>79</v>
      </c>
      <c r="T137" s="12" t="n">
        <v>40391</v>
      </c>
      <c r="U137" s="11" t="n">
        <v>4</v>
      </c>
      <c r="V137" s="11" t="s">
        <v>80</v>
      </c>
      <c r="W137" s="11" t="n">
        <f aca="false">R137*U137</f>
        <v>7.16</v>
      </c>
      <c r="X137" s="14" t="n">
        <v>2.82</v>
      </c>
      <c r="Y137" s="14" t="n">
        <v>0.61</v>
      </c>
      <c r="Z137" s="13" t="n">
        <f aca="false">Y137*SQRT(AA137)</f>
        <v>1.05655099261702</v>
      </c>
      <c r="AA137" s="15" t="n">
        <v>3</v>
      </c>
      <c r="AB137" s="13" t="n">
        <v>3.61</v>
      </c>
      <c r="AC137" s="13" t="n">
        <v>1.24</v>
      </c>
      <c r="AD137" s="13" t="n">
        <f aca="false">AC137*SQRT(AE137)</f>
        <v>2.14774300138541</v>
      </c>
      <c r="AE137" s="11" t="n">
        <v>3</v>
      </c>
      <c r="AF137" s="11" t="n">
        <f aca="false">LN(AB137/X137)</f>
        <v>0.246970887394767</v>
      </c>
      <c r="AG137" s="11" t="n">
        <f aca="false">((AD137)^2/((AB137)^2 * AE137)) + ((Z137)^2/((X137)^2 * AA137))</f>
        <v>0.164776495319224</v>
      </c>
      <c r="AH137" s="11" t="n">
        <f aca="false">((AA137*AE137)/(AA137+AE137)) + ((U137*U137)/(U137+U137))</f>
        <v>3.5</v>
      </c>
      <c r="AI137" s="11" t="n">
        <f aca="false">AH137/4</f>
        <v>0.875</v>
      </c>
      <c r="AJ137" s="11" t="n">
        <f aca="false">AF137*AI137</f>
        <v>0.216099526470421</v>
      </c>
      <c r="AK137" s="11" t="s">
        <v>68</v>
      </c>
      <c r="AL137" s="11" t="s">
        <v>56</v>
      </c>
      <c r="AM137" s="11" t="s">
        <v>57</v>
      </c>
      <c r="AN137" s="11" t="s">
        <v>58</v>
      </c>
      <c r="AO137" s="11" t="s">
        <v>110</v>
      </c>
      <c r="AP137" s="11" t="s">
        <v>154</v>
      </c>
      <c r="AQ137" s="11" t="s">
        <v>155</v>
      </c>
    </row>
    <row r="138" customFormat="false" ht="13.8" hidden="false" customHeight="false" outlineLevel="0" collapsed="false">
      <c r="A138" s="11" t="s">
        <v>151</v>
      </c>
      <c r="B138" s="11" t="n">
        <v>8</v>
      </c>
      <c r="C138" s="11" t="s">
        <v>152</v>
      </c>
      <c r="D138" s="11" t="n">
        <v>2014</v>
      </c>
      <c r="E138" s="11" t="s">
        <v>153</v>
      </c>
      <c r="F138" s="11" t="s">
        <v>46</v>
      </c>
      <c r="G138" s="1" t="n">
        <v>2.1</v>
      </c>
      <c r="H138" s="1" t="n">
        <v>383</v>
      </c>
      <c r="I138" s="1" t="n">
        <f aca="false">(G138 +10) / (H138/1000)</f>
        <v>31.5926892950392</v>
      </c>
      <c r="J138" s="1" t="n">
        <v>6.8</v>
      </c>
      <c r="K138" s="1" t="s">
        <v>47</v>
      </c>
      <c r="L138" s="11" t="s">
        <v>90</v>
      </c>
      <c r="M138" s="11" t="s">
        <v>101</v>
      </c>
      <c r="N138" s="11" t="s">
        <v>50</v>
      </c>
      <c r="O138" s="11" t="s">
        <v>77</v>
      </c>
      <c r="P138" s="11" t="s">
        <v>92</v>
      </c>
      <c r="Q138" s="11" t="s">
        <v>78</v>
      </c>
      <c r="R138" s="11" t="n">
        <v>1.79</v>
      </c>
      <c r="S138" s="11" t="s">
        <v>79</v>
      </c>
      <c r="T138" s="12" t="n">
        <v>40391</v>
      </c>
      <c r="U138" s="11" t="n">
        <v>4</v>
      </c>
      <c r="V138" s="11" t="s">
        <v>80</v>
      </c>
      <c r="W138" s="11" t="n">
        <f aca="false">R138*U138</f>
        <v>7.16</v>
      </c>
      <c r="X138" s="13" t="n">
        <v>1.67</v>
      </c>
      <c r="Y138" s="13" t="n">
        <v>0.54</v>
      </c>
      <c r="Z138" s="13" t="n">
        <f aca="false">Y138*SQRT(AA138)</f>
        <v>0.935307436087194</v>
      </c>
      <c r="AA138" s="11" t="n">
        <v>3</v>
      </c>
      <c r="AB138" s="13" t="n">
        <v>2</v>
      </c>
      <c r="AC138" s="13" t="n">
        <v>0.5</v>
      </c>
      <c r="AD138" s="13" t="n">
        <f aca="false">AC138*SQRT(AE138)</f>
        <v>0.866025403784439</v>
      </c>
      <c r="AE138" s="11" t="n">
        <v>3</v>
      </c>
      <c r="AF138" s="11" t="n">
        <f aca="false">LN(AB138/X138)</f>
        <v>0.180323554131282</v>
      </c>
      <c r="AG138" s="11" t="n">
        <f aca="false">((AD138)^2/((AB138)^2 * AE138)) + ((Z138)^2/((X138)^2 * AA138))</f>
        <v>0.167057352361146</v>
      </c>
      <c r="AH138" s="11" t="n">
        <f aca="false">((AA138*AE138)/(AA138+AE138)) + ((U138*U138)/(U138+U138))</f>
        <v>3.5</v>
      </c>
      <c r="AI138" s="11" t="n">
        <f aca="false">AH138/4</f>
        <v>0.875</v>
      </c>
      <c r="AJ138" s="11" t="n">
        <f aca="false">AF138*AI138</f>
        <v>0.157783109864872</v>
      </c>
      <c r="AK138" s="11" t="s">
        <v>68</v>
      </c>
      <c r="AL138" s="11" t="s">
        <v>56</v>
      </c>
      <c r="AM138" s="11" t="s">
        <v>57</v>
      </c>
      <c r="AN138" s="11" t="s">
        <v>58</v>
      </c>
      <c r="AO138" s="17" t="s">
        <v>156</v>
      </c>
      <c r="AP138" s="11" t="s">
        <v>154</v>
      </c>
      <c r="AQ138" s="11" t="s">
        <v>155</v>
      </c>
    </row>
    <row r="139" customFormat="false" ht="13.8" hidden="false" customHeight="false" outlineLevel="0" collapsed="false">
      <c r="A139" s="11" t="s">
        <v>151</v>
      </c>
      <c r="B139" s="11" t="n">
        <v>8</v>
      </c>
      <c r="C139" s="11" t="s">
        <v>152</v>
      </c>
      <c r="D139" s="11" t="n">
        <v>2014</v>
      </c>
      <c r="E139" s="11" t="s">
        <v>153</v>
      </c>
      <c r="F139" s="11" t="s">
        <v>84</v>
      </c>
      <c r="G139" s="1" t="n">
        <v>2.1</v>
      </c>
      <c r="H139" s="1" t="n">
        <v>383</v>
      </c>
      <c r="I139" s="1" t="n">
        <f aca="false">(G139 +10) / (H139/1000)</f>
        <v>31.5926892950392</v>
      </c>
      <c r="J139" s="1" t="n">
        <v>6.8</v>
      </c>
      <c r="K139" s="1" t="s">
        <v>47</v>
      </c>
      <c r="L139" s="11" t="s">
        <v>90</v>
      </c>
      <c r="M139" s="11" t="s">
        <v>101</v>
      </c>
      <c r="N139" s="11" t="s">
        <v>50</v>
      </c>
      <c r="O139" s="11" t="s">
        <v>77</v>
      </c>
      <c r="P139" s="11" t="s">
        <v>92</v>
      </c>
      <c r="Q139" s="11" t="s">
        <v>78</v>
      </c>
      <c r="R139" s="11" t="n">
        <v>1.79</v>
      </c>
      <c r="S139" s="11" t="s">
        <v>79</v>
      </c>
      <c r="T139" s="12" t="n">
        <v>40391</v>
      </c>
      <c r="U139" s="11" t="n">
        <v>4</v>
      </c>
      <c r="V139" s="11" t="s">
        <v>80</v>
      </c>
      <c r="W139" s="11" t="n">
        <f aca="false">R139*U139</f>
        <v>7.16</v>
      </c>
      <c r="X139" s="14" t="n">
        <v>3.12</v>
      </c>
      <c r="Y139" s="14" t="n">
        <v>0.03</v>
      </c>
      <c r="Z139" s="13" t="n">
        <f aca="false">Y139*SQRT(AA139)</f>
        <v>0.0519615242270663</v>
      </c>
      <c r="AA139" s="15" t="n">
        <v>3</v>
      </c>
      <c r="AB139" s="13" t="n">
        <v>2.68</v>
      </c>
      <c r="AC139" s="13" t="n">
        <v>0.15</v>
      </c>
      <c r="AD139" s="13" t="n">
        <f aca="false">AC139*SQRT(AE139)</f>
        <v>0.259807621135332</v>
      </c>
      <c r="AE139" s="11" t="n">
        <v>3</v>
      </c>
      <c r="AF139" s="11" t="n">
        <f aca="false">LN(AB139/X139)</f>
        <v>-0.152016207298626</v>
      </c>
      <c r="AG139" s="11" t="n">
        <f aca="false">((AD139)^2/((AB139)^2 * AE139)) + ((Z139)^2/((X139)^2 * AA139))</f>
        <v>0.00322511322878674</v>
      </c>
      <c r="AH139" s="11" t="n">
        <f aca="false">((AA139*AE139)/(AA139+AE139)) + ((U139*U139)/(U139+U139))</f>
        <v>3.5</v>
      </c>
      <c r="AI139" s="11" t="n">
        <f aca="false">AH139/4</f>
        <v>0.875</v>
      </c>
      <c r="AJ139" s="11" t="n">
        <f aca="false">AF139*AI139</f>
        <v>-0.133014181386298</v>
      </c>
      <c r="AK139" s="11" t="s">
        <v>68</v>
      </c>
      <c r="AL139" s="11" t="s">
        <v>56</v>
      </c>
      <c r="AM139" s="11" t="s">
        <v>57</v>
      </c>
      <c r="AN139" s="11" t="s">
        <v>58</v>
      </c>
      <c r="AO139" s="17" t="s">
        <v>156</v>
      </c>
      <c r="AP139" s="11" t="s">
        <v>154</v>
      </c>
      <c r="AQ139" s="11" t="s">
        <v>155</v>
      </c>
    </row>
    <row r="140" customFormat="false" ht="13.8" hidden="false" customHeight="false" outlineLevel="0" collapsed="false">
      <c r="A140" s="11" t="s">
        <v>151</v>
      </c>
      <c r="B140" s="11" t="n">
        <v>8</v>
      </c>
      <c r="C140" s="11" t="s">
        <v>152</v>
      </c>
      <c r="D140" s="11" t="n">
        <v>2014</v>
      </c>
      <c r="E140" s="11" t="s">
        <v>153</v>
      </c>
      <c r="F140" s="11" t="s">
        <v>46</v>
      </c>
      <c r="G140" s="1" t="n">
        <v>2.1</v>
      </c>
      <c r="H140" s="1" t="n">
        <v>383</v>
      </c>
      <c r="I140" s="1" t="n">
        <f aca="false">(G140 +10) / (H140/1000)</f>
        <v>31.5926892950392</v>
      </c>
      <c r="J140" s="1" t="n">
        <v>6.8</v>
      </c>
      <c r="K140" s="1" t="s">
        <v>47</v>
      </c>
      <c r="L140" s="11" t="s">
        <v>90</v>
      </c>
      <c r="M140" s="11" t="s">
        <v>101</v>
      </c>
      <c r="N140" s="11" t="s">
        <v>50</v>
      </c>
      <c r="O140" s="11" t="s">
        <v>77</v>
      </c>
      <c r="P140" s="11" t="s">
        <v>92</v>
      </c>
      <c r="Q140" s="11" t="s">
        <v>78</v>
      </c>
      <c r="R140" s="11" t="n">
        <v>1.79</v>
      </c>
      <c r="S140" s="11" t="s">
        <v>79</v>
      </c>
      <c r="T140" s="12" t="n">
        <v>40391</v>
      </c>
      <c r="U140" s="11" t="n">
        <v>4</v>
      </c>
      <c r="V140" s="11" t="s">
        <v>80</v>
      </c>
      <c r="W140" s="11" t="n">
        <f aca="false">R140*U140</f>
        <v>7.16</v>
      </c>
      <c r="X140" s="13" t="n">
        <v>0.93</v>
      </c>
      <c r="Y140" s="13" t="n">
        <v>0.1</v>
      </c>
      <c r="Z140" s="13" t="n">
        <f aca="false">Y140*SQRT(AA140)</f>
        <v>0.173205080756888</v>
      </c>
      <c r="AA140" s="11" t="n">
        <v>3</v>
      </c>
      <c r="AB140" s="13" t="n">
        <v>1.16</v>
      </c>
      <c r="AC140" s="13" t="n">
        <v>0.06</v>
      </c>
      <c r="AD140" s="13" t="n">
        <f aca="false">AC140*SQRT(AE140)</f>
        <v>0.103923048454133</v>
      </c>
      <c r="AE140" s="11" t="n">
        <v>3</v>
      </c>
      <c r="AF140" s="11" t="n">
        <f aca="false">LN(AB140/X140)</f>
        <v>0.220990697953109</v>
      </c>
      <c r="AG140" s="11" t="n">
        <f aca="false">((AD140)^2/((AB140)^2 * AE140)) + ((Z140)^2/((X140)^2 * AA140))</f>
        <v>0.014237416737228</v>
      </c>
      <c r="AH140" s="11" t="n">
        <f aca="false">((AA140*AE140)/(AA140+AE140)) + ((U140*U140)/(U140+U140))</f>
        <v>3.5</v>
      </c>
      <c r="AI140" s="11" t="n">
        <f aca="false">AH140/4</f>
        <v>0.875</v>
      </c>
      <c r="AJ140" s="11" t="n">
        <f aca="false">AF140*AI140</f>
        <v>0.19336686070897</v>
      </c>
      <c r="AK140" s="11" t="s">
        <v>68</v>
      </c>
      <c r="AL140" s="11" t="s">
        <v>56</v>
      </c>
      <c r="AM140" s="11" t="s">
        <v>64</v>
      </c>
      <c r="AN140" s="11" t="s">
        <v>58</v>
      </c>
      <c r="AO140" s="11" t="s">
        <v>110</v>
      </c>
      <c r="AP140" s="11" t="s">
        <v>154</v>
      </c>
      <c r="AQ140" s="11" t="s">
        <v>155</v>
      </c>
    </row>
    <row r="141" customFormat="false" ht="13.8" hidden="false" customHeight="false" outlineLevel="0" collapsed="false">
      <c r="A141" s="11" t="s">
        <v>151</v>
      </c>
      <c r="B141" s="11" t="n">
        <v>8</v>
      </c>
      <c r="C141" s="11" t="s">
        <v>152</v>
      </c>
      <c r="D141" s="11" t="n">
        <v>2014</v>
      </c>
      <c r="E141" s="11" t="s">
        <v>153</v>
      </c>
      <c r="F141" s="11" t="s">
        <v>84</v>
      </c>
      <c r="G141" s="1" t="n">
        <v>2.1</v>
      </c>
      <c r="H141" s="1" t="n">
        <v>383</v>
      </c>
      <c r="I141" s="1" t="n">
        <f aca="false">(G141 +10) / (H141/1000)</f>
        <v>31.5926892950392</v>
      </c>
      <c r="J141" s="1" t="n">
        <v>6.8</v>
      </c>
      <c r="K141" s="1" t="s">
        <v>47</v>
      </c>
      <c r="L141" s="11" t="s">
        <v>90</v>
      </c>
      <c r="M141" s="11" t="s">
        <v>101</v>
      </c>
      <c r="N141" s="11" t="s">
        <v>50</v>
      </c>
      <c r="O141" s="11" t="s">
        <v>77</v>
      </c>
      <c r="P141" s="11" t="s">
        <v>92</v>
      </c>
      <c r="Q141" s="11" t="s">
        <v>78</v>
      </c>
      <c r="R141" s="11" t="n">
        <v>1.79</v>
      </c>
      <c r="S141" s="11" t="s">
        <v>79</v>
      </c>
      <c r="T141" s="12" t="n">
        <v>40391</v>
      </c>
      <c r="U141" s="11" t="n">
        <v>4</v>
      </c>
      <c r="V141" s="11" t="s">
        <v>80</v>
      </c>
      <c r="W141" s="11" t="n">
        <f aca="false">R141*U141</f>
        <v>7.16</v>
      </c>
      <c r="X141" s="14" t="n">
        <v>0.66</v>
      </c>
      <c r="Y141" s="14" t="n">
        <v>0.07</v>
      </c>
      <c r="Z141" s="13" t="n">
        <f aca="false">Y141*SQRT(AA141)</f>
        <v>0.121243556529821</v>
      </c>
      <c r="AA141" s="15" t="n">
        <v>3</v>
      </c>
      <c r="AB141" s="13" t="n">
        <v>0.9</v>
      </c>
      <c r="AC141" s="13" t="n">
        <v>0.18</v>
      </c>
      <c r="AD141" s="13" t="n">
        <f aca="false">AC141*SQRT(AE141)</f>
        <v>0.311769145362398</v>
      </c>
      <c r="AE141" s="11" t="n">
        <v>3</v>
      </c>
      <c r="AF141" s="11" t="n">
        <f aca="false">LN(AB141/X141)</f>
        <v>0.310154928303839</v>
      </c>
      <c r="AG141" s="11" t="n">
        <f aca="false">((AD141)^2/((AB141)^2 * AE141)) + ((Z141)^2/((X141)^2 * AA141))</f>
        <v>0.0512488521579431</v>
      </c>
      <c r="AH141" s="11" t="n">
        <f aca="false">((AA141*AE141)/(AA141+AE141)) + ((U141*U141)/(U141+U141))</f>
        <v>3.5</v>
      </c>
      <c r="AI141" s="11" t="n">
        <f aca="false">AH141/4</f>
        <v>0.875</v>
      </c>
      <c r="AJ141" s="11" t="n">
        <f aca="false">AF141*AI141</f>
        <v>0.271385562265859</v>
      </c>
      <c r="AK141" s="11" t="s">
        <v>68</v>
      </c>
      <c r="AL141" s="11" t="s">
        <v>56</v>
      </c>
      <c r="AM141" s="11" t="s">
        <v>64</v>
      </c>
      <c r="AN141" s="11" t="s">
        <v>58</v>
      </c>
      <c r="AO141" s="11" t="s">
        <v>110</v>
      </c>
      <c r="AP141" s="11" t="s">
        <v>154</v>
      </c>
      <c r="AQ141" s="11" t="s">
        <v>155</v>
      </c>
    </row>
    <row r="142" customFormat="false" ht="13.8" hidden="false" customHeight="false" outlineLevel="0" collapsed="false">
      <c r="A142" s="11" t="s">
        <v>151</v>
      </c>
      <c r="B142" s="11" t="n">
        <v>8</v>
      </c>
      <c r="C142" s="11" t="s">
        <v>152</v>
      </c>
      <c r="D142" s="11" t="n">
        <v>2014</v>
      </c>
      <c r="E142" s="11" t="s">
        <v>153</v>
      </c>
      <c r="F142" s="11" t="s">
        <v>46</v>
      </c>
      <c r="G142" s="1" t="n">
        <v>2.1</v>
      </c>
      <c r="H142" s="1" t="n">
        <v>383</v>
      </c>
      <c r="I142" s="1" t="n">
        <f aca="false">(G142 +10) / (H142/1000)</f>
        <v>31.5926892950392</v>
      </c>
      <c r="J142" s="1" t="n">
        <v>6.8</v>
      </c>
      <c r="K142" s="1" t="s">
        <v>47</v>
      </c>
      <c r="L142" s="11" t="s">
        <v>90</v>
      </c>
      <c r="M142" s="11" t="s">
        <v>101</v>
      </c>
      <c r="N142" s="11" t="s">
        <v>50</v>
      </c>
      <c r="O142" s="11" t="s">
        <v>77</v>
      </c>
      <c r="P142" s="11" t="s">
        <v>92</v>
      </c>
      <c r="Q142" s="11" t="s">
        <v>78</v>
      </c>
      <c r="R142" s="11" t="n">
        <v>1.79</v>
      </c>
      <c r="S142" s="11" t="s">
        <v>79</v>
      </c>
      <c r="T142" s="12" t="n">
        <v>40391</v>
      </c>
      <c r="U142" s="11" t="n">
        <v>4</v>
      </c>
      <c r="V142" s="11" t="s">
        <v>80</v>
      </c>
      <c r="W142" s="11" t="n">
        <f aca="false">R142*U142</f>
        <v>7.16</v>
      </c>
      <c r="X142" s="13" t="n">
        <v>0.48</v>
      </c>
      <c r="Y142" s="13" t="n">
        <v>0.02</v>
      </c>
      <c r="Z142" s="13" t="n">
        <f aca="false">Y142*SQRT(AA142)</f>
        <v>0.0346410161513775</v>
      </c>
      <c r="AA142" s="11" t="n">
        <v>3</v>
      </c>
      <c r="AB142" s="13" t="n">
        <v>0.52</v>
      </c>
      <c r="AC142" s="13" t="n">
        <v>0.01</v>
      </c>
      <c r="AD142" s="13" t="n">
        <f aca="false">AC142*SQRT(AE142)</f>
        <v>0.0173205080756888</v>
      </c>
      <c r="AE142" s="11" t="n">
        <v>3</v>
      </c>
      <c r="AF142" s="11" t="n">
        <f aca="false">LN(AB142/X142)</f>
        <v>0.0800427076735366</v>
      </c>
      <c r="AG142" s="11" t="n">
        <f aca="false">((AD142)^2/((AB142)^2 * AE142)) + ((Z142)^2/((X142)^2 * AA142))</f>
        <v>0.00210593359631821</v>
      </c>
      <c r="AH142" s="11" t="n">
        <f aca="false">((AA142*AE142)/(AA142+AE142)) + ((U142*U142)/(U142+U142))</f>
        <v>3.5</v>
      </c>
      <c r="AI142" s="11" t="n">
        <f aca="false">AH142/4</f>
        <v>0.875</v>
      </c>
      <c r="AJ142" s="11" t="n">
        <f aca="false">AF142*AI142</f>
        <v>0.0700373692143445</v>
      </c>
      <c r="AK142" s="11" t="s">
        <v>68</v>
      </c>
      <c r="AL142" s="11" t="s">
        <v>56</v>
      </c>
      <c r="AM142" s="11" t="s">
        <v>64</v>
      </c>
      <c r="AN142" s="11" t="s">
        <v>58</v>
      </c>
      <c r="AO142" s="17" t="s">
        <v>156</v>
      </c>
      <c r="AP142" s="11" t="s">
        <v>154</v>
      </c>
      <c r="AQ142" s="11" t="s">
        <v>155</v>
      </c>
    </row>
    <row r="143" customFormat="false" ht="13.8" hidden="false" customHeight="false" outlineLevel="0" collapsed="false">
      <c r="A143" s="11" t="s">
        <v>151</v>
      </c>
      <c r="B143" s="11" t="n">
        <v>8</v>
      </c>
      <c r="C143" s="11" t="s">
        <v>152</v>
      </c>
      <c r="D143" s="11" t="n">
        <v>2014</v>
      </c>
      <c r="E143" s="11" t="s">
        <v>153</v>
      </c>
      <c r="F143" s="11" t="s">
        <v>84</v>
      </c>
      <c r="G143" s="1" t="n">
        <v>2.1</v>
      </c>
      <c r="H143" s="1" t="n">
        <v>383</v>
      </c>
      <c r="I143" s="1" t="n">
        <f aca="false">(G143 +10) / (H143/1000)</f>
        <v>31.5926892950392</v>
      </c>
      <c r="J143" s="1" t="n">
        <v>6.8</v>
      </c>
      <c r="K143" s="1" t="s">
        <v>47</v>
      </c>
      <c r="L143" s="11" t="s">
        <v>90</v>
      </c>
      <c r="M143" s="11" t="s">
        <v>101</v>
      </c>
      <c r="N143" s="11" t="s">
        <v>50</v>
      </c>
      <c r="O143" s="11" t="s">
        <v>77</v>
      </c>
      <c r="P143" s="11" t="s">
        <v>92</v>
      </c>
      <c r="Q143" s="11" t="s">
        <v>78</v>
      </c>
      <c r="R143" s="11" t="n">
        <v>1.79</v>
      </c>
      <c r="S143" s="11" t="s">
        <v>79</v>
      </c>
      <c r="T143" s="12" t="n">
        <v>40391</v>
      </c>
      <c r="U143" s="11" t="n">
        <v>4</v>
      </c>
      <c r="V143" s="11" t="s">
        <v>80</v>
      </c>
      <c r="W143" s="11" t="n">
        <f aca="false">R143*U143</f>
        <v>7.16</v>
      </c>
      <c r="X143" s="14" t="n">
        <v>0.89</v>
      </c>
      <c r="Y143" s="14" t="n">
        <v>0.18</v>
      </c>
      <c r="Z143" s="13" t="n">
        <f aca="false">Y143*SQRT(AA143)</f>
        <v>0.311769145362398</v>
      </c>
      <c r="AA143" s="15" t="n">
        <v>3</v>
      </c>
      <c r="AB143" s="13" t="n">
        <v>0.98</v>
      </c>
      <c r="AC143" s="13" t="n">
        <v>0.09</v>
      </c>
      <c r="AD143" s="13" t="n">
        <f aca="false">AC143*SQRT(AE143)</f>
        <v>0.155884572681199</v>
      </c>
      <c r="AE143" s="11" t="n">
        <v>3</v>
      </c>
      <c r="AF143" s="11" t="n">
        <f aca="false">LN(AB143/X143)</f>
        <v>0.0963311089384321</v>
      </c>
      <c r="AG143" s="11" t="n">
        <f aca="false">((AD143)^2/((AB143)^2 * AE143)) + ((Z143)^2/((X143)^2 * AA143))</f>
        <v>0.049337912111169</v>
      </c>
      <c r="AH143" s="11" t="n">
        <f aca="false">((AA143*AE143)/(AA143+AE143)) + ((U143*U143)/(U143+U143))</f>
        <v>3.5</v>
      </c>
      <c r="AI143" s="11" t="n">
        <f aca="false">AH143/4</f>
        <v>0.875</v>
      </c>
      <c r="AJ143" s="11" t="n">
        <f aca="false">AF143*AI143</f>
        <v>0.0842897203211281</v>
      </c>
      <c r="AK143" s="11" t="s">
        <v>68</v>
      </c>
      <c r="AL143" s="11" t="s">
        <v>56</v>
      </c>
      <c r="AM143" s="11" t="s">
        <v>64</v>
      </c>
      <c r="AN143" s="11" t="s">
        <v>58</v>
      </c>
      <c r="AO143" s="17" t="s">
        <v>156</v>
      </c>
      <c r="AP143" s="11" t="s">
        <v>154</v>
      </c>
      <c r="AQ143" s="11" t="s">
        <v>155</v>
      </c>
    </row>
    <row r="144" customFormat="false" ht="13.8" hidden="false" customHeight="false" outlineLevel="0" collapsed="false">
      <c r="A144" s="11" t="s">
        <v>151</v>
      </c>
      <c r="B144" s="11" t="n">
        <v>8</v>
      </c>
      <c r="C144" s="11" t="s">
        <v>152</v>
      </c>
      <c r="D144" s="11" t="n">
        <v>2014</v>
      </c>
      <c r="E144" s="11" t="s">
        <v>153</v>
      </c>
      <c r="F144" s="11" t="s">
        <v>46</v>
      </c>
      <c r="G144" s="1" t="n">
        <v>2.1</v>
      </c>
      <c r="H144" s="1" t="n">
        <v>383</v>
      </c>
      <c r="I144" s="1" t="n">
        <f aca="false">(G144 +10) / (H144/1000)</f>
        <v>31.5926892950392</v>
      </c>
      <c r="J144" s="1" t="n">
        <v>6.8</v>
      </c>
      <c r="K144" s="1" t="s">
        <v>47</v>
      </c>
      <c r="L144" s="11" t="s">
        <v>90</v>
      </c>
      <c r="M144" s="11" t="s">
        <v>101</v>
      </c>
      <c r="N144" s="11" t="s">
        <v>50</v>
      </c>
      <c r="O144" s="11" t="s">
        <v>77</v>
      </c>
      <c r="P144" s="11" t="s">
        <v>92</v>
      </c>
      <c r="Q144" s="11" t="s">
        <v>78</v>
      </c>
      <c r="R144" s="11" t="n">
        <v>1.79</v>
      </c>
      <c r="S144" s="11" t="s">
        <v>79</v>
      </c>
      <c r="T144" s="12" t="n">
        <v>40391</v>
      </c>
      <c r="U144" s="11" t="n">
        <v>4</v>
      </c>
      <c r="V144" s="11" t="s">
        <v>80</v>
      </c>
      <c r="W144" s="11" t="n">
        <f aca="false">R144*U144</f>
        <v>7.16</v>
      </c>
      <c r="X144" s="13" t="n">
        <v>1.18</v>
      </c>
      <c r="Y144" s="13" t="n">
        <v>0.08</v>
      </c>
      <c r="Z144" s="13" t="n">
        <f aca="false">Y144*SQRT(AA144)</f>
        <v>0.13856406460551</v>
      </c>
      <c r="AA144" s="11" t="n">
        <v>3</v>
      </c>
      <c r="AB144" s="13" t="n">
        <v>1.33</v>
      </c>
      <c r="AC144" s="13" t="n">
        <v>0.01</v>
      </c>
      <c r="AD144" s="13" t="n">
        <f aca="false">AC144*SQRT(AE144)</f>
        <v>0.0173205080756888</v>
      </c>
      <c r="AE144" s="11" t="n">
        <v>3</v>
      </c>
      <c r="AF144" s="11" t="n">
        <f aca="false">LN(AB144/X144)</f>
        <v>0.119664503756089</v>
      </c>
      <c r="AG144" s="11" t="n">
        <f aca="false">((AD144)^2/((AB144)^2 * AE144)) + ((Z144)^2/((X144)^2 * AA144))</f>
        <v>0.00465291265868815</v>
      </c>
      <c r="AH144" s="11" t="n">
        <f aca="false">((AA144*AE144)/(AA144+AE144)) + ((U144*U144)/(U144+U144))</f>
        <v>3.5</v>
      </c>
      <c r="AI144" s="11" t="n">
        <f aca="false">AH144/4</f>
        <v>0.875</v>
      </c>
      <c r="AJ144" s="11" t="n">
        <f aca="false">AF144*AI144</f>
        <v>0.104706440786578</v>
      </c>
      <c r="AK144" s="11" t="s">
        <v>68</v>
      </c>
      <c r="AL144" s="11" t="s">
        <v>56</v>
      </c>
      <c r="AM144" s="11" t="s">
        <v>67</v>
      </c>
      <c r="AN144" s="11" t="s">
        <v>58</v>
      </c>
      <c r="AO144" s="11" t="s">
        <v>110</v>
      </c>
      <c r="AP144" s="11" t="s">
        <v>154</v>
      </c>
      <c r="AQ144" s="11" t="s">
        <v>155</v>
      </c>
    </row>
    <row r="145" customFormat="false" ht="13.8" hidden="false" customHeight="false" outlineLevel="0" collapsed="false">
      <c r="A145" s="11" t="s">
        <v>151</v>
      </c>
      <c r="B145" s="11" t="n">
        <v>8</v>
      </c>
      <c r="C145" s="11" t="s">
        <v>152</v>
      </c>
      <c r="D145" s="11" t="n">
        <v>2014</v>
      </c>
      <c r="E145" s="11" t="s">
        <v>153</v>
      </c>
      <c r="F145" s="11" t="s">
        <v>84</v>
      </c>
      <c r="G145" s="1" t="n">
        <v>2.1</v>
      </c>
      <c r="H145" s="1" t="n">
        <v>383</v>
      </c>
      <c r="I145" s="1" t="n">
        <f aca="false">(G145 +10) / (H145/1000)</f>
        <v>31.5926892950392</v>
      </c>
      <c r="J145" s="1" t="n">
        <v>6.8</v>
      </c>
      <c r="K145" s="1" t="s">
        <v>47</v>
      </c>
      <c r="L145" s="11" t="s">
        <v>90</v>
      </c>
      <c r="M145" s="11" t="s">
        <v>101</v>
      </c>
      <c r="N145" s="11" t="s">
        <v>50</v>
      </c>
      <c r="O145" s="11" t="s">
        <v>77</v>
      </c>
      <c r="P145" s="11" t="s">
        <v>92</v>
      </c>
      <c r="Q145" s="11" t="s">
        <v>78</v>
      </c>
      <c r="R145" s="11" t="n">
        <v>1.79</v>
      </c>
      <c r="S145" s="11" t="s">
        <v>79</v>
      </c>
      <c r="T145" s="12" t="n">
        <v>40391</v>
      </c>
      <c r="U145" s="11" t="n">
        <v>4</v>
      </c>
      <c r="V145" s="11" t="s">
        <v>80</v>
      </c>
      <c r="W145" s="11" t="n">
        <f aca="false">R145*U145</f>
        <v>7.16</v>
      </c>
      <c r="X145" s="14" t="n">
        <v>0.85</v>
      </c>
      <c r="Y145" s="14" t="n">
        <v>0.05</v>
      </c>
      <c r="Z145" s="13" t="n">
        <f aca="false">Y145*SQRT(AA145)</f>
        <v>0.0866025403784439</v>
      </c>
      <c r="AA145" s="15" t="n">
        <v>3</v>
      </c>
      <c r="AB145" s="13" t="n">
        <v>1.06</v>
      </c>
      <c r="AC145" s="13" t="n">
        <v>0.19</v>
      </c>
      <c r="AD145" s="13" t="n">
        <f aca="false">AC145*SQRT(AE145)</f>
        <v>0.329089653438087</v>
      </c>
      <c r="AE145" s="11" t="n">
        <v>3</v>
      </c>
      <c r="AF145" s="11" t="n">
        <f aca="false">LN(AB145/X145)</f>
        <v>0.220787837621751</v>
      </c>
      <c r="AG145" s="11" t="n">
        <f aca="false">((AD145)^2/((AB145)^2 * AE145)) + ((Z145)^2/((X145)^2 * AA145))</f>
        <v>0.0355890790969708</v>
      </c>
      <c r="AH145" s="11" t="n">
        <f aca="false">((AA145*AE145)/(AA145+AE145)) + ((U145*U145)/(U145+U145))</f>
        <v>3.5</v>
      </c>
      <c r="AI145" s="11" t="n">
        <f aca="false">AH145/4</f>
        <v>0.875</v>
      </c>
      <c r="AJ145" s="11" t="n">
        <f aca="false">AF145*AI145</f>
        <v>0.193189357919032</v>
      </c>
      <c r="AK145" s="11" t="s">
        <v>68</v>
      </c>
      <c r="AL145" s="11" t="s">
        <v>56</v>
      </c>
      <c r="AM145" s="11" t="s">
        <v>67</v>
      </c>
      <c r="AN145" s="11" t="s">
        <v>58</v>
      </c>
      <c r="AO145" s="11" t="s">
        <v>110</v>
      </c>
      <c r="AP145" s="11" t="s">
        <v>154</v>
      </c>
      <c r="AQ145" s="11" t="s">
        <v>155</v>
      </c>
    </row>
    <row r="146" customFormat="false" ht="13.8" hidden="false" customHeight="false" outlineLevel="0" collapsed="false">
      <c r="A146" s="11" t="s">
        <v>151</v>
      </c>
      <c r="B146" s="11" t="n">
        <v>8</v>
      </c>
      <c r="C146" s="11" t="s">
        <v>152</v>
      </c>
      <c r="D146" s="11" t="n">
        <v>2014</v>
      </c>
      <c r="E146" s="11" t="s">
        <v>153</v>
      </c>
      <c r="F146" s="11" t="s">
        <v>46</v>
      </c>
      <c r="G146" s="1" t="n">
        <v>2.1</v>
      </c>
      <c r="H146" s="1" t="n">
        <v>383</v>
      </c>
      <c r="I146" s="1" t="n">
        <f aca="false">(G146 +10) / (H146/1000)</f>
        <v>31.5926892950392</v>
      </c>
      <c r="J146" s="1" t="n">
        <v>6.8</v>
      </c>
      <c r="K146" s="1" t="s">
        <v>47</v>
      </c>
      <c r="L146" s="11" t="s">
        <v>90</v>
      </c>
      <c r="M146" s="11" t="s">
        <v>101</v>
      </c>
      <c r="N146" s="11" t="s">
        <v>50</v>
      </c>
      <c r="O146" s="11" t="s">
        <v>77</v>
      </c>
      <c r="P146" s="11" t="s">
        <v>92</v>
      </c>
      <c r="Q146" s="11" t="s">
        <v>78</v>
      </c>
      <c r="R146" s="11" t="n">
        <v>1.79</v>
      </c>
      <c r="S146" s="11" t="s">
        <v>79</v>
      </c>
      <c r="T146" s="12" t="n">
        <v>40391</v>
      </c>
      <c r="U146" s="11" t="n">
        <v>4</v>
      </c>
      <c r="V146" s="11" t="s">
        <v>80</v>
      </c>
      <c r="W146" s="11" t="n">
        <f aca="false">R146*U146</f>
        <v>7.16</v>
      </c>
      <c r="X146" s="13" t="n">
        <v>0.5</v>
      </c>
      <c r="Y146" s="13" t="n">
        <v>0.07</v>
      </c>
      <c r="Z146" s="13" t="n">
        <f aca="false">Y146*SQRT(AA146)</f>
        <v>0.121243556529821</v>
      </c>
      <c r="AA146" s="11" t="n">
        <v>3</v>
      </c>
      <c r="AB146" s="13" t="n">
        <v>0.56</v>
      </c>
      <c r="AC146" s="13" t="n">
        <v>0.03</v>
      </c>
      <c r="AD146" s="13" t="n">
        <f aca="false">AC146*SQRT(AE146)</f>
        <v>0.0519615242270663</v>
      </c>
      <c r="AE146" s="11" t="n">
        <v>3</v>
      </c>
      <c r="AF146" s="11" t="n">
        <f aca="false">LN(AB146/X146)</f>
        <v>0.113328685307003</v>
      </c>
      <c r="AG146" s="11" t="n">
        <f aca="false">((AD146)^2/((AB146)^2 * AE146)) + ((Z146)^2/((X146)^2 * AA146))</f>
        <v>0.0224698979591837</v>
      </c>
      <c r="AH146" s="11" t="n">
        <f aca="false">((AA146*AE146)/(AA146+AE146)) + ((U146*U146)/(U146+U146))</f>
        <v>3.5</v>
      </c>
      <c r="AI146" s="11" t="n">
        <f aca="false">AH146/4</f>
        <v>0.875</v>
      </c>
      <c r="AJ146" s="11" t="n">
        <f aca="false">AF146*AI146</f>
        <v>0.0991625996436276</v>
      </c>
      <c r="AK146" s="11" t="s">
        <v>68</v>
      </c>
      <c r="AL146" s="11" t="s">
        <v>56</v>
      </c>
      <c r="AM146" s="11" t="s">
        <v>67</v>
      </c>
      <c r="AN146" s="11" t="s">
        <v>58</v>
      </c>
      <c r="AO146" s="17" t="s">
        <v>156</v>
      </c>
      <c r="AP146" s="11" t="s">
        <v>154</v>
      </c>
      <c r="AQ146" s="11" t="s">
        <v>155</v>
      </c>
    </row>
    <row r="147" customFormat="false" ht="13.8" hidden="false" customHeight="false" outlineLevel="0" collapsed="false">
      <c r="A147" s="11" t="s">
        <v>151</v>
      </c>
      <c r="B147" s="11" t="n">
        <v>8</v>
      </c>
      <c r="C147" s="11" t="s">
        <v>152</v>
      </c>
      <c r="D147" s="11" t="n">
        <v>2014</v>
      </c>
      <c r="E147" s="11" t="s">
        <v>153</v>
      </c>
      <c r="F147" s="11" t="s">
        <v>84</v>
      </c>
      <c r="G147" s="1" t="n">
        <v>2.1</v>
      </c>
      <c r="H147" s="1" t="n">
        <v>383</v>
      </c>
      <c r="I147" s="1" t="n">
        <f aca="false">(G147 +10) / (H147/1000)</f>
        <v>31.5926892950392</v>
      </c>
      <c r="J147" s="1" t="n">
        <v>6.8</v>
      </c>
      <c r="K147" s="1" t="s">
        <v>47</v>
      </c>
      <c r="L147" s="11" t="s">
        <v>90</v>
      </c>
      <c r="M147" s="11" t="s">
        <v>101</v>
      </c>
      <c r="N147" s="11" t="s">
        <v>50</v>
      </c>
      <c r="O147" s="11" t="s">
        <v>77</v>
      </c>
      <c r="P147" s="11" t="s">
        <v>92</v>
      </c>
      <c r="Q147" s="11" t="s">
        <v>78</v>
      </c>
      <c r="R147" s="11" t="n">
        <v>1.79</v>
      </c>
      <c r="S147" s="11" t="s">
        <v>79</v>
      </c>
      <c r="T147" s="12" t="n">
        <v>40391</v>
      </c>
      <c r="U147" s="11" t="n">
        <v>4</v>
      </c>
      <c r="V147" s="11" t="s">
        <v>80</v>
      </c>
      <c r="W147" s="11" t="n">
        <f aca="false">R147*U147</f>
        <v>7.16</v>
      </c>
      <c r="X147" s="14" t="n">
        <v>0.86</v>
      </c>
      <c r="Y147" s="14" t="n">
        <v>0.16</v>
      </c>
      <c r="Z147" s="13" t="n">
        <f aca="false">Y147*SQRT(AA147)</f>
        <v>0.27712812921102</v>
      </c>
      <c r="AA147" s="15" t="n">
        <v>3</v>
      </c>
      <c r="AB147" s="13" t="n">
        <v>0.96</v>
      </c>
      <c r="AC147" s="13" t="n">
        <v>0.04</v>
      </c>
      <c r="AD147" s="13" t="n">
        <f aca="false">AC147*SQRT(AE147)</f>
        <v>0.0692820323027551</v>
      </c>
      <c r="AE147" s="11" t="n">
        <v>3</v>
      </c>
      <c r="AF147" s="11" t="n">
        <f aca="false">LN(AB147/X147)</f>
        <v>0.110000895214328</v>
      </c>
      <c r="AG147" s="11" t="n">
        <f aca="false">((AD147)^2/((AB147)^2 * AE147)) + ((Z147)^2/((X147)^2 * AA147))</f>
        <v>0.036349415600024</v>
      </c>
      <c r="AH147" s="11" t="n">
        <f aca="false">((AA147*AE147)/(AA147+AE147)) + ((U147*U147)/(U147+U147))</f>
        <v>3.5</v>
      </c>
      <c r="AI147" s="11" t="n">
        <f aca="false">AH147/4</f>
        <v>0.875</v>
      </c>
      <c r="AJ147" s="11" t="n">
        <f aca="false">AF147*AI147</f>
        <v>0.096250783312537</v>
      </c>
      <c r="AK147" s="11" t="s">
        <v>68</v>
      </c>
      <c r="AL147" s="11" t="s">
        <v>56</v>
      </c>
      <c r="AM147" s="11" t="s">
        <v>67</v>
      </c>
      <c r="AN147" s="11" t="s">
        <v>58</v>
      </c>
      <c r="AO147" s="17" t="s">
        <v>156</v>
      </c>
      <c r="AP147" s="11" t="s">
        <v>154</v>
      </c>
      <c r="AQ147" s="11" t="s">
        <v>155</v>
      </c>
    </row>
    <row r="148" customFormat="false" ht="13.8" hidden="false" customHeight="false" outlineLevel="0" collapsed="false">
      <c r="A148" s="11" t="s">
        <v>151</v>
      </c>
      <c r="B148" s="11" t="n">
        <v>8</v>
      </c>
      <c r="C148" s="11" t="s">
        <v>152</v>
      </c>
      <c r="D148" s="11" t="n">
        <v>2014</v>
      </c>
      <c r="E148" s="11" t="s">
        <v>153</v>
      </c>
      <c r="F148" s="11" t="s">
        <v>46</v>
      </c>
      <c r="G148" s="1" t="n">
        <v>2.1</v>
      </c>
      <c r="H148" s="1" t="n">
        <v>383</v>
      </c>
      <c r="I148" s="1" t="n">
        <f aca="false">(G148 +10) / (H148/1000)</f>
        <v>31.5926892950392</v>
      </c>
      <c r="J148" s="1" t="n">
        <v>6.8</v>
      </c>
      <c r="K148" s="1" t="s">
        <v>47</v>
      </c>
      <c r="L148" s="11" t="s">
        <v>90</v>
      </c>
      <c r="M148" s="11" t="s">
        <v>101</v>
      </c>
      <c r="N148" s="11" t="s">
        <v>50</v>
      </c>
      <c r="O148" s="11" t="s">
        <v>77</v>
      </c>
      <c r="P148" s="11" t="s">
        <v>92</v>
      </c>
      <c r="Q148" s="11" t="s">
        <v>78</v>
      </c>
      <c r="R148" s="11" t="n">
        <v>1.79</v>
      </c>
      <c r="S148" s="11" t="s">
        <v>79</v>
      </c>
      <c r="T148" s="12" t="n">
        <v>40391</v>
      </c>
      <c r="U148" s="11" t="n">
        <v>4</v>
      </c>
      <c r="V148" s="11" t="s">
        <v>80</v>
      </c>
      <c r="W148" s="11" t="n">
        <f aca="false">R148*U148</f>
        <v>7.16</v>
      </c>
      <c r="X148" s="13" t="n">
        <v>1.18</v>
      </c>
      <c r="Y148" s="13" t="n">
        <v>0.05</v>
      </c>
      <c r="Z148" s="13" t="n">
        <f aca="false">Y148*SQRT(AA148)</f>
        <v>0.0866025403784439</v>
      </c>
      <c r="AA148" s="11" t="n">
        <v>3</v>
      </c>
      <c r="AB148" s="13" t="n">
        <v>1.68</v>
      </c>
      <c r="AC148" s="13" t="n">
        <v>0.32</v>
      </c>
      <c r="AD148" s="13" t="n">
        <f aca="false">AC148*SQRT(AE148)</f>
        <v>0.554256258422041</v>
      </c>
      <c r="AE148" s="11" t="n">
        <v>3</v>
      </c>
      <c r="AF148" s="11" t="n">
        <f aca="false">LN(AB148/X148)</f>
        <v>0.353279354937594</v>
      </c>
      <c r="AG148" s="11" t="n">
        <f aca="false">((AD148)^2/((AB148)^2 * AE148)) + ((Z148)^2/((X148)^2 * AA148))</f>
        <v>0.0380766402127259</v>
      </c>
      <c r="AH148" s="11" t="n">
        <f aca="false">((AA148*AE148)/(AA148+AE148)) + ((U148*U148)/(U148+U148))</f>
        <v>3.5</v>
      </c>
      <c r="AI148" s="11" t="n">
        <f aca="false">AH148/4</f>
        <v>0.875</v>
      </c>
      <c r="AJ148" s="11" t="n">
        <f aca="false">AF148*AI148</f>
        <v>0.309119435570395</v>
      </c>
      <c r="AK148" s="11" t="s">
        <v>68</v>
      </c>
      <c r="AL148" s="11" t="s">
        <v>56</v>
      </c>
      <c r="AM148" s="11" t="s">
        <v>66</v>
      </c>
      <c r="AN148" s="11" t="s">
        <v>58</v>
      </c>
      <c r="AO148" s="11" t="s">
        <v>110</v>
      </c>
      <c r="AP148" s="11" t="s">
        <v>154</v>
      </c>
      <c r="AQ148" s="11" t="s">
        <v>155</v>
      </c>
    </row>
    <row r="149" customFormat="false" ht="13.8" hidden="false" customHeight="false" outlineLevel="0" collapsed="false">
      <c r="A149" s="11" t="s">
        <v>151</v>
      </c>
      <c r="B149" s="11" t="n">
        <v>8</v>
      </c>
      <c r="C149" s="11" t="s">
        <v>152</v>
      </c>
      <c r="D149" s="11" t="n">
        <v>2014</v>
      </c>
      <c r="E149" s="11" t="s">
        <v>153</v>
      </c>
      <c r="F149" s="11" t="s">
        <v>84</v>
      </c>
      <c r="G149" s="1" t="n">
        <v>2.1</v>
      </c>
      <c r="H149" s="1" t="n">
        <v>383</v>
      </c>
      <c r="I149" s="1" t="n">
        <f aca="false">(G149 +10) / (H149/1000)</f>
        <v>31.5926892950392</v>
      </c>
      <c r="J149" s="1" t="n">
        <v>6.8</v>
      </c>
      <c r="K149" s="1" t="s">
        <v>47</v>
      </c>
      <c r="L149" s="11" t="s">
        <v>90</v>
      </c>
      <c r="M149" s="11" t="s">
        <v>101</v>
      </c>
      <c r="N149" s="11" t="s">
        <v>50</v>
      </c>
      <c r="O149" s="11" t="s">
        <v>77</v>
      </c>
      <c r="P149" s="11" t="s">
        <v>92</v>
      </c>
      <c r="Q149" s="11" t="s">
        <v>78</v>
      </c>
      <c r="R149" s="11" t="n">
        <v>1.79</v>
      </c>
      <c r="S149" s="11" t="s">
        <v>79</v>
      </c>
      <c r="T149" s="12" t="n">
        <v>40391</v>
      </c>
      <c r="U149" s="11" t="n">
        <v>4</v>
      </c>
      <c r="V149" s="11" t="s">
        <v>80</v>
      </c>
      <c r="W149" s="11" t="n">
        <f aca="false">R149*U149</f>
        <v>7.16</v>
      </c>
      <c r="X149" s="14" t="n">
        <v>0.92</v>
      </c>
      <c r="Y149" s="14" t="n">
        <v>0.05</v>
      </c>
      <c r="Z149" s="13" t="n">
        <f aca="false">Y149*SQRT(AA149)</f>
        <v>0.0866025403784439</v>
      </c>
      <c r="AA149" s="15" t="n">
        <v>3</v>
      </c>
      <c r="AB149" s="13" t="n">
        <v>1.17</v>
      </c>
      <c r="AC149" s="13" t="n">
        <v>0.16</v>
      </c>
      <c r="AD149" s="13" t="n">
        <f aca="false">AC149*SQRT(AE149)</f>
        <v>0.27712812921102</v>
      </c>
      <c r="AE149" s="11" t="n">
        <v>3</v>
      </c>
      <c r="AF149" s="11" t="n">
        <f aca="false">LN(AB149/X149)</f>
        <v>0.240385357748716</v>
      </c>
      <c r="AG149" s="11" t="n">
        <f aca="false">((AD149)^2/((AB149)^2 * AE149)) + ((Z149)^2/((X149)^2 * AA149))</f>
        <v>0.0216548331066532</v>
      </c>
      <c r="AH149" s="11" t="n">
        <f aca="false">((AA149*AE149)/(AA149+AE149)) + ((U149*U149)/(U149+U149))</f>
        <v>3.5</v>
      </c>
      <c r="AI149" s="11" t="n">
        <f aca="false">AH149/4</f>
        <v>0.875</v>
      </c>
      <c r="AJ149" s="11" t="n">
        <f aca="false">AF149*AI149</f>
        <v>0.210337188030127</v>
      </c>
      <c r="AK149" s="11" t="s">
        <v>68</v>
      </c>
      <c r="AL149" s="11" t="s">
        <v>56</v>
      </c>
      <c r="AM149" s="11" t="s">
        <v>66</v>
      </c>
      <c r="AN149" s="11" t="s">
        <v>58</v>
      </c>
      <c r="AO149" s="11" t="s">
        <v>110</v>
      </c>
      <c r="AP149" s="11" t="s">
        <v>154</v>
      </c>
      <c r="AQ149" s="11" t="s">
        <v>155</v>
      </c>
    </row>
    <row r="150" customFormat="false" ht="13.8" hidden="false" customHeight="false" outlineLevel="0" collapsed="false">
      <c r="A150" s="11" t="s">
        <v>151</v>
      </c>
      <c r="B150" s="11" t="n">
        <v>8</v>
      </c>
      <c r="C150" s="11" t="s">
        <v>152</v>
      </c>
      <c r="D150" s="11" t="n">
        <v>2014</v>
      </c>
      <c r="E150" s="11" t="s">
        <v>153</v>
      </c>
      <c r="F150" s="11" t="s">
        <v>46</v>
      </c>
      <c r="G150" s="1" t="n">
        <v>2.1</v>
      </c>
      <c r="H150" s="1" t="n">
        <v>383</v>
      </c>
      <c r="I150" s="1" t="n">
        <f aca="false">(G150 +10) / (H150/1000)</f>
        <v>31.5926892950392</v>
      </c>
      <c r="J150" s="1" t="n">
        <v>6.8</v>
      </c>
      <c r="K150" s="1" t="s">
        <v>47</v>
      </c>
      <c r="L150" s="11" t="s">
        <v>90</v>
      </c>
      <c r="M150" s="11" t="s">
        <v>101</v>
      </c>
      <c r="N150" s="11" t="s">
        <v>50</v>
      </c>
      <c r="O150" s="11" t="s">
        <v>77</v>
      </c>
      <c r="P150" s="11" t="s">
        <v>92</v>
      </c>
      <c r="Q150" s="11" t="s">
        <v>78</v>
      </c>
      <c r="R150" s="11" t="n">
        <v>1.79</v>
      </c>
      <c r="S150" s="11" t="s">
        <v>79</v>
      </c>
      <c r="T150" s="12" t="n">
        <v>40391</v>
      </c>
      <c r="U150" s="11" t="n">
        <v>4</v>
      </c>
      <c r="V150" s="11" t="s">
        <v>80</v>
      </c>
      <c r="W150" s="11" t="n">
        <f aca="false">R150*U150</f>
        <v>7.16</v>
      </c>
      <c r="X150" s="13" t="n">
        <v>0.54</v>
      </c>
      <c r="Y150" s="13" t="n">
        <v>0.07</v>
      </c>
      <c r="Z150" s="13" t="n">
        <f aca="false">Y150*SQRT(AA150)</f>
        <v>0.121243556529821</v>
      </c>
      <c r="AA150" s="11" t="n">
        <v>3</v>
      </c>
      <c r="AB150" s="13" t="n">
        <v>0.72</v>
      </c>
      <c r="AC150" s="13" t="n">
        <v>0.04</v>
      </c>
      <c r="AD150" s="13" t="n">
        <f aca="false">AC150*SQRT(AE150)</f>
        <v>0.0692820323027551</v>
      </c>
      <c r="AE150" s="11" t="n">
        <v>3</v>
      </c>
      <c r="AF150" s="11" t="n">
        <f aca="false">LN(AB150/X150)</f>
        <v>0.287682072451781</v>
      </c>
      <c r="AG150" s="11" t="n">
        <f aca="false">((AD150)^2/((AB150)^2 * AE150)) + ((Z150)^2/((X150)^2 * AA150))</f>
        <v>0.0198902606310014</v>
      </c>
      <c r="AH150" s="11" t="n">
        <f aca="false">((AA150*AE150)/(AA150+AE150)) + ((U150*U150)/(U150+U150))</f>
        <v>3.5</v>
      </c>
      <c r="AI150" s="11" t="n">
        <f aca="false">AH150/4</f>
        <v>0.875</v>
      </c>
      <c r="AJ150" s="11" t="n">
        <f aca="false">AF150*AI150</f>
        <v>0.251721813395308</v>
      </c>
      <c r="AK150" s="11" t="s">
        <v>68</v>
      </c>
      <c r="AL150" s="11" t="s">
        <v>56</v>
      </c>
      <c r="AM150" s="11" t="s">
        <v>66</v>
      </c>
      <c r="AN150" s="11" t="s">
        <v>58</v>
      </c>
      <c r="AO150" s="17" t="s">
        <v>156</v>
      </c>
      <c r="AP150" s="11" t="s">
        <v>154</v>
      </c>
      <c r="AQ150" s="11" t="s">
        <v>155</v>
      </c>
    </row>
    <row r="151" customFormat="false" ht="13.8" hidden="false" customHeight="false" outlineLevel="0" collapsed="false">
      <c r="A151" s="11" t="s">
        <v>151</v>
      </c>
      <c r="B151" s="11" t="n">
        <v>8</v>
      </c>
      <c r="C151" s="11" t="s">
        <v>152</v>
      </c>
      <c r="D151" s="11" t="n">
        <v>2014</v>
      </c>
      <c r="E151" s="11" t="s">
        <v>153</v>
      </c>
      <c r="F151" s="11" t="s">
        <v>84</v>
      </c>
      <c r="G151" s="1" t="n">
        <v>2.1</v>
      </c>
      <c r="H151" s="1" t="n">
        <v>383</v>
      </c>
      <c r="I151" s="1" t="n">
        <f aca="false">(G151 +10) / (H151/1000)</f>
        <v>31.5926892950392</v>
      </c>
      <c r="J151" s="1" t="n">
        <v>6.8</v>
      </c>
      <c r="K151" s="1" t="s">
        <v>47</v>
      </c>
      <c r="L151" s="11" t="s">
        <v>90</v>
      </c>
      <c r="M151" s="11" t="s">
        <v>101</v>
      </c>
      <c r="N151" s="11" t="s">
        <v>50</v>
      </c>
      <c r="O151" s="11" t="s">
        <v>77</v>
      </c>
      <c r="P151" s="11" t="s">
        <v>92</v>
      </c>
      <c r="Q151" s="11" t="s">
        <v>78</v>
      </c>
      <c r="R151" s="11" t="n">
        <v>1.79</v>
      </c>
      <c r="S151" s="11" t="s">
        <v>79</v>
      </c>
      <c r="T151" s="12" t="n">
        <v>40391</v>
      </c>
      <c r="U151" s="11" t="n">
        <v>4</v>
      </c>
      <c r="V151" s="11" t="s">
        <v>80</v>
      </c>
      <c r="W151" s="11" t="n">
        <f aca="false">R151*U151</f>
        <v>7.16</v>
      </c>
      <c r="X151" s="14" t="n">
        <v>1.06</v>
      </c>
      <c r="Y151" s="14" t="n">
        <v>0.22</v>
      </c>
      <c r="Z151" s="13" t="n">
        <f aca="false">Y151*SQRT(AA151)</f>
        <v>0.381051177665153</v>
      </c>
      <c r="AA151" s="15" t="n">
        <v>3</v>
      </c>
      <c r="AB151" s="13" t="n">
        <v>1.25</v>
      </c>
      <c r="AC151" s="13" t="n">
        <v>0.12</v>
      </c>
      <c r="AD151" s="13" t="n">
        <f aca="false">AC151*SQRT(AE151)</f>
        <v>0.207846096908265</v>
      </c>
      <c r="AE151" s="11" t="n">
        <v>3</v>
      </c>
      <c r="AF151" s="11" t="n">
        <f aca="false">LN(AB151/X151)</f>
        <v>0.164874643190234</v>
      </c>
      <c r="AG151" s="11" t="n">
        <f aca="false">((AD151)^2/((AB151)^2 * AE151)) + ((Z151)^2/((X151)^2 * AA151))</f>
        <v>0.0522918276966892</v>
      </c>
      <c r="AH151" s="11" t="n">
        <f aca="false">((AA151*AE151)/(AA151+AE151)) + ((U151*U151)/(U151+U151))</f>
        <v>3.5</v>
      </c>
      <c r="AI151" s="11" t="n">
        <f aca="false">AH151/4</f>
        <v>0.875</v>
      </c>
      <c r="AJ151" s="11" t="n">
        <f aca="false">AF151*AI151</f>
        <v>0.144265312791455</v>
      </c>
      <c r="AK151" s="11" t="s">
        <v>68</v>
      </c>
      <c r="AL151" s="11" t="s">
        <v>56</v>
      </c>
      <c r="AM151" s="11" t="s">
        <v>66</v>
      </c>
      <c r="AN151" s="11" t="s">
        <v>58</v>
      </c>
      <c r="AO151" s="17" t="s">
        <v>156</v>
      </c>
      <c r="AP151" s="11" t="s">
        <v>154</v>
      </c>
      <c r="AQ151" s="11" t="s">
        <v>155</v>
      </c>
    </row>
    <row r="152" customFormat="false" ht="13.8" hidden="false" customHeight="false" outlineLevel="0" collapsed="false">
      <c r="A152" s="11" t="s">
        <v>151</v>
      </c>
      <c r="B152" s="11" t="n">
        <v>8</v>
      </c>
      <c r="C152" s="11" t="s">
        <v>152</v>
      </c>
      <c r="D152" s="11" t="n">
        <v>2014</v>
      </c>
      <c r="E152" s="11" t="s">
        <v>153</v>
      </c>
      <c r="F152" s="11" t="s">
        <v>46</v>
      </c>
      <c r="G152" s="1" t="n">
        <v>2.1</v>
      </c>
      <c r="H152" s="1" t="n">
        <v>383</v>
      </c>
      <c r="I152" s="1" t="n">
        <f aca="false">(G152 +10) / (H152/1000)</f>
        <v>31.5926892950392</v>
      </c>
      <c r="J152" s="1" t="n">
        <v>6.8</v>
      </c>
      <c r="K152" s="1" t="s">
        <v>47</v>
      </c>
      <c r="L152" s="11" t="s">
        <v>90</v>
      </c>
      <c r="M152" s="11" t="s">
        <v>101</v>
      </c>
      <c r="N152" s="11" t="s">
        <v>50</v>
      </c>
      <c r="O152" s="11" t="s">
        <v>77</v>
      </c>
      <c r="P152" s="11" t="s">
        <v>92</v>
      </c>
      <c r="Q152" s="11" t="s">
        <v>78</v>
      </c>
      <c r="R152" s="11" t="n">
        <v>1.79</v>
      </c>
      <c r="S152" s="11" t="s">
        <v>79</v>
      </c>
      <c r="T152" s="12" t="n">
        <v>40391</v>
      </c>
      <c r="U152" s="11" t="n">
        <v>4</v>
      </c>
      <c r="V152" s="11" t="s">
        <v>80</v>
      </c>
      <c r="W152" s="11" t="n">
        <f aca="false">R152*U152</f>
        <v>7.16</v>
      </c>
      <c r="X152" s="13" t="n">
        <v>4.83</v>
      </c>
      <c r="Y152" s="13" t="n">
        <v>0.21</v>
      </c>
      <c r="Z152" s="13" t="n">
        <f aca="false">Y152*SQRT(AA152)</f>
        <v>0.363730669589464</v>
      </c>
      <c r="AA152" s="11" t="n">
        <v>3</v>
      </c>
      <c r="AB152" s="13" t="n">
        <v>6.13</v>
      </c>
      <c r="AC152" s="13" t="n">
        <v>0.25</v>
      </c>
      <c r="AD152" s="13" t="n">
        <f aca="false">AC152*SQRT(AE152)</f>
        <v>0.433012701892219</v>
      </c>
      <c r="AE152" s="11" t="n">
        <v>3</v>
      </c>
      <c r="AF152" s="11" t="n">
        <f aca="false">LN(AB152/X152)</f>
        <v>0.238348282283639</v>
      </c>
      <c r="AG152" s="11" t="n">
        <f aca="false">((AD152)^2/((AB152)^2 * AE152)) + ((Z152)^2/((X152)^2 * AA152))</f>
        <v>0.00355361505151068</v>
      </c>
      <c r="AH152" s="11" t="n">
        <f aca="false">((AA152*AE152)/(AA152+AE152)) + ((U152*U152)/(U152+U152))</f>
        <v>3.5</v>
      </c>
      <c r="AI152" s="11" t="n">
        <f aca="false">AH152/4</f>
        <v>0.875</v>
      </c>
      <c r="AJ152" s="11" t="n">
        <f aca="false">AF152*AI152</f>
        <v>0.208554746998184</v>
      </c>
      <c r="AK152" s="11" t="s">
        <v>68</v>
      </c>
      <c r="AL152" s="11" t="s">
        <v>56</v>
      </c>
      <c r="AM152" s="11" t="s">
        <v>128</v>
      </c>
      <c r="AN152" s="11" t="s">
        <v>58</v>
      </c>
      <c r="AO152" s="11" t="s">
        <v>110</v>
      </c>
      <c r="AP152" s="11" t="s">
        <v>157</v>
      </c>
      <c r="AQ152" s="11" t="s">
        <v>155</v>
      </c>
    </row>
    <row r="153" customFormat="false" ht="13.8" hidden="false" customHeight="false" outlineLevel="0" collapsed="false">
      <c r="A153" s="11" t="s">
        <v>151</v>
      </c>
      <c r="B153" s="11" t="n">
        <v>8</v>
      </c>
      <c r="C153" s="11" t="s">
        <v>152</v>
      </c>
      <c r="D153" s="11" t="n">
        <v>2014</v>
      </c>
      <c r="E153" s="11" t="s">
        <v>153</v>
      </c>
      <c r="F153" s="11" t="s">
        <v>84</v>
      </c>
      <c r="G153" s="1" t="n">
        <v>2.1</v>
      </c>
      <c r="H153" s="1" t="n">
        <v>383</v>
      </c>
      <c r="I153" s="1" t="n">
        <f aca="false">(G153 +10) / (H153/1000)</f>
        <v>31.5926892950392</v>
      </c>
      <c r="J153" s="1" t="n">
        <v>6.8</v>
      </c>
      <c r="K153" s="1" t="s">
        <v>47</v>
      </c>
      <c r="L153" s="11" t="s">
        <v>90</v>
      </c>
      <c r="M153" s="11" t="s">
        <v>101</v>
      </c>
      <c r="N153" s="11" t="s">
        <v>50</v>
      </c>
      <c r="O153" s="11" t="s">
        <v>77</v>
      </c>
      <c r="P153" s="11" t="s">
        <v>92</v>
      </c>
      <c r="Q153" s="11" t="s">
        <v>78</v>
      </c>
      <c r="R153" s="11" t="n">
        <v>1.79</v>
      </c>
      <c r="S153" s="11" t="s">
        <v>79</v>
      </c>
      <c r="T153" s="12" t="n">
        <v>40391</v>
      </c>
      <c r="U153" s="11" t="n">
        <v>4</v>
      </c>
      <c r="V153" s="11" t="s">
        <v>80</v>
      </c>
      <c r="W153" s="11" t="n">
        <f aca="false">R153*U153</f>
        <v>7.16</v>
      </c>
      <c r="X153" s="14" t="n">
        <v>3.78</v>
      </c>
      <c r="Y153" s="14" t="n">
        <v>0.23</v>
      </c>
      <c r="Z153" s="13" t="n">
        <f aca="false">Y153*SQRT(AA153)</f>
        <v>0.398371685740842</v>
      </c>
      <c r="AA153" s="15" t="n">
        <v>3</v>
      </c>
      <c r="AB153" s="13" t="n">
        <v>4.64</v>
      </c>
      <c r="AC153" s="13" t="n">
        <v>0.71</v>
      </c>
      <c r="AD153" s="13" t="n">
        <f aca="false">AC153*SQRT(AE153)</f>
        <v>1.2297560733739</v>
      </c>
      <c r="AE153" s="11" t="n">
        <v>3</v>
      </c>
      <c r="AF153" s="11" t="n">
        <f aca="false">LN(AB153/X153)</f>
        <v>0.204990356606668</v>
      </c>
      <c r="AG153" s="11" t="n">
        <f aca="false">((AD153)^2/((AB153)^2 * AE153)) + ((Z153)^2/((X153)^2 * AA153))</f>
        <v>0.0271165801261884</v>
      </c>
      <c r="AH153" s="11" t="n">
        <f aca="false">((AA153*AE153)/(AA153+AE153)) + ((U153*U153)/(U153+U153))</f>
        <v>3.5</v>
      </c>
      <c r="AI153" s="11" t="n">
        <f aca="false">AH153/4</f>
        <v>0.875</v>
      </c>
      <c r="AJ153" s="11" t="n">
        <f aca="false">AF153*AI153</f>
        <v>0.179366562030835</v>
      </c>
      <c r="AK153" s="11" t="s">
        <v>68</v>
      </c>
      <c r="AL153" s="11" t="s">
        <v>56</v>
      </c>
      <c r="AM153" s="11" t="s">
        <v>128</v>
      </c>
      <c r="AN153" s="11" t="s">
        <v>58</v>
      </c>
      <c r="AO153" s="11" t="s">
        <v>110</v>
      </c>
      <c r="AP153" s="11" t="s">
        <v>157</v>
      </c>
      <c r="AQ153" s="11" t="s">
        <v>155</v>
      </c>
    </row>
    <row r="154" customFormat="false" ht="13.8" hidden="false" customHeight="false" outlineLevel="0" collapsed="false">
      <c r="A154" s="11" t="s">
        <v>151</v>
      </c>
      <c r="B154" s="11" t="n">
        <v>8</v>
      </c>
      <c r="C154" s="11" t="s">
        <v>152</v>
      </c>
      <c r="D154" s="11" t="n">
        <v>2014</v>
      </c>
      <c r="E154" s="11" t="s">
        <v>153</v>
      </c>
      <c r="F154" s="11" t="s">
        <v>46</v>
      </c>
      <c r="G154" s="1" t="n">
        <v>2.1</v>
      </c>
      <c r="H154" s="1" t="n">
        <v>383</v>
      </c>
      <c r="I154" s="1" t="n">
        <f aca="false">(G154 +10) / (H154/1000)</f>
        <v>31.5926892950392</v>
      </c>
      <c r="J154" s="1" t="n">
        <v>6.8</v>
      </c>
      <c r="K154" s="1" t="s">
        <v>47</v>
      </c>
      <c r="L154" s="11" t="s">
        <v>90</v>
      </c>
      <c r="M154" s="11" t="s">
        <v>101</v>
      </c>
      <c r="N154" s="11" t="s">
        <v>50</v>
      </c>
      <c r="O154" s="11" t="s">
        <v>77</v>
      </c>
      <c r="P154" s="11" t="s">
        <v>92</v>
      </c>
      <c r="Q154" s="11" t="s">
        <v>78</v>
      </c>
      <c r="R154" s="11" t="n">
        <v>1.79</v>
      </c>
      <c r="S154" s="11" t="s">
        <v>79</v>
      </c>
      <c r="T154" s="12" t="n">
        <v>40391</v>
      </c>
      <c r="U154" s="11" t="n">
        <v>4</v>
      </c>
      <c r="V154" s="11" t="s">
        <v>80</v>
      </c>
      <c r="W154" s="11" t="n">
        <f aca="false">R154*U154</f>
        <v>7.16</v>
      </c>
      <c r="X154" s="13" t="n">
        <v>2.2</v>
      </c>
      <c r="Y154" s="13" t="n">
        <v>0.27</v>
      </c>
      <c r="Z154" s="13" t="n">
        <f aca="false">Y154*SQRT(AA154)</f>
        <v>0.467653718043597</v>
      </c>
      <c r="AA154" s="11" t="n">
        <v>3</v>
      </c>
      <c r="AB154" s="13" t="n">
        <v>2.57</v>
      </c>
      <c r="AC154" s="13" t="n">
        <v>0.11</v>
      </c>
      <c r="AD154" s="13" t="n">
        <f aca="false">AC154*SQRT(AE154)</f>
        <v>0.190525588832577</v>
      </c>
      <c r="AE154" s="11" t="n">
        <v>3</v>
      </c>
      <c r="AF154" s="11" t="n">
        <f aca="false">LN(AB154/X154)</f>
        <v>0.155448538542858</v>
      </c>
      <c r="AG154" s="11" t="n">
        <f aca="false">((AD154)^2/((AB154)^2 * AE154)) + ((Z154)^2/((X154)^2 * AA154))</f>
        <v>0.0168939567030688</v>
      </c>
      <c r="AH154" s="11" t="n">
        <f aca="false">((AA154*AE154)/(AA154+AE154)) + ((U154*U154)/(U154+U154))</f>
        <v>3.5</v>
      </c>
      <c r="AI154" s="11" t="n">
        <f aca="false">AH154/4</f>
        <v>0.875</v>
      </c>
      <c r="AJ154" s="11" t="n">
        <f aca="false">AF154*AI154</f>
        <v>0.136017471225001</v>
      </c>
      <c r="AK154" s="11" t="s">
        <v>68</v>
      </c>
      <c r="AL154" s="11" t="s">
        <v>56</v>
      </c>
      <c r="AM154" s="11" t="s">
        <v>128</v>
      </c>
      <c r="AN154" s="11" t="s">
        <v>58</v>
      </c>
      <c r="AO154" s="17" t="s">
        <v>156</v>
      </c>
      <c r="AP154" s="11" t="s">
        <v>157</v>
      </c>
      <c r="AQ154" s="11" t="s">
        <v>155</v>
      </c>
    </row>
    <row r="155" customFormat="false" ht="13.8" hidden="false" customHeight="false" outlineLevel="0" collapsed="false">
      <c r="A155" s="11" t="s">
        <v>151</v>
      </c>
      <c r="B155" s="11" t="n">
        <v>8</v>
      </c>
      <c r="C155" s="11" t="s">
        <v>152</v>
      </c>
      <c r="D155" s="11" t="n">
        <v>2014</v>
      </c>
      <c r="E155" s="11" t="s">
        <v>153</v>
      </c>
      <c r="F155" s="11" t="s">
        <v>84</v>
      </c>
      <c r="G155" s="1" t="n">
        <v>2.1</v>
      </c>
      <c r="H155" s="1" t="n">
        <v>383</v>
      </c>
      <c r="I155" s="1" t="n">
        <f aca="false">(G155 +10) / (H155/1000)</f>
        <v>31.5926892950392</v>
      </c>
      <c r="J155" s="1" t="n">
        <v>6.8</v>
      </c>
      <c r="K155" s="1" t="s">
        <v>47</v>
      </c>
      <c r="L155" s="11" t="s">
        <v>90</v>
      </c>
      <c r="M155" s="11" t="s">
        <v>101</v>
      </c>
      <c r="N155" s="11" t="s">
        <v>50</v>
      </c>
      <c r="O155" s="11" t="s">
        <v>77</v>
      </c>
      <c r="P155" s="11" t="s">
        <v>92</v>
      </c>
      <c r="Q155" s="11" t="s">
        <v>78</v>
      </c>
      <c r="R155" s="11" t="n">
        <v>1.79</v>
      </c>
      <c r="S155" s="11" t="s">
        <v>79</v>
      </c>
      <c r="T155" s="12" t="n">
        <v>40391</v>
      </c>
      <c r="U155" s="11" t="n">
        <v>4</v>
      </c>
      <c r="V155" s="11" t="s">
        <v>80</v>
      </c>
      <c r="W155" s="11" t="n">
        <f aca="false">R155*U155</f>
        <v>7.16</v>
      </c>
      <c r="X155" s="14" t="n">
        <v>3.91</v>
      </c>
      <c r="Y155" s="14" t="n">
        <v>0.82</v>
      </c>
      <c r="Z155" s="13" t="n">
        <f aca="false">Y155*SQRT(AA155)</f>
        <v>1.42028166220648</v>
      </c>
      <c r="AA155" s="15" t="n">
        <v>3</v>
      </c>
      <c r="AB155" s="13" t="n">
        <v>4.39</v>
      </c>
      <c r="AC155" s="13" t="n">
        <v>0.24</v>
      </c>
      <c r="AD155" s="13" t="n">
        <f aca="false">AC155*SQRT(AE155)</f>
        <v>0.415692193816531</v>
      </c>
      <c r="AE155" s="11" t="n">
        <v>3</v>
      </c>
      <c r="AF155" s="11" t="n">
        <f aca="false">LN(AB155/X155)</f>
        <v>0.115791853089805</v>
      </c>
      <c r="AG155" s="11" t="n">
        <f aca="false">((AD155)^2/((AB155)^2 * AE155)) + ((Z155)^2/((X155)^2 * AA155))</f>
        <v>0.0469706971002508</v>
      </c>
      <c r="AH155" s="11" t="n">
        <f aca="false">((AA155*AE155)/(AA155+AE155)) + ((U155*U155)/(U155+U155))</f>
        <v>3.5</v>
      </c>
      <c r="AI155" s="11" t="n">
        <f aca="false">AH155/4</f>
        <v>0.875</v>
      </c>
      <c r="AJ155" s="11" t="n">
        <f aca="false">AF155*AI155</f>
        <v>0.101317871453579</v>
      </c>
      <c r="AK155" s="11" t="s">
        <v>68</v>
      </c>
      <c r="AL155" s="11" t="s">
        <v>56</v>
      </c>
      <c r="AM155" s="11" t="s">
        <v>128</v>
      </c>
      <c r="AN155" s="11" t="s">
        <v>58</v>
      </c>
      <c r="AO155" s="17" t="s">
        <v>156</v>
      </c>
      <c r="AP155" s="11" t="s">
        <v>157</v>
      </c>
      <c r="AQ155" s="11" t="s">
        <v>155</v>
      </c>
    </row>
    <row r="156" customFormat="false" ht="13.8" hidden="false" customHeight="false" outlineLevel="0" collapsed="false">
      <c r="A156" s="11" t="s">
        <v>158</v>
      </c>
      <c r="B156" s="11" t="n">
        <v>9</v>
      </c>
      <c r="C156" s="11" t="s">
        <v>88</v>
      </c>
      <c r="D156" s="11" t="n">
        <v>2011</v>
      </c>
      <c r="E156" s="11" t="s">
        <v>159</v>
      </c>
      <c r="F156" s="11" t="s">
        <v>46</v>
      </c>
      <c r="G156" s="1" t="n">
        <v>2.1</v>
      </c>
      <c r="H156" s="1" t="n">
        <v>383</v>
      </c>
      <c r="I156" s="1" t="n">
        <f aca="false">(G156 +10) / (H156/1000)</f>
        <v>31.5926892950392</v>
      </c>
      <c r="J156" s="1" t="n">
        <v>6.8</v>
      </c>
      <c r="K156" s="1" t="s">
        <v>47</v>
      </c>
      <c r="L156" s="11" t="s">
        <v>90</v>
      </c>
      <c r="M156" s="11" t="s">
        <v>101</v>
      </c>
      <c r="N156" s="11" t="s">
        <v>50</v>
      </c>
      <c r="O156" s="11" t="s">
        <v>77</v>
      </c>
      <c r="P156" s="11" t="s">
        <v>92</v>
      </c>
      <c r="Q156" s="11" t="s">
        <v>78</v>
      </c>
      <c r="R156" s="11" t="n">
        <v>1.6</v>
      </c>
      <c r="S156" s="11" t="s">
        <v>79</v>
      </c>
      <c r="T156" s="11" t="n">
        <v>2006</v>
      </c>
      <c r="U156" s="11" t="n">
        <v>2</v>
      </c>
      <c r="V156" s="19" t="s">
        <v>109</v>
      </c>
      <c r="W156" s="11" t="n">
        <f aca="false">R156*U156</f>
        <v>3.2</v>
      </c>
      <c r="X156" s="13" t="n">
        <v>23.07</v>
      </c>
      <c r="Y156" s="13" t="n">
        <v>1.79</v>
      </c>
      <c r="Z156" s="13" t="n">
        <f aca="false">Y156*SQRT(AA156)</f>
        <v>4.38458663958189</v>
      </c>
      <c r="AA156" s="11" t="n">
        <v>6</v>
      </c>
      <c r="AB156" s="13" t="n">
        <v>19.33</v>
      </c>
      <c r="AC156" s="13" t="n">
        <v>0</v>
      </c>
      <c r="AD156" s="13" t="n">
        <f aca="false">AC156*SQRT(AE156)</f>
        <v>0</v>
      </c>
      <c r="AE156" s="11" t="n">
        <v>6</v>
      </c>
      <c r="AF156" s="11" t="n">
        <f aca="false">LN(AB156/X156)</f>
        <v>-0.176874778965423</v>
      </c>
      <c r="AG156" s="11" t="n">
        <f aca="false">((AD156)^2/((AB156)^2 * AE156)) + ((Z156)^2/((X156)^2 * AA156))</f>
        <v>0.00602019935557318</v>
      </c>
      <c r="AH156" s="11" t="n">
        <f aca="false">((AA156*AE156)/(AA156+AE156)) + ((U156*U156)/(U156+U156))</f>
        <v>4</v>
      </c>
      <c r="AI156" s="11" t="n">
        <f aca="false">AH156/2</f>
        <v>2</v>
      </c>
      <c r="AJ156" s="11" t="n">
        <f aca="false">AF156*AI156</f>
        <v>-0.353749557930846</v>
      </c>
      <c r="AK156" s="11" t="s">
        <v>160</v>
      </c>
      <c r="AL156" s="11" t="s">
        <v>56</v>
      </c>
      <c r="AM156" s="11" t="s">
        <v>57</v>
      </c>
      <c r="AN156" s="11" t="s">
        <v>58</v>
      </c>
      <c r="AO156" s="11" t="s">
        <v>94</v>
      </c>
      <c r="AP156" s="11" t="s">
        <v>161</v>
      </c>
      <c r="AQ156" s="11" t="s">
        <v>162</v>
      </c>
    </row>
    <row r="157" customFormat="false" ht="13.8" hidden="false" customHeight="false" outlineLevel="0" collapsed="false">
      <c r="A157" s="11" t="s">
        <v>158</v>
      </c>
      <c r="B157" s="11" t="n">
        <v>9</v>
      </c>
      <c r="C157" s="11" t="s">
        <v>88</v>
      </c>
      <c r="D157" s="11" t="n">
        <v>2011</v>
      </c>
      <c r="E157" s="11" t="s">
        <v>159</v>
      </c>
      <c r="F157" s="11" t="s">
        <v>46</v>
      </c>
      <c r="G157" s="1" t="n">
        <v>2.1</v>
      </c>
      <c r="H157" s="1" t="n">
        <v>383</v>
      </c>
      <c r="I157" s="1" t="n">
        <f aca="false">(G157 +10) / (H157/1000)</f>
        <v>31.5926892950392</v>
      </c>
      <c r="J157" s="1" t="n">
        <v>6.8</v>
      </c>
      <c r="K157" s="1" t="s">
        <v>47</v>
      </c>
      <c r="L157" s="11" t="s">
        <v>90</v>
      </c>
      <c r="M157" s="11" t="s">
        <v>101</v>
      </c>
      <c r="N157" s="11" t="s">
        <v>50</v>
      </c>
      <c r="O157" s="11" t="s">
        <v>77</v>
      </c>
      <c r="P157" s="11" t="s">
        <v>92</v>
      </c>
      <c r="Q157" s="11" t="s">
        <v>78</v>
      </c>
      <c r="R157" s="11" t="n">
        <v>1.6</v>
      </c>
      <c r="S157" s="11" t="s">
        <v>79</v>
      </c>
      <c r="T157" s="11" t="n">
        <v>2007</v>
      </c>
      <c r="U157" s="11" t="n">
        <v>2</v>
      </c>
      <c r="V157" s="19" t="s">
        <v>109</v>
      </c>
      <c r="W157" s="11" t="n">
        <f aca="false">R157*U157</f>
        <v>3.2</v>
      </c>
      <c r="X157" s="13" t="n">
        <v>23.04</v>
      </c>
      <c r="Y157" s="13" t="n">
        <v>1.9</v>
      </c>
      <c r="Z157" s="13" t="n">
        <f aca="false">Y157*SQRT(AA157)</f>
        <v>4.65403051128804</v>
      </c>
      <c r="AA157" s="11" t="n">
        <v>6</v>
      </c>
      <c r="AB157" s="13" t="n">
        <v>19.45</v>
      </c>
      <c r="AC157" s="13" t="n">
        <v>0</v>
      </c>
      <c r="AD157" s="13" t="n">
        <f aca="false">AC157*SQRT(AE157)</f>
        <v>0</v>
      </c>
      <c r="AE157" s="11" t="n">
        <v>6</v>
      </c>
      <c r="AF157" s="11" t="n">
        <f aca="false">LN(AB157/X157)</f>
        <v>-0.169384765763235</v>
      </c>
      <c r="AG157" s="11" t="n">
        <f aca="false">((AD157)^2/((AB157)^2 * AE157)) + ((Z157)^2/((X157)^2 * AA157))</f>
        <v>0.00680052203896605</v>
      </c>
      <c r="AH157" s="11" t="n">
        <f aca="false">((AA157*AE157)/(AA157+AE157)) + ((U157*U157)/(U157+U157))</f>
        <v>4</v>
      </c>
      <c r="AI157" s="11" t="n">
        <f aca="false">AH157/2</f>
        <v>2</v>
      </c>
      <c r="AJ157" s="11" t="n">
        <f aca="false">AF157*AI157</f>
        <v>-0.33876953152647</v>
      </c>
      <c r="AK157" s="11" t="s">
        <v>160</v>
      </c>
      <c r="AL157" s="11" t="s">
        <v>56</v>
      </c>
      <c r="AM157" s="11" t="s">
        <v>57</v>
      </c>
      <c r="AN157" s="11" t="s">
        <v>58</v>
      </c>
      <c r="AO157" s="11" t="s">
        <v>94</v>
      </c>
      <c r="AP157" s="11" t="s">
        <v>161</v>
      </c>
      <c r="AQ157" s="11" t="s">
        <v>162</v>
      </c>
    </row>
    <row r="158" customFormat="false" ht="13.8" hidden="false" customHeight="false" outlineLevel="0" collapsed="false">
      <c r="A158" s="11" t="s">
        <v>158</v>
      </c>
      <c r="B158" s="11" t="n">
        <v>9</v>
      </c>
      <c r="C158" s="11" t="s">
        <v>88</v>
      </c>
      <c r="D158" s="11" t="n">
        <v>2011</v>
      </c>
      <c r="E158" s="11" t="s">
        <v>159</v>
      </c>
      <c r="F158" s="11" t="s">
        <v>46</v>
      </c>
      <c r="G158" s="1" t="n">
        <v>2.1</v>
      </c>
      <c r="H158" s="1" t="n">
        <v>383</v>
      </c>
      <c r="I158" s="1" t="n">
        <f aca="false">(G158 +10) / (H158/1000)</f>
        <v>31.5926892950392</v>
      </c>
      <c r="J158" s="1" t="n">
        <v>6.8</v>
      </c>
      <c r="K158" s="1" t="s">
        <v>47</v>
      </c>
      <c r="L158" s="11" t="s">
        <v>90</v>
      </c>
      <c r="M158" s="11" t="s">
        <v>101</v>
      </c>
      <c r="N158" s="11" t="s">
        <v>50</v>
      </c>
      <c r="O158" s="11" t="s">
        <v>77</v>
      </c>
      <c r="P158" s="11" t="s">
        <v>92</v>
      </c>
      <c r="Q158" s="11" t="s">
        <v>78</v>
      </c>
      <c r="R158" s="11" t="n">
        <v>1.6</v>
      </c>
      <c r="S158" s="11" t="s">
        <v>79</v>
      </c>
      <c r="T158" s="11" t="n">
        <v>2006</v>
      </c>
      <c r="U158" s="11" t="n">
        <v>2</v>
      </c>
      <c r="V158" s="19" t="s">
        <v>109</v>
      </c>
      <c r="W158" s="11" t="n">
        <f aca="false">R158*U158</f>
        <v>3.2</v>
      </c>
      <c r="X158" s="13" t="n">
        <v>6.26</v>
      </c>
      <c r="Y158" s="13" t="n">
        <v>0.56</v>
      </c>
      <c r="Z158" s="13" t="n">
        <f aca="false">Y158*SQRT(AA158)</f>
        <v>1.37171425595858</v>
      </c>
      <c r="AA158" s="11" t="n">
        <v>6</v>
      </c>
      <c r="AB158" s="13" t="n">
        <v>5.47</v>
      </c>
      <c r="AC158" s="13" t="n">
        <v>0</v>
      </c>
      <c r="AD158" s="13" t="n">
        <f aca="false">AC158*SQRT(AE158)</f>
        <v>0</v>
      </c>
      <c r="AE158" s="11" t="n">
        <v>6</v>
      </c>
      <c r="AF158" s="11" t="n">
        <f aca="false">LN(AB158/X158)</f>
        <v>-0.134901568678117</v>
      </c>
      <c r="AG158" s="11" t="n">
        <f aca="false">((AD158)^2/((AB158)^2 * AE158)) + ((Z158)^2/((X158)^2 * AA158))</f>
        <v>0.00800253141299799</v>
      </c>
      <c r="AH158" s="11" t="n">
        <f aca="false">((AA158*AE158)/(AA158+AE158)) + ((U158*U158)/(U158+U158))</f>
        <v>4</v>
      </c>
      <c r="AI158" s="11" t="n">
        <f aca="false">AH158/2</f>
        <v>2</v>
      </c>
      <c r="AJ158" s="11" t="n">
        <f aca="false">AF158*AI158</f>
        <v>-0.269803137356234</v>
      </c>
      <c r="AK158" s="11" t="s">
        <v>160</v>
      </c>
      <c r="AL158" s="11" t="s">
        <v>56</v>
      </c>
      <c r="AM158" s="11" t="s">
        <v>64</v>
      </c>
      <c r="AN158" s="11" t="s">
        <v>58</v>
      </c>
      <c r="AO158" s="11" t="s">
        <v>94</v>
      </c>
      <c r="AP158" s="11" t="s">
        <v>161</v>
      </c>
      <c r="AQ158" s="11" t="s">
        <v>162</v>
      </c>
    </row>
    <row r="159" customFormat="false" ht="13.8" hidden="false" customHeight="false" outlineLevel="0" collapsed="false">
      <c r="A159" s="11" t="s">
        <v>158</v>
      </c>
      <c r="B159" s="11" t="n">
        <v>9</v>
      </c>
      <c r="C159" s="11" t="s">
        <v>88</v>
      </c>
      <c r="D159" s="11" t="n">
        <v>2011</v>
      </c>
      <c r="E159" s="11" t="s">
        <v>159</v>
      </c>
      <c r="F159" s="11" t="s">
        <v>46</v>
      </c>
      <c r="G159" s="1" t="n">
        <v>2.1</v>
      </c>
      <c r="H159" s="1" t="n">
        <v>383</v>
      </c>
      <c r="I159" s="1" t="n">
        <f aca="false">(G159 +10) / (H159/1000)</f>
        <v>31.5926892950392</v>
      </c>
      <c r="J159" s="1" t="n">
        <v>6.8</v>
      </c>
      <c r="K159" s="1" t="s">
        <v>47</v>
      </c>
      <c r="L159" s="11" t="s">
        <v>90</v>
      </c>
      <c r="M159" s="11" t="s">
        <v>101</v>
      </c>
      <c r="N159" s="11" t="s">
        <v>50</v>
      </c>
      <c r="O159" s="11" t="s">
        <v>77</v>
      </c>
      <c r="P159" s="11" t="s">
        <v>92</v>
      </c>
      <c r="Q159" s="11" t="s">
        <v>78</v>
      </c>
      <c r="R159" s="11" t="n">
        <v>1.6</v>
      </c>
      <c r="S159" s="11" t="s">
        <v>79</v>
      </c>
      <c r="T159" s="11" t="n">
        <v>2007</v>
      </c>
      <c r="U159" s="11" t="n">
        <v>2</v>
      </c>
      <c r="V159" s="19" t="s">
        <v>109</v>
      </c>
      <c r="W159" s="11" t="n">
        <f aca="false">R159*U159</f>
        <v>3.2</v>
      </c>
      <c r="X159" s="13" t="n">
        <v>6.17</v>
      </c>
      <c r="Y159" s="13" t="n">
        <v>0.72</v>
      </c>
      <c r="Z159" s="13" t="n">
        <f aca="false">Y159*SQRT(AA159)</f>
        <v>1.76363261480389</v>
      </c>
      <c r="AA159" s="11" t="n">
        <v>6</v>
      </c>
      <c r="AB159" s="13" t="n">
        <v>5.61</v>
      </c>
      <c r="AC159" s="13" t="n">
        <v>0</v>
      </c>
      <c r="AD159" s="13" t="n">
        <f aca="false">AC159*SQRT(AE159)</f>
        <v>0</v>
      </c>
      <c r="AE159" s="11" t="n">
        <v>6</v>
      </c>
      <c r="AF159" s="11" t="n">
        <f aca="false">LN(AB159/X159)</f>
        <v>-0.0951481183826914</v>
      </c>
      <c r="AG159" s="11" t="n">
        <f aca="false">((AD159)^2/((AB159)^2 * AE159)) + ((Z159)^2/((X159)^2 * AA159))</f>
        <v>0.0136174147401159</v>
      </c>
      <c r="AH159" s="11" t="n">
        <f aca="false">((AA159*AE159)/(AA159+AE159)) + ((U159*U159)/(U159+U159))</f>
        <v>4</v>
      </c>
      <c r="AI159" s="11" t="n">
        <f aca="false">AH159/2</f>
        <v>2</v>
      </c>
      <c r="AJ159" s="11" t="n">
        <f aca="false">AF159*AI159</f>
        <v>-0.190296236765383</v>
      </c>
      <c r="AK159" s="11" t="s">
        <v>160</v>
      </c>
      <c r="AL159" s="11" t="s">
        <v>56</v>
      </c>
      <c r="AM159" s="11" t="s">
        <v>64</v>
      </c>
      <c r="AN159" s="11" t="s">
        <v>58</v>
      </c>
      <c r="AO159" s="11" t="s">
        <v>94</v>
      </c>
      <c r="AP159" s="11" t="s">
        <v>161</v>
      </c>
      <c r="AQ159" s="11" t="s">
        <v>162</v>
      </c>
    </row>
    <row r="160" customFormat="false" ht="13.8" hidden="false" customHeight="false" outlineLevel="0" collapsed="false">
      <c r="A160" s="11" t="s">
        <v>158</v>
      </c>
      <c r="B160" s="11" t="n">
        <v>9</v>
      </c>
      <c r="C160" s="11" t="s">
        <v>88</v>
      </c>
      <c r="D160" s="11" t="n">
        <v>2011</v>
      </c>
      <c r="E160" s="11" t="s">
        <v>159</v>
      </c>
      <c r="F160" s="11" t="s">
        <v>46</v>
      </c>
      <c r="G160" s="1" t="n">
        <v>2.1</v>
      </c>
      <c r="H160" s="1" t="n">
        <v>383</v>
      </c>
      <c r="I160" s="1" t="n">
        <f aca="false">(G160 +10) / (H160/1000)</f>
        <v>31.5926892950392</v>
      </c>
      <c r="J160" s="1" t="n">
        <v>6.8</v>
      </c>
      <c r="K160" s="1" t="s">
        <v>47</v>
      </c>
      <c r="L160" s="11" t="s">
        <v>90</v>
      </c>
      <c r="M160" s="11" t="s">
        <v>101</v>
      </c>
      <c r="N160" s="11" t="s">
        <v>50</v>
      </c>
      <c r="O160" s="11" t="s">
        <v>77</v>
      </c>
      <c r="P160" s="11" t="s">
        <v>92</v>
      </c>
      <c r="Q160" s="11" t="s">
        <v>78</v>
      </c>
      <c r="R160" s="11" t="n">
        <v>1.6</v>
      </c>
      <c r="S160" s="11" t="s">
        <v>79</v>
      </c>
      <c r="T160" s="11" t="n">
        <v>2006</v>
      </c>
      <c r="U160" s="11" t="n">
        <v>2</v>
      </c>
      <c r="V160" s="19" t="s">
        <v>109</v>
      </c>
      <c r="W160" s="11" t="n">
        <f aca="false">R160*U160</f>
        <v>3.2</v>
      </c>
      <c r="X160" s="13" t="n">
        <v>13.35</v>
      </c>
      <c r="Y160" s="13" t="n">
        <v>1.06</v>
      </c>
      <c r="Z160" s="13" t="n">
        <f aca="false">Y160*SQRT(AA160)</f>
        <v>2.59645912735017</v>
      </c>
      <c r="AA160" s="11" t="n">
        <v>6</v>
      </c>
      <c r="AB160" s="13" t="n">
        <v>11.34</v>
      </c>
      <c r="AC160" s="13" t="n">
        <v>0</v>
      </c>
      <c r="AD160" s="13" t="n">
        <f aca="false">AC160*SQRT(AE160)</f>
        <v>0</v>
      </c>
      <c r="AE160" s="11" t="n">
        <v>6</v>
      </c>
      <c r="AF160" s="11" t="n">
        <f aca="false">LN(AB160/X160)</f>
        <v>-0.163180086546653</v>
      </c>
      <c r="AG160" s="11" t="n">
        <f aca="false">((AD160)^2/((AB160)^2 * AE160)) + ((Z160)^2/((X160)^2 * AA160))</f>
        <v>0.00630447895187196</v>
      </c>
      <c r="AH160" s="11" t="n">
        <f aca="false">((AA160*AE160)/(AA160+AE160)) + ((U160*U160)/(U160+U160))</f>
        <v>4</v>
      </c>
      <c r="AI160" s="11" t="n">
        <f aca="false">AH160/2</f>
        <v>2</v>
      </c>
      <c r="AJ160" s="11" t="n">
        <f aca="false">AF160*AI160</f>
        <v>-0.326360173093306</v>
      </c>
      <c r="AK160" s="11" t="s">
        <v>160</v>
      </c>
      <c r="AL160" s="11" t="s">
        <v>56</v>
      </c>
      <c r="AM160" s="11" t="s">
        <v>67</v>
      </c>
      <c r="AN160" s="11" t="s">
        <v>58</v>
      </c>
      <c r="AO160" s="11" t="s">
        <v>94</v>
      </c>
      <c r="AP160" s="11" t="s">
        <v>161</v>
      </c>
      <c r="AQ160" s="11" t="s">
        <v>162</v>
      </c>
    </row>
    <row r="161" customFormat="false" ht="13.8" hidden="false" customHeight="false" outlineLevel="0" collapsed="false">
      <c r="A161" s="11" t="s">
        <v>158</v>
      </c>
      <c r="B161" s="11" t="n">
        <v>9</v>
      </c>
      <c r="C161" s="11" t="s">
        <v>88</v>
      </c>
      <c r="D161" s="11" t="n">
        <v>2011</v>
      </c>
      <c r="E161" s="11" t="s">
        <v>159</v>
      </c>
      <c r="F161" s="11" t="s">
        <v>46</v>
      </c>
      <c r="G161" s="1" t="n">
        <v>2.1</v>
      </c>
      <c r="H161" s="1" t="n">
        <v>383</v>
      </c>
      <c r="I161" s="1" t="n">
        <f aca="false">(G161 +10) / (H161/1000)</f>
        <v>31.5926892950392</v>
      </c>
      <c r="J161" s="1" t="n">
        <v>6.8</v>
      </c>
      <c r="K161" s="1" t="s">
        <v>47</v>
      </c>
      <c r="L161" s="11" t="s">
        <v>90</v>
      </c>
      <c r="M161" s="11" t="s">
        <v>101</v>
      </c>
      <c r="N161" s="11" t="s">
        <v>50</v>
      </c>
      <c r="O161" s="11" t="s">
        <v>77</v>
      </c>
      <c r="P161" s="11" t="s">
        <v>92</v>
      </c>
      <c r="Q161" s="11" t="s">
        <v>78</v>
      </c>
      <c r="R161" s="11" t="n">
        <v>1.6</v>
      </c>
      <c r="S161" s="11" t="s">
        <v>79</v>
      </c>
      <c r="T161" s="11" t="n">
        <v>2007</v>
      </c>
      <c r="U161" s="11" t="n">
        <v>2</v>
      </c>
      <c r="V161" s="19" t="s">
        <v>109</v>
      </c>
      <c r="W161" s="11" t="n">
        <f aca="false">R161*U161</f>
        <v>3.2</v>
      </c>
      <c r="X161" s="13" t="n">
        <v>13.4</v>
      </c>
      <c r="Y161" s="13" t="n">
        <v>0.95</v>
      </c>
      <c r="Z161" s="13" t="n">
        <f aca="false">Y161*SQRT(AA161)</f>
        <v>2.32701525564402</v>
      </c>
      <c r="AA161" s="11" t="n">
        <v>6</v>
      </c>
      <c r="AB161" s="13" t="n">
        <v>11.43</v>
      </c>
      <c r="AC161" s="13" t="n">
        <v>0</v>
      </c>
      <c r="AD161" s="13" t="n">
        <f aca="false">AC161*SQRT(AE161)</f>
        <v>0</v>
      </c>
      <c r="AE161" s="11" t="n">
        <v>6</v>
      </c>
      <c r="AF161" s="11" t="n">
        <f aca="false">LN(AB161/X161)</f>
        <v>-0.159013229150146</v>
      </c>
      <c r="AG161" s="11" t="n">
        <f aca="false">((AD161)^2/((AB161)^2 * AE161)) + ((Z161)^2/((X161)^2 * AA161))</f>
        <v>0.00502617509467587</v>
      </c>
      <c r="AH161" s="11" t="n">
        <f aca="false">((AA161*AE161)/(AA161+AE161)) + ((U161*U161)/(U161+U161))</f>
        <v>4</v>
      </c>
      <c r="AI161" s="11" t="n">
        <f aca="false">AH161/2</f>
        <v>2</v>
      </c>
      <c r="AJ161" s="11" t="n">
        <f aca="false">AF161*AI161</f>
        <v>-0.318026458300292</v>
      </c>
      <c r="AK161" s="11" t="s">
        <v>160</v>
      </c>
      <c r="AL161" s="11" t="s">
        <v>56</v>
      </c>
      <c r="AM161" s="11" t="s">
        <v>67</v>
      </c>
      <c r="AN161" s="11" t="s">
        <v>58</v>
      </c>
      <c r="AO161" s="11" t="s">
        <v>94</v>
      </c>
      <c r="AP161" s="11" t="s">
        <v>161</v>
      </c>
      <c r="AQ161" s="11" t="s">
        <v>162</v>
      </c>
    </row>
    <row r="162" customFormat="false" ht="13.8" hidden="false" customHeight="false" outlineLevel="0" collapsed="false">
      <c r="A162" s="11" t="s">
        <v>158</v>
      </c>
      <c r="B162" s="11" t="n">
        <v>9</v>
      </c>
      <c r="C162" s="11" t="s">
        <v>88</v>
      </c>
      <c r="D162" s="11" t="n">
        <v>2011</v>
      </c>
      <c r="E162" s="11" t="s">
        <v>159</v>
      </c>
      <c r="F162" s="11" t="s">
        <v>46</v>
      </c>
      <c r="G162" s="1" t="n">
        <v>2.1</v>
      </c>
      <c r="H162" s="1" t="n">
        <v>383</v>
      </c>
      <c r="I162" s="1" t="n">
        <f aca="false">(G162 +10) / (H162/1000)</f>
        <v>31.5926892950392</v>
      </c>
      <c r="J162" s="1" t="n">
        <v>6.8</v>
      </c>
      <c r="K162" s="1" t="s">
        <v>47</v>
      </c>
      <c r="L162" s="11" t="s">
        <v>90</v>
      </c>
      <c r="M162" s="11" t="s">
        <v>101</v>
      </c>
      <c r="N162" s="11" t="s">
        <v>50</v>
      </c>
      <c r="O162" s="11" t="s">
        <v>77</v>
      </c>
      <c r="P162" s="11" t="s">
        <v>92</v>
      </c>
      <c r="Q162" s="11" t="s">
        <v>78</v>
      </c>
      <c r="R162" s="11" t="n">
        <v>1.6</v>
      </c>
      <c r="S162" s="11" t="s">
        <v>79</v>
      </c>
      <c r="T162" s="11" t="n">
        <v>2006</v>
      </c>
      <c r="U162" s="11" t="n">
        <v>2</v>
      </c>
      <c r="V162" s="19" t="s">
        <v>109</v>
      </c>
      <c r="W162" s="11" t="n">
        <f aca="false">R162*U162</f>
        <v>3.2</v>
      </c>
      <c r="X162" s="13" t="n">
        <v>4.25</v>
      </c>
      <c r="Y162" s="13" t="n">
        <v>0.28</v>
      </c>
      <c r="Z162" s="13" t="n">
        <f aca="false">Y162*SQRT(AA162)</f>
        <v>0.68585712797929</v>
      </c>
      <c r="AA162" s="11" t="n">
        <v>6</v>
      </c>
      <c r="AB162" s="13" t="n">
        <v>3.41</v>
      </c>
      <c r="AC162" s="13" t="n">
        <v>0</v>
      </c>
      <c r="AD162" s="13" t="n">
        <f aca="false">AC162*SQRT(AE162)</f>
        <v>0</v>
      </c>
      <c r="AE162" s="11" t="n">
        <v>6</v>
      </c>
      <c r="AF162" s="11" t="n">
        <f aca="false">LN(AB162/X162)</f>
        <v>-0.2202066916409</v>
      </c>
      <c r="AG162" s="11" t="n">
        <f aca="false">((AD162)^2/((AB162)^2 * AE162)) + ((Z162)^2/((X162)^2 * AA162))</f>
        <v>0.00434048442906574</v>
      </c>
      <c r="AH162" s="11" t="n">
        <f aca="false">((AA162*AE162)/(AA162+AE162)) + ((U162*U162)/(U162+U162))</f>
        <v>4</v>
      </c>
      <c r="AI162" s="11" t="n">
        <f aca="false">AH162/2</f>
        <v>2</v>
      </c>
      <c r="AJ162" s="11" t="n">
        <f aca="false">AF162*AI162</f>
        <v>-0.4404133832818</v>
      </c>
      <c r="AK162" s="11" t="s">
        <v>160</v>
      </c>
      <c r="AL162" s="11" t="s">
        <v>56</v>
      </c>
      <c r="AM162" s="11" t="s">
        <v>66</v>
      </c>
      <c r="AN162" s="11" t="s">
        <v>58</v>
      </c>
      <c r="AO162" s="11" t="s">
        <v>94</v>
      </c>
      <c r="AP162" s="11" t="s">
        <v>161</v>
      </c>
      <c r="AQ162" s="11" t="s">
        <v>162</v>
      </c>
    </row>
    <row r="163" customFormat="false" ht="13.8" hidden="false" customHeight="false" outlineLevel="0" collapsed="false">
      <c r="A163" s="11" t="s">
        <v>158</v>
      </c>
      <c r="B163" s="11" t="n">
        <v>9</v>
      </c>
      <c r="C163" s="11" t="s">
        <v>88</v>
      </c>
      <c r="D163" s="11" t="n">
        <v>2011</v>
      </c>
      <c r="E163" s="11" t="s">
        <v>159</v>
      </c>
      <c r="F163" s="11" t="s">
        <v>46</v>
      </c>
      <c r="G163" s="1" t="n">
        <v>2.1</v>
      </c>
      <c r="H163" s="1" t="n">
        <v>383</v>
      </c>
      <c r="I163" s="1" t="n">
        <f aca="false">(G163 +10) / (H163/1000)</f>
        <v>31.5926892950392</v>
      </c>
      <c r="J163" s="1" t="n">
        <v>6.8</v>
      </c>
      <c r="K163" s="1" t="s">
        <v>47</v>
      </c>
      <c r="L163" s="11" t="s">
        <v>90</v>
      </c>
      <c r="M163" s="11" t="s">
        <v>101</v>
      </c>
      <c r="N163" s="11" t="s">
        <v>50</v>
      </c>
      <c r="O163" s="11" t="s">
        <v>77</v>
      </c>
      <c r="P163" s="11" t="s">
        <v>92</v>
      </c>
      <c r="Q163" s="11" t="s">
        <v>78</v>
      </c>
      <c r="R163" s="11" t="n">
        <v>1.6</v>
      </c>
      <c r="S163" s="11" t="s">
        <v>79</v>
      </c>
      <c r="T163" s="11" t="n">
        <v>2007</v>
      </c>
      <c r="U163" s="11" t="n">
        <v>2</v>
      </c>
      <c r="V163" s="19" t="s">
        <v>109</v>
      </c>
      <c r="W163" s="11" t="n">
        <f aca="false">R163*U163</f>
        <v>3.2</v>
      </c>
      <c r="X163" s="13" t="n">
        <v>4.2</v>
      </c>
      <c r="Y163" s="13" t="n">
        <v>0.23</v>
      </c>
      <c r="Z163" s="13" t="n">
        <f aca="false">Y163*SQRT(AA163)</f>
        <v>0.563382640840131</v>
      </c>
      <c r="AA163" s="11" t="n">
        <v>6</v>
      </c>
      <c r="AB163" s="13" t="n">
        <v>3.53</v>
      </c>
      <c r="AC163" s="13" t="n">
        <v>0</v>
      </c>
      <c r="AD163" s="13" t="n">
        <f aca="false">AC163*SQRT(AE163)</f>
        <v>0</v>
      </c>
      <c r="AE163" s="11" t="n">
        <v>6</v>
      </c>
      <c r="AF163" s="11" t="n">
        <f aca="false">LN(AB163/X163)</f>
        <v>-0.173786654344117</v>
      </c>
      <c r="AG163" s="11" t="n">
        <f aca="false">((AD163)^2/((AB163)^2 * AE163)) + ((Z163)^2/((X163)^2 * AA163))</f>
        <v>0.00299886621315193</v>
      </c>
      <c r="AH163" s="11" t="n">
        <f aca="false">((AA163*AE163)/(AA163+AE163)) + ((U163*U163)/(U163+U163))</f>
        <v>4</v>
      </c>
      <c r="AI163" s="11" t="n">
        <f aca="false">AH163/2</f>
        <v>2</v>
      </c>
      <c r="AJ163" s="11" t="n">
        <f aca="false">AF163*AI163</f>
        <v>-0.347573308688234</v>
      </c>
      <c r="AK163" s="11" t="s">
        <v>160</v>
      </c>
      <c r="AL163" s="11" t="s">
        <v>56</v>
      </c>
      <c r="AM163" s="11" t="s">
        <v>66</v>
      </c>
      <c r="AN163" s="11" t="s">
        <v>58</v>
      </c>
      <c r="AO163" s="11" t="s">
        <v>94</v>
      </c>
      <c r="AP163" s="11" t="s">
        <v>161</v>
      </c>
      <c r="AQ163" s="11" t="s">
        <v>162</v>
      </c>
    </row>
    <row r="164" customFormat="false" ht="13.8" hidden="false" customHeight="false" outlineLevel="0" collapsed="false">
      <c r="A164" s="11" t="s">
        <v>163</v>
      </c>
      <c r="B164" s="11" t="n">
        <v>10</v>
      </c>
      <c r="C164" s="11" t="s">
        <v>88</v>
      </c>
      <c r="D164" s="11" t="n">
        <v>2013</v>
      </c>
      <c r="E164" s="11" t="s">
        <v>164</v>
      </c>
      <c r="F164" s="11" t="s">
        <v>46</v>
      </c>
      <c r="G164" s="1" t="n">
        <v>2.1</v>
      </c>
      <c r="H164" s="1" t="n">
        <v>385.5</v>
      </c>
      <c r="I164" s="1" t="n">
        <f aca="false">(G164 +10) / (H164/1000)</f>
        <v>31.3878080415045</v>
      </c>
      <c r="J164" s="1" t="n">
        <v>7.8</v>
      </c>
      <c r="K164" s="1" t="s">
        <v>74</v>
      </c>
      <c r="L164" s="11" t="s">
        <v>90</v>
      </c>
      <c r="M164" s="11" t="s">
        <v>101</v>
      </c>
      <c r="N164" s="11" t="s">
        <v>77</v>
      </c>
      <c r="O164" s="11" t="s">
        <v>77</v>
      </c>
      <c r="P164" s="11" t="s">
        <v>92</v>
      </c>
      <c r="Q164" s="11" t="s">
        <v>78</v>
      </c>
      <c r="R164" s="11" t="n">
        <v>1.6</v>
      </c>
      <c r="S164" s="11" t="s">
        <v>79</v>
      </c>
      <c r="T164" s="11" t="n">
        <v>2006</v>
      </c>
      <c r="U164" s="11" t="n">
        <v>5</v>
      </c>
      <c r="V164" s="11" t="s">
        <v>54</v>
      </c>
      <c r="W164" s="11" t="n">
        <f aca="false">R164*U164</f>
        <v>8</v>
      </c>
      <c r="X164" s="13" t="n">
        <v>23.2</v>
      </c>
      <c r="Y164" s="13" t="n">
        <v>1.36</v>
      </c>
      <c r="Z164" s="13" t="n">
        <f aca="false">Y164*SQRT(AA164)</f>
        <v>3.33130605018512</v>
      </c>
      <c r="AA164" s="11" t="n">
        <v>6</v>
      </c>
      <c r="AB164" s="13" t="n">
        <v>24.42</v>
      </c>
      <c r="AC164" s="13" t="n">
        <v>0.619999999999997</v>
      </c>
      <c r="AD164" s="13" t="n">
        <f aca="false">AC164*SQRT(AE164)</f>
        <v>1.51868364052556</v>
      </c>
      <c r="AE164" s="11" t="n">
        <v>6</v>
      </c>
      <c r="AF164" s="11" t="n">
        <f aca="false">LN(AB164/X164)</f>
        <v>0.0512501900102945</v>
      </c>
      <c r="AG164" s="11" t="n">
        <f aca="false">((AD164)^2/((AB164)^2 * AE164)) + ((Z164)^2/((X164)^2 * AA164))</f>
        <v>0.00408098786585261</v>
      </c>
      <c r="AH164" s="11" t="n">
        <f aca="false">((AA164*AE164)/(AA164+AE164)) + ((U164*U164)/(U164+U164))</f>
        <v>5.5</v>
      </c>
      <c r="AI164" s="11" t="n">
        <f aca="false">AH164/6</f>
        <v>0.916666666666667</v>
      </c>
      <c r="AJ164" s="11" t="n">
        <f aca="false">AF164*AI164</f>
        <v>0.04697934084277</v>
      </c>
      <c r="AK164" s="11" t="s">
        <v>160</v>
      </c>
      <c r="AL164" s="11" t="s">
        <v>56</v>
      </c>
      <c r="AM164" s="11" t="s">
        <v>57</v>
      </c>
      <c r="AN164" s="11" t="s">
        <v>58</v>
      </c>
      <c r="AO164" s="11" t="s">
        <v>94</v>
      </c>
      <c r="AP164" s="11" t="s">
        <v>165</v>
      </c>
      <c r="AQ164" s="11" t="s">
        <v>166</v>
      </c>
    </row>
    <row r="165" customFormat="false" ht="13.8" hidden="false" customHeight="false" outlineLevel="0" collapsed="false">
      <c r="A165" s="11" t="s">
        <v>163</v>
      </c>
      <c r="B165" s="11" t="n">
        <v>10</v>
      </c>
      <c r="C165" s="11" t="s">
        <v>88</v>
      </c>
      <c r="D165" s="11" t="n">
        <v>2013</v>
      </c>
      <c r="E165" s="11" t="s">
        <v>164</v>
      </c>
      <c r="F165" s="11" t="s">
        <v>104</v>
      </c>
      <c r="G165" s="1" t="n">
        <v>2.1</v>
      </c>
      <c r="H165" s="1" t="n">
        <v>385.5</v>
      </c>
      <c r="I165" s="1" t="n">
        <f aca="false">(G165 +10) / (H165/1000)</f>
        <v>31.3878080415045</v>
      </c>
      <c r="J165" s="1" t="n">
        <v>7.8</v>
      </c>
      <c r="K165" s="1" t="s">
        <v>74</v>
      </c>
      <c r="L165" s="11" t="s">
        <v>90</v>
      </c>
      <c r="M165" s="11" t="s">
        <v>101</v>
      </c>
      <c r="N165" s="11" t="s">
        <v>77</v>
      </c>
      <c r="O165" s="11" t="s">
        <v>50</v>
      </c>
      <c r="P165" s="11" t="s">
        <v>92</v>
      </c>
      <c r="Q165" s="11" t="s">
        <v>78</v>
      </c>
      <c r="R165" s="11" t="n">
        <v>1.6</v>
      </c>
      <c r="S165" s="11" t="s">
        <v>79</v>
      </c>
      <c r="T165" s="11" t="n">
        <v>2006</v>
      </c>
      <c r="U165" s="11" t="n">
        <v>5</v>
      </c>
      <c r="V165" s="11" t="s">
        <v>54</v>
      </c>
      <c r="W165" s="11" t="n">
        <f aca="false">R165*U165</f>
        <v>8</v>
      </c>
      <c r="X165" s="14" t="n">
        <v>24.36</v>
      </c>
      <c r="Y165" s="14" t="n">
        <v>1.77</v>
      </c>
      <c r="Z165" s="13" t="n">
        <f aca="false">Y165*SQRT(AA165)</f>
        <v>4.33559684472622</v>
      </c>
      <c r="AA165" s="15" t="n">
        <v>6</v>
      </c>
      <c r="AB165" s="13" t="n">
        <v>24.7</v>
      </c>
      <c r="AC165" s="13" t="n">
        <v>1.36</v>
      </c>
      <c r="AD165" s="13" t="n">
        <f aca="false">AC165*SQRT(AE165)</f>
        <v>3.33130605018512</v>
      </c>
      <c r="AE165" s="11" t="n">
        <v>6</v>
      </c>
      <c r="AF165" s="11" t="n">
        <f aca="false">LN(AB165/X165)</f>
        <v>0.0138608007922352</v>
      </c>
      <c r="AG165" s="11" t="n">
        <f aca="false">((AD165)^2/((AB165)^2 * AE165)) + ((Z165)^2/((X165)^2 * AA165))</f>
        <v>0.00831117376717486</v>
      </c>
      <c r="AH165" s="11" t="n">
        <f aca="false">((AA165*AE165)/(AA165+AE165)) + ((U165*U165)/(U165+U165))</f>
        <v>5.5</v>
      </c>
      <c r="AI165" s="11" t="n">
        <f aca="false">AH165/6</f>
        <v>0.916666666666667</v>
      </c>
      <c r="AJ165" s="11" t="n">
        <f aca="false">AF165*AI165</f>
        <v>0.0127057340595489</v>
      </c>
      <c r="AK165" s="11" t="s">
        <v>160</v>
      </c>
      <c r="AL165" s="11" t="s">
        <v>56</v>
      </c>
      <c r="AM165" s="11" t="s">
        <v>57</v>
      </c>
      <c r="AN165" s="11" t="s">
        <v>58</v>
      </c>
      <c r="AO165" s="11" t="s">
        <v>94</v>
      </c>
      <c r="AP165" s="11" t="s">
        <v>165</v>
      </c>
      <c r="AQ165" s="11" t="s">
        <v>166</v>
      </c>
    </row>
    <row r="166" customFormat="false" ht="13.8" hidden="false" customHeight="false" outlineLevel="0" collapsed="false">
      <c r="A166" s="11" t="s">
        <v>163</v>
      </c>
      <c r="B166" s="11" t="n">
        <v>10</v>
      </c>
      <c r="C166" s="11" t="s">
        <v>88</v>
      </c>
      <c r="D166" s="11" t="n">
        <v>2013</v>
      </c>
      <c r="E166" s="11" t="s">
        <v>164</v>
      </c>
      <c r="F166" s="11" t="s">
        <v>46</v>
      </c>
      <c r="G166" s="1" t="n">
        <v>2.1</v>
      </c>
      <c r="H166" s="1" t="n">
        <v>385.5</v>
      </c>
      <c r="I166" s="1" t="n">
        <f aca="false">(G166 +10) / (H166/1000)</f>
        <v>31.3878080415045</v>
      </c>
      <c r="J166" s="1" t="n">
        <v>7.8</v>
      </c>
      <c r="K166" s="1" t="s">
        <v>74</v>
      </c>
      <c r="L166" s="11" t="s">
        <v>90</v>
      </c>
      <c r="M166" s="11" t="s">
        <v>101</v>
      </c>
      <c r="N166" s="11" t="s">
        <v>77</v>
      </c>
      <c r="O166" s="11" t="s">
        <v>77</v>
      </c>
      <c r="P166" s="11" t="s">
        <v>92</v>
      </c>
      <c r="Q166" s="11" t="s">
        <v>78</v>
      </c>
      <c r="R166" s="11" t="n">
        <v>1.6</v>
      </c>
      <c r="S166" s="11" t="s">
        <v>79</v>
      </c>
      <c r="T166" s="11" t="n">
        <v>2007</v>
      </c>
      <c r="U166" s="11" t="n">
        <v>5</v>
      </c>
      <c r="V166" s="11" t="s">
        <v>54</v>
      </c>
      <c r="W166" s="11" t="n">
        <f aca="false">R166*U166</f>
        <v>8</v>
      </c>
      <c r="X166" s="13" t="n">
        <v>24.82</v>
      </c>
      <c r="Y166" s="13" t="n">
        <v>1.79</v>
      </c>
      <c r="Z166" s="13" t="n">
        <f aca="false">Y166*SQRT(AA166)</f>
        <v>4.38458663958189</v>
      </c>
      <c r="AA166" s="11" t="n">
        <v>6</v>
      </c>
      <c r="AB166" s="13" t="n">
        <v>23.17</v>
      </c>
      <c r="AC166" s="13" t="n">
        <v>1.32</v>
      </c>
      <c r="AD166" s="13" t="n">
        <f aca="false">AC166*SQRT(AE166)</f>
        <v>3.23332646047379</v>
      </c>
      <c r="AE166" s="11" t="n">
        <v>6</v>
      </c>
      <c r="AF166" s="11" t="n">
        <f aca="false">LN(AB166/X166)</f>
        <v>-0.0687914413321762</v>
      </c>
      <c r="AG166" s="11" t="n">
        <f aca="false">((AD166)^2/((AB166)^2 * AE166)) + ((Z166)^2/((X166)^2 * AA166))</f>
        <v>0.0084467934496438</v>
      </c>
      <c r="AH166" s="11" t="n">
        <f aca="false">((AA166*AE166)/(AA166+AE166)) + ((U166*U166)/(U166+U166))</f>
        <v>5.5</v>
      </c>
      <c r="AI166" s="11" t="n">
        <f aca="false">AH166/6</f>
        <v>0.916666666666667</v>
      </c>
      <c r="AJ166" s="11" t="n">
        <f aca="false">AF166*AI166</f>
        <v>-0.0630588212211615</v>
      </c>
      <c r="AK166" s="11" t="s">
        <v>160</v>
      </c>
      <c r="AL166" s="11" t="s">
        <v>56</v>
      </c>
      <c r="AM166" s="11" t="s">
        <v>57</v>
      </c>
      <c r="AN166" s="11" t="s">
        <v>58</v>
      </c>
      <c r="AO166" s="11" t="s">
        <v>94</v>
      </c>
      <c r="AP166" s="11" t="s">
        <v>165</v>
      </c>
      <c r="AQ166" s="11" t="s">
        <v>166</v>
      </c>
    </row>
    <row r="167" customFormat="false" ht="13.8" hidden="false" customHeight="false" outlineLevel="0" collapsed="false">
      <c r="A167" s="11" t="s">
        <v>163</v>
      </c>
      <c r="B167" s="11" t="n">
        <v>10</v>
      </c>
      <c r="C167" s="11" t="s">
        <v>88</v>
      </c>
      <c r="D167" s="11" t="n">
        <v>2013</v>
      </c>
      <c r="E167" s="11" t="s">
        <v>164</v>
      </c>
      <c r="F167" s="11" t="s">
        <v>104</v>
      </c>
      <c r="G167" s="1" t="n">
        <v>2.1</v>
      </c>
      <c r="H167" s="1" t="n">
        <v>385.5</v>
      </c>
      <c r="I167" s="1" t="n">
        <f aca="false">(G167 +10) / (H167/1000)</f>
        <v>31.3878080415045</v>
      </c>
      <c r="J167" s="1" t="n">
        <v>7.8</v>
      </c>
      <c r="K167" s="1" t="s">
        <v>74</v>
      </c>
      <c r="L167" s="11" t="s">
        <v>90</v>
      </c>
      <c r="M167" s="11" t="s">
        <v>101</v>
      </c>
      <c r="N167" s="11" t="s">
        <v>77</v>
      </c>
      <c r="O167" s="11" t="s">
        <v>50</v>
      </c>
      <c r="P167" s="11" t="s">
        <v>92</v>
      </c>
      <c r="Q167" s="11" t="s">
        <v>78</v>
      </c>
      <c r="R167" s="11" t="n">
        <v>1.6</v>
      </c>
      <c r="S167" s="11" t="s">
        <v>79</v>
      </c>
      <c r="T167" s="11" t="n">
        <v>2007</v>
      </c>
      <c r="U167" s="11" t="n">
        <v>5</v>
      </c>
      <c r="V167" s="11" t="s">
        <v>54</v>
      </c>
      <c r="W167" s="11" t="n">
        <f aca="false">R167*U167</f>
        <v>8</v>
      </c>
      <c r="X167" s="14" t="n">
        <v>23.04</v>
      </c>
      <c r="Y167" s="14" t="n">
        <v>0.859999999999999</v>
      </c>
      <c r="Z167" s="13" t="n">
        <f aca="false">Y167*SQRT(AA167)</f>
        <v>2.10656117879353</v>
      </c>
      <c r="AA167" s="15" t="n">
        <v>6</v>
      </c>
      <c r="AB167" s="13" t="n">
        <v>19.14</v>
      </c>
      <c r="AC167" s="13" t="n">
        <v>1.85</v>
      </c>
      <c r="AD167" s="13" t="n">
        <f aca="false">AC167*SQRT(AE167)</f>
        <v>4.53155602414887</v>
      </c>
      <c r="AE167" s="11" t="n">
        <v>6</v>
      </c>
      <c r="AF167" s="11" t="n">
        <f aca="false">LN(AB167/X167)</f>
        <v>-0.185451449802882</v>
      </c>
      <c r="AG167" s="11" t="n">
        <f aca="false">((AD167)^2/((AB167)^2 * AE167)) + ((Z167)^2/((X167)^2 * AA167))</f>
        <v>0.0107356836590971</v>
      </c>
      <c r="AH167" s="11" t="n">
        <f aca="false">((AA167*AE167)/(AA167+AE167)) + ((U167*U167)/(U167+U167))</f>
        <v>5.5</v>
      </c>
      <c r="AI167" s="11" t="n">
        <f aca="false">AH167/6</f>
        <v>0.916666666666667</v>
      </c>
      <c r="AJ167" s="11" t="n">
        <f aca="false">AF167*AI167</f>
        <v>-0.169997162319309</v>
      </c>
      <c r="AK167" s="11" t="s">
        <v>160</v>
      </c>
      <c r="AL167" s="11" t="s">
        <v>56</v>
      </c>
      <c r="AM167" s="11" t="s">
        <v>57</v>
      </c>
      <c r="AN167" s="11" t="s">
        <v>58</v>
      </c>
      <c r="AO167" s="11" t="s">
        <v>94</v>
      </c>
      <c r="AP167" s="11" t="s">
        <v>165</v>
      </c>
      <c r="AQ167" s="11" t="s">
        <v>166</v>
      </c>
    </row>
    <row r="168" customFormat="false" ht="13.8" hidden="false" customHeight="false" outlineLevel="0" collapsed="false">
      <c r="A168" s="11" t="s">
        <v>163</v>
      </c>
      <c r="B168" s="11" t="n">
        <v>10</v>
      </c>
      <c r="C168" s="11" t="s">
        <v>88</v>
      </c>
      <c r="D168" s="11" t="n">
        <v>2013</v>
      </c>
      <c r="E168" s="11" t="s">
        <v>164</v>
      </c>
      <c r="F168" s="11" t="s">
        <v>46</v>
      </c>
      <c r="G168" s="1" t="n">
        <v>2.1</v>
      </c>
      <c r="H168" s="1" t="n">
        <v>385.5</v>
      </c>
      <c r="I168" s="1" t="n">
        <f aca="false">(G168 +10) / (H168/1000)</f>
        <v>31.3878080415045</v>
      </c>
      <c r="J168" s="1" t="n">
        <v>7.8</v>
      </c>
      <c r="K168" s="1" t="s">
        <v>74</v>
      </c>
      <c r="L168" s="11" t="s">
        <v>90</v>
      </c>
      <c r="M168" s="11" t="s">
        <v>101</v>
      </c>
      <c r="N168" s="11" t="s">
        <v>77</v>
      </c>
      <c r="O168" s="11" t="s">
        <v>77</v>
      </c>
      <c r="P168" s="11" t="s">
        <v>92</v>
      </c>
      <c r="Q168" s="11" t="s">
        <v>78</v>
      </c>
      <c r="R168" s="11" t="n">
        <v>1.6</v>
      </c>
      <c r="S168" s="11" t="s">
        <v>79</v>
      </c>
      <c r="T168" s="11" t="n">
        <v>2009</v>
      </c>
      <c r="U168" s="11" t="n">
        <v>5</v>
      </c>
      <c r="V168" s="11" t="s">
        <v>54</v>
      </c>
      <c r="W168" s="11" t="n">
        <f aca="false">R168*U168</f>
        <v>8</v>
      </c>
      <c r="X168" s="13" t="n">
        <v>29.51</v>
      </c>
      <c r="Y168" s="13" t="n">
        <v>0.53</v>
      </c>
      <c r="Z168" s="13" t="n">
        <f aca="false">Y168*SQRT(AA168)</f>
        <v>1.29822956367508</v>
      </c>
      <c r="AA168" s="11" t="n">
        <v>6</v>
      </c>
      <c r="AB168" s="13" t="n">
        <v>29.66</v>
      </c>
      <c r="AC168" s="13" t="n">
        <v>0.539999999999999</v>
      </c>
      <c r="AD168" s="13" t="n">
        <f aca="false">AC168*SQRT(AE168)</f>
        <v>1.32272446110291</v>
      </c>
      <c r="AE168" s="11" t="n">
        <v>6</v>
      </c>
      <c r="AF168" s="11" t="n">
        <f aca="false">LN(AB168/X168)</f>
        <v>0.00507014775493797</v>
      </c>
      <c r="AG168" s="11" t="n">
        <f aca="false">((AD168)^2/((AB168)^2 * AE168)) + ((Z168)^2/((X168)^2 * AA168))</f>
        <v>0.000654032848573056</v>
      </c>
      <c r="AH168" s="11" t="n">
        <f aca="false">((AA168*AE168)/(AA168+AE168)) + ((U168*U168)/(U168+U168))</f>
        <v>5.5</v>
      </c>
      <c r="AI168" s="11" t="n">
        <f aca="false">AH168/6</f>
        <v>0.916666666666667</v>
      </c>
      <c r="AJ168" s="11" t="n">
        <f aca="false">AF168*AI168</f>
        <v>0.00464763544202647</v>
      </c>
      <c r="AK168" s="11" t="s">
        <v>160</v>
      </c>
      <c r="AL168" s="11" t="s">
        <v>56</v>
      </c>
      <c r="AM168" s="11" t="s">
        <v>57</v>
      </c>
      <c r="AN168" s="11" t="s">
        <v>58</v>
      </c>
      <c r="AO168" s="11" t="s">
        <v>94</v>
      </c>
      <c r="AP168" s="11" t="s">
        <v>165</v>
      </c>
      <c r="AQ168" s="11" t="s">
        <v>166</v>
      </c>
    </row>
    <row r="169" customFormat="false" ht="13.8" hidden="false" customHeight="false" outlineLevel="0" collapsed="false">
      <c r="A169" s="11" t="s">
        <v>163</v>
      </c>
      <c r="B169" s="11" t="n">
        <v>10</v>
      </c>
      <c r="C169" s="11" t="s">
        <v>88</v>
      </c>
      <c r="D169" s="11" t="n">
        <v>2013</v>
      </c>
      <c r="E169" s="11" t="s">
        <v>164</v>
      </c>
      <c r="F169" s="11" t="s">
        <v>104</v>
      </c>
      <c r="G169" s="1" t="n">
        <v>2.1</v>
      </c>
      <c r="H169" s="1" t="n">
        <v>385.5</v>
      </c>
      <c r="I169" s="1" t="n">
        <f aca="false">(G169 +10) / (H169/1000)</f>
        <v>31.3878080415045</v>
      </c>
      <c r="J169" s="1" t="n">
        <v>7.8</v>
      </c>
      <c r="K169" s="1" t="s">
        <v>74</v>
      </c>
      <c r="L169" s="11" t="s">
        <v>90</v>
      </c>
      <c r="M169" s="11" t="s">
        <v>101</v>
      </c>
      <c r="N169" s="11" t="s">
        <v>77</v>
      </c>
      <c r="O169" s="11" t="s">
        <v>50</v>
      </c>
      <c r="P169" s="11" t="s">
        <v>92</v>
      </c>
      <c r="Q169" s="11" t="s">
        <v>78</v>
      </c>
      <c r="R169" s="11" t="n">
        <v>1.6</v>
      </c>
      <c r="S169" s="11" t="s">
        <v>79</v>
      </c>
      <c r="T169" s="11" t="n">
        <v>2009</v>
      </c>
      <c r="U169" s="11" t="n">
        <v>5</v>
      </c>
      <c r="V169" s="11" t="s">
        <v>54</v>
      </c>
      <c r="W169" s="11" t="n">
        <f aca="false">R169*U169</f>
        <v>8</v>
      </c>
      <c r="X169" s="14" t="n">
        <v>26.61</v>
      </c>
      <c r="Y169" s="14" t="n">
        <v>0.920000000000002</v>
      </c>
      <c r="Z169" s="13" t="n">
        <f aca="false">Y169*SQRT(AA169)</f>
        <v>2.25353056336053</v>
      </c>
      <c r="AA169" s="15" t="n">
        <v>6</v>
      </c>
      <c r="AB169" s="13" t="n">
        <v>30.5</v>
      </c>
      <c r="AC169" s="13" t="n">
        <v>0.609999999999999</v>
      </c>
      <c r="AD169" s="13" t="n">
        <f aca="false">AC169*SQRT(AE169)</f>
        <v>1.49418874309774</v>
      </c>
      <c r="AE169" s="11" t="n">
        <v>6</v>
      </c>
      <c r="AF169" s="11" t="n">
        <f aca="false">LN(AB169/X169)</f>
        <v>0.136439598623768</v>
      </c>
      <c r="AG169" s="11" t="n">
        <f aca="false">((AD169)^2/((AB169)^2 * AE169)) + ((Z169)^2/((X169)^2 * AA169))</f>
        <v>0.00159532473247478</v>
      </c>
      <c r="AH169" s="11" t="n">
        <f aca="false">((AA169*AE169)/(AA169+AE169)) + ((U169*U169)/(U169+U169))</f>
        <v>5.5</v>
      </c>
      <c r="AI169" s="11" t="n">
        <f aca="false">AH169/6</f>
        <v>0.916666666666667</v>
      </c>
      <c r="AJ169" s="11" t="n">
        <f aca="false">AF169*AI169</f>
        <v>0.125069632071787</v>
      </c>
      <c r="AK169" s="11" t="s">
        <v>160</v>
      </c>
      <c r="AL169" s="11" t="s">
        <v>56</v>
      </c>
      <c r="AM169" s="11" t="s">
        <v>57</v>
      </c>
      <c r="AN169" s="11" t="s">
        <v>58</v>
      </c>
      <c r="AO169" s="11" t="s">
        <v>94</v>
      </c>
      <c r="AP169" s="11" t="s">
        <v>165</v>
      </c>
      <c r="AQ169" s="11" t="s">
        <v>166</v>
      </c>
    </row>
    <row r="170" customFormat="false" ht="13.8" hidden="false" customHeight="false" outlineLevel="0" collapsed="false">
      <c r="A170" s="11" t="s">
        <v>163</v>
      </c>
      <c r="B170" s="11" t="n">
        <v>10</v>
      </c>
      <c r="C170" s="11" t="s">
        <v>88</v>
      </c>
      <c r="D170" s="11" t="n">
        <v>2013</v>
      </c>
      <c r="E170" s="11" t="s">
        <v>164</v>
      </c>
      <c r="F170" s="11" t="s">
        <v>46</v>
      </c>
      <c r="G170" s="1" t="n">
        <v>2.1</v>
      </c>
      <c r="H170" s="1" t="n">
        <v>385.5</v>
      </c>
      <c r="I170" s="1" t="n">
        <f aca="false">(G170 +10) / (H170/1000)</f>
        <v>31.3878080415045</v>
      </c>
      <c r="J170" s="1" t="n">
        <v>7.8</v>
      </c>
      <c r="K170" s="1" t="s">
        <v>74</v>
      </c>
      <c r="L170" s="11" t="s">
        <v>90</v>
      </c>
      <c r="M170" s="11" t="s">
        <v>101</v>
      </c>
      <c r="N170" s="11" t="s">
        <v>77</v>
      </c>
      <c r="O170" s="11" t="s">
        <v>77</v>
      </c>
      <c r="P170" s="11" t="s">
        <v>92</v>
      </c>
      <c r="Q170" s="11" t="s">
        <v>78</v>
      </c>
      <c r="R170" s="11" t="n">
        <v>1.6</v>
      </c>
      <c r="S170" s="11" t="s">
        <v>79</v>
      </c>
      <c r="T170" s="11" t="n">
        <v>2006</v>
      </c>
      <c r="U170" s="11" t="n">
        <v>5</v>
      </c>
      <c r="V170" s="11" t="s">
        <v>54</v>
      </c>
      <c r="W170" s="11" t="n">
        <f aca="false">R170*U170</f>
        <v>8</v>
      </c>
      <c r="X170" s="13" t="n">
        <v>9.01</v>
      </c>
      <c r="Y170" s="13" t="n">
        <v>0.47</v>
      </c>
      <c r="Z170" s="13" t="n">
        <f aca="false">Y170*SQRT(AA170)</f>
        <v>1.15126017910809</v>
      </c>
      <c r="AA170" s="11" t="n">
        <v>6</v>
      </c>
      <c r="AB170" s="13" t="n">
        <v>8.26</v>
      </c>
      <c r="AC170" s="13" t="n">
        <v>0.200000000000001</v>
      </c>
      <c r="AD170" s="13" t="n">
        <f aca="false">AC170*SQRT(AE170)</f>
        <v>0.489897948556638</v>
      </c>
      <c r="AE170" s="11" t="n">
        <v>6</v>
      </c>
      <c r="AF170" s="11" t="n">
        <f aca="false">LN(AB170/X170)</f>
        <v>-0.0869104840873598</v>
      </c>
      <c r="AG170" s="11" t="n">
        <f aca="false">((AD170)^2/((AB170)^2 * AE170)) + ((Z170)^2/((X170)^2 * AA170))</f>
        <v>0.00330738322671254</v>
      </c>
      <c r="AH170" s="11" t="n">
        <f aca="false">((AA170*AE170)/(AA170+AE170)) + ((U170*U170)/(U170+U170))</f>
        <v>5.5</v>
      </c>
      <c r="AI170" s="11" t="n">
        <f aca="false">AH170/6</f>
        <v>0.916666666666667</v>
      </c>
      <c r="AJ170" s="11" t="n">
        <f aca="false">AF170*AI170</f>
        <v>-0.0796679437467465</v>
      </c>
      <c r="AK170" s="11" t="s">
        <v>160</v>
      </c>
      <c r="AL170" s="11" t="s">
        <v>56</v>
      </c>
      <c r="AM170" s="11" t="s">
        <v>64</v>
      </c>
      <c r="AN170" s="11" t="s">
        <v>58</v>
      </c>
      <c r="AO170" s="11" t="s">
        <v>94</v>
      </c>
      <c r="AP170" s="11" t="s">
        <v>165</v>
      </c>
      <c r="AQ170" s="11" t="s">
        <v>166</v>
      </c>
    </row>
    <row r="171" customFormat="false" ht="13.8" hidden="false" customHeight="false" outlineLevel="0" collapsed="false">
      <c r="A171" s="11" t="s">
        <v>163</v>
      </c>
      <c r="B171" s="11" t="n">
        <v>10</v>
      </c>
      <c r="C171" s="11" t="s">
        <v>88</v>
      </c>
      <c r="D171" s="11" t="n">
        <v>2013</v>
      </c>
      <c r="E171" s="11" t="s">
        <v>164</v>
      </c>
      <c r="F171" s="11" t="s">
        <v>104</v>
      </c>
      <c r="G171" s="1" t="n">
        <v>2.1</v>
      </c>
      <c r="H171" s="1" t="n">
        <v>385.5</v>
      </c>
      <c r="I171" s="1" t="n">
        <f aca="false">(G171 +10) / (H171/1000)</f>
        <v>31.3878080415045</v>
      </c>
      <c r="J171" s="1" t="n">
        <v>7.8</v>
      </c>
      <c r="K171" s="1" t="s">
        <v>74</v>
      </c>
      <c r="L171" s="11" t="s">
        <v>90</v>
      </c>
      <c r="M171" s="11" t="s">
        <v>101</v>
      </c>
      <c r="N171" s="11" t="s">
        <v>77</v>
      </c>
      <c r="O171" s="11" t="s">
        <v>50</v>
      </c>
      <c r="P171" s="11" t="s">
        <v>92</v>
      </c>
      <c r="Q171" s="11" t="s">
        <v>78</v>
      </c>
      <c r="R171" s="11" t="n">
        <v>1.6</v>
      </c>
      <c r="S171" s="11" t="s">
        <v>79</v>
      </c>
      <c r="T171" s="11" t="n">
        <v>2006</v>
      </c>
      <c r="U171" s="11" t="n">
        <v>5</v>
      </c>
      <c r="V171" s="11" t="s">
        <v>54</v>
      </c>
      <c r="W171" s="11" t="n">
        <f aca="false">R171*U171</f>
        <v>8</v>
      </c>
      <c r="X171" s="14" t="n">
        <v>7.16</v>
      </c>
      <c r="Y171" s="14" t="n">
        <v>0.62</v>
      </c>
      <c r="Z171" s="13" t="n">
        <f aca="false">Y171*SQRT(AA171)</f>
        <v>1.51868364052557</v>
      </c>
      <c r="AA171" s="15" t="n">
        <v>6</v>
      </c>
      <c r="AB171" s="13" t="n">
        <v>8.73</v>
      </c>
      <c r="AC171" s="13" t="n">
        <v>0.619999999999999</v>
      </c>
      <c r="AD171" s="13" t="n">
        <f aca="false">AC171*SQRT(AE171)</f>
        <v>1.51868364052557</v>
      </c>
      <c r="AE171" s="11" t="n">
        <v>6</v>
      </c>
      <c r="AF171" s="11" t="n">
        <f aca="false">LN(AB171/X171)</f>
        <v>0.198255388878957</v>
      </c>
      <c r="AG171" s="11" t="n">
        <f aca="false">((AD171)^2/((AB171)^2 * AE171)) + ((Z171)^2/((X171)^2 * AA171))</f>
        <v>0.0125419709810497</v>
      </c>
      <c r="AH171" s="11" t="n">
        <f aca="false">((AA171*AE171)/(AA171+AE171)) + ((U171*U171)/(U171+U171))</f>
        <v>5.5</v>
      </c>
      <c r="AI171" s="11" t="n">
        <f aca="false">AH171/6</f>
        <v>0.916666666666667</v>
      </c>
      <c r="AJ171" s="11" t="n">
        <f aca="false">AF171*AI171</f>
        <v>0.181734106472377</v>
      </c>
      <c r="AK171" s="11" t="s">
        <v>160</v>
      </c>
      <c r="AL171" s="11" t="s">
        <v>56</v>
      </c>
      <c r="AM171" s="11" t="s">
        <v>64</v>
      </c>
      <c r="AN171" s="11" t="s">
        <v>58</v>
      </c>
      <c r="AO171" s="11" t="s">
        <v>94</v>
      </c>
      <c r="AP171" s="11" t="s">
        <v>165</v>
      </c>
      <c r="AQ171" s="11" t="s">
        <v>166</v>
      </c>
    </row>
    <row r="172" customFormat="false" ht="13.8" hidden="false" customHeight="false" outlineLevel="0" collapsed="false">
      <c r="A172" s="11" t="s">
        <v>163</v>
      </c>
      <c r="B172" s="11" t="n">
        <v>10</v>
      </c>
      <c r="C172" s="11" t="s">
        <v>88</v>
      </c>
      <c r="D172" s="11" t="n">
        <v>2013</v>
      </c>
      <c r="E172" s="11" t="s">
        <v>164</v>
      </c>
      <c r="F172" s="11" t="s">
        <v>46</v>
      </c>
      <c r="G172" s="1" t="n">
        <v>2.1</v>
      </c>
      <c r="H172" s="1" t="n">
        <v>385.5</v>
      </c>
      <c r="I172" s="1" t="n">
        <f aca="false">(G172 +10) / (H172/1000)</f>
        <v>31.3878080415045</v>
      </c>
      <c r="J172" s="1" t="n">
        <v>7.8</v>
      </c>
      <c r="K172" s="1" t="s">
        <v>74</v>
      </c>
      <c r="L172" s="11" t="s">
        <v>90</v>
      </c>
      <c r="M172" s="11" t="s">
        <v>101</v>
      </c>
      <c r="N172" s="11" t="s">
        <v>77</v>
      </c>
      <c r="O172" s="11" t="s">
        <v>77</v>
      </c>
      <c r="P172" s="11" t="s">
        <v>92</v>
      </c>
      <c r="Q172" s="11" t="s">
        <v>78</v>
      </c>
      <c r="R172" s="11" t="n">
        <v>1.6</v>
      </c>
      <c r="S172" s="11" t="s">
        <v>79</v>
      </c>
      <c r="T172" s="11" t="n">
        <v>2007</v>
      </c>
      <c r="U172" s="11" t="n">
        <v>5</v>
      </c>
      <c r="V172" s="11" t="s">
        <v>54</v>
      </c>
      <c r="W172" s="11" t="n">
        <f aca="false">R172*U172</f>
        <v>8</v>
      </c>
      <c r="X172" s="13" t="n">
        <v>7.37</v>
      </c>
      <c r="Y172" s="13" t="n">
        <v>0.46</v>
      </c>
      <c r="Z172" s="13" t="n">
        <f aca="false">Y172*SQRT(AA172)</f>
        <v>1.12676528168026</v>
      </c>
      <c r="AA172" s="11" t="n">
        <v>6</v>
      </c>
      <c r="AB172" s="13" t="n">
        <v>6.64</v>
      </c>
      <c r="AC172" s="13" t="n">
        <v>0.53</v>
      </c>
      <c r="AD172" s="13" t="n">
        <f aca="false">AC172*SQRT(AE172)</f>
        <v>1.29822956367509</v>
      </c>
      <c r="AE172" s="11" t="n">
        <v>6</v>
      </c>
      <c r="AF172" s="11" t="n">
        <f aca="false">LN(AB172/X172)</f>
        <v>-0.104305742712903</v>
      </c>
      <c r="AG172" s="11" t="n">
        <f aca="false">((AD172)^2/((AB172)^2 * AE172)) + ((Z172)^2/((X172)^2 * AA172))</f>
        <v>0.0102667737826496</v>
      </c>
      <c r="AH172" s="11" t="n">
        <f aca="false">((AA172*AE172)/(AA172+AE172)) + ((U172*U172)/(U172+U172))</f>
        <v>5.5</v>
      </c>
      <c r="AI172" s="11" t="n">
        <f aca="false">AH172/6</f>
        <v>0.916666666666667</v>
      </c>
      <c r="AJ172" s="11" t="n">
        <f aca="false">AF172*AI172</f>
        <v>-0.0956135974868277</v>
      </c>
      <c r="AK172" s="11" t="s">
        <v>160</v>
      </c>
      <c r="AL172" s="11" t="s">
        <v>56</v>
      </c>
      <c r="AM172" s="11" t="s">
        <v>64</v>
      </c>
      <c r="AN172" s="11" t="s">
        <v>58</v>
      </c>
      <c r="AO172" s="11" t="s">
        <v>94</v>
      </c>
      <c r="AP172" s="11" t="s">
        <v>165</v>
      </c>
      <c r="AQ172" s="11" t="s">
        <v>166</v>
      </c>
    </row>
    <row r="173" customFormat="false" ht="13.8" hidden="false" customHeight="false" outlineLevel="0" collapsed="false">
      <c r="A173" s="11" t="s">
        <v>163</v>
      </c>
      <c r="B173" s="11" t="n">
        <v>10</v>
      </c>
      <c r="C173" s="11" t="s">
        <v>88</v>
      </c>
      <c r="D173" s="11" t="n">
        <v>2013</v>
      </c>
      <c r="E173" s="11" t="s">
        <v>164</v>
      </c>
      <c r="F173" s="11" t="s">
        <v>104</v>
      </c>
      <c r="G173" s="1" t="n">
        <v>2.1</v>
      </c>
      <c r="H173" s="1" t="n">
        <v>385.5</v>
      </c>
      <c r="I173" s="1" t="n">
        <f aca="false">(G173 +10) / (H173/1000)</f>
        <v>31.3878080415045</v>
      </c>
      <c r="J173" s="1" t="n">
        <v>7.8</v>
      </c>
      <c r="K173" s="1" t="s">
        <v>74</v>
      </c>
      <c r="L173" s="11" t="s">
        <v>90</v>
      </c>
      <c r="M173" s="11" t="s">
        <v>101</v>
      </c>
      <c r="N173" s="11" t="s">
        <v>77</v>
      </c>
      <c r="O173" s="11" t="s">
        <v>50</v>
      </c>
      <c r="P173" s="11" t="s">
        <v>92</v>
      </c>
      <c r="Q173" s="11" t="s">
        <v>78</v>
      </c>
      <c r="R173" s="11" t="n">
        <v>1.6</v>
      </c>
      <c r="S173" s="11" t="s">
        <v>79</v>
      </c>
      <c r="T173" s="11" t="n">
        <v>2007</v>
      </c>
      <c r="U173" s="11" t="n">
        <v>5</v>
      </c>
      <c r="V173" s="11" t="s">
        <v>54</v>
      </c>
      <c r="W173" s="11" t="n">
        <f aca="false">R173*U173</f>
        <v>8</v>
      </c>
      <c r="X173" s="14" t="n">
        <v>6.44</v>
      </c>
      <c r="Y173" s="14" t="n">
        <v>0.4</v>
      </c>
      <c r="Z173" s="13" t="n">
        <f aca="false">Y173*SQRT(AA173)</f>
        <v>0.97979589711327</v>
      </c>
      <c r="AA173" s="15" t="n">
        <v>6</v>
      </c>
      <c r="AB173" s="13" t="n">
        <v>6.05</v>
      </c>
      <c r="AC173" s="13" t="n">
        <v>0.13</v>
      </c>
      <c r="AD173" s="13" t="n">
        <f aca="false">AC173*SQRT(AE173)</f>
        <v>0.318433666561813</v>
      </c>
      <c r="AE173" s="11" t="n">
        <v>6</v>
      </c>
      <c r="AF173" s="11" t="n">
        <f aca="false">LN(AB173/X173)</f>
        <v>-0.0624702680735122</v>
      </c>
      <c r="AG173" s="11" t="n">
        <f aca="false">((AD173)^2/((AB173)^2 * AE173)) + ((Z173)^2/((X173)^2 * AA173))</f>
        <v>0.00431959294938181</v>
      </c>
      <c r="AH173" s="11" t="n">
        <f aca="false">((AA173*AE173)/(AA173+AE173)) + ((U173*U173)/(U173+U173))</f>
        <v>5.5</v>
      </c>
      <c r="AI173" s="11" t="n">
        <f aca="false">AH173/6</f>
        <v>0.916666666666667</v>
      </c>
      <c r="AJ173" s="11" t="n">
        <f aca="false">AF173*AI173</f>
        <v>-0.0572644124007195</v>
      </c>
      <c r="AK173" s="11" t="s">
        <v>160</v>
      </c>
      <c r="AL173" s="11" t="s">
        <v>56</v>
      </c>
      <c r="AM173" s="11" t="s">
        <v>64</v>
      </c>
      <c r="AN173" s="11" t="s">
        <v>58</v>
      </c>
      <c r="AO173" s="11" t="s">
        <v>94</v>
      </c>
      <c r="AP173" s="11" t="s">
        <v>165</v>
      </c>
      <c r="AQ173" s="11" t="s">
        <v>166</v>
      </c>
    </row>
    <row r="174" customFormat="false" ht="13.8" hidden="false" customHeight="false" outlineLevel="0" collapsed="false">
      <c r="A174" s="11" t="s">
        <v>163</v>
      </c>
      <c r="B174" s="11" t="n">
        <v>10</v>
      </c>
      <c r="C174" s="11" t="s">
        <v>88</v>
      </c>
      <c r="D174" s="11" t="n">
        <v>2013</v>
      </c>
      <c r="E174" s="11" t="s">
        <v>164</v>
      </c>
      <c r="F174" s="11" t="s">
        <v>46</v>
      </c>
      <c r="G174" s="1" t="n">
        <v>2.1</v>
      </c>
      <c r="H174" s="1" t="n">
        <v>385.5</v>
      </c>
      <c r="I174" s="1" t="n">
        <f aca="false">(G174 +10) / (H174/1000)</f>
        <v>31.3878080415045</v>
      </c>
      <c r="J174" s="1" t="n">
        <v>7.8</v>
      </c>
      <c r="K174" s="1" t="s">
        <v>74</v>
      </c>
      <c r="L174" s="11" t="s">
        <v>90</v>
      </c>
      <c r="M174" s="11" t="s">
        <v>101</v>
      </c>
      <c r="N174" s="11" t="s">
        <v>77</v>
      </c>
      <c r="O174" s="11" t="s">
        <v>77</v>
      </c>
      <c r="P174" s="11" t="s">
        <v>92</v>
      </c>
      <c r="Q174" s="11" t="s">
        <v>78</v>
      </c>
      <c r="R174" s="11" t="n">
        <v>1.6</v>
      </c>
      <c r="S174" s="11" t="s">
        <v>79</v>
      </c>
      <c r="T174" s="11" t="n">
        <v>2009</v>
      </c>
      <c r="U174" s="11" t="n">
        <v>5</v>
      </c>
      <c r="V174" s="11" t="s">
        <v>54</v>
      </c>
      <c r="W174" s="11" t="n">
        <f aca="false">R174*U174</f>
        <v>8</v>
      </c>
      <c r="X174" s="13" t="n">
        <v>6.71</v>
      </c>
      <c r="Y174" s="13" t="n">
        <v>1.3</v>
      </c>
      <c r="Z174" s="13" t="n">
        <f aca="false">Y174*SQRT(AA174)</f>
        <v>3.18433666561813</v>
      </c>
      <c r="AA174" s="11" t="n">
        <v>6</v>
      </c>
      <c r="AB174" s="13" t="n">
        <v>8.16</v>
      </c>
      <c r="AC174" s="13" t="n">
        <v>1.52</v>
      </c>
      <c r="AD174" s="13" t="n">
        <f aca="false">AC174*SQRT(AE174)</f>
        <v>3.72322440903043</v>
      </c>
      <c r="AE174" s="11" t="n">
        <v>6</v>
      </c>
      <c r="AF174" s="11" t="n">
        <f aca="false">LN(AB174/X174)</f>
        <v>0.195645217992425</v>
      </c>
      <c r="AG174" s="11" t="n">
        <f aca="false">((AD174)^2/((AB174)^2 * AE174)) + ((Z174)^2/((X174)^2 * AA174))</f>
        <v>0.0722336462377365</v>
      </c>
      <c r="AH174" s="11" t="n">
        <f aca="false">((AA174*AE174)/(AA174+AE174)) + ((U174*U174)/(U174+U174))</f>
        <v>5.5</v>
      </c>
      <c r="AI174" s="11" t="n">
        <f aca="false">AH174/6</f>
        <v>0.916666666666667</v>
      </c>
      <c r="AJ174" s="11" t="n">
        <f aca="false">AF174*AI174</f>
        <v>0.17934144982639</v>
      </c>
      <c r="AK174" s="11" t="s">
        <v>160</v>
      </c>
      <c r="AL174" s="11" t="s">
        <v>56</v>
      </c>
      <c r="AM174" s="11" t="s">
        <v>64</v>
      </c>
      <c r="AN174" s="11" t="s">
        <v>58</v>
      </c>
      <c r="AO174" s="11" t="s">
        <v>94</v>
      </c>
      <c r="AP174" s="11" t="s">
        <v>165</v>
      </c>
      <c r="AQ174" s="11" t="s">
        <v>166</v>
      </c>
    </row>
    <row r="175" customFormat="false" ht="13.8" hidden="false" customHeight="false" outlineLevel="0" collapsed="false">
      <c r="A175" s="11" t="s">
        <v>163</v>
      </c>
      <c r="B175" s="11" t="n">
        <v>10</v>
      </c>
      <c r="C175" s="11" t="s">
        <v>88</v>
      </c>
      <c r="D175" s="11" t="n">
        <v>2013</v>
      </c>
      <c r="E175" s="11" t="s">
        <v>164</v>
      </c>
      <c r="F175" s="11" t="s">
        <v>104</v>
      </c>
      <c r="G175" s="1" t="n">
        <v>2.1</v>
      </c>
      <c r="H175" s="1" t="n">
        <v>385.5</v>
      </c>
      <c r="I175" s="1" t="n">
        <f aca="false">(G175 +10) / (H175/1000)</f>
        <v>31.3878080415045</v>
      </c>
      <c r="J175" s="1" t="n">
        <v>7.8</v>
      </c>
      <c r="K175" s="1" t="s">
        <v>74</v>
      </c>
      <c r="L175" s="11" t="s">
        <v>90</v>
      </c>
      <c r="M175" s="11" t="s">
        <v>101</v>
      </c>
      <c r="N175" s="11" t="s">
        <v>77</v>
      </c>
      <c r="O175" s="11" t="s">
        <v>50</v>
      </c>
      <c r="P175" s="11" t="s">
        <v>92</v>
      </c>
      <c r="Q175" s="11" t="s">
        <v>78</v>
      </c>
      <c r="R175" s="11" t="n">
        <v>1.6</v>
      </c>
      <c r="S175" s="11" t="s">
        <v>79</v>
      </c>
      <c r="T175" s="11" t="n">
        <v>2009</v>
      </c>
      <c r="U175" s="11" t="n">
        <v>5</v>
      </c>
      <c r="V175" s="11" t="s">
        <v>54</v>
      </c>
      <c r="W175" s="11" t="n">
        <f aca="false">R175*U175</f>
        <v>8</v>
      </c>
      <c r="X175" s="14" t="n">
        <v>8.54</v>
      </c>
      <c r="Y175" s="14" t="n">
        <v>0.99</v>
      </c>
      <c r="Z175" s="13" t="n">
        <f aca="false">Y175*SQRT(AA175)</f>
        <v>2.42499484535535</v>
      </c>
      <c r="AA175" s="15" t="n">
        <v>6</v>
      </c>
      <c r="AB175" s="13" t="n">
        <v>8.85</v>
      </c>
      <c r="AC175" s="13" t="n">
        <v>1.44</v>
      </c>
      <c r="AD175" s="13" t="n">
        <f aca="false">AC175*SQRT(AE175)</f>
        <v>3.52726522960777</v>
      </c>
      <c r="AE175" s="11" t="n">
        <v>6</v>
      </c>
      <c r="AF175" s="11" t="n">
        <f aca="false">LN(AB175/X175)</f>
        <v>0.0356564512193598</v>
      </c>
      <c r="AG175" s="11" t="n">
        <f aca="false">((AD175)^2/((AB175)^2 * AE175)) + ((Z175)^2/((X175)^2 * AA175))</f>
        <v>0.0399137700180896</v>
      </c>
      <c r="AH175" s="11" t="n">
        <f aca="false">((AA175*AE175)/(AA175+AE175)) + ((U175*U175)/(U175+U175))</f>
        <v>5.5</v>
      </c>
      <c r="AI175" s="11" t="n">
        <f aca="false">AH175/6</f>
        <v>0.916666666666667</v>
      </c>
      <c r="AJ175" s="11" t="n">
        <f aca="false">AF175*AI175</f>
        <v>0.0326850802844132</v>
      </c>
      <c r="AK175" s="11" t="s">
        <v>160</v>
      </c>
      <c r="AL175" s="11" t="s">
        <v>56</v>
      </c>
      <c r="AM175" s="11" t="s">
        <v>64</v>
      </c>
      <c r="AN175" s="11" t="s">
        <v>58</v>
      </c>
      <c r="AO175" s="11" t="s">
        <v>94</v>
      </c>
      <c r="AP175" s="11" t="s">
        <v>165</v>
      </c>
      <c r="AQ175" s="11" t="s">
        <v>166</v>
      </c>
    </row>
    <row r="176" customFormat="false" ht="13.8" hidden="false" customHeight="false" outlineLevel="0" collapsed="false">
      <c r="A176" s="11" t="s">
        <v>163</v>
      </c>
      <c r="B176" s="11" t="n">
        <v>10</v>
      </c>
      <c r="C176" s="11" t="s">
        <v>88</v>
      </c>
      <c r="D176" s="11" t="n">
        <v>2013</v>
      </c>
      <c r="E176" s="11" t="s">
        <v>164</v>
      </c>
      <c r="F176" s="11" t="s">
        <v>46</v>
      </c>
      <c r="G176" s="1" t="n">
        <v>2.1</v>
      </c>
      <c r="H176" s="1" t="n">
        <v>385.5</v>
      </c>
      <c r="I176" s="1" t="n">
        <f aca="false">(G176 +10) / (H176/1000)</f>
        <v>31.3878080415045</v>
      </c>
      <c r="J176" s="1" t="n">
        <v>7.8</v>
      </c>
      <c r="K176" s="1" t="s">
        <v>74</v>
      </c>
      <c r="L176" s="11" t="s">
        <v>90</v>
      </c>
      <c r="M176" s="11" t="s">
        <v>101</v>
      </c>
      <c r="N176" s="11" t="s">
        <v>77</v>
      </c>
      <c r="O176" s="11" t="s">
        <v>77</v>
      </c>
      <c r="P176" s="11" t="s">
        <v>92</v>
      </c>
      <c r="Q176" s="11" t="s">
        <v>78</v>
      </c>
      <c r="R176" s="11" t="n">
        <v>1.6</v>
      </c>
      <c r="S176" s="11" t="s">
        <v>79</v>
      </c>
      <c r="T176" s="11" t="n">
        <v>2006</v>
      </c>
      <c r="U176" s="11" t="n">
        <v>5</v>
      </c>
      <c r="V176" s="11" t="s">
        <v>54</v>
      </c>
      <c r="W176" s="11" t="n">
        <f aca="false">R176*U176</f>
        <v>8</v>
      </c>
      <c r="X176" s="13" t="n">
        <v>14.87</v>
      </c>
      <c r="Y176" s="13" t="n">
        <v>0.82</v>
      </c>
      <c r="Z176" s="13" t="n">
        <f aca="false">Y176*SQRT(AA176)</f>
        <v>2.00858158908221</v>
      </c>
      <c r="AA176" s="11" t="n">
        <v>6</v>
      </c>
      <c r="AB176" s="13" t="n">
        <v>15.01</v>
      </c>
      <c r="AC176" s="13" t="n">
        <v>0.34</v>
      </c>
      <c r="AD176" s="13" t="n">
        <f aca="false">AC176*SQRT(AE176)</f>
        <v>0.83282651254628</v>
      </c>
      <c r="AE176" s="11" t="n">
        <v>6</v>
      </c>
      <c r="AF176" s="11" t="n">
        <f aca="false">LN(AB176/X176)</f>
        <v>0.00937088517330697</v>
      </c>
      <c r="AG176" s="11" t="n">
        <f aca="false">((AD176)^2/((AB176)^2 * AE176)) + ((Z176)^2/((X176)^2 * AA176))</f>
        <v>0.00355401883611714</v>
      </c>
      <c r="AH176" s="11" t="n">
        <f aca="false">((AA176*AE176)/(AA176+AE176)) + ((U176*U176)/(U176+U176))</f>
        <v>5.5</v>
      </c>
      <c r="AI176" s="11" t="n">
        <f aca="false">AH176/6</f>
        <v>0.916666666666667</v>
      </c>
      <c r="AJ176" s="11" t="n">
        <f aca="false">AF176*AI176</f>
        <v>0.00858997807553139</v>
      </c>
      <c r="AK176" s="11" t="s">
        <v>160</v>
      </c>
      <c r="AL176" s="11" t="s">
        <v>56</v>
      </c>
      <c r="AM176" s="11" t="s">
        <v>67</v>
      </c>
      <c r="AN176" s="11" t="s">
        <v>58</v>
      </c>
      <c r="AO176" s="11" t="s">
        <v>94</v>
      </c>
      <c r="AP176" s="11" t="s">
        <v>165</v>
      </c>
      <c r="AQ176" s="11" t="s">
        <v>166</v>
      </c>
    </row>
    <row r="177" customFormat="false" ht="13.8" hidden="false" customHeight="false" outlineLevel="0" collapsed="false">
      <c r="A177" s="11" t="s">
        <v>163</v>
      </c>
      <c r="B177" s="11" t="n">
        <v>10</v>
      </c>
      <c r="C177" s="11" t="s">
        <v>88</v>
      </c>
      <c r="D177" s="11" t="n">
        <v>2013</v>
      </c>
      <c r="E177" s="11" t="s">
        <v>164</v>
      </c>
      <c r="F177" s="11" t="s">
        <v>104</v>
      </c>
      <c r="G177" s="1" t="n">
        <v>2.1</v>
      </c>
      <c r="H177" s="1" t="n">
        <v>385.5</v>
      </c>
      <c r="I177" s="1" t="n">
        <f aca="false">(G177 +10) / (H177/1000)</f>
        <v>31.3878080415045</v>
      </c>
      <c r="J177" s="1" t="n">
        <v>7.8</v>
      </c>
      <c r="K177" s="1" t="s">
        <v>74</v>
      </c>
      <c r="L177" s="11" t="s">
        <v>90</v>
      </c>
      <c r="M177" s="11" t="s">
        <v>101</v>
      </c>
      <c r="N177" s="11" t="s">
        <v>77</v>
      </c>
      <c r="O177" s="11" t="s">
        <v>50</v>
      </c>
      <c r="P177" s="11" t="s">
        <v>92</v>
      </c>
      <c r="Q177" s="11" t="s">
        <v>78</v>
      </c>
      <c r="R177" s="11" t="n">
        <v>1.6</v>
      </c>
      <c r="S177" s="11" t="s">
        <v>79</v>
      </c>
      <c r="T177" s="11" t="n">
        <v>2006</v>
      </c>
      <c r="U177" s="11" t="n">
        <v>5</v>
      </c>
      <c r="V177" s="11" t="s">
        <v>54</v>
      </c>
      <c r="W177" s="11" t="n">
        <f aca="false">R177*U177</f>
        <v>8</v>
      </c>
      <c r="X177" s="14" t="n">
        <v>14.53</v>
      </c>
      <c r="Y177" s="14" t="n">
        <v>1.16</v>
      </c>
      <c r="Z177" s="13" t="n">
        <f aca="false">Y177*SQRT(AA177)</f>
        <v>2.84140810162849</v>
      </c>
      <c r="AA177" s="15" t="n">
        <v>6</v>
      </c>
      <c r="AB177" s="13" t="n">
        <v>14.87</v>
      </c>
      <c r="AC177" s="13" t="n">
        <v>0.960000000000001</v>
      </c>
      <c r="AD177" s="13" t="n">
        <f aca="false">AC177*SQRT(AE177)</f>
        <v>2.35151015307185</v>
      </c>
      <c r="AE177" s="11" t="n">
        <v>6</v>
      </c>
      <c r="AF177" s="11" t="n">
        <f aca="false">LN(AB177/X177)</f>
        <v>0.0231302828898721</v>
      </c>
      <c r="AG177" s="11" t="n">
        <f aca="false">((AD177)^2/((AB177)^2 * AE177)) + ((Z177)^2/((X177)^2 * AA177))</f>
        <v>0.01054153028391</v>
      </c>
      <c r="AH177" s="11" t="n">
        <f aca="false">((AA177*AE177)/(AA177+AE177)) + ((U177*U177)/(U177+U177))</f>
        <v>5.5</v>
      </c>
      <c r="AI177" s="11" t="n">
        <f aca="false">AH177/6</f>
        <v>0.916666666666667</v>
      </c>
      <c r="AJ177" s="11" t="n">
        <f aca="false">AF177*AI177</f>
        <v>0.0212027593157161</v>
      </c>
      <c r="AK177" s="11" t="s">
        <v>160</v>
      </c>
      <c r="AL177" s="11" t="s">
        <v>56</v>
      </c>
      <c r="AM177" s="11" t="s">
        <v>67</v>
      </c>
      <c r="AN177" s="11" t="s">
        <v>58</v>
      </c>
      <c r="AO177" s="11" t="s">
        <v>94</v>
      </c>
      <c r="AP177" s="11" t="s">
        <v>165</v>
      </c>
      <c r="AQ177" s="11" t="s">
        <v>166</v>
      </c>
    </row>
    <row r="178" customFormat="false" ht="13.8" hidden="false" customHeight="false" outlineLevel="0" collapsed="false">
      <c r="A178" s="11" t="s">
        <v>163</v>
      </c>
      <c r="B178" s="11" t="n">
        <v>10</v>
      </c>
      <c r="C178" s="11" t="s">
        <v>88</v>
      </c>
      <c r="D178" s="11" t="n">
        <v>2013</v>
      </c>
      <c r="E178" s="11" t="s">
        <v>164</v>
      </c>
      <c r="F178" s="11" t="s">
        <v>46</v>
      </c>
      <c r="G178" s="1" t="n">
        <v>2.1</v>
      </c>
      <c r="H178" s="1" t="n">
        <v>385.5</v>
      </c>
      <c r="I178" s="1" t="n">
        <f aca="false">(G178 +10) / (H178/1000)</f>
        <v>31.3878080415045</v>
      </c>
      <c r="J178" s="1" t="n">
        <v>7.8</v>
      </c>
      <c r="K178" s="1" t="s">
        <v>74</v>
      </c>
      <c r="L178" s="11" t="s">
        <v>90</v>
      </c>
      <c r="M178" s="11" t="s">
        <v>101</v>
      </c>
      <c r="N178" s="11" t="s">
        <v>77</v>
      </c>
      <c r="O178" s="11" t="s">
        <v>77</v>
      </c>
      <c r="P178" s="11" t="s">
        <v>92</v>
      </c>
      <c r="Q178" s="11" t="s">
        <v>78</v>
      </c>
      <c r="R178" s="11" t="n">
        <v>1.6</v>
      </c>
      <c r="S178" s="11" t="s">
        <v>79</v>
      </c>
      <c r="T178" s="11" t="n">
        <v>2007</v>
      </c>
      <c r="U178" s="11" t="n">
        <v>5</v>
      </c>
      <c r="V178" s="11" t="s">
        <v>54</v>
      </c>
      <c r="W178" s="11" t="n">
        <f aca="false">R178*U178</f>
        <v>8</v>
      </c>
      <c r="X178" s="13" t="n">
        <v>15.04</v>
      </c>
      <c r="Y178" s="13" t="n">
        <v>0.99</v>
      </c>
      <c r="Z178" s="13" t="n">
        <f aca="false">Y178*SQRT(AA178)</f>
        <v>2.42499484535535</v>
      </c>
      <c r="AA178" s="11" t="n">
        <v>6</v>
      </c>
      <c r="AB178" s="13" t="n">
        <v>13.98</v>
      </c>
      <c r="AC178" s="13" t="n">
        <v>0.66</v>
      </c>
      <c r="AD178" s="13" t="n">
        <f aca="false">AC178*SQRT(AE178)</f>
        <v>1.6166632302369</v>
      </c>
      <c r="AE178" s="11" t="n">
        <v>6</v>
      </c>
      <c r="AF178" s="11" t="n">
        <f aca="false">LN(AB178/X178)</f>
        <v>-0.0730855817160294</v>
      </c>
      <c r="AG178" s="11" t="n">
        <f aca="false">((AD178)^2/((AB178)^2 * AE178)) + ((Z178)^2/((X178)^2 * AA178))</f>
        <v>0.00656167306530105</v>
      </c>
      <c r="AH178" s="11" t="n">
        <f aca="false">((AA178*AE178)/(AA178+AE178)) + ((U178*U178)/(U178+U178))</f>
        <v>5.5</v>
      </c>
      <c r="AI178" s="11" t="n">
        <f aca="false">AH178/6</f>
        <v>0.916666666666667</v>
      </c>
      <c r="AJ178" s="11" t="n">
        <f aca="false">AF178*AI178</f>
        <v>-0.066995116573027</v>
      </c>
      <c r="AK178" s="11" t="s">
        <v>160</v>
      </c>
      <c r="AL178" s="11" t="s">
        <v>56</v>
      </c>
      <c r="AM178" s="11" t="s">
        <v>67</v>
      </c>
      <c r="AN178" s="11" t="s">
        <v>58</v>
      </c>
      <c r="AO178" s="11" t="s">
        <v>94</v>
      </c>
      <c r="AP178" s="11" t="s">
        <v>165</v>
      </c>
      <c r="AQ178" s="11" t="s">
        <v>166</v>
      </c>
    </row>
    <row r="179" customFormat="false" ht="13.8" hidden="false" customHeight="false" outlineLevel="0" collapsed="false">
      <c r="A179" s="11" t="s">
        <v>163</v>
      </c>
      <c r="B179" s="11" t="n">
        <v>10</v>
      </c>
      <c r="C179" s="11" t="s">
        <v>88</v>
      </c>
      <c r="D179" s="11" t="n">
        <v>2013</v>
      </c>
      <c r="E179" s="11" t="s">
        <v>164</v>
      </c>
      <c r="F179" s="11" t="s">
        <v>104</v>
      </c>
      <c r="G179" s="1" t="n">
        <v>2.1</v>
      </c>
      <c r="H179" s="1" t="n">
        <v>385.5</v>
      </c>
      <c r="I179" s="1" t="n">
        <f aca="false">(G179 +10) / (H179/1000)</f>
        <v>31.3878080415045</v>
      </c>
      <c r="J179" s="1" t="n">
        <v>7.8</v>
      </c>
      <c r="K179" s="1" t="s">
        <v>74</v>
      </c>
      <c r="L179" s="11" t="s">
        <v>90</v>
      </c>
      <c r="M179" s="11" t="s">
        <v>101</v>
      </c>
      <c r="N179" s="11" t="s">
        <v>77</v>
      </c>
      <c r="O179" s="11" t="s">
        <v>50</v>
      </c>
      <c r="P179" s="11" t="s">
        <v>92</v>
      </c>
      <c r="Q179" s="11" t="s">
        <v>78</v>
      </c>
      <c r="R179" s="11" t="n">
        <v>1.6</v>
      </c>
      <c r="S179" s="11" t="s">
        <v>79</v>
      </c>
      <c r="T179" s="11" t="n">
        <v>2007</v>
      </c>
      <c r="U179" s="11" t="n">
        <v>5</v>
      </c>
      <c r="V179" s="11" t="s">
        <v>54</v>
      </c>
      <c r="W179" s="11" t="n">
        <f aca="false">R179*U179</f>
        <v>8</v>
      </c>
      <c r="X179" s="14" t="n">
        <v>14.11</v>
      </c>
      <c r="Y179" s="14" t="n">
        <v>0.530000000000001</v>
      </c>
      <c r="Z179" s="13" t="n">
        <f aca="false">Y179*SQRT(AA179)</f>
        <v>1.29822956367509</v>
      </c>
      <c r="AA179" s="15" t="n">
        <v>6</v>
      </c>
      <c r="AB179" s="13" t="n">
        <v>13.39</v>
      </c>
      <c r="AC179" s="13" t="n">
        <v>1.38</v>
      </c>
      <c r="AD179" s="13" t="n">
        <f aca="false">AC179*SQRT(AE179)</f>
        <v>3.38029584504078</v>
      </c>
      <c r="AE179" s="11" t="n">
        <v>6</v>
      </c>
      <c r="AF179" s="11" t="n">
        <f aca="false">LN(AB179/X179)</f>
        <v>-0.0523756061616415</v>
      </c>
      <c r="AG179" s="11" t="n">
        <f aca="false">((AD179)^2/((AB179)^2 * AE179)) + ((Z179)^2/((X179)^2 * AA179))</f>
        <v>0.0120326778754528</v>
      </c>
      <c r="AH179" s="11" t="n">
        <f aca="false">((AA179*AE179)/(AA179+AE179)) + ((U179*U179)/(U179+U179))</f>
        <v>5.5</v>
      </c>
      <c r="AI179" s="11" t="n">
        <f aca="false">AH179/6</f>
        <v>0.916666666666667</v>
      </c>
      <c r="AJ179" s="11" t="n">
        <f aca="false">AF179*AI179</f>
        <v>-0.048010972314838</v>
      </c>
      <c r="AK179" s="11" t="s">
        <v>160</v>
      </c>
      <c r="AL179" s="11" t="s">
        <v>56</v>
      </c>
      <c r="AM179" s="11" t="s">
        <v>67</v>
      </c>
      <c r="AN179" s="11" t="s">
        <v>58</v>
      </c>
      <c r="AO179" s="11" t="s">
        <v>94</v>
      </c>
      <c r="AP179" s="11" t="s">
        <v>165</v>
      </c>
      <c r="AQ179" s="11" t="s">
        <v>166</v>
      </c>
    </row>
    <row r="180" customFormat="false" ht="13.8" hidden="false" customHeight="false" outlineLevel="0" collapsed="false">
      <c r="A180" s="11" t="s">
        <v>163</v>
      </c>
      <c r="B180" s="11" t="n">
        <v>10</v>
      </c>
      <c r="C180" s="11" t="s">
        <v>88</v>
      </c>
      <c r="D180" s="11" t="n">
        <v>2013</v>
      </c>
      <c r="E180" s="11" t="s">
        <v>164</v>
      </c>
      <c r="F180" s="11" t="s">
        <v>46</v>
      </c>
      <c r="G180" s="1" t="n">
        <v>2.1</v>
      </c>
      <c r="H180" s="1" t="n">
        <v>385.5</v>
      </c>
      <c r="I180" s="1" t="n">
        <f aca="false">(G180 +10) / (H180/1000)</f>
        <v>31.3878080415045</v>
      </c>
      <c r="J180" s="1" t="n">
        <v>7.8</v>
      </c>
      <c r="K180" s="1" t="s">
        <v>74</v>
      </c>
      <c r="L180" s="11" t="s">
        <v>90</v>
      </c>
      <c r="M180" s="11" t="s">
        <v>101</v>
      </c>
      <c r="N180" s="11" t="s">
        <v>77</v>
      </c>
      <c r="O180" s="11" t="s">
        <v>77</v>
      </c>
      <c r="P180" s="11" t="s">
        <v>92</v>
      </c>
      <c r="Q180" s="11" t="s">
        <v>78</v>
      </c>
      <c r="R180" s="11" t="n">
        <v>1.6</v>
      </c>
      <c r="S180" s="11" t="s">
        <v>79</v>
      </c>
      <c r="T180" s="11" t="n">
        <v>2009</v>
      </c>
      <c r="U180" s="11" t="n">
        <v>5</v>
      </c>
      <c r="V180" s="11" t="s">
        <v>54</v>
      </c>
      <c r="W180" s="11" t="n">
        <f aca="false">R180*U180</f>
        <v>8</v>
      </c>
      <c r="X180" s="13" t="n">
        <v>17.77</v>
      </c>
      <c r="Y180" s="13" t="n">
        <v>0.15</v>
      </c>
      <c r="Z180" s="13" t="n">
        <f aca="false">Y180*SQRT(AA180)</f>
        <v>0.367423461417477</v>
      </c>
      <c r="AA180" s="11" t="n">
        <v>6</v>
      </c>
      <c r="AB180" s="13" t="n">
        <v>17.46</v>
      </c>
      <c r="AC180" s="13" t="n">
        <v>0.23</v>
      </c>
      <c r="AD180" s="13" t="n">
        <f aca="false">AC180*SQRT(AE180)</f>
        <v>0.563382640840132</v>
      </c>
      <c r="AE180" s="11" t="n">
        <v>6</v>
      </c>
      <c r="AF180" s="11" t="n">
        <f aca="false">LN(AB180/X180)</f>
        <v>-0.0175990917551037</v>
      </c>
      <c r="AG180" s="11" t="n">
        <f aca="false">((AD180)^2/((AB180)^2 * AE180)) + ((Z180)^2/((X180)^2 * AA180))</f>
        <v>0.000244780793452742</v>
      </c>
      <c r="AH180" s="11" t="n">
        <f aca="false">((AA180*AE180)/(AA180+AE180)) + ((U180*U180)/(U180+U180))</f>
        <v>5.5</v>
      </c>
      <c r="AI180" s="11" t="n">
        <f aca="false">AH180/6</f>
        <v>0.916666666666667</v>
      </c>
      <c r="AJ180" s="11" t="n">
        <f aca="false">AF180*AI180</f>
        <v>-0.0161325007755117</v>
      </c>
      <c r="AK180" s="11" t="s">
        <v>160</v>
      </c>
      <c r="AL180" s="11" t="s">
        <v>56</v>
      </c>
      <c r="AM180" s="11" t="s">
        <v>67</v>
      </c>
      <c r="AN180" s="11" t="s">
        <v>58</v>
      </c>
      <c r="AO180" s="11" t="s">
        <v>94</v>
      </c>
      <c r="AP180" s="11" t="s">
        <v>165</v>
      </c>
      <c r="AQ180" s="11" t="s">
        <v>166</v>
      </c>
    </row>
    <row r="181" customFormat="false" ht="13.8" hidden="false" customHeight="false" outlineLevel="0" collapsed="false">
      <c r="A181" s="11" t="s">
        <v>163</v>
      </c>
      <c r="B181" s="11" t="n">
        <v>10</v>
      </c>
      <c r="C181" s="11" t="s">
        <v>88</v>
      </c>
      <c r="D181" s="11" t="n">
        <v>2013</v>
      </c>
      <c r="E181" s="11" t="s">
        <v>164</v>
      </c>
      <c r="F181" s="11" t="s">
        <v>104</v>
      </c>
      <c r="G181" s="1" t="n">
        <v>2.1</v>
      </c>
      <c r="H181" s="1" t="n">
        <v>385.5</v>
      </c>
      <c r="I181" s="1" t="n">
        <f aca="false">(G181 +10) / (H181/1000)</f>
        <v>31.3878080415045</v>
      </c>
      <c r="J181" s="1" t="n">
        <v>7.8</v>
      </c>
      <c r="K181" s="1" t="s">
        <v>74</v>
      </c>
      <c r="L181" s="11" t="s">
        <v>90</v>
      </c>
      <c r="M181" s="11" t="s">
        <v>101</v>
      </c>
      <c r="N181" s="11" t="s">
        <v>77</v>
      </c>
      <c r="O181" s="11" t="s">
        <v>50</v>
      </c>
      <c r="P181" s="11" t="s">
        <v>92</v>
      </c>
      <c r="Q181" s="11" t="s">
        <v>78</v>
      </c>
      <c r="R181" s="11" t="n">
        <v>1.6</v>
      </c>
      <c r="S181" s="11" t="s">
        <v>79</v>
      </c>
      <c r="T181" s="11" t="n">
        <v>2009</v>
      </c>
      <c r="U181" s="11" t="n">
        <v>5</v>
      </c>
      <c r="V181" s="11" t="s">
        <v>54</v>
      </c>
      <c r="W181" s="11" t="n">
        <f aca="false">R181*U181</f>
        <v>8</v>
      </c>
      <c r="X181" s="14" t="n">
        <v>16.32</v>
      </c>
      <c r="Y181" s="14" t="n">
        <v>0.460000000000001</v>
      </c>
      <c r="Z181" s="13" t="n">
        <f aca="false">Y181*SQRT(AA181)</f>
        <v>1.12676528168026</v>
      </c>
      <c r="AA181" s="15" t="n">
        <v>6</v>
      </c>
      <c r="AB181" s="13" t="n">
        <v>18.15</v>
      </c>
      <c r="AC181" s="13" t="n">
        <v>0.530000000000001</v>
      </c>
      <c r="AD181" s="13" t="n">
        <f aca="false">AC181*SQRT(AE181)</f>
        <v>1.29822956367509</v>
      </c>
      <c r="AE181" s="11" t="n">
        <v>6</v>
      </c>
      <c r="AF181" s="11" t="n">
        <f aca="false">LN(AB181/X181)</f>
        <v>0.106279211174899</v>
      </c>
      <c r="AG181" s="11" t="n">
        <f aca="false">((AD181)^2/((AB181)^2 * AE181)) + ((Z181)^2/((X181)^2 * AA181))</f>
        <v>0.00164717042457336</v>
      </c>
      <c r="AH181" s="11" t="n">
        <f aca="false">((AA181*AE181)/(AA181+AE181)) + ((U181*U181)/(U181+U181))</f>
        <v>5.5</v>
      </c>
      <c r="AI181" s="11" t="n">
        <f aca="false">AH181/6</f>
        <v>0.916666666666667</v>
      </c>
      <c r="AJ181" s="11" t="n">
        <f aca="false">AF181*AI181</f>
        <v>0.0974226102436574</v>
      </c>
      <c r="AK181" s="11" t="s">
        <v>160</v>
      </c>
      <c r="AL181" s="11" t="s">
        <v>56</v>
      </c>
      <c r="AM181" s="11" t="s">
        <v>67</v>
      </c>
      <c r="AN181" s="11" t="s">
        <v>58</v>
      </c>
      <c r="AO181" s="11" t="s">
        <v>94</v>
      </c>
      <c r="AP181" s="11" t="s">
        <v>165</v>
      </c>
      <c r="AQ181" s="11" t="s">
        <v>166</v>
      </c>
    </row>
    <row r="182" customFormat="false" ht="13.8" hidden="false" customHeight="false" outlineLevel="0" collapsed="false">
      <c r="A182" s="11" t="s">
        <v>163</v>
      </c>
      <c r="B182" s="11" t="n">
        <v>10</v>
      </c>
      <c r="C182" s="11" t="s">
        <v>88</v>
      </c>
      <c r="D182" s="11" t="n">
        <v>2013</v>
      </c>
      <c r="E182" s="11" t="s">
        <v>164</v>
      </c>
      <c r="F182" s="11" t="s">
        <v>46</v>
      </c>
      <c r="G182" s="1" t="n">
        <v>2.1</v>
      </c>
      <c r="H182" s="1" t="n">
        <v>385.5</v>
      </c>
      <c r="I182" s="1" t="n">
        <f aca="false">(G182 +10) / (H182/1000)</f>
        <v>31.3878080415045</v>
      </c>
      <c r="J182" s="1" t="n">
        <v>7.8</v>
      </c>
      <c r="K182" s="1" t="s">
        <v>74</v>
      </c>
      <c r="L182" s="11" t="s">
        <v>90</v>
      </c>
      <c r="M182" s="11" t="s">
        <v>101</v>
      </c>
      <c r="N182" s="11" t="s">
        <v>77</v>
      </c>
      <c r="O182" s="11" t="s">
        <v>77</v>
      </c>
      <c r="P182" s="11" t="s">
        <v>92</v>
      </c>
      <c r="Q182" s="11" t="s">
        <v>78</v>
      </c>
      <c r="R182" s="11" t="n">
        <v>1.6</v>
      </c>
      <c r="S182" s="11" t="s">
        <v>79</v>
      </c>
      <c r="T182" s="11" t="n">
        <v>2006</v>
      </c>
      <c r="U182" s="11" t="n">
        <v>5</v>
      </c>
      <c r="V182" s="11" t="s">
        <v>54</v>
      </c>
      <c r="W182" s="11" t="n">
        <f aca="false">R182*U182</f>
        <v>8</v>
      </c>
      <c r="X182" s="13" t="n">
        <v>3.14</v>
      </c>
      <c r="Y182" s="13" t="n">
        <v>0.55</v>
      </c>
      <c r="Z182" s="13" t="n">
        <f aca="false">Y182*SQRT(AA182)</f>
        <v>1.34721935853075</v>
      </c>
      <c r="AA182" s="11" t="n">
        <v>6</v>
      </c>
      <c r="AB182" s="13" t="n">
        <v>5.32</v>
      </c>
      <c r="AC182" s="13" t="n">
        <v>0.41</v>
      </c>
      <c r="AD182" s="13" t="n">
        <f aca="false">AC182*SQRT(AE182)</f>
        <v>1.0042907945411</v>
      </c>
      <c r="AE182" s="11" t="n">
        <v>6</v>
      </c>
      <c r="AF182" s="11" t="n">
        <f aca="false">LN(AB182/X182)</f>
        <v>0.527250503433391</v>
      </c>
      <c r="AG182" s="11" t="n">
        <f aca="false">((AD182)^2/((AB182)^2 * AE182)) + ((Z182)^2/((X182)^2 * AA182))</f>
        <v>0.0366201834718232</v>
      </c>
      <c r="AH182" s="11" t="n">
        <f aca="false">((AA182*AE182)/(AA182+AE182)) + ((U182*U182)/(U182+U182))</f>
        <v>5.5</v>
      </c>
      <c r="AI182" s="11" t="n">
        <f aca="false">AH182/6</f>
        <v>0.916666666666667</v>
      </c>
      <c r="AJ182" s="11" t="n">
        <f aca="false">AF182*AI182</f>
        <v>0.483312961480608</v>
      </c>
      <c r="AK182" s="11" t="s">
        <v>160</v>
      </c>
      <c r="AL182" s="11" t="s">
        <v>56</v>
      </c>
      <c r="AM182" s="11" t="s">
        <v>66</v>
      </c>
      <c r="AN182" s="11" t="s">
        <v>58</v>
      </c>
      <c r="AO182" s="11" t="s">
        <v>94</v>
      </c>
      <c r="AP182" s="11" t="s">
        <v>165</v>
      </c>
      <c r="AQ182" s="11" t="s">
        <v>166</v>
      </c>
    </row>
    <row r="183" customFormat="false" ht="13.8" hidden="false" customHeight="false" outlineLevel="0" collapsed="false">
      <c r="A183" s="11" t="s">
        <v>163</v>
      </c>
      <c r="B183" s="11" t="n">
        <v>10</v>
      </c>
      <c r="C183" s="11" t="s">
        <v>88</v>
      </c>
      <c r="D183" s="11" t="n">
        <v>2013</v>
      </c>
      <c r="E183" s="11" t="s">
        <v>164</v>
      </c>
      <c r="F183" s="11" t="s">
        <v>104</v>
      </c>
      <c r="G183" s="1" t="n">
        <v>2.1</v>
      </c>
      <c r="H183" s="1" t="n">
        <v>385.5</v>
      </c>
      <c r="I183" s="1" t="n">
        <f aca="false">(G183 +10) / (H183/1000)</f>
        <v>31.3878080415045</v>
      </c>
      <c r="J183" s="1" t="n">
        <v>7.8</v>
      </c>
      <c r="K183" s="1" t="s">
        <v>74</v>
      </c>
      <c r="L183" s="11" t="s">
        <v>90</v>
      </c>
      <c r="M183" s="11" t="s">
        <v>101</v>
      </c>
      <c r="N183" s="11" t="s">
        <v>77</v>
      </c>
      <c r="O183" s="11" t="s">
        <v>50</v>
      </c>
      <c r="P183" s="11" t="s">
        <v>92</v>
      </c>
      <c r="Q183" s="11" t="s">
        <v>78</v>
      </c>
      <c r="R183" s="11" t="n">
        <v>1.6</v>
      </c>
      <c r="S183" s="11" t="s">
        <v>79</v>
      </c>
      <c r="T183" s="11" t="n">
        <v>2006</v>
      </c>
      <c r="U183" s="11" t="n">
        <v>5</v>
      </c>
      <c r="V183" s="11" t="s">
        <v>54</v>
      </c>
      <c r="W183" s="11" t="n">
        <f aca="false">R183*U183</f>
        <v>8</v>
      </c>
      <c r="X183" s="14" t="n">
        <v>4.64</v>
      </c>
      <c r="Y183" s="14" t="n">
        <v>0.140000000000001</v>
      </c>
      <c r="Z183" s="13" t="n">
        <f aca="false">Y183*SQRT(AA183)</f>
        <v>0.342928563989646</v>
      </c>
      <c r="AA183" s="15" t="n">
        <v>6</v>
      </c>
      <c r="AB183" s="13" t="n">
        <v>4.37</v>
      </c>
      <c r="AC183" s="13" t="n">
        <v>0.34</v>
      </c>
      <c r="AD183" s="13" t="n">
        <f aca="false">AC183*SQRT(AE183)</f>
        <v>0.83282651254628</v>
      </c>
      <c r="AE183" s="11" t="n">
        <v>6</v>
      </c>
      <c r="AF183" s="11" t="n">
        <f aca="false">LN(AB183/X183)</f>
        <v>-0.059951357130665</v>
      </c>
      <c r="AG183" s="11" t="n">
        <f aca="false">((AD183)^2/((AB183)^2 * AE183)) + ((Z183)^2/((X183)^2 * AA183))</f>
        <v>0.00696371305406822</v>
      </c>
      <c r="AH183" s="11" t="n">
        <f aca="false">((AA183*AE183)/(AA183+AE183)) + ((U183*U183)/(U183+U183))</f>
        <v>5.5</v>
      </c>
      <c r="AI183" s="11" t="n">
        <f aca="false">AH183/6</f>
        <v>0.916666666666667</v>
      </c>
      <c r="AJ183" s="11" t="n">
        <f aca="false">AF183*AI183</f>
        <v>-0.0549554107031096</v>
      </c>
      <c r="AK183" s="11" t="s">
        <v>160</v>
      </c>
      <c r="AL183" s="11" t="s">
        <v>56</v>
      </c>
      <c r="AM183" s="11" t="s">
        <v>66</v>
      </c>
      <c r="AN183" s="11" t="s">
        <v>58</v>
      </c>
      <c r="AO183" s="11" t="s">
        <v>94</v>
      </c>
      <c r="AP183" s="11" t="s">
        <v>165</v>
      </c>
      <c r="AQ183" s="11" t="s">
        <v>166</v>
      </c>
    </row>
    <row r="184" customFormat="false" ht="13.8" hidden="false" customHeight="false" outlineLevel="0" collapsed="false">
      <c r="A184" s="11" t="s">
        <v>163</v>
      </c>
      <c r="B184" s="11" t="n">
        <v>10</v>
      </c>
      <c r="C184" s="11" t="s">
        <v>88</v>
      </c>
      <c r="D184" s="11" t="n">
        <v>2013</v>
      </c>
      <c r="E184" s="11" t="s">
        <v>164</v>
      </c>
      <c r="F184" s="11" t="s">
        <v>46</v>
      </c>
      <c r="G184" s="1" t="n">
        <v>2.1</v>
      </c>
      <c r="H184" s="1" t="n">
        <v>385.5</v>
      </c>
      <c r="I184" s="1" t="n">
        <f aca="false">(G184 +10) / (H184/1000)</f>
        <v>31.3878080415045</v>
      </c>
      <c r="J184" s="1" t="n">
        <v>7.8</v>
      </c>
      <c r="K184" s="1" t="s">
        <v>74</v>
      </c>
      <c r="L184" s="11" t="s">
        <v>90</v>
      </c>
      <c r="M184" s="11" t="s">
        <v>101</v>
      </c>
      <c r="N184" s="11" t="s">
        <v>77</v>
      </c>
      <c r="O184" s="11" t="s">
        <v>77</v>
      </c>
      <c r="P184" s="11" t="s">
        <v>92</v>
      </c>
      <c r="Q184" s="11" t="s">
        <v>78</v>
      </c>
      <c r="R184" s="11" t="n">
        <v>1.6</v>
      </c>
      <c r="S184" s="11" t="s">
        <v>79</v>
      </c>
      <c r="T184" s="11" t="n">
        <v>2007</v>
      </c>
      <c r="U184" s="11" t="n">
        <v>5</v>
      </c>
      <c r="V184" s="11" t="s">
        <v>54</v>
      </c>
      <c r="W184" s="11" t="n">
        <f aca="false">R184*U184</f>
        <v>8</v>
      </c>
      <c r="X184" s="13" t="n">
        <v>4.2</v>
      </c>
      <c r="Y184" s="13" t="n">
        <v>0.2</v>
      </c>
      <c r="Z184" s="13" t="n">
        <f aca="false">Y184*SQRT(AA184)</f>
        <v>0.489897948556636</v>
      </c>
      <c r="AA184" s="11" t="n">
        <v>6</v>
      </c>
      <c r="AB184" s="13" t="n">
        <v>4.07</v>
      </c>
      <c r="AC184" s="13" t="n">
        <v>0.26</v>
      </c>
      <c r="AD184" s="13" t="n">
        <f aca="false">AC184*SQRT(AE184)</f>
        <v>0.636867333123626</v>
      </c>
      <c r="AE184" s="11" t="n">
        <v>6</v>
      </c>
      <c r="AF184" s="11" t="n">
        <f aca="false">LN(AB184/X184)</f>
        <v>-0.031441525834819</v>
      </c>
      <c r="AG184" s="11" t="n">
        <f aca="false">((AD184)^2/((AB184)^2 * AE184)) + ((Z184)^2/((X184)^2 * AA184))</f>
        <v>0.00634849178197721</v>
      </c>
      <c r="AH184" s="11" t="n">
        <f aca="false">((AA184*AE184)/(AA184+AE184)) + ((U184*U184)/(U184+U184))</f>
        <v>5.5</v>
      </c>
      <c r="AI184" s="11" t="n">
        <f aca="false">AH184/6</f>
        <v>0.916666666666667</v>
      </c>
      <c r="AJ184" s="11" t="n">
        <f aca="false">AF184*AI184</f>
        <v>-0.0288213986819174</v>
      </c>
      <c r="AK184" s="11" t="s">
        <v>160</v>
      </c>
      <c r="AL184" s="11" t="s">
        <v>56</v>
      </c>
      <c r="AM184" s="11" t="s">
        <v>66</v>
      </c>
      <c r="AN184" s="11" t="s">
        <v>58</v>
      </c>
      <c r="AO184" s="11" t="s">
        <v>94</v>
      </c>
      <c r="AP184" s="11" t="s">
        <v>165</v>
      </c>
      <c r="AQ184" s="11" t="s">
        <v>166</v>
      </c>
    </row>
    <row r="185" customFormat="false" ht="13.8" hidden="false" customHeight="false" outlineLevel="0" collapsed="false">
      <c r="A185" s="11" t="s">
        <v>163</v>
      </c>
      <c r="B185" s="11" t="n">
        <v>10</v>
      </c>
      <c r="C185" s="11" t="s">
        <v>88</v>
      </c>
      <c r="D185" s="11" t="n">
        <v>2013</v>
      </c>
      <c r="E185" s="11" t="s">
        <v>164</v>
      </c>
      <c r="F185" s="11" t="s">
        <v>104</v>
      </c>
      <c r="G185" s="1" t="n">
        <v>2.1</v>
      </c>
      <c r="H185" s="1" t="n">
        <v>385.5</v>
      </c>
      <c r="I185" s="1" t="n">
        <f aca="false">(G185 +10) / (H185/1000)</f>
        <v>31.3878080415045</v>
      </c>
      <c r="J185" s="1" t="n">
        <v>7.8</v>
      </c>
      <c r="K185" s="1" t="s">
        <v>74</v>
      </c>
      <c r="L185" s="11" t="s">
        <v>90</v>
      </c>
      <c r="M185" s="11" t="s">
        <v>101</v>
      </c>
      <c r="N185" s="11" t="s">
        <v>77</v>
      </c>
      <c r="O185" s="11" t="s">
        <v>50</v>
      </c>
      <c r="P185" s="11" t="s">
        <v>92</v>
      </c>
      <c r="Q185" s="11" t="s">
        <v>78</v>
      </c>
      <c r="R185" s="11" t="n">
        <v>1.6</v>
      </c>
      <c r="S185" s="11" t="s">
        <v>79</v>
      </c>
      <c r="T185" s="11" t="n">
        <v>2007</v>
      </c>
      <c r="U185" s="11" t="n">
        <v>5</v>
      </c>
      <c r="V185" s="11" t="s">
        <v>54</v>
      </c>
      <c r="W185" s="11" t="n">
        <f aca="false">R185*U185</f>
        <v>8</v>
      </c>
      <c r="X185" s="14" t="n">
        <v>4.13</v>
      </c>
      <c r="Y185" s="14" t="n">
        <v>0.0700000000000003</v>
      </c>
      <c r="Z185" s="13" t="n">
        <f aca="false">Y185*SQRT(AA185)</f>
        <v>0.171464281994823</v>
      </c>
      <c r="AA185" s="15" t="n">
        <v>6</v>
      </c>
      <c r="AB185" s="13" t="n">
        <v>3.8</v>
      </c>
      <c r="AC185" s="13" t="n">
        <v>0.2</v>
      </c>
      <c r="AD185" s="13" t="n">
        <f aca="false">AC185*SQRT(AE185)</f>
        <v>0.489897948556636</v>
      </c>
      <c r="AE185" s="11" t="n">
        <v>6</v>
      </c>
      <c r="AF185" s="11" t="n">
        <f aca="false">LN(AB185/X185)</f>
        <v>-0.0832763402406014</v>
      </c>
      <c r="AG185" s="11" t="n">
        <f aca="false">((AD185)^2/((AB185)^2 * AE185)) + ((Z185)^2/((X185)^2 * AA185))</f>
        <v>0.00305735687439771</v>
      </c>
      <c r="AH185" s="11" t="n">
        <f aca="false">((AA185*AE185)/(AA185+AE185)) + ((U185*U185)/(U185+U185))</f>
        <v>5.5</v>
      </c>
      <c r="AI185" s="11" t="n">
        <f aca="false">AH185/6</f>
        <v>0.916666666666667</v>
      </c>
      <c r="AJ185" s="11" t="n">
        <f aca="false">AF185*AI185</f>
        <v>-0.0763366452205513</v>
      </c>
      <c r="AK185" s="11" t="s">
        <v>160</v>
      </c>
      <c r="AL185" s="11" t="s">
        <v>56</v>
      </c>
      <c r="AM185" s="11" t="s">
        <v>66</v>
      </c>
      <c r="AN185" s="11" t="s">
        <v>58</v>
      </c>
      <c r="AO185" s="11" t="s">
        <v>94</v>
      </c>
      <c r="AP185" s="11" t="s">
        <v>165</v>
      </c>
      <c r="AQ185" s="11" t="s">
        <v>166</v>
      </c>
    </row>
    <row r="186" customFormat="false" ht="13.8" hidden="false" customHeight="false" outlineLevel="0" collapsed="false">
      <c r="A186" s="11" t="s">
        <v>163</v>
      </c>
      <c r="B186" s="11" t="n">
        <v>10</v>
      </c>
      <c r="C186" s="11" t="s">
        <v>88</v>
      </c>
      <c r="D186" s="11" t="n">
        <v>2013</v>
      </c>
      <c r="E186" s="11" t="s">
        <v>164</v>
      </c>
      <c r="F186" s="11" t="s">
        <v>46</v>
      </c>
      <c r="G186" s="1" t="n">
        <v>2.1</v>
      </c>
      <c r="H186" s="1" t="n">
        <v>385.5</v>
      </c>
      <c r="I186" s="1" t="n">
        <f aca="false">(G186 +10) / (H186/1000)</f>
        <v>31.3878080415045</v>
      </c>
      <c r="J186" s="1" t="n">
        <v>7.8</v>
      </c>
      <c r="K186" s="1" t="s">
        <v>74</v>
      </c>
      <c r="L186" s="11" t="s">
        <v>90</v>
      </c>
      <c r="M186" s="11" t="s">
        <v>101</v>
      </c>
      <c r="N186" s="11" t="s">
        <v>77</v>
      </c>
      <c r="O186" s="11" t="s">
        <v>77</v>
      </c>
      <c r="P186" s="11" t="s">
        <v>92</v>
      </c>
      <c r="Q186" s="11" t="s">
        <v>78</v>
      </c>
      <c r="R186" s="11" t="n">
        <v>1.6</v>
      </c>
      <c r="S186" s="11" t="s">
        <v>79</v>
      </c>
      <c r="T186" s="11" t="n">
        <v>2009</v>
      </c>
      <c r="U186" s="11" t="n">
        <v>5</v>
      </c>
      <c r="V186" s="11" t="s">
        <v>54</v>
      </c>
      <c r="W186" s="11" t="n">
        <f aca="false">R186*U186</f>
        <v>8</v>
      </c>
      <c r="X186" s="13" t="n">
        <v>5.14</v>
      </c>
      <c r="Y186" s="13" t="n">
        <v>0.23</v>
      </c>
      <c r="Z186" s="13" t="n">
        <f aca="false">Y186*SQRT(AA186)</f>
        <v>0.563382640840131</v>
      </c>
      <c r="AA186" s="11" t="n">
        <v>6</v>
      </c>
      <c r="AB186" s="13" t="n">
        <v>5.41</v>
      </c>
      <c r="AC186" s="13" t="n">
        <v>0.39</v>
      </c>
      <c r="AD186" s="13" t="n">
        <f aca="false">AC186*SQRT(AE186)</f>
        <v>0.955300999685439</v>
      </c>
      <c r="AE186" s="11" t="n">
        <v>6</v>
      </c>
      <c r="AF186" s="11" t="n">
        <f aca="false">LN(AB186/X186)</f>
        <v>0.0511960133913165</v>
      </c>
      <c r="AG186" s="11" t="n">
        <f aca="false">((AD186)^2/((AB186)^2 * AE186)) + ((Z186)^2/((X186)^2 * AA186))</f>
        <v>0.0071990855339087</v>
      </c>
      <c r="AH186" s="11" t="n">
        <f aca="false">((AA186*AE186)/(AA186+AE186)) + ((U186*U186)/(U186+U186))</f>
        <v>5.5</v>
      </c>
      <c r="AI186" s="11" t="n">
        <f aca="false">AH186/6</f>
        <v>0.916666666666667</v>
      </c>
      <c r="AJ186" s="11" t="n">
        <f aca="false">AF186*AI186</f>
        <v>0.0469296789420401</v>
      </c>
      <c r="AK186" s="11" t="s">
        <v>160</v>
      </c>
      <c r="AL186" s="11" t="s">
        <v>56</v>
      </c>
      <c r="AM186" s="11" t="s">
        <v>66</v>
      </c>
      <c r="AN186" s="11" t="s">
        <v>58</v>
      </c>
      <c r="AO186" s="11" t="s">
        <v>94</v>
      </c>
      <c r="AP186" s="11" t="s">
        <v>165</v>
      </c>
      <c r="AQ186" s="11" t="s">
        <v>166</v>
      </c>
    </row>
    <row r="187" customFormat="false" ht="13.8" hidden="false" customHeight="false" outlineLevel="0" collapsed="false">
      <c r="A187" s="11" t="s">
        <v>163</v>
      </c>
      <c r="B187" s="11" t="n">
        <v>10</v>
      </c>
      <c r="C187" s="11" t="s">
        <v>88</v>
      </c>
      <c r="D187" s="11" t="n">
        <v>2013</v>
      </c>
      <c r="E187" s="11" t="s">
        <v>164</v>
      </c>
      <c r="F187" s="11" t="s">
        <v>104</v>
      </c>
      <c r="G187" s="1" t="n">
        <v>2.1</v>
      </c>
      <c r="H187" s="1" t="n">
        <v>385.5</v>
      </c>
      <c r="I187" s="1" t="n">
        <f aca="false">(G187 +10) / (H187/1000)</f>
        <v>31.3878080415045</v>
      </c>
      <c r="J187" s="1" t="n">
        <v>7.8</v>
      </c>
      <c r="K187" s="1" t="s">
        <v>74</v>
      </c>
      <c r="L187" s="11" t="s">
        <v>90</v>
      </c>
      <c r="M187" s="11" t="s">
        <v>101</v>
      </c>
      <c r="N187" s="11" t="s">
        <v>77</v>
      </c>
      <c r="O187" s="11" t="s">
        <v>50</v>
      </c>
      <c r="P187" s="11" t="s">
        <v>92</v>
      </c>
      <c r="Q187" s="11" t="s">
        <v>78</v>
      </c>
      <c r="R187" s="11" t="n">
        <v>1.6</v>
      </c>
      <c r="S187" s="11" t="s">
        <v>79</v>
      </c>
      <c r="T187" s="11" t="n">
        <v>2009</v>
      </c>
      <c r="U187" s="11" t="n">
        <v>5</v>
      </c>
      <c r="V187" s="11" t="s">
        <v>54</v>
      </c>
      <c r="W187" s="11" t="n">
        <f aca="false">R187*U187</f>
        <v>8</v>
      </c>
      <c r="X187" s="14" t="n">
        <v>5.11</v>
      </c>
      <c r="Y187" s="14" t="n">
        <v>0.529999999999999</v>
      </c>
      <c r="Z187" s="13" t="n">
        <f aca="false">Y187*SQRT(AA187)</f>
        <v>1.29822956367508</v>
      </c>
      <c r="AA187" s="15" t="n">
        <v>6</v>
      </c>
      <c r="AB187" s="13" t="n">
        <v>5.57</v>
      </c>
      <c r="AC187" s="13" t="n">
        <v>0.149999999999999</v>
      </c>
      <c r="AD187" s="13" t="n">
        <f aca="false">AC187*SQRT(AE187)</f>
        <v>0.367423461417475</v>
      </c>
      <c r="AE187" s="11" t="n">
        <v>6</v>
      </c>
      <c r="AF187" s="11" t="n">
        <f aca="false">LN(AB187/X187)</f>
        <v>0.0861956497235795</v>
      </c>
      <c r="AG187" s="11" t="n">
        <f aca="false">((AD187)^2/((AB187)^2 * AE187)) + ((Z187)^2/((X187)^2 * AA187))</f>
        <v>0.011482688863086</v>
      </c>
      <c r="AH187" s="11" t="n">
        <f aca="false">((AA187*AE187)/(AA187+AE187)) + ((U187*U187)/(U187+U187))</f>
        <v>5.5</v>
      </c>
      <c r="AI187" s="11" t="n">
        <f aca="false">AH187/6</f>
        <v>0.916666666666667</v>
      </c>
      <c r="AJ187" s="11" t="n">
        <f aca="false">AF187*AI187</f>
        <v>0.0790126789132812</v>
      </c>
      <c r="AK187" s="11" t="s">
        <v>160</v>
      </c>
      <c r="AL187" s="11" t="s">
        <v>56</v>
      </c>
      <c r="AM187" s="11" t="s">
        <v>66</v>
      </c>
      <c r="AN187" s="11" t="s">
        <v>58</v>
      </c>
      <c r="AO187" s="11" t="s">
        <v>94</v>
      </c>
      <c r="AP187" s="11" t="s">
        <v>165</v>
      </c>
      <c r="AQ187" s="11" t="s">
        <v>166</v>
      </c>
    </row>
    <row r="188" customFormat="false" ht="13.8" hidden="false" customHeight="false" outlineLevel="0" collapsed="false">
      <c r="A188" s="11" t="s">
        <v>163</v>
      </c>
      <c r="B188" s="11" t="n">
        <v>10</v>
      </c>
      <c r="C188" s="11" t="s">
        <v>88</v>
      </c>
      <c r="D188" s="11" t="n">
        <v>2013</v>
      </c>
      <c r="E188" s="11" t="s">
        <v>164</v>
      </c>
      <c r="F188" s="11" t="s">
        <v>46</v>
      </c>
      <c r="G188" s="1" t="n">
        <v>2.1</v>
      </c>
      <c r="H188" s="1" t="n">
        <v>385.5</v>
      </c>
      <c r="I188" s="1" t="n">
        <f aca="false">(G188 +10) / (H188/1000)</f>
        <v>31.3878080415045</v>
      </c>
      <c r="J188" s="1" t="n">
        <v>7.8</v>
      </c>
      <c r="K188" s="1" t="s">
        <v>74</v>
      </c>
      <c r="L188" s="11" t="s">
        <v>90</v>
      </c>
      <c r="M188" s="11" t="s">
        <v>101</v>
      </c>
      <c r="N188" s="11" t="s">
        <v>77</v>
      </c>
      <c r="O188" s="11" t="s">
        <v>77</v>
      </c>
      <c r="P188" s="11" t="s">
        <v>92</v>
      </c>
      <c r="Q188" s="11" t="s">
        <v>78</v>
      </c>
      <c r="R188" s="11" t="n">
        <v>1.6</v>
      </c>
      <c r="S188" s="11" t="s">
        <v>79</v>
      </c>
      <c r="T188" s="11" t="n">
        <v>2006</v>
      </c>
      <c r="U188" s="11" t="n">
        <v>5</v>
      </c>
      <c r="V188" s="11" t="s">
        <v>54</v>
      </c>
      <c r="W188" s="11" t="n">
        <f aca="false">R188*U188</f>
        <v>8</v>
      </c>
      <c r="X188" s="13" t="n">
        <v>453.99</v>
      </c>
      <c r="Y188" s="13" t="n">
        <v>44.17</v>
      </c>
      <c r="Z188" s="13" t="n">
        <f aca="false">Y188*SQRT(AA188)</f>
        <v>108.193961938733</v>
      </c>
      <c r="AA188" s="11" t="n">
        <v>6</v>
      </c>
      <c r="AB188" s="13" t="n">
        <v>368.1</v>
      </c>
      <c r="AC188" s="13" t="n">
        <v>26.99</v>
      </c>
      <c r="AD188" s="13" t="n">
        <f aca="false">AC188*SQRT(AE188)</f>
        <v>66.1117281577179</v>
      </c>
      <c r="AE188" s="11" t="n">
        <v>6</v>
      </c>
      <c r="AF188" s="11" t="n">
        <f aca="false">LN(AB188/X188)</f>
        <v>-0.209720530982069</v>
      </c>
      <c r="AG188" s="11" t="n">
        <f aca="false">((AD188)^2/((AB188)^2 * AE188)) + ((Z188)^2/((X188)^2 * AA188))</f>
        <v>0.0148420909430256</v>
      </c>
      <c r="AH188" s="11" t="n">
        <f aca="false">((AA188*AE188)/(AA188+AE188)) + ((U188*U188)/(U188+U188))</f>
        <v>5.5</v>
      </c>
      <c r="AI188" s="11" t="n">
        <f aca="false">AH188/8</f>
        <v>0.6875</v>
      </c>
      <c r="AJ188" s="11" t="n">
        <f aca="false">AF188*AI188</f>
        <v>-0.144182865050172</v>
      </c>
      <c r="AK188" s="11" t="s">
        <v>102</v>
      </c>
      <c r="AL188" s="11" t="s">
        <v>69</v>
      </c>
      <c r="AM188" s="11" t="s">
        <v>70</v>
      </c>
      <c r="AN188" s="11" t="s">
        <v>58</v>
      </c>
      <c r="AO188" s="11" t="s">
        <v>94</v>
      </c>
      <c r="AP188" s="11" t="s">
        <v>157</v>
      </c>
      <c r="AQ188" s="11" t="s">
        <v>166</v>
      </c>
    </row>
    <row r="189" customFormat="false" ht="13.8" hidden="false" customHeight="false" outlineLevel="0" collapsed="false">
      <c r="A189" s="11" t="s">
        <v>163</v>
      </c>
      <c r="B189" s="11" t="n">
        <v>10</v>
      </c>
      <c r="C189" s="11" t="s">
        <v>88</v>
      </c>
      <c r="D189" s="11" t="n">
        <v>2013</v>
      </c>
      <c r="E189" s="11" t="s">
        <v>164</v>
      </c>
      <c r="F189" s="11" t="s">
        <v>104</v>
      </c>
      <c r="G189" s="1" t="n">
        <v>2.1</v>
      </c>
      <c r="H189" s="1" t="n">
        <v>385.5</v>
      </c>
      <c r="I189" s="1" t="n">
        <f aca="false">(G189 +10) / (H189/1000)</f>
        <v>31.3878080415045</v>
      </c>
      <c r="J189" s="1" t="n">
        <v>7.8</v>
      </c>
      <c r="K189" s="1" t="s">
        <v>74</v>
      </c>
      <c r="L189" s="11" t="s">
        <v>90</v>
      </c>
      <c r="M189" s="11" t="s">
        <v>101</v>
      </c>
      <c r="N189" s="11" t="s">
        <v>77</v>
      </c>
      <c r="O189" s="11" t="s">
        <v>50</v>
      </c>
      <c r="P189" s="11" t="s">
        <v>92</v>
      </c>
      <c r="Q189" s="11" t="s">
        <v>78</v>
      </c>
      <c r="R189" s="11" t="n">
        <v>1.6</v>
      </c>
      <c r="S189" s="11" t="s">
        <v>79</v>
      </c>
      <c r="T189" s="11" t="n">
        <v>2006</v>
      </c>
      <c r="U189" s="11" t="n">
        <v>5</v>
      </c>
      <c r="V189" s="11" t="s">
        <v>54</v>
      </c>
      <c r="W189" s="11" t="n">
        <f aca="false">R189*U189</f>
        <v>8</v>
      </c>
      <c r="X189" s="14" t="n">
        <v>510.43</v>
      </c>
      <c r="Y189" s="14" t="n">
        <v>41.72</v>
      </c>
      <c r="Z189" s="13" t="n">
        <f aca="false">Y189*SQRT(AA189)</f>
        <v>102.192712068914</v>
      </c>
      <c r="AA189" s="15" t="n">
        <v>6</v>
      </c>
      <c r="AB189" s="13" t="n">
        <v>436.81</v>
      </c>
      <c r="AC189" s="13" t="n">
        <v>49.08</v>
      </c>
      <c r="AD189" s="13" t="n">
        <f aca="false">AC189*SQRT(AE189)</f>
        <v>120.220956575798</v>
      </c>
      <c r="AE189" s="11" t="n">
        <v>6</v>
      </c>
      <c r="AF189" s="11" t="n">
        <f aca="false">LN(AB189/X189)</f>
        <v>-0.155755189791191</v>
      </c>
      <c r="AG189" s="11" t="n">
        <f aca="false">((AD189)^2/((AB189)^2 * AE189)) + ((Z189)^2/((X189)^2 * AA189))</f>
        <v>0.0193053957006101</v>
      </c>
      <c r="AH189" s="11" t="n">
        <f aca="false">((AA189*AE189)/(AA189+AE189)) + ((U189*U189)/(U189+U189))</f>
        <v>5.5</v>
      </c>
      <c r="AI189" s="11" t="n">
        <f aca="false">AH189/8</f>
        <v>0.6875</v>
      </c>
      <c r="AJ189" s="11" t="n">
        <f aca="false">AF189*AI189</f>
        <v>-0.107081692981444</v>
      </c>
      <c r="AK189" s="11" t="s">
        <v>102</v>
      </c>
      <c r="AL189" s="11" t="s">
        <v>69</v>
      </c>
      <c r="AM189" s="11" t="s">
        <v>70</v>
      </c>
      <c r="AN189" s="11" t="s">
        <v>58</v>
      </c>
      <c r="AO189" s="11" t="s">
        <v>94</v>
      </c>
      <c r="AP189" s="11" t="s">
        <v>157</v>
      </c>
      <c r="AQ189" s="11" t="s">
        <v>166</v>
      </c>
    </row>
    <row r="190" customFormat="false" ht="13.8" hidden="false" customHeight="false" outlineLevel="0" collapsed="false">
      <c r="A190" s="11" t="s">
        <v>163</v>
      </c>
      <c r="B190" s="11" t="n">
        <v>10</v>
      </c>
      <c r="C190" s="11" t="s">
        <v>88</v>
      </c>
      <c r="D190" s="11" t="n">
        <v>2013</v>
      </c>
      <c r="E190" s="11" t="s">
        <v>164</v>
      </c>
      <c r="F190" s="11" t="s">
        <v>46</v>
      </c>
      <c r="G190" s="1" t="n">
        <v>2.1</v>
      </c>
      <c r="H190" s="1" t="n">
        <v>385.5</v>
      </c>
      <c r="I190" s="1" t="n">
        <f aca="false">(G190 +10) / (H190/1000)</f>
        <v>31.3878080415045</v>
      </c>
      <c r="J190" s="1" t="n">
        <v>7.8</v>
      </c>
      <c r="K190" s="1" t="s">
        <v>74</v>
      </c>
      <c r="L190" s="11" t="s">
        <v>90</v>
      </c>
      <c r="M190" s="11" t="s">
        <v>101</v>
      </c>
      <c r="N190" s="11" t="s">
        <v>77</v>
      </c>
      <c r="O190" s="11" t="s">
        <v>77</v>
      </c>
      <c r="P190" s="11" t="s">
        <v>92</v>
      </c>
      <c r="Q190" s="11" t="s">
        <v>78</v>
      </c>
      <c r="R190" s="11" t="n">
        <v>1.6</v>
      </c>
      <c r="S190" s="11" t="s">
        <v>79</v>
      </c>
      <c r="T190" s="11" t="n">
        <v>2007</v>
      </c>
      <c r="U190" s="11" t="n">
        <v>5</v>
      </c>
      <c r="V190" s="11" t="s">
        <v>54</v>
      </c>
      <c r="W190" s="11" t="n">
        <f aca="false">R190*U190</f>
        <v>8</v>
      </c>
      <c r="X190" s="13" t="n">
        <v>274.85</v>
      </c>
      <c r="Y190" s="13" t="n">
        <v>26.99</v>
      </c>
      <c r="Z190" s="13" t="n">
        <f aca="false">Y190*SQRT(AA190)</f>
        <v>66.111728157718</v>
      </c>
      <c r="AA190" s="11" t="n">
        <v>6</v>
      </c>
      <c r="AB190" s="13" t="n">
        <v>198.77</v>
      </c>
      <c r="AC190" s="13" t="n">
        <v>19.63</v>
      </c>
      <c r="AD190" s="13" t="n">
        <f aca="false">AC190*SQRT(AE190)</f>
        <v>48.0834836508338</v>
      </c>
      <c r="AE190" s="11" t="n">
        <v>6</v>
      </c>
      <c r="AF190" s="11" t="n">
        <f aca="false">LN(AB190/X190)</f>
        <v>-0.324077116904162</v>
      </c>
      <c r="AG190" s="11" t="n">
        <f aca="false">((AD190)^2/((AB190)^2 * AE190)) + ((Z190)^2/((X190)^2 * AA190))</f>
        <v>0.019396062776431</v>
      </c>
      <c r="AH190" s="11" t="n">
        <f aca="false">((AA190*AE190)/(AA190+AE190)) + ((U190*U190)/(U190+U190))</f>
        <v>5.5</v>
      </c>
      <c r="AI190" s="11" t="n">
        <f aca="false">AH190/8</f>
        <v>0.6875</v>
      </c>
      <c r="AJ190" s="11" t="n">
        <f aca="false">AF190*AI190</f>
        <v>-0.222803017871611</v>
      </c>
      <c r="AK190" s="11" t="s">
        <v>102</v>
      </c>
      <c r="AL190" s="11" t="s">
        <v>69</v>
      </c>
      <c r="AM190" s="11" t="s">
        <v>70</v>
      </c>
      <c r="AN190" s="11" t="s">
        <v>58</v>
      </c>
      <c r="AO190" s="11" t="s">
        <v>94</v>
      </c>
      <c r="AP190" s="11" t="s">
        <v>157</v>
      </c>
      <c r="AQ190" s="11" t="s">
        <v>166</v>
      </c>
    </row>
    <row r="191" customFormat="false" ht="13.8" hidden="false" customHeight="false" outlineLevel="0" collapsed="false">
      <c r="A191" s="11" t="s">
        <v>163</v>
      </c>
      <c r="B191" s="11" t="n">
        <v>10</v>
      </c>
      <c r="C191" s="11" t="s">
        <v>88</v>
      </c>
      <c r="D191" s="11" t="n">
        <v>2013</v>
      </c>
      <c r="E191" s="11" t="s">
        <v>164</v>
      </c>
      <c r="F191" s="11" t="s">
        <v>104</v>
      </c>
      <c r="G191" s="1" t="n">
        <v>2.1</v>
      </c>
      <c r="H191" s="1" t="n">
        <v>385.5</v>
      </c>
      <c r="I191" s="1" t="n">
        <f aca="false">(G191 +10) / (H191/1000)</f>
        <v>31.3878080415045</v>
      </c>
      <c r="J191" s="1" t="n">
        <v>7.8</v>
      </c>
      <c r="K191" s="1" t="s">
        <v>74</v>
      </c>
      <c r="L191" s="11" t="s">
        <v>90</v>
      </c>
      <c r="M191" s="11" t="s">
        <v>101</v>
      </c>
      <c r="N191" s="11" t="s">
        <v>77</v>
      </c>
      <c r="O191" s="11" t="s">
        <v>50</v>
      </c>
      <c r="P191" s="11" t="s">
        <v>92</v>
      </c>
      <c r="Q191" s="11" t="s">
        <v>78</v>
      </c>
      <c r="R191" s="11" t="n">
        <v>1.6</v>
      </c>
      <c r="S191" s="11" t="s">
        <v>79</v>
      </c>
      <c r="T191" s="11" t="n">
        <v>2007</v>
      </c>
      <c r="U191" s="11" t="n">
        <v>5</v>
      </c>
      <c r="V191" s="11" t="s">
        <v>54</v>
      </c>
      <c r="W191" s="11" t="n">
        <f aca="false">R191*U191</f>
        <v>8</v>
      </c>
      <c r="X191" s="14" t="n">
        <v>348.47</v>
      </c>
      <c r="Y191" s="14" t="n">
        <v>34.35</v>
      </c>
      <c r="Z191" s="13" t="n">
        <f aca="false">Y191*SQRT(AA191)</f>
        <v>84.1399726646021</v>
      </c>
      <c r="AA191" s="15" t="n">
        <v>6</v>
      </c>
      <c r="AB191" s="13" t="n">
        <v>265.03</v>
      </c>
      <c r="AC191" s="13" t="n">
        <v>9.82000000000005</v>
      </c>
      <c r="AD191" s="13" t="n">
        <f aca="false">AC191*SQRT(AE191)</f>
        <v>24.0539892741309</v>
      </c>
      <c r="AE191" s="11" t="n">
        <v>6</v>
      </c>
      <c r="AF191" s="11" t="n">
        <f aca="false">LN(AB191/X191)</f>
        <v>-0.273709116155532</v>
      </c>
      <c r="AG191" s="11" t="n">
        <f aca="false">((AD191)^2/((AB191)^2 * AE191)) + ((Z191)^2/((X191)^2 * AA191))</f>
        <v>0.0110896682334135</v>
      </c>
      <c r="AH191" s="11" t="n">
        <f aca="false">((AA191*AE191)/(AA191+AE191)) + ((U191*U191)/(U191+U191))</f>
        <v>5.5</v>
      </c>
      <c r="AI191" s="11" t="n">
        <f aca="false">AH191/8</f>
        <v>0.6875</v>
      </c>
      <c r="AJ191" s="11" t="n">
        <f aca="false">AF191*AI191</f>
        <v>-0.188175017356928</v>
      </c>
      <c r="AK191" s="11" t="s">
        <v>102</v>
      </c>
      <c r="AL191" s="11" t="s">
        <v>69</v>
      </c>
      <c r="AM191" s="11" t="s">
        <v>70</v>
      </c>
      <c r="AN191" s="11" t="s">
        <v>58</v>
      </c>
      <c r="AO191" s="11" t="s">
        <v>94</v>
      </c>
      <c r="AP191" s="11" t="s">
        <v>157</v>
      </c>
      <c r="AQ191" s="11" t="s">
        <v>166</v>
      </c>
    </row>
    <row r="192" customFormat="false" ht="13.8" hidden="false" customHeight="false" outlineLevel="0" collapsed="false">
      <c r="A192" s="11" t="s">
        <v>163</v>
      </c>
      <c r="B192" s="11" t="n">
        <v>10</v>
      </c>
      <c r="C192" s="11" t="s">
        <v>88</v>
      </c>
      <c r="D192" s="11" t="n">
        <v>2013</v>
      </c>
      <c r="E192" s="11" t="s">
        <v>164</v>
      </c>
      <c r="F192" s="11" t="s">
        <v>46</v>
      </c>
      <c r="G192" s="1" t="n">
        <v>2.1</v>
      </c>
      <c r="H192" s="1" t="n">
        <v>385.5</v>
      </c>
      <c r="I192" s="1" t="n">
        <f aca="false">(G192 +10) / (H192/1000)</f>
        <v>31.3878080415045</v>
      </c>
      <c r="J192" s="1" t="n">
        <v>7.8</v>
      </c>
      <c r="K192" s="1" t="s">
        <v>74</v>
      </c>
      <c r="L192" s="11" t="s">
        <v>90</v>
      </c>
      <c r="M192" s="11" t="s">
        <v>101</v>
      </c>
      <c r="N192" s="11" t="s">
        <v>77</v>
      </c>
      <c r="O192" s="11" t="s">
        <v>77</v>
      </c>
      <c r="P192" s="11" t="s">
        <v>92</v>
      </c>
      <c r="Q192" s="11" t="s">
        <v>78</v>
      </c>
      <c r="R192" s="11" t="n">
        <v>1.6</v>
      </c>
      <c r="S192" s="11" t="s">
        <v>79</v>
      </c>
      <c r="T192" s="11" t="n">
        <v>2008</v>
      </c>
      <c r="U192" s="11" t="n">
        <v>5</v>
      </c>
      <c r="V192" s="11" t="s">
        <v>54</v>
      </c>
      <c r="W192" s="11" t="n">
        <f aca="false">R192*U192</f>
        <v>8</v>
      </c>
      <c r="X192" s="13" t="n">
        <v>365.64</v>
      </c>
      <c r="Y192" s="13" t="n">
        <v>53.99</v>
      </c>
      <c r="Z192" s="13" t="n">
        <f aca="false">Y192*SQRT(AA192)</f>
        <v>132.247951212864</v>
      </c>
      <c r="AA192" s="11" t="n">
        <v>6</v>
      </c>
      <c r="AB192" s="13" t="n">
        <v>348.47</v>
      </c>
      <c r="AC192" s="13" t="n">
        <v>53.98</v>
      </c>
      <c r="AD192" s="13" t="n">
        <f aca="false">AC192*SQRT(AE192)</f>
        <v>132.223456315436</v>
      </c>
      <c r="AE192" s="11" t="n">
        <v>6</v>
      </c>
      <c r="AF192" s="11" t="n">
        <f aca="false">LN(AB192/X192)</f>
        <v>-0.0480970995041851</v>
      </c>
      <c r="AG192" s="11" t="n">
        <f aca="false">((AD192)^2/((AB192)^2 * AE192)) + ((Z192)^2/((X192)^2 * AA192))</f>
        <v>0.0457989360150295</v>
      </c>
      <c r="AH192" s="11" t="n">
        <f aca="false">((AA192*AE192)/(AA192+AE192)) + ((U192*U192)/(U192+U192))</f>
        <v>5.5</v>
      </c>
      <c r="AI192" s="11" t="n">
        <f aca="false">AH192/8</f>
        <v>0.6875</v>
      </c>
      <c r="AJ192" s="11" t="n">
        <f aca="false">AF192*AI192</f>
        <v>-0.0330667559091273</v>
      </c>
      <c r="AK192" s="11" t="s">
        <v>102</v>
      </c>
      <c r="AL192" s="11" t="s">
        <v>69</v>
      </c>
      <c r="AM192" s="11" t="s">
        <v>70</v>
      </c>
      <c r="AN192" s="11" t="s">
        <v>58</v>
      </c>
      <c r="AO192" s="11" t="s">
        <v>94</v>
      </c>
      <c r="AP192" s="11" t="s">
        <v>157</v>
      </c>
      <c r="AQ192" s="11" t="s">
        <v>166</v>
      </c>
    </row>
    <row r="193" customFormat="false" ht="13.8" hidden="false" customHeight="false" outlineLevel="0" collapsed="false">
      <c r="A193" s="11" t="s">
        <v>163</v>
      </c>
      <c r="B193" s="11" t="n">
        <v>10</v>
      </c>
      <c r="C193" s="11" t="s">
        <v>88</v>
      </c>
      <c r="D193" s="11" t="n">
        <v>2013</v>
      </c>
      <c r="E193" s="11" t="s">
        <v>164</v>
      </c>
      <c r="F193" s="11" t="s">
        <v>104</v>
      </c>
      <c r="G193" s="1" t="n">
        <v>2.1</v>
      </c>
      <c r="H193" s="1" t="n">
        <v>385.5</v>
      </c>
      <c r="I193" s="1" t="n">
        <f aca="false">(G193 +10) / (H193/1000)</f>
        <v>31.3878080415045</v>
      </c>
      <c r="J193" s="1" t="n">
        <v>7.8</v>
      </c>
      <c r="K193" s="1" t="s">
        <v>74</v>
      </c>
      <c r="L193" s="11" t="s">
        <v>90</v>
      </c>
      <c r="M193" s="11" t="s">
        <v>101</v>
      </c>
      <c r="N193" s="11" t="s">
        <v>77</v>
      </c>
      <c r="O193" s="11" t="s">
        <v>50</v>
      </c>
      <c r="P193" s="11" t="s">
        <v>92</v>
      </c>
      <c r="Q193" s="11" t="s">
        <v>78</v>
      </c>
      <c r="R193" s="11" t="n">
        <v>1.6</v>
      </c>
      <c r="S193" s="11" t="s">
        <v>79</v>
      </c>
      <c r="T193" s="11" t="n">
        <v>2008</v>
      </c>
      <c r="U193" s="11" t="n">
        <v>5</v>
      </c>
      <c r="V193" s="11" t="s">
        <v>54</v>
      </c>
      <c r="W193" s="11" t="n">
        <f aca="false">R193*U193</f>
        <v>8</v>
      </c>
      <c r="X193" s="14" t="n">
        <v>625.77</v>
      </c>
      <c r="Y193" s="14" t="n">
        <v>49.08</v>
      </c>
      <c r="Z193" s="13" t="n">
        <f aca="false">Y193*SQRT(AA193)</f>
        <v>120.220956575798</v>
      </c>
      <c r="AA193" s="15" t="n">
        <v>6</v>
      </c>
      <c r="AB193" s="13" t="n">
        <v>444.17</v>
      </c>
      <c r="AC193" s="13" t="n">
        <v>49.08</v>
      </c>
      <c r="AD193" s="13" t="n">
        <f aca="false">AC193*SQRT(AE193)</f>
        <v>120.220956575798</v>
      </c>
      <c r="AE193" s="11" t="n">
        <v>6</v>
      </c>
      <c r="AF193" s="11" t="n">
        <f aca="false">LN(AB193/X193)</f>
        <v>-0.342775519412984</v>
      </c>
      <c r="AG193" s="11" t="n">
        <f aca="false">((AD193)^2/((AB193)^2 * AE193)) + ((Z193)^2/((X193)^2 * AA193))</f>
        <v>0.0183613396206119</v>
      </c>
      <c r="AH193" s="11" t="n">
        <f aca="false">((AA193*AE193)/(AA193+AE193)) + ((U193*U193)/(U193+U193))</f>
        <v>5.5</v>
      </c>
      <c r="AI193" s="11" t="n">
        <f aca="false">AH193/8</f>
        <v>0.6875</v>
      </c>
      <c r="AJ193" s="11" t="n">
        <f aca="false">AF193*AI193</f>
        <v>-0.235658169596427</v>
      </c>
      <c r="AK193" s="11" t="s">
        <v>102</v>
      </c>
      <c r="AL193" s="11" t="s">
        <v>69</v>
      </c>
      <c r="AM193" s="11" t="s">
        <v>70</v>
      </c>
      <c r="AN193" s="11" t="s">
        <v>58</v>
      </c>
      <c r="AO193" s="11" t="s">
        <v>94</v>
      </c>
      <c r="AP193" s="11" t="s">
        <v>157</v>
      </c>
      <c r="AQ193" s="11" t="s">
        <v>166</v>
      </c>
    </row>
    <row r="194" customFormat="false" ht="13.8" hidden="false" customHeight="false" outlineLevel="0" collapsed="false">
      <c r="A194" s="11" t="s">
        <v>163</v>
      </c>
      <c r="B194" s="11" t="n">
        <v>10</v>
      </c>
      <c r="C194" s="11" t="s">
        <v>88</v>
      </c>
      <c r="D194" s="11" t="n">
        <v>2013</v>
      </c>
      <c r="E194" s="11" t="s">
        <v>164</v>
      </c>
      <c r="F194" s="11" t="s">
        <v>46</v>
      </c>
      <c r="G194" s="1" t="n">
        <v>2.1</v>
      </c>
      <c r="H194" s="1" t="n">
        <v>385.5</v>
      </c>
      <c r="I194" s="1" t="n">
        <f aca="false">(G194 +10) / (H194/1000)</f>
        <v>31.3878080415045</v>
      </c>
      <c r="J194" s="1" t="n">
        <v>7.8</v>
      </c>
      <c r="K194" s="1" t="s">
        <v>74</v>
      </c>
      <c r="L194" s="11" t="s">
        <v>90</v>
      </c>
      <c r="M194" s="11" t="s">
        <v>101</v>
      </c>
      <c r="N194" s="11" t="s">
        <v>77</v>
      </c>
      <c r="O194" s="11" t="s">
        <v>77</v>
      </c>
      <c r="P194" s="11" t="s">
        <v>92</v>
      </c>
      <c r="Q194" s="11" t="s">
        <v>78</v>
      </c>
      <c r="R194" s="11" t="n">
        <v>1.6</v>
      </c>
      <c r="S194" s="11" t="s">
        <v>79</v>
      </c>
      <c r="T194" s="11" t="n">
        <v>2009</v>
      </c>
      <c r="U194" s="11" t="n">
        <v>5</v>
      </c>
      <c r="V194" s="11" t="s">
        <v>54</v>
      </c>
      <c r="W194" s="11" t="n">
        <f aca="false">R194*U194</f>
        <v>8</v>
      </c>
      <c r="X194" s="13" t="n">
        <v>321.47</v>
      </c>
      <c r="Y194" s="13" t="n">
        <v>19.63</v>
      </c>
      <c r="Z194" s="13" t="n">
        <f aca="false">Y194*SQRT(AA194)</f>
        <v>48.0834836508338</v>
      </c>
      <c r="AA194" s="11" t="n">
        <v>6</v>
      </c>
      <c r="AB194" s="13" t="n">
        <v>289.57</v>
      </c>
      <c r="AC194" s="13" t="n">
        <v>19.63</v>
      </c>
      <c r="AD194" s="13" t="n">
        <f aca="false">AC194*SQRT(AE194)</f>
        <v>48.0834836508338</v>
      </c>
      <c r="AE194" s="11" t="n">
        <v>6</v>
      </c>
      <c r="AF194" s="11" t="n">
        <f aca="false">LN(AB194/X194)</f>
        <v>-0.104507162741177</v>
      </c>
      <c r="AG194" s="11" t="n">
        <f aca="false">((AD194)^2/((AB194)^2 * AE194)) + ((Z194)^2/((X194)^2 * AA194))</f>
        <v>0.00832422673955021</v>
      </c>
      <c r="AH194" s="11" t="n">
        <f aca="false">((AA194*AE194)/(AA194+AE194)) + ((U194*U194)/(U194+U194))</f>
        <v>5.5</v>
      </c>
      <c r="AI194" s="11" t="n">
        <f aca="false">AH194/8</f>
        <v>0.6875</v>
      </c>
      <c r="AJ194" s="11" t="n">
        <f aca="false">AF194*AI194</f>
        <v>-0.0718486743845592</v>
      </c>
      <c r="AK194" s="11" t="s">
        <v>102</v>
      </c>
      <c r="AL194" s="11" t="s">
        <v>69</v>
      </c>
      <c r="AM194" s="11" t="s">
        <v>70</v>
      </c>
      <c r="AN194" s="11" t="s">
        <v>58</v>
      </c>
      <c r="AO194" s="11" t="s">
        <v>94</v>
      </c>
      <c r="AP194" s="11" t="s">
        <v>157</v>
      </c>
      <c r="AQ194" s="11" t="s">
        <v>166</v>
      </c>
    </row>
    <row r="195" customFormat="false" ht="13.8" hidden="false" customHeight="false" outlineLevel="0" collapsed="false">
      <c r="A195" s="11" t="s">
        <v>163</v>
      </c>
      <c r="B195" s="11" t="n">
        <v>10</v>
      </c>
      <c r="C195" s="11" t="s">
        <v>88</v>
      </c>
      <c r="D195" s="11" t="n">
        <v>2013</v>
      </c>
      <c r="E195" s="11" t="s">
        <v>164</v>
      </c>
      <c r="F195" s="11" t="s">
        <v>104</v>
      </c>
      <c r="G195" s="1" t="n">
        <v>2.1</v>
      </c>
      <c r="H195" s="1" t="n">
        <v>385.5</v>
      </c>
      <c r="I195" s="1" t="n">
        <f aca="false">(G195 +10) / (H195/1000)</f>
        <v>31.3878080415045</v>
      </c>
      <c r="J195" s="1" t="n">
        <v>7.8</v>
      </c>
      <c r="K195" s="1" t="s">
        <v>74</v>
      </c>
      <c r="L195" s="11" t="s">
        <v>90</v>
      </c>
      <c r="M195" s="11" t="s">
        <v>101</v>
      </c>
      <c r="N195" s="11" t="s">
        <v>77</v>
      </c>
      <c r="O195" s="11" t="s">
        <v>50</v>
      </c>
      <c r="P195" s="11" t="s">
        <v>92</v>
      </c>
      <c r="Q195" s="11" t="s">
        <v>78</v>
      </c>
      <c r="R195" s="11" t="n">
        <v>1.6</v>
      </c>
      <c r="S195" s="11" t="s">
        <v>79</v>
      </c>
      <c r="T195" s="11" t="n">
        <v>2009</v>
      </c>
      <c r="U195" s="11" t="n">
        <v>5</v>
      </c>
      <c r="V195" s="11" t="s">
        <v>54</v>
      </c>
      <c r="W195" s="11" t="n">
        <f aca="false">R195*U195</f>
        <v>8</v>
      </c>
      <c r="X195" s="14" t="n">
        <v>353.37</v>
      </c>
      <c r="Y195" s="14" t="n">
        <v>17.18</v>
      </c>
      <c r="Z195" s="13" t="n">
        <f aca="false">Y195*SQRT(AA195)</f>
        <v>42.082233781015</v>
      </c>
      <c r="AA195" s="15" t="n">
        <v>6</v>
      </c>
      <c r="AB195" s="13" t="n">
        <v>365.64</v>
      </c>
      <c r="AC195" s="13" t="n">
        <v>22.09</v>
      </c>
      <c r="AD195" s="13" t="n">
        <f aca="false">AC195*SQRT(AE195)</f>
        <v>54.1092284180805</v>
      </c>
      <c r="AE195" s="11" t="n">
        <v>6</v>
      </c>
      <c r="AF195" s="11" t="n">
        <f aca="false">LN(AB195/X195)</f>
        <v>0.0341335761468152</v>
      </c>
      <c r="AG195" s="11" t="n">
        <f aca="false">((AD195)^2/((AB195)^2 * AE195)) + ((Z195)^2/((X195)^2 * AA195))</f>
        <v>0.006013596430982</v>
      </c>
      <c r="AH195" s="11" t="n">
        <f aca="false">((AA195*AE195)/(AA195+AE195)) + ((U195*U195)/(U195+U195))</f>
        <v>5.5</v>
      </c>
      <c r="AI195" s="11" t="n">
        <f aca="false">AH195/8</f>
        <v>0.6875</v>
      </c>
      <c r="AJ195" s="11" t="n">
        <f aca="false">AF195*AI195</f>
        <v>0.0234668336009354</v>
      </c>
      <c r="AK195" s="11" t="s">
        <v>102</v>
      </c>
      <c r="AL195" s="11" t="s">
        <v>69</v>
      </c>
      <c r="AM195" s="11" t="s">
        <v>70</v>
      </c>
      <c r="AN195" s="11" t="s">
        <v>58</v>
      </c>
      <c r="AO195" s="11" t="s">
        <v>94</v>
      </c>
      <c r="AP195" s="11" t="s">
        <v>157</v>
      </c>
      <c r="AQ195" s="11" t="s">
        <v>166</v>
      </c>
    </row>
    <row r="196" customFormat="false" ht="13.8" hidden="false" customHeight="false" outlineLevel="0" collapsed="false">
      <c r="A196" s="11" t="s">
        <v>167</v>
      </c>
      <c r="B196" s="11" t="n">
        <v>12</v>
      </c>
      <c r="C196" s="11" t="s">
        <v>168</v>
      </c>
      <c r="D196" s="11" t="n">
        <v>2012</v>
      </c>
      <c r="E196" s="11" t="s">
        <v>89</v>
      </c>
      <c r="F196" s="11" t="s">
        <v>46</v>
      </c>
      <c r="G196" s="1" t="n">
        <v>14.75</v>
      </c>
      <c r="H196" s="1" t="n">
        <v>402</v>
      </c>
      <c r="I196" s="1" t="n">
        <f aca="false">(G196 +10) / (H196/1000)</f>
        <v>61.5671641791045</v>
      </c>
      <c r="J196" s="1" t="n">
        <v>6.7</v>
      </c>
      <c r="K196" s="1" t="s">
        <v>47</v>
      </c>
      <c r="L196" s="11" t="s">
        <v>90</v>
      </c>
      <c r="M196" s="11" t="s">
        <v>169</v>
      </c>
      <c r="N196" s="11" t="s">
        <v>77</v>
      </c>
      <c r="O196" s="11" t="s">
        <v>77</v>
      </c>
      <c r="P196" s="11" t="s">
        <v>92</v>
      </c>
      <c r="Q196" s="11" t="s">
        <v>78</v>
      </c>
      <c r="R196" s="11" t="n">
        <v>1</v>
      </c>
      <c r="S196" s="11" t="s">
        <v>79</v>
      </c>
      <c r="T196" s="11" t="n">
        <v>2001</v>
      </c>
      <c r="U196" s="11" t="n">
        <v>6</v>
      </c>
      <c r="V196" s="11" t="s">
        <v>54</v>
      </c>
      <c r="W196" s="11" t="n">
        <f aca="false">R196*U196</f>
        <v>6</v>
      </c>
      <c r="X196" s="13" t="n">
        <v>3.66</v>
      </c>
      <c r="Y196" s="13" t="n">
        <v>0.69</v>
      </c>
      <c r="Z196" s="13" t="n">
        <f aca="false">Y196*SQRT(AA196)</f>
        <v>1.95161471607487</v>
      </c>
      <c r="AA196" s="11" t="n">
        <v>8</v>
      </c>
      <c r="AB196" s="13" t="n">
        <v>3.62</v>
      </c>
      <c r="AC196" s="13" t="n">
        <v>0.37</v>
      </c>
      <c r="AD196" s="13" t="n">
        <f aca="false">AC196*SQRT(AE196)</f>
        <v>1.04651803615609</v>
      </c>
      <c r="AE196" s="11" t="n">
        <v>8</v>
      </c>
      <c r="AF196" s="11" t="n">
        <f aca="false">LN(AB196/X196)</f>
        <v>-0.0109891215755952</v>
      </c>
      <c r="AG196" s="11" t="n">
        <f aca="false">((AD196)^2/((AB196)^2 * AE196)) + ((Z196)^2/((X196)^2 * AA196))</f>
        <v>0.0459883939025598</v>
      </c>
      <c r="AH196" s="11" t="n">
        <f aca="false">((AA196*AE196)/(AA196+AE196)) + ((U196*U196)/(U196+U196))</f>
        <v>7</v>
      </c>
      <c r="AI196" s="11" t="n">
        <f aca="false">AH196/6</f>
        <v>1.16666666666667</v>
      </c>
      <c r="AJ196" s="11" t="n">
        <f aca="false">AF196*AI196</f>
        <v>-0.0128206418381944</v>
      </c>
      <c r="AK196" s="11" t="s">
        <v>55</v>
      </c>
      <c r="AL196" s="11" t="s">
        <v>56</v>
      </c>
      <c r="AM196" s="11" t="s">
        <v>64</v>
      </c>
      <c r="AN196" s="11" t="s">
        <v>58</v>
      </c>
      <c r="AO196" s="11" t="s">
        <v>94</v>
      </c>
      <c r="AP196" s="11" t="s">
        <v>111</v>
      </c>
      <c r="AQ196" s="11" t="s">
        <v>170</v>
      </c>
    </row>
    <row r="197" customFormat="false" ht="13.8" hidden="false" customHeight="false" outlineLevel="0" collapsed="false">
      <c r="A197" s="11" t="s">
        <v>167</v>
      </c>
      <c r="B197" s="11" t="n">
        <v>12</v>
      </c>
      <c r="C197" s="11" t="s">
        <v>168</v>
      </c>
      <c r="D197" s="11" t="n">
        <v>2012</v>
      </c>
      <c r="E197" s="11" t="s">
        <v>89</v>
      </c>
      <c r="F197" s="11" t="s">
        <v>46</v>
      </c>
      <c r="G197" s="1" t="n">
        <v>14.75</v>
      </c>
      <c r="H197" s="1" t="n">
        <v>402</v>
      </c>
      <c r="I197" s="1" t="n">
        <f aca="false">(G197 +10) / (H197/1000)</f>
        <v>61.5671641791045</v>
      </c>
      <c r="J197" s="1" t="n">
        <v>6.7</v>
      </c>
      <c r="K197" s="1" t="s">
        <v>47</v>
      </c>
      <c r="L197" s="11" t="s">
        <v>90</v>
      </c>
      <c r="M197" s="11" t="s">
        <v>169</v>
      </c>
      <c r="N197" s="11" t="s">
        <v>77</v>
      </c>
      <c r="O197" s="11" t="s">
        <v>77</v>
      </c>
      <c r="P197" s="11" t="s">
        <v>92</v>
      </c>
      <c r="Q197" s="11" t="s">
        <v>78</v>
      </c>
      <c r="R197" s="11" t="n">
        <v>1</v>
      </c>
      <c r="S197" s="11" t="s">
        <v>79</v>
      </c>
      <c r="T197" s="11" t="n">
        <v>2002</v>
      </c>
      <c r="U197" s="11" t="n">
        <v>6</v>
      </c>
      <c r="V197" s="11" t="s">
        <v>54</v>
      </c>
      <c r="W197" s="11" t="n">
        <f aca="false">R197*U197</f>
        <v>6</v>
      </c>
      <c r="X197" s="13" t="n">
        <v>7.71</v>
      </c>
      <c r="Y197" s="13" t="n">
        <v>0.53</v>
      </c>
      <c r="Z197" s="13" t="n">
        <f aca="false">Y197*SQRT(AA197)</f>
        <v>1.49906637611548</v>
      </c>
      <c r="AA197" s="11" t="n">
        <v>8</v>
      </c>
      <c r="AB197" s="13" t="n">
        <v>7.63</v>
      </c>
      <c r="AC197" s="13" t="n">
        <v>0.61</v>
      </c>
      <c r="AD197" s="13" t="n">
        <f aca="false">AC197*SQRT(AE197)</f>
        <v>1.72534054609518</v>
      </c>
      <c r="AE197" s="11" t="n">
        <v>8</v>
      </c>
      <c r="AF197" s="11" t="n">
        <f aca="false">LN(AB197/X197)</f>
        <v>-0.0104303422788724</v>
      </c>
      <c r="AG197" s="11" t="n">
        <f aca="false">((AD197)^2/((AB197)^2 * AE197)) + ((Z197)^2/((X197)^2 * AA197))</f>
        <v>0.0111170627478578</v>
      </c>
      <c r="AH197" s="11" t="n">
        <f aca="false">((AA197*AE197)/(AA197+AE197)) + ((U197*U197)/(U197+U197))</f>
        <v>7</v>
      </c>
      <c r="AI197" s="11" t="n">
        <f aca="false">AH197/6</f>
        <v>1.16666666666667</v>
      </c>
      <c r="AJ197" s="11" t="n">
        <f aca="false">AF197*AI197</f>
        <v>-0.0121687326586845</v>
      </c>
      <c r="AK197" s="11" t="s">
        <v>55</v>
      </c>
      <c r="AL197" s="11" t="s">
        <v>56</v>
      </c>
      <c r="AM197" s="11" t="s">
        <v>64</v>
      </c>
      <c r="AN197" s="11" t="s">
        <v>58</v>
      </c>
      <c r="AO197" s="11" t="s">
        <v>94</v>
      </c>
      <c r="AP197" s="11" t="s">
        <v>111</v>
      </c>
      <c r="AQ197" s="11" t="s">
        <v>170</v>
      </c>
    </row>
    <row r="198" customFormat="false" ht="13.8" hidden="false" customHeight="false" outlineLevel="0" collapsed="false">
      <c r="A198" s="11" t="s">
        <v>167</v>
      </c>
      <c r="B198" s="11" t="n">
        <v>12</v>
      </c>
      <c r="C198" s="11" t="s">
        <v>168</v>
      </c>
      <c r="D198" s="11" t="n">
        <v>2012</v>
      </c>
      <c r="E198" s="11" t="s">
        <v>89</v>
      </c>
      <c r="F198" s="11" t="s">
        <v>46</v>
      </c>
      <c r="G198" s="1" t="n">
        <v>14.75</v>
      </c>
      <c r="H198" s="1" t="n">
        <v>402</v>
      </c>
      <c r="I198" s="1" t="n">
        <f aca="false">(G198 +10) / (H198/1000)</f>
        <v>61.5671641791045</v>
      </c>
      <c r="J198" s="1" t="n">
        <v>6.7</v>
      </c>
      <c r="K198" s="1" t="s">
        <v>47</v>
      </c>
      <c r="L198" s="11" t="s">
        <v>90</v>
      </c>
      <c r="M198" s="11" t="s">
        <v>169</v>
      </c>
      <c r="N198" s="11" t="s">
        <v>77</v>
      </c>
      <c r="O198" s="11" t="s">
        <v>77</v>
      </c>
      <c r="P198" s="11" t="s">
        <v>92</v>
      </c>
      <c r="Q198" s="11" t="s">
        <v>78</v>
      </c>
      <c r="R198" s="11" t="n">
        <v>1</v>
      </c>
      <c r="S198" s="11" t="s">
        <v>79</v>
      </c>
      <c r="T198" s="11" t="n">
        <v>2003</v>
      </c>
      <c r="U198" s="11" t="n">
        <v>6</v>
      </c>
      <c r="V198" s="11" t="s">
        <v>54</v>
      </c>
      <c r="W198" s="11" t="n">
        <f aca="false">R198*U198</f>
        <v>6</v>
      </c>
      <c r="X198" s="13" t="n">
        <v>5</v>
      </c>
      <c r="Y198" s="13" t="n">
        <v>0.45</v>
      </c>
      <c r="Z198" s="13" t="n">
        <f aca="false">Y198*SQRT(AA198)</f>
        <v>1.27279220613579</v>
      </c>
      <c r="AA198" s="11" t="n">
        <v>8</v>
      </c>
      <c r="AB198" s="13" t="n">
        <v>5.61</v>
      </c>
      <c r="AC198" s="13" t="n">
        <v>0.6</v>
      </c>
      <c r="AD198" s="13" t="n">
        <f aca="false">AC198*SQRT(AE198)</f>
        <v>1.69705627484771</v>
      </c>
      <c r="AE198" s="11" t="n">
        <v>8</v>
      </c>
      <c r="AF198" s="11" t="n">
        <f aca="false">LN(AB198/X198)</f>
        <v>0.115112807100505</v>
      </c>
      <c r="AG198" s="11" t="n">
        <f aca="false">((AD198)^2/((AB198)^2 * AE198)) + ((Z198)^2/((X198)^2 * AA198))</f>
        <v>0.0195387028510967</v>
      </c>
      <c r="AH198" s="11" t="n">
        <f aca="false">((AA198*AE198)/(AA198+AE198)) + ((U198*U198)/(U198+U198))</f>
        <v>7</v>
      </c>
      <c r="AI198" s="11" t="n">
        <f aca="false">AH198/6</f>
        <v>1.16666666666667</v>
      </c>
      <c r="AJ198" s="11" t="n">
        <f aca="false">AF198*AI198</f>
        <v>0.134298274950589</v>
      </c>
      <c r="AK198" s="11" t="s">
        <v>55</v>
      </c>
      <c r="AL198" s="11" t="s">
        <v>56</v>
      </c>
      <c r="AM198" s="11" t="s">
        <v>64</v>
      </c>
      <c r="AN198" s="11" t="s">
        <v>58</v>
      </c>
      <c r="AO198" s="11" t="s">
        <v>94</v>
      </c>
      <c r="AP198" s="11" t="s">
        <v>111</v>
      </c>
      <c r="AQ198" s="11" t="s">
        <v>170</v>
      </c>
    </row>
    <row r="199" customFormat="false" ht="13.8" hidden="false" customHeight="false" outlineLevel="0" collapsed="false">
      <c r="A199" s="11" t="s">
        <v>167</v>
      </c>
      <c r="B199" s="11" t="n">
        <v>12</v>
      </c>
      <c r="C199" s="11" t="s">
        <v>168</v>
      </c>
      <c r="D199" s="11" t="n">
        <v>2012</v>
      </c>
      <c r="E199" s="11" t="s">
        <v>89</v>
      </c>
      <c r="F199" s="11" t="s">
        <v>46</v>
      </c>
      <c r="G199" s="1" t="n">
        <v>14.75</v>
      </c>
      <c r="H199" s="1" t="n">
        <v>402</v>
      </c>
      <c r="I199" s="1" t="n">
        <f aca="false">(G199 +10) / (H199/1000)</f>
        <v>61.5671641791045</v>
      </c>
      <c r="J199" s="1" t="n">
        <v>6.7</v>
      </c>
      <c r="K199" s="1" t="s">
        <v>47</v>
      </c>
      <c r="L199" s="11" t="s">
        <v>90</v>
      </c>
      <c r="M199" s="11" t="s">
        <v>169</v>
      </c>
      <c r="N199" s="11" t="s">
        <v>77</v>
      </c>
      <c r="O199" s="11" t="s">
        <v>77</v>
      </c>
      <c r="P199" s="11" t="s">
        <v>92</v>
      </c>
      <c r="Q199" s="11" t="s">
        <v>78</v>
      </c>
      <c r="R199" s="11" t="n">
        <v>1</v>
      </c>
      <c r="S199" s="11" t="s">
        <v>79</v>
      </c>
      <c r="T199" s="11" t="n">
        <v>2004</v>
      </c>
      <c r="U199" s="11" t="n">
        <v>6</v>
      </c>
      <c r="V199" s="11" t="s">
        <v>54</v>
      </c>
      <c r="W199" s="11" t="n">
        <f aca="false">R199*U199</f>
        <v>6</v>
      </c>
      <c r="X199" s="13" t="n">
        <v>3.1</v>
      </c>
      <c r="Y199" s="13" t="n">
        <v>0.81</v>
      </c>
      <c r="Z199" s="13" t="n">
        <f aca="false">Y199*SQRT(AA199)</f>
        <v>1.98408669165437</v>
      </c>
      <c r="AA199" s="11" t="n">
        <v>6</v>
      </c>
      <c r="AB199" s="13" t="n">
        <v>3.7</v>
      </c>
      <c r="AC199" s="13" t="n">
        <v>0.61</v>
      </c>
      <c r="AD199" s="13" t="n">
        <f aca="false">AC199*SQRT(AE199)</f>
        <v>1.49418874309774</v>
      </c>
      <c r="AE199" s="11" t="n">
        <v>6</v>
      </c>
      <c r="AF199" s="11" t="n">
        <f aca="false">LN(AB199/X199)</f>
        <v>0.176930708159078</v>
      </c>
      <c r="AG199" s="11" t="n">
        <f aca="false">((AD199)^2/((AB199)^2 * AE199)) + ((Z199)^2/((X199)^2 * AA199))</f>
        <v>0.0954530563412077</v>
      </c>
      <c r="AH199" s="11" t="n">
        <f aca="false">((AA199*AE199)/(AA199+AE199)) + ((U199*U199)/(U199+U199))</f>
        <v>6</v>
      </c>
      <c r="AI199" s="11" t="n">
        <f aca="false">AH199/6</f>
        <v>1</v>
      </c>
      <c r="AJ199" s="11" t="n">
        <f aca="false">AF199*AI199</f>
        <v>0.176930708159078</v>
      </c>
      <c r="AK199" s="11" t="s">
        <v>55</v>
      </c>
      <c r="AL199" s="11" t="s">
        <v>56</v>
      </c>
      <c r="AM199" s="11" t="s">
        <v>64</v>
      </c>
      <c r="AN199" s="11" t="s">
        <v>58</v>
      </c>
      <c r="AO199" s="11" t="s">
        <v>94</v>
      </c>
      <c r="AP199" s="11" t="s">
        <v>111</v>
      </c>
      <c r="AQ199" s="11" t="s">
        <v>170</v>
      </c>
    </row>
    <row r="200" customFormat="false" ht="13.8" hidden="false" customHeight="false" outlineLevel="0" collapsed="false">
      <c r="A200" s="11" t="s">
        <v>167</v>
      </c>
      <c r="B200" s="11" t="n">
        <v>12</v>
      </c>
      <c r="C200" s="11" t="s">
        <v>168</v>
      </c>
      <c r="D200" s="11" t="n">
        <v>2012</v>
      </c>
      <c r="E200" s="11" t="s">
        <v>89</v>
      </c>
      <c r="F200" s="11" t="s">
        <v>46</v>
      </c>
      <c r="G200" s="1" t="n">
        <v>14.75</v>
      </c>
      <c r="H200" s="1" t="n">
        <v>402</v>
      </c>
      <c r="I200" s="1" t="n">
        <f aca="false">(G200 +10) / (H200/1000)</f>
        <v>61.5671641791045</v>
      </c>
      <c r="J200" s="1" t="n">
        <v>6.7</v>
      </c>
      <c r="K200" s="1" t="s">
        <v>47</v>
      </c>
      <c r="L200" s="11" t="s">
        <v>90</v>
      </c>
      <c r="M200" s="11" t="s">
        <v>169</v>
      </c>
      <c r="N200" s="11" t="s">
        <v>77</v>
      </c>
      <c r="O200" s="11" t="s">
        <v>77</v>
      </c>
      <c r="P200" s="11" t="s">
        <v>92</v>
      </c>
      <c r="Q200" s="11" t="s">
        <v>78</v>
      </c>
      <c r="R200" s="11" t="n">
        <v>1</v>
      </c>
      <c r="S200" s="11" t="s">
        <v>79</v>
      </c>
      <c r="T200" s="11" t="n">
        <v>2005</v>
      </c>
      <c r="U200" s="11" t="n">
        <v>6</v>
      </c>
      <c r="V200" s="11" t="s">
        <v>54</v>
      </c>
      <c r="W200" s="11" t="n">
        <f aca="false">R200*U200</f>
        <v>6</v>
      </c>
      <c r="X200" s="13" t="n">
        <v>8</v>
      </c>
      <c r="Y200" s="13" t="n">
        <v>0.77</v>
      </c>
      <c r="Z200" s="13" t="n">
        <f aca="false">Y200*SQRT(AA200)</f>
        <v>1.88610710194305</v>
      </c>
      <c r="AA200" s="11" t="n">
        <v>6</v>
      </c>
      <c r="AB200" s="13" t="n">
        <v>8.2</v>
      </c>
      <c r="AC200" s="13" t="n">
        <v>0.65</v>
      </c>
      <c r="AD200" s="13" t="n">
        <f aca="false">AC200*SQRT(AE200)</f>
        <v>1.59216833280907</v>
      </c>
      <c r="AE200" s="11" t="n">
        <v>6</v>
      </c>
      <c r="AF200" s="11" t="n">
        <f aca="false">LN(AB200/X200)</f>
        <v>0.0246926125903714</v>
      </c>
      <c r="AG200" s="11" t="n">
        <f aca="false">((AD200)^2/((AB200)^2 * AE200)) + ((Z200)^2/((X200)^2 * AA200))</f>
        <v>0.0155475247248662</v>
      </c>
      <c r="AH200" s="11" t="n">
        <f aca="false">((AA200*AE200)/(AA200+AE200)) + ((U200*U200)/(U200+U200))</f>
        <v>6</v>
      </c>
      <c r="AI200" s="11" t="n">
        <f aca="false">AH200/6</f>
        <v>1</v>
      </c>
      <c r="AJ200" s="11" t="n">
        <f aca="false">AF200*AI200</f>
        <v>0.0246926125903714</v>
      </c>
      <c r="AK200" s="11" t="s">
        <v>55</v>
      </c>
      <c r="AL200" s="11" t="s">
        <v>56</v>
      </c>
      <c r="AM200" s="11" t="s">
        <v>64</v>
      </c>
      <c r="AN200" s="11" t="s">
        <v>58</v>
      </c>
      <c r="AO200" s="11" t="s">
        <v>94</v>
      </c>
      <c r="AP200" s="11" t="s">
        <v>111</v>
      </c>
      <c r="AQ200" s="11" t="s">
        <v>170</v>
      </c>
    </row>
    <row r="201" customFormat="false" ht="13.8" hidden="false" customHeight="false" outlineLevel="0" collapsed="false">
      <c r="A201" s="11" t="s">
        <v>167</v>
      </c>
      <c r="B201" s="11" t="n">
        <v>12</v>
      </c>
      <c r="C201" s="11" t="s">
        <v>168</v>
      </c>
      <c r="D201" s="11" t="n">
        <v>2012</v>
      </c>
      <c r="E201" s="11" t="s">
        <v>89</v>
      </c>
      <c r="F201" s="11" t="s">
        <v>46</v>
      </c>
      <c r="G201" s="1" t="n">
        <v>14.75</v>
      </c>
      <c r="H201" s="1" t="n">
        <v>402</v>
      </c>
      <c r="I201" s="1" t="n">
        <f aca="false">(G201 +10) / (H201/1000)</f>
        <v>61.5671641791045</v>
      </c>
      <c r="J201" s="1" t="n">
        <v>6.7</v>
      </c>
      <c r="K201" s="1" t="s">
        <v>47</v>
      </c>
      <c r="L201" s="11" t="s">
        <v>90</v>
      </c>
      <c r="M201" s="11" t="s">
        <v>169</v>
      </c>
      <c r="N201" s="11" t="s">
        <v>77</v>
      </c>
      <c r="O201" s="11" t="s">
        <v>77</v>
      </c>
      <c r="P201" s="11" t="s">
        <v>92</v>
      </c>
      <c r="Q201" s="11" t="s">
        <v>78</v>
      </c>
      <c r="R201" s="11" t="n">
        <v>1</v>
      </c>
      <c r="S201" s="11" t="s">
        <v>79</v>
      </c>
      <c r="T201" s="11" t="n">
        <v>2006</v>
      </c>
      <c r="U201" s="11" t="n">
        <v>6</v>
      </c>
      <c r="V201" s="11" t="s">
        <v>54</v>
      </c>
      <c r="W201" s="11" t="n">
        <f aca="false">R201*U201</f>
        <v>6</v>
      </c>
      <c r="X201" s="13" t="n">
        <v>6.94</v>
      </c>
      <c r="Y201" s="13" t="n">
        <v>0.65</v>
      </c>
      <c r="Z201" s="13" t="n">
        <f aca="false">Y201*SQRT(AA201)</f>
        <v>1.59216833280907</v>
      </c>
      <c r="AA201" s="11" t="n">
        <v>6</v>
      </c>
      <c r="AB201" s="13" t="n">
        <v>5.08</v>
      </c>
      <c r="AC201" s="13" t="n">
        <v>0.69</v>
      </c>
      <c r="AD201" s="13" t="n">
        <f aca="false">AC201*SQRT(AE201)</f>
        <v>1.69014792252039</v>
      </c>
      <c r="AE201" s="11" t="n">
        <v>6</v>
      </c>
      <c r="AF201" s="11" t="n">
        <f aca="false">LN(AB201/X201)</f>
        <v>-0.311990512928323</v>
      </c>
      <c r="AG201" s="11" t="n">
        <f aca="false">((AD201)^2/((AB201)^2 * AE201)) + ((Z201)^2/((X201)^2 * AA201))</f>
        <v>0.0272210967012853</v>
      </c>
      <c r="AH201" s="11" t="n">
        <f aca="false">((AA201*AE201)/(AA201+AE201)) + ((U201*U201)/(U201+U201))</f>
        <v>6</v>
      </c>
      <c r="AI201" s="11" t="n">
        <f aca="false">AH201/6</f>
        <v>1</v>
      </c>
      <c r="AJ201" s="11" t="n">
        <f aca="false">AF201*AI201</f>
        <v>-0.311990512928323</v>
      </c>
      <c r="AK201" s="11" t="s">
        <v>55</v>
      </c>
      <c r="AL201" s="11" t="s">
        <v>56</v>
      </c>
      <c r="AM201" s="11" t="s">
        <v>64</v>
      </c>
      <c r="AN201" s="11" t="s">
        <v>58</v>
      </c>
      <c r="AO201" s="11" t="s">
        <v>94</v>
      </c>
      <c r="AP201" s="11" t="s">
        <v>111</v>
      </c>
      <c r="AQ201" s="11" t="s">
        <v>170</v>
      </c>
    </row>
    <row r="202" customFormat="false" ht="13.8" hidden="false" customHeight="false" outlineLevel="0" collapsed="false">
      <c r="A202" s="11" t="s">
        <v>167</v>
      </c>
      <c r="B202" s="11" t="n">
        <v>12</v>
      </c>
      <c r="C202" s="11" t="s">
        <v>168</v>
      </c>
      <c r="D202" s="11" t="n">
        <v>2012</v>
      </c>
      <c r="E202" s="11" t="s">
        <v>89</v>
      </c>
      <c r="F202" s="11" t="s">
        <v>46</v>
      </c>
      <c r="G202" s="1" t="n">
        <v>14.75</v>
      </c>
      <c r="H202" s="1" t="n">
        <v>402</v>
      </c>
      <c r="I202" s="1" t="n">
        <f aca="false">(G202 +10) / (H202/1000)</f>
        <v>61.5671641791045</v>
      </c>
      <c r="J202" s="1" t="n">
        <v>6.7</v>
      </c>
      <c r="K202" s="1" t="s">
        <v>47</v>
      </c>
      <c r="L202" s="11" t="s">
        <v>90</v>
      </c>
      <c r="M202" s="11" t="s">
        <v>169</v>
      </c>
      <c r="N202" s="11" t="s">
        <v>77</v>
      </c>
      <c r="O202" s="11" t="s">
        <v>77</v>
      </c>
      <c r="P202" s="11" t="s">
        <v>92</v>
      </c>
      <c r="Q202" s="11" t="s">
        <v>78</v>
      </c>
      <c r="R202" s="11" t="n">
        <v>1</v>
      </c>
      <c r="S202" s="11" t="s">
        <v>79</v>
      </c>
      <c r="T202" s="11" t="n">
        <v>2001</v>
      </c>
      <c r="U202" s="11" t="n">
        <v>6</v>
      </c>
      <c r="V202" s="11" t="s">
        <v>54</v>
      </c>
      <c r="W202" s="11" t="n">
        <f aca="false">R202*U202</f>
        <v>6</v>
      </c>
      <c r="X202" s="13" t="n">
        <v>5.04</v>
      </c>
      <c r="Y202" s="13" t="n">
        <v>0.26</v>
      </c>
      <c r="Z202" s="13" t="n">
        <f aca="false">Y202*SQRT(AA202)</f>
        <v>0.73539105243401</v>
      </c>
      <c r="AA202" s="11" t="n">
        <v>8</v>
      </c>
      <c r="AB202" s="13" t="n">
        <v>5.04</v>
      </c>
      <c r="AC202" s="13" t="n">
        <v>0.31</v>
      </c>
      <c r="AD202" s="13" t="n">
        <f aca="false">AC202*SQRT(AE202)</f>
        <v>0.876812408671319</v>
      </c>
      <c r="AE202" s="11" t="n">
        <v>8</v>
      </c>
      <c r="AF202" s="11" t="n">
        <f aca="false">LN(AB202/X202)</f>
        <v>0</v>
      </c>
      <c r="AG202" s="11" t="n">
        <f aca="false">((AD202)^2/((AB202)^2 * AE202)) + ((Z202)^2/((X202)^2 * AA202))</f>
        <v>0.00644447593852356</v>
      </c>
      <c r="AH202" s="11" t="n">
        <f aca="false">((AA202*AE202)/(AA202+AE202)) + ((U202*U202)/(U202+U202))</f>
        <v>7</v>
      </c>
      <c r="AI202" s="11" t="n">
        <f aca="false">AH202/6</f>
        <v>1.16666666666667</v>
      </c>
      <c r="AJ202" s="11" t="n">
        <f aca="false">AF202*AI202</f>
        <v>0</v>
      </c>
      <c r="AK202" s="11" t="s">
        <v>55</v>
      </c>
      <c r="AL202" s="11" t="s">
        <v>56</v>
      </c>
      <c r="AM202" s="11" t="s">
        <v>67</v>
      </c>
      <c r="AN202" s="11" t="s">
        <v>58</v>
      </c>
      <c r="AO202" s="11" t="s">
        <v>94</v>
      </c>
      <c r="AP202" s="11" t="s">
        <v>111</v>
      </c>
      <c r="AQ202" s="11" t="s">
        <v>170</v>
      </c>
    </row>
    <row r="203" customFormat="false" ht="13.8" hidden="false" customHeight="false" outlineLevel="0" collapsed="false">
      <c r="A203" s="11" t="s">
        <v>167</v>
      </c>
      <c r="B203" s="11" t="n">
        <v>12</v>
      </c>
      <c r="C203" s="11" t="s">
        <v>168</v>
      </c>
      <c r="D203" s="11" t="n">
        <v>2012</v>
      </c>
      <c r="E203" s="11" t="s">
        <v>89</v>
      </c>
      <c r="F203" s="11" t="s">
        <v>46</v>
      </c>
      <c r="G203" s="1" t="n">
        <v>14.75</v>
      </c>
      <c r="H203" s="1" t="n">
        <v>402</v>
      </c>
      <c r="I203" s="1" t="n">
        <f aca="false">(G203 +10) / (H203/1000)</f>
        <v>61.5671641791045</v>
      </c>
      <c r="J203" s="1" t="n">
        <v>6.7</v>
      </c>
      <c r="K203" s="1" t="s">
        <v>47</v>
      </c>
      <c r="L203" s="11" t="s">
        <v>90</v>
      </c>
      <c r="M203" s="11" t="s">
        <v>169</v>
      </c>
      <c r="N203" s="11" t="s">
        <v>77</v>
      </c>
      <c r="O203" s="11" t="s">
        <v>77</v>
      </c>
      <c r="P203" s="11" t="s">
        <v>92</v>
      </c>
      <c r="Q203" s="11" t="s">
        <v>78</v>
      </c>
      <c r="R203" s="11" t="n">
        <v>1</v>
      </c>
      <c r="S203" s="11" t="s">
        <v>79</v>
      </c>
      <c r="T203" s="11" t="n">
        <v>2002</v>
      </c>
      <c r="U203" s="11" t="n">
        <v>6</v>
      </c>
      <c r="V203" s="11" t="s">
        <v>54</v>
      </c>
      <c r="W203" s="11" t="n">
        <f aca="false">R203*U203</f>
        <v>6</v>
      </c>
      <c r="X203" s="13" t="n">
        <v>6.53</v>
      </c>
      <c r="Y203" s="13" t="n">
        <v>0.23</v>
      </c>
      <c r="Z203" s="13" t="n">
        <f aca="false">Y203*SQRT(AA203)</f>
        <v>0.650538238691624</v>
      </c>
      <c r="AA203" s="11" t="n">
        <v>8</v>
      </c>
      <c r="AB203" s="13" t="n">
        <v>6.78</v>
      </c>
      <c r="AC203" s="13" t="n">
        <v>0.23</v>
      </c>
      <c r="AD203" s="13" t="n">
        <f aca="false">AC203*SQRT(AE203)</f>
        <v>0.650538238691624</v>
      </c>
      <c r="AE203" s="11" t="n">
        <v>8</v>
      </c>
      <c r="AF203" s="11" t="n">
        <f aca="false">LN(AB203/X203)</f>
        <v>0.0375701586639646</v>
      </c>
      <c r="AG203" s="11" t="n">
        <f aca="false">((AD203)^2/((AB203)^2 * AE203)) + ((Z203)^2/((X203)^2 * AA203))</f>
        <v>0.00239138349490604</v>
      </c>
      <c r="AH203" s="11" t="n">
        <f aca="false">((AA203*AE203)/(AA203+AE203)) + ((U203*U203)/(U203+U203))</f>
        <v>7</v>
      </c>
      <c r="AI203" s="11" t="n">
        <f aca="false">AH203/6</f>
        <v>1.16666666666667</v>
      </c>
      <c r="AJ203" s="11" t="n">
        <f aca="false">AF203*AI203</f>
        <v>0.0438318517746254</v>
      </c>
      <c r="AK203" s="11" t="s">
        <v>55</v>
      </c>
      <c r="AL203" s="11" t="s">
        <v>56</v>
      </c>
      <c r="AM203" s="11" t="s">
        <v>67</v>
      </c>
      <c r="AN203" s="11" t="s">
        <v>58</v>
      </c>
      <c r="AO203" s="11" t="s">
        <v>94</v>
      </c>
      <c r="AP203" s="11" t="s">
        <v>111</v>
      </c>
      <c r="AQ203" s="11" t="s">
        <v>170</v>
      </c>
    </row>
    <row r="204" customFormat="false" ht="13.8" hidden="false" customHeight="false" outlineLevel="0" collapsed="false">
      <c r="A204" s="11" t="s">
        <v>167</v>
      </c>
      <c r="B204" s="11" t="n">
        <v>12</v>
      </c>
      <c r="C204" s="11" t="s">
        <v>168</v>
      </c>
      <c r="D204" s="11" t="n">
        <v>2012</v>
      </c>
      <c r="E204" s="11" t="s">
        <v>89</v>
      </c>
      <c r="F204" s="11" t="s">
        <v>46</v>
      </c>
      <c r="G204" s="1" t="n">
        <v>14.75</v>
      </c>
      <c r="H204" s="1" t="n">
        <v>402</v>
      </c>
      <c r="I204" s="1" t="n">
        <f aca="false">(G204 +10) / (H204/1000)</f>
        <v>61.5671641791045</v>
      </c>
      <c r="J204" s="1" t="n">
        <v>6.7</v>
      </c>
      <c r="K204" s="1" t="s">
        <v>47</v>
      </c>
      <c r="L204" s="11" t="s">
        <v>90</v>
      </c>
      <c r="M204" s="11" t="s">
        <v>169</v>
      </c>
      <c r="N204" s="11" t="s">
        <v>77</v>
      </c>
      <c r="O204" s="11" t="s">
        <v>77</v>
      </c>
      <c r="P204" s="11" t="s">
        <v>92</v>
      </c>
      <c r="Q204" s="11" t="s">
        <v>78</v>
      </c>
      <c r="R204" s="11" t="n">
        <v>1</v>
      </c>
      <c r="S204" s="11" t="s">
        <v>79</v>
      </c>
      <c r="T204" s="11" t="n">
        <v>2003</v>
      </c>
      <c r="U204" s="11" t="n">
        <v>6</v>
      </c>
      <c r="V204" s="11" t="s">
        <v>54</v>
      </c>
      <c r="W204" s="11" t="n">
        <f aca="false">R204*U204</f>
        <v>6</v>
      </c>
      <c r="X204" s="13" t="n">
        <v>4.07</v>
      </c>
      <c r="Y204" s="13" t="n">
        <v>0.36</v>
      </c>
      <c r="Z204" s="13" t="n">
        <f aca="false">Y204*SQRT(AA204)</f>
        <v>1.01823376490863</v>
      </c>
      <c r="AA204" s="11" t="n">
        <v>8</v>
      </c>
      <c r="AB204" s="13" t="n">
        <v>4.25</v>
      </c>
      <c r="AC204" s="13" t="n">
        <v>0.36</v>
      </c>
      <c r="AD204" s="13" t="n">
        <f aca="false">AC204*SQRT(AE204)</f>
        <v>1.01823376490863</v>
      </c>
      <c r="AE204" s="11" t="n">
        <v>8</v>
      </c>
      <c r="AF204" s="11" t="n">
        <f aca="false">LN(AB204/X204)</f>
        <v>0.0432759834818219</v>
      </c>
      <c r="AG204" s="11" t="n">
        <f aca="false">((AD204)^2/((AB204)^2 * AE204)) + ((Z204)^2/((X204)^2 * AA204))</f>
        <v>0.0149988584567264</v>
      </c>
      <c r="AH204" s="11" t="n">
        <f aca="false">((AA204*AE204)/(AA204+AE204)) + ((U204*U204)/(U204+U204))</f>
        <v>7</v>
      </c>
      <c r="AI204" s="11" t="n">
        <f aca="false">AH204/6</f>
        <v>1.16666666666667</v>
      </c>
      <c r="AJ204" s="11" t="n">
        <f aca="false">AF204*AI204</f>
        <v>0.0504886473954589</v>
      </c>
      <c r="AK204" s="11" t="s">
        <v>55</v>
      </c>
      <c r="AL204" s="11" t="s">
        <v>56</v>
      </c>
      <c r="AM204" s="11" t="s">
        <v>67</v>
      </c>
      <c r="AN204" s="11" t="s">
        <v>58</v>
      </c>
      <c r="AO204" s="11" t="s">
        <v>94</v>
      </c>
      <c r="AP204" s="11" t="s">
        <v>111</v>
      </c>
      <c r="AQ204" s="11" t="s">
        <v>170</v>
      </c>
    </row>
    <row r="205" customFormat="false" ht="13.8" hidden="false" customHeight="false" outlineLevel="0" collapsed="false">
      <c r="A205" s="11" t="s">
        <v>167</v>
      </c>
      <c r="B205" s="11" t="n">
        <v>12</v>
      </c>
      <c r="C205" s="11" t="s">
        <v>168</v>
      </c>
      <c r="D205" s="11" t="n">
        <v>2012</v>
      </c>
      <c r="E205" s="11" t="s">
        <v>89</v>
      </c>
      <c r="F205" s="11" t="s">
        <v>46</v>
      </c>
      <c r="G205" s="1" t="n">
        <v>14.75</v>
      </c>
      <c r="H205" s="1" t="n">
        <v>402</v>
      </c>
      <c r="I205" s="1" t="n">
        <f aca="false">(G205 +10) / (H205/1000)</f>
        <v>61.5671641791045</v>
      </c>
      <c r="J205" s="1" t="n">
        <v>6.7</v>
      </c>
      <c r="K205" s="1" t="s">
        <v>47</v>
      </c>
      <c r="L205" s="11" t="s">
        <v>90</v>
      </c>
      <c r="M205" s="11" t="s">
        <v>169</v>
      </c>
      <c r="N205" s="11" t="s">
        <v>77</v>
      </c>
      <c r="O205" s="11" t="s">
        <v>77</v>
      </c>
      <c r="P205" s="11" t="s">
        <v>92</v>
      </c>
      <c r="Q205" s="11" t="s">
        <v>78</v>
      </c>
      <c r="R205" s="11" t="n">
        <v>1</v>
      </c>
      <c r="S205" s="11" t="s">
        <v>79</v>
      </c>
      <c r="T205" s="11" t="n">
        <v>2004</v>
      </c>
      <c r="U205" s="11" t="n">
        <v>6</v>
      </c>
      <c r="V205" s="11" t="s">
        <v>54</v>
      </c>
      <c r="W205" s="11" t="n">
        <f aca="false">R205*U205</f>
        <v>6</v>
      </c>
      <c r="X205" s="13" t="n">
        <v>2.46</v>
      </c>
      <c r="Y205" s="13" t="n">
        <v>0.13</v>
      </c>
      <c r="Z205" s="13" t="n">
        <f aca="false">Y205*SQRT(AA205)</f>
        <v>0.318433666561813</v>
      </c>
      <c r="AA205" s="11" t="n">
        <v>6</v>
      </c>
      <c r="AB205" s="13" t="n">
        <v>2.71</v>
      </c>
      <c r="AC205" s="13" t="n">
        <v>0.2</v>
      </c>
      <c r="AD205" s="13" t="n">
        <f aca="false">AC205*SQRT(AE205)</f>
        <v>0.489897948556636</v>
      </c>
      <c r="AE205" s="11" t="n">
        <v>6</v>
      </c>
      <c r="AF205" s="11" t="n">
        <f aca="false">LN(AB205/X205)</f>
        <v>0.096787284947338</v>
      </c>
      <c r="AG205" s="11" t="n">
        <f aca="false">((AD205)^2/((AB205)^2 * AE205)) + ((Z205)^2/((X205)^2 * AA205))</f>
        <v>0.00823919880815224</v>
      </c>
      <c r="AH205" s="11" t="n">
        <f aca="false">((AA205*AE205)/(AA205+AE205)) + ((U205*U205)/(U205+U205))</f>
        <v>6</v>
      </c>
      <c r="AI205" s="11" t="n">
        <f aca="false">AH205/6</f>
        <v>1</v>
      </c>
      <c r="AJ205" s="11" t="n">
        <f aca="false">AF205*AI205</f>
        <v>0.096787284947338</v>
      </c>
      <c r="AK205" s="11" t="s">
        <v>55</v>
      </c>
      <c r="AL205" s="11" t="s">
        <v>56</v>
      </c>
      <c r="AM205" s="11" t="s">
        <v>67</v>
      </c>
      <c r="AN205" s="11" t="s">
        <v>58</v>
      </c>
      <c r="AO205" s="11" t="s">
        <v>94</v>
      </c>
      <c r="AP205" s="11" t="s">
        <v>111</v>
      </c>
      <c r="AQ205" s="11" t="s">
        <v>170</v>
      </c>
    </row>
    <row r="206" customFormat="false" ht="13.8" hidden="false" customHeight="false" outlineLevel="0" collapsed="false">
      <c r="A206" s="11" t="s">
        <v>167</v>
      </c>
      <c r="B206" s="11" t="n">
        <v>12</v>
      </c>
      <c r="C206" s="11" t="s">
        <v>168</v>
      </c>
      <c r="D206" s="11" t="n">
        <v>2012</v>
      </c>
      <c r="E206" s="11" t="s">
        <v>89</v>
      </c>
      <c r="F206" s="11" t="s">
        <v>46</v>
      </c>
      <c r="G206" s="1" t="n">
        <v>14.75</v>
      </c>
      <c r="H206" s="1" t="n">
        <v>402</v>
      </c>
      <c r="I206" s="1" t="n">
        <f aca="false">(G206 +10) / (H206/1000)</f>
        <v>61.5671641791045</v>
      </c>
      <c r="J206" s="1" t="n">
        <v>6.7</v>
      </c>
      <c r="K206" s="1" t="s">
        <v>47</v>
      </c>
      <c r="L206" s="11" t="s">
        <v>90</v>
      </c>
      <c r="M206" s="11" t="s">
        <v>169</v>
      </c>
      <c r="N206" s="11" t="s">
        <v>77</v>
      </c>
      <c r="O206" s="11" t="s">
        <v>77</v>
      </c>
      <c r="P206" s="11" t="s">
        <v>92</v>
      </c>
      <c r="Q206" s="11" t="s">
        <v>78</v>
      </c>
      <c r="R206" s="11" t="n">
        <v>1</v>
      </c>
      <c r="S206" s="11" t="s">
        <v>79</v>
      </c>
      <c r="T206" s="11" t="n">
        <v>2005</v>
      </c>
      <c r="U206" s="11" t="n">
        <v>6</v>
      </c>
      <c r="V206" s="11" t="s">
        <v>54</v>
      </c>
      <c r="W206" s="11" t="n">
        <f aca="false">R206*U206</f>
        <v>6</v>
      </c>
      <c r="X206" s="13" t="n">
        <v>3.61</v>
      </c>
      <c r="Y206" s="13" t="n">
        <v>0.28</v>
      </c>
      <c r="Z206" s="13" t="n">
        <f aca="false">Y206*SQRT(AA206)</f>
        <v>0.68585712797929</v>
      </c>
      <c r="AA206" s="11" t="n">
        <v>6</v>
      </c>
      <c r="AB206" s="13" t="n">
        <v>3.43</v>
      </c>
      <c r="AC206" s="13" t="n">
        <v>0.38</v>
      </c>
      <c r="AD206" s="13" t="n">
        <f aca="false">AC206*SQRT(AE206)</f>
        <v>0.930806102257608</v>
      </c>
      <c r="AE206" s="11" t="n">
        <v>6</v>
      </c>
      <c r="AF206" s="11" t="n">
        <f aca="false">LN(AB206/X206)</f>
        <v>-0.051147511166941</v>
      </c>
      <c r="AG206" s="11" t="n">
        <f aca="false">((AD206)^2/((AB206)^2 * AE206)) + ((Z206)^2/((X206)^2 * AA206))</f>
        <v>0.0182897120318002</v>
      </c>
      <c r="AH206" s="11" t="n">
        <f aca="false">((AA206*AE206)/(AA206+AE206)) + ((U206*U206)/(U206+U206))</f>
        <v>6</v>
      </c>
      <c r="AI206" s="11" t="n">
        <f aca="false">AH206/6</f>
        <v>1</v>
      </c>
      <c r="AJ206" s="11" t="n">
        <f aca="false">AF206*AI206</f>
        <v>-0.051147511166941</v>
      </c>
      <c r="AK206" s="11" t="s">
        <v>55</v>
      </c>
      <c r="AL206" s="11" t="s">
        <v>56</v>
      </c>
      <c r="AM206" s="11" t="s">
        <v>67</v>
      </c>
      <c r="AN206" s="11" t="s">
        <v>58</v>
      </c>
      <c r="AO206" s="11" t="s">
        <v>94</v>
      </c>
      <c r="AP206" s="11" t="s">
        <v>111</v>
      </c>
      <c r="AQ206" s="11" t="s">
        <v>170</v>
      </c>
    </row>
    <row r="207" customFormat="false" ht="13.8" hidden="false" customHeight="false" outlineLevel="0" collapsed="false">
      <c r="A207" s="11" t="s">
        <v>167</v>
      </c>
      <c r="B207" s="11" t="n">
        <v>12</v>
      </c>
      <c r="C207" s="11" t="s">
        <v>168</v>
      </c>
      <c r="D207" s="11" t="n">
        <v>2012</v>
      </c>
      <c r="E207" s="11" t="s">
        <v>89</v>
      </c>
      <c r="F207" s="11" t="s">
        <v>46</v>
      </c>
      <c r="G207" s="1" t="n">
        <v>14.75</v>
      </c>
      <c r="H207" s="1" t="n">
        <v>402</v>
      </c>
      <c r="I207" s="1" t="n">
        <f aca="false">(G207 +10) / (H207/1000)</f>
        <v>61.5671641791045</v>
      </c>
      <c r="J207" s="1" t="n">
        <v>6.7</v>
      </c>
      <c r="K207" s="1" t="s">
        <v>47</v>
      </c>
      <c r="L207" s="11" t="s">
        <v>90</v>
      </c>
      <c r="M207" s="11" t="s">
        <v>169</v>
      </c>
      <c r="N207" s="11" t="s">
        <v>77</v>
      </c>
      <c r="O207" s="11" t="s">
        <v>77</v>
      </c>
      <c r="P207" s="11" t="s">
        <v>92</v>
      </c>
      <c r="Q207" s="11" t="s">
        <v>78</v>
      </c>
      <c r="R207" s="11" t="n">
        <v>1</v>
      </c>
      <c r="S207" s="11" t="s">
        <v>79</v>
      </c>
      <c r="T207" s="11" t="n">
        <v>2006</v>
      </c>
      <c r="U207" s="11" t="n">
        <v>6</v>
      </c>
      <c r="V207" s="11" t="s">
        <v>54</v>
      </c>
      <c r="W207" s="11" t="n">
        <f aca="false">R207*U207</f>
        <v>6</v>
      </c>
      <c r="X207" s="13" t="n">
        <v>3.89</v>
      </c>
      <c r="Y207" s="13" t="n">
        <v>0.33</v>
      </c>
      <c r="Z207" s="13" t="n">
        <f aca="false">Y207*SQRT(AA207)</f>
        <v>0.808331615118449</v>
      </c>
      <c r="AA207" s="11" t="n">
        <v>6</v>
      </c>
      <c r="AB207" s="13" t="n">
        <v>3.69</v>
      </c>
      <c r="AC207" s="13" t="n">
        <v>0.41</v>
      </c>
      <c r="AD207" s="13" t="n">
        <f aca="false">AC207*SQRT(AE207)</f>
        <v>1.0042907945411</v>
      </c>
      <c r="AE207" s="11" t="n">
        <v>6</v>
      </c>
      <c r="AF207" s="11" t="n">
        <f aca="false">LN(AB207/X207)</f>
        <v>-0.0527826995779192</v>
      </c>
      <c r="AG207" s="11" t="n">
        <f aca="false">((AD207)^2/((AB207)^2 * AE207)) + ((Z207)^2/((X207)^2 * AA207))</f>
        <v>0.0195423007634576</v>
      </c>
      <c r="AH207" s="11" t="n">
        <f aca="false">((AA207*AE207)/(AA207+AE207)) + ((U207*U207)/(U207+U207))</f>
        <v>6</v>
      </c>
      <c r="AI207" s="11" t="n">
        <f aca="false">AH207/6</f>
        <v>1</v>
      </c>
      <c r="AJ207" s="11" t="n">
        <f aca="false">AF207*AI207</f>
        <v>-0.0527826995779192</v>
      </c>
      <c r="AK207" s="11" t="s">
        <v>55</v>
      </c>
      <c r="AL207" s="11" t="s">
        <v>56</v>
      </c>
      <c r="AM207" s="11" t="s">
        <v>67</v>
      </c>
      <c r="AN207" s="11" t="s">
        <v>58</v>
      </c>
      <c r="AO207" s="11" t="s">
        <v>94</v>
      </c>
      <c r="AP207" s="11" t="s">
        <v>111</v>
      </c>
      <c r="AQ207" s="11" t="s">
        <v>170</v>
      </c>
    </row>
    <row r="208" customFormat="false" ht="13.8" hidden="false" customHeight="false" outlineLevel="0" collapsed="false">
      <c r="A208" s="11" t="s">
        <v>167</v>
      </c>
      <c r="B208" s="11" t="n">
        <v>12</v>
      </c>
      <c r="C208" s="11" t="s">
        <v>168</v>
      </c>
      <c r="D208" s="11" t="n">
        <v>2012</v>
      </c>
      <c r="E208" s="11" t="s">
        <v>89</v>
      </c>
      <c r="F208" s="11" t="s">
        <v>46</v>
      </c>
      <c r="G208" s="1" t="n">
        <v>14.75</v>
      </c>
      <c r="H208" s="1" t="n">
        <v>402</v>
      </c>
      <c r="I208" s="1" t="n">
        <f aca="false">(G208 +10) / (H208/1000)</f>
        <v>61.5671641791045</v>
      </c>
      <c r="J208" s="1" t="n">
        <v>6.7</v>
      </c>
      <c r="K208" s="1" t="s">
        <v>47</v>
      </c>
      <c r="L208" s="11" t="s">
        <v>90</v>
      </c>
      <c r="M208" s="11" t="s">
        <v>169</v>
      </c>
      <c r="N208" s="11" t="s">
        <v>77</v>
      </c>
      <c r="O208" s="11" t="s">
        <v>77</v>
      </c>
      <c r="P208" s="11" t="s">
        <v>92</v>
      </c>
      <c r="Q208" s="11" t="s">
        <v>78</v>
      </c>
      <c r="R208" s="11" t="n">
        <v>1</v>
      </c>
      <c r="S208" s="11" t="s">
        <v>79</v>
      </c>
      <c r="T208" s="11" t="n">
        <v>2001</v>
      </c>
      <c r="U208" s="11" t="n">
        <v>6</v>
      </c>
      <c r="V208" s="11" t="s">
        <v>54</v>
      </c>
      <c r="W208" s="11" t="n">
        <f aca="false">R208*U208</f>
        <v>6</v>
      </c>
      <c r="X208" s="13" t="n">
        <v>20.76</v>
      </c>
      <c r="Y208" s="13" t="n">
        <v>2.63</v>
      </c>
      <c r="Z208" s="13" t="n">
        <f aca="false">Y208*SQRT(AA208)</f>
        <v>7.43876333808248</v>
      </c>
      <c r="AA208" s="11" t="n">
        <v>8</v>
      </c>
      <c r="AB208" s="13" t="n">
        <v>20.21</v>
      </c>
      <c r="AC208" s="13" t="n">
        <v>2.21</v>
      </c>
      <c r="AD208" s="13" t="n">
        <f aca="false">AC208*SQRT(AE208)</f>
        <v>6.25082394568908</v>
      </c>
      <c r="AE208" s="11" t="n">
        <v>8</v>
      </c>
      <c r="AF208" s="11" t="n">
        <f aca="false">LN(AB208/X208)</f>
        <v>-0.0268505268821583</v>
      </c>
      <c r="AG208" s="11" t="n">
        <f aca="false">((AD208)^2/((AB208)^2 * AE208)) + ((Z208)^2/((X208)^2 * AA208))</f>
        <v>0.0280071434809228</v>
      </c>
      <c r="AH208" s="11" t="n">
        <f aca="false">((AA208*AE208)/(AA208+AE208)) + ((U208*U208)/(U208+U208))</f>
        <v>7</v>
      </c>
      <c r="AI208" s="11" t="n">
        <f aca="false">AH208/6</f>
        <v>1.16666666666667</v>
      </c>
      <c r="AJ208" s="11" t="n">
        <f aca="false">AF208*AI208</f>
        <v>-0.0313256146958514</v>
      </c>
      <c r="AK208" s="11" t="s">
        <v>55</v>
      </c>
      <c r="AL208" s="11" t="s">
        <v>56</v>
      </c>
      <c r="AM208" s="11" t="s">
        <v>66</v>
      </c>
      <c r="AN208" s="11" t="s">
        <v>58</v>
      </c>
      <c r="AO208" s="11" t="s">
        <v>94</v>
      </c>
      <c r="AP208" s="11" t="s">
        <v>111</v>
      </c>
      <c r="AQ208" s="11" t="s">
        <v>170</v>
      </c>
    </row>
    <row r="209" customFormat="false" ht="13.8" hidden="false" customHeight="false" outlineLevel="0" collapsed="false">
      <c r="A209" s="11" t="s">
        <v>167</v>
      </c>
      <c r="B209" s="11" t="n">
        <v>12</v>
      </c>
      <c r="C209" s="11" t="s">
        <v>168</v>
      </c>
      <c r="D209" s="11" t="n">
        <v>2012</v>
      </c>
      <c r="E209" s="11" t="s">
        <v>89</v>
      </c>
      <c r="F209" s="11" t="s">
        <v>46</v>
      </c>
      <c r="G209" s="1" t="n">
        <v>14.75</v>
      </c>
      <c r="H209" s="1" t="n">
        <v>402</v>
      </c>
      <c r="I209" s="1" t="n">
        <f aca="false">(G209 +10) / (H209/1000)</f>
        <v>61.5671641791045</v>
      </c>
      <c r="J209" s="1" t="n">
        <v>6.7</v>
      </c>
      <c r="K209" s="1" t="s">
        <v>47</v>
      </c>
      <c r="L209" s="11" t="s">
        <v>90</v>
      </c>
      <c r="M209" s="11" t="s">
        <v>169</v>
      </c>
      <c r="N209" s="11" t="s">
        <v>77</v>
      </c>
      <c r="O209" s="11" t="s">
        <v>77</v>
      </c>
      <c r="P209" s="11" t="s">
        <v>92</v>
      </c>
      <c r="Q209" s="11" t="s">
        <v>78</v>
      </c>
      <c r="R209" s="11" t="n">
        <v>1</v>
      </c>
      <c r="S209" s="11" t="s">
        <v>79</v>
      </c>
      <c r="T209" s="11" t="n">
        <v>2002</v>
      </c>
      <c r="U209" s="11" t="n">
        <v>6</v>
      </c>
      <c r="V209" s="11" t="s">
        <v>54</v>
      </c>
      <c r="W209" s="11" t="n">
        <f aca="false">R209*U209</f>
        <v>6</v>
      </c>
      <c r="X209" s="13" t="n">
        <v>29.06</v>
      </c>
      <c r="Y209" s="13" t="n">
        <v>1.93</v>
      </c>
      <c r="Z209" s="13" t="n">
        <f aca="false">Y209*SQRT(AA209)</f>
        <v>5.45886435076015</v>
      </c>
      <c r="AA209" s="11" t="n">
        <v>8</v>
      </c>
      <c r="AB209" s="13" t="n">
        <v>26.71</v>
      </c>
      <c r="AC209" s="13" t="n">
        <v>1.24</v>
      </c>
      <c r="AD209" s="13" t="n">
        <f aca="false">AC209*SQRT(AE209)</f>
        <v>3.50724963468528</v>
      </c>
      <c r="AE209" s="11" t="n">
        <v>8</v>
      </c>
      <c r="AF209" s="11" t="n">
        <f aca="false">LN(AB209/X209)</f>
        <v>-0.0843246310202673</v>
      </c>
      <c r="AG209" s="11" t="n">
        <f aca="false">((AD209)^2/((AB209)^2 * AE209)) + ((Z209)^2/((X209)^2 * AA209))</f>
        <v>0.00656610104433782</v>
      </c>
      <c r="AH209" s="11" t="n">
        <f aca="false">((AA209*AE209)/(AA209+AE209)) + ((U209*U209)/(U209+U209))</f>
        <v>7</v>
      </c>
      <c r="AI209" s="11" t="n">
        <f aca="false">AH209/6</f>
        <v>1.16666666666667</v>
      </c>
      <c r="AJ209" s="11" t="n">
        <f aca="false">AF209*AI209</f>
        <v>-0.0983787361903119</v>
      </c>
      <c r="AK209" s="11" t="s">
        <v>55</v>
      </c>
      <c r="AL209" s="11" t="s">
        <v>56</v>
      </c>
      <c r="AM209" s="11" t="s">
        <v>66</v>
      </c>
      <c r="AN209" s="11" t="s">
        <v>58</v>
      </c>
      <c r="AO209" s="11" t="s">
        <v>94</v>
      </c>
      <c r="AP209" s="11" t="s">
        <v>111</v>
      </c>
      <c r="AQ209" s="11" t="s">
        <v>170</v>
      </c>
    </row>
    <row r="210" customFormat="false" ht="13.8" hidden="false" customHeight="false" outlineLevel="0" collapsed="false">
      <c r="A210" s="11" t="s">
        <v>167</v>
      </c>
      <c r="B210" s="11" t="n">
        <v>12</v>
      </c>
      <c r="C210" s="11" t="s">
        <v>168</v>
      </c>
      <c r="D210" s="11" t="n">
        <v>2012</v>
      </c>
      <c r="E210" s="11" t="s">
        <v>89</v>
      </c>
      <c r="F210" s="11" t="s">
        <v>46</v>
      </c>
      <c r="G210" s="1" t="n">
        <v>14.75</v>
      </c>
      <c r="H210" s="1" t="n">
        <v>402</v>
      </c>
      <c r="I210" s="1" t="n">
        <f aca="false">(G210 +10) / (H210/1000)</f>
        <v>61.5671641791045</v>
      </c>
      <c r="J210" s="1" t="n">
        <v>6.7</v>
      </c>
      <c r="K210" s="1" t="s">
        <v>47</v>
      </c>
      <c r="L210" s="11" t="s">
        <v>90</v>
      </c>
      <c r="M210" s="11" t="s">
        <v>169</v>
      </c>
      <c r="N210" s="11" t="s">
        <v>77</v>
      </c>
      <c r="O210" s="11" t="s">
        <v>77</v>
      </c>
      <c r="P210" s="11" t="s">
        <v>92</v>
      </c>
      <c r="Q210" s="11" t="s">
        <v>78</v>
      </c>
      <c r="R210" s="11" t="n">
        <v>1</v>
      </c>
      <c r="S210" s="11" t="s">
        <v>79</v>
      </c>
      <c r="T210" s="11" t="n">
        <v>2003</v>
      </c>
      <c r="U210" s="11" t="n">
        <v>6</v>
      </c>
      <c r="V210" s="11" t="s">
        <v>54</v>
      </c>
      <c r="W210" s="11" t="n">
        <f aca="false">R210*U210</f>
        <v>6</v>
      </c>
      <c r="X210" s="13" t="n">
        <v>20.07</v>
      </c>
      <c r="Y210" s="13" t="n">
        <v>1.66</v>
      </c>
      <c r="Z210" s="13" t="n">
        <f aca="false">Y210*SQRT(AA210)</f>
        <v>4.69518902707868</v>
      </c>
      <c r="AA210" s="11" t="n">
        <v>8</v>
      </c>
      <c r="AB210" s="13" t="n">
        <v>18.55</v>
      </c>
      <c r="AC210" s="13" t="n">
        <v>2.21</v>
      </c>
      <c r="AD210" s="13" t="n">
        <f aca="false">AC210*SQRT(AE210)</f>
        <v>6.25082394568908</v>
      </c>
      <c r="AE210" s="11" t="n">
        <v>8</v>
      </c>
      <c r="AF210" s="11" t="n">
        <f aca="false">LN(AB210/X210)</f>
        <v>-0.0787563737548026</v>
      </c>
      <c r="AG210" s="11" t="n">
        <f aca="false">((AD210)^2/((AB210)^2 * AE210)) + ((Z210)^2/((X210)^2 * AA210))</f>
        <v>0.0210347648725515</v>
      </c>
      <c r="AH210" s="11" t="n">
        <f aca="false">((AA210*AE210)/(AA210+AE210)) + ((U210*U210)/(U210+U210))</f>
        <v>7</v>
      </c>
      <c r="AI210" s="11" t="n">
        <f aca="false">AH210/6</f>
        <v>1.16666666666667</v>
      </c>
      <c r="AJ210" s="11" t="n">
        <f aca="false">AF210*AI210</f>
        <v>-0.0918824360472697</v>
      </c>
      <c r="AK210" s="11" t="s">
        <v>55</v>
      </c>
      <c r="AL210" s="11" t="s">
        <v>56</v>
      </c>
      <c r="AM210" s="11" t="s">
        <v>66</v>
      </c>
      <c r="AN210" s="11" t="s">
        <v>58</v>
      </c>
      <c r="AO210" s="11" t="s">
        <v>94</v>
      </c>
      <c r="AP210" s="11" t="s">
        <v>111</v>
      </c>
      <c r="AQ210" s="11" t="s">
        <v>170</v>
      </c>
    </row>
    <row r="211" customFormat="false" ht="13.8" hidden="false" customHeight="false" outlineLevel="0" collapsed="false">
      <c r="A211" s="11" t="s">
        <v>167</v>
      </c>
      <c r="B211" s="11" t="n">
        <v>12</v>
      </c>
      <c r="C211" s="11" t="s">
        <v>168</v>
      </c>
      <c r="D211" s="11" t="n">
        <v>2012</v>
      </c>
      <c r="E211" s="11" t="s">
        <v>89</v>
      </c>
      <c r="F211" s="11" t="s">
        <v>46</v>
      </c>
      <c r="G211" s="1" t="n">
        <v>14.75</v>
      </c>
      <c r="H211" s="1" t="n">
        <v>402</v>
      </c>
      <c r="I211" s="1" t="n">
        <f aca="false">(G211 +10) / (H211/1000)</f>
        <v>61.5671641791045</v>
      </c>
      <c r="J211" s="1" t="n">
        <v>6.7</v>
      </c>
      <c r="K211" s="1" t="s">
        <v>47</v>
      </c>
      <c r="L211" s="11" t="s">
        <v>90</v>
      </c>
      <c r="M211" s="11" t="s">
        <v>169</v>
      </c>
      <c r="N211" s="11" t="s">
        <v>77</v>
      </c>
      <c r="O211" s="11" t="s">
        <v>77</v>
      </c>
      <c r="P211" s="11" t="s">
        <v>92</v>
      </c>
      <c r="Q211" s="11" t="s">
        <v>78</v>
      </c>
      <c r="R211" s="11" t="n">
        <v>1</v>
      </c>
      <c r="S211" s="11" t="s">
        <v>79</v>
      </c>
      <c r="T211" s="11" t="n">
        <v>2004</v>
      </c>
      <c r="U211" s="11" t="n">
        <v>6</v>
      </c>
      <c r="V211" s="11" t="s">
        <v>54</v>
      </c>
      <c r="W211" s="11" t="n">
        <f aca="false">R211*U211</f>
        <v>6</v>
      </c>
      <c r="X211" s="13" t="n">
        <v>11.08</v>
      </c>
      <c r="Y211" s="13" t="n">
        <v>1.66</v>
      </c>
      <c r="Z211" s="13" t="n">
        <f aca="false">Y211*SQRT(AA211)</f>
        <v>4.06615297302008</v>
      </c>
      <c r="AA211" s="11" t="n">
        <v>6</v>
      </c>
      <c r="AB211" s="13" t="n">
        <v>10.12</v>
      </c>
      <c r="AC211" s="13" t="n">
        <v>1.24</v>
      </c>
      <c r="AD211" s="13" t="n">
        <f aca="false">AC211*SQRT(AE211)</f>
        <v>3.03736728105114</v>
      </c>
      <c r="AE211" s="11" t="n">
        <v>6</v>
      </c>
      <c r="AF211" s="11" t="n">
        <f aca="false">LN(AB211/X211)</f>
        <v>-0.0906280174598184</v>
      </c>
      <c r="AG211" s="11" t="n">
        <f aca="false">((AD211)^2/((AB211)^2 * AE211)) + ((Z211)^2/((X211)^2 * AA211))</f>
        <v>0.0374593946822886</v>
      </c>
      <c r="AH211" s="11" t="n">
        <f aca="false">((AA211*AE211)/(AA211+AE211)) + ((U211*U211)/(U211+U211))</f>
        <v>6</v>
      </c>
      <c r="AI211" s="11" t="n">
        <f aca="false">AH211/6</f>
        <v>1</v>
      </c>
      <c r="AJ211" s="11" t="n">
        <f aca="false">AF211*AI211</f>
        <v>-0.0906280174598184</v>
      </c>
      <c r="AK211" s="11" t="s">
        <v>55</v>
      </c>
      <c r="AL211" s="11" t="s">
        <v>56</v>
      </c>
      <c r="AM211" s="11" t="s">
        <v>66</v>
      </c>
      <c r="AN211" s="11" t="s">
        <v>58</v>
      </c>
      <c r="AO211" s="11" t="s">
        <v>94</v>
      </c>
      <c r="AP211" s="11" t="s">
        <v>111</v>
      </c>
      <c r="AQ211" s="11" t="s">
        <v>170</v>
      </c>
    </row>
    <row r="212" customFormat="false" ht="13.8" hidden="false" customHeight="false" outlineLevel="0" collapsed="false">
      <c r="A212" s="11" t="s">
        <v>167</v>
      </c>
      <c r="B212" s="11" t="n">
        <v>12</v>
      </c>
      <c r="C212" s="11" t="s">
        <v>168</v>
      </c>
      <c r="D212" s="11" t="n">
        <v>2012</v>
      </c>
      <c r="E212" s="11" t="s">
        <v>89</v>
      </c>
      <c r="F212" s="11" t="s">
        <v>46</v>
      </c>
      <c r="G212" s="1" t="n">
        <v>14.75</v>
      </c>
      <c r="H212" s="1" t="n">
        <v>402</v>
      </c>
      <c r="I212" s="1" t="n">
        <f aca="false">(G212 +10) / (H212/1000)</f>
        <v>61.5671641791045</v>
      </c>
      <c r="J212" s="1" t="n">
        <v>6.7</v>
      </c>
      <c r="K212" s="1" t="s">
        <v>47</v>
      </c>
      <c r="L212" s="11" t="s">
        <v>90</v>
      </c>
      <c r="M212" s="11" t="s">
        <v>169</v>
      </c>
      <c r="N212" s="11" t="s">
        <v>77</v>
      </c>
      <c r="O212" s="11" t="s">
        <v>77</v>
      </c>
      <c r="P212" s="11" t="s">
        <v>92</v>
      </c>
      <c r="Q212" s="11" t="s">
        <v>78</v>
      </c>
      <c r="R212" s="11" t="n">
        <v>1</v>
      </c>
      <c r="S212" s="11" t="s">
        <v>79</v>
      </c>
      <c r="T212" s="11" t="n">
        <v>2005</v>
      </c>
      <c r="U212" s="11" t="n">
        <v>6</v>
      </c>
      <c r="V212" s="11" t="s">
        <v>54</v>
      </c>
      <c r="W212" s="11" t="n">
        <f aca="false">R212*U212</f>
        <v>6</v>
      </c>
      <c r="X212" s="13" t="n">
        <v>22.83</v>
      </c>
      <c r="Y212" s="13" t="n">
        <v>2.35</v>
      </c>
      <c r="Z212" s="13" t="n">
        <f aca="false">Y212*SQRT(AA212)</f>
        <v>5.75630089554047</v>
      </c>
      <c r="AA212" s="11" t="n">
        <v>6</v>
      </c>
      <c r="AB212" s="13" t="n">
        <v>24.22</v>
      </c>
      <c r="AC212" s="13" t="n">
        <v>1.24</v>
      </c>
      <c r="AD212" s="13" t="n">
        <f aca="false">AC212*SQRT(AE212)</f>
        <v>3.03736728105114</v>
      </c>
      <c r="AE212" s="11" t="n">
        <v>6</v>
      </c>
      <c r="AF212" s="11" t="n">
        <f aca="false">LN(AB212/X212)</f>
        <v>0.059103277583242</v>
      </c>
      <c r="AG212" s="11" t="n">
        <f aca="false">((AD212)^2/((AB212)^2 * AE212)) + ((Z212)^2/((X212)^2 * AA212))</f>
        <v>0.0132167290897595</v>
      </c>
      <c r="AH212" s="11" t="n">
        <f aca="false">((AA212*AE212)/(AA212+AE212)) + ((U212*U212)/(U212+U212))</f>
        <v>6</v>
      </c>
      <c r="AI212" s="11" t="n">
        <f aca="false">AH212/6</f>
        <v>1</v>
      </c>
      <c r="AJ212" s="11" t="n">
        <f aca="false">AF212*AI212</f>
        <v>0.059103277583242</v>
      </c>
      <c r="AK212" s="11" t="s">
        <v>55</v>
      </c>
      <c r="AL212" s="11" t="s">
        <v>56</v>
      </c>
      <c r="AM212" s="11" t="s">
        <v>66</v>
      </c>
      <c r="AN212" s="11" t="s">
        <v>58</v>
      </c>
      <c r="AO212" s="11" t="s">
        <v>94</v>
      </c>
      <c r="AP212" s="11" t="s">
        <v>111</v>
      </c>
      <c r="AQ212" s="11" t="s">
        <v>170</v>
      </c>
    </row>
    <row r="213" customFormat="false" ht="13.8" hidden="false" customHeight="false" outlineLevel="0" collapsed="false">
      <c r="A213" s="11" t="s">
        <v>167</v>
      </c>
      <c r="B213" s="11" t="n">
        <v>12</v>
      </c>
      <c r="C213" s="11" t="s">
        <v>168</v>
      </c>
      <c r="D213" s="11" t="n">
        <v>2012</v>
      </c>
      <c r="E213" s="11" t="s">
        <v>89</v>
      </c>
      <c r="F213" s="11" t="s">
        <v>46</v>
      </c>
      <c r="G213" s="1" t="n">
        <v>14.75</v>
      </c>
      <c r="H213" s="1" t="n">
        <v>402</v>
      </c>
      <c r="I213" s="1" t="n">
        <f aca="false">(G213 +10) / (H213/1000)</f>
        <v>61.5671641791045</v>
      </c>
      <c r="J213" s="1" t="n">
        <v>6.7</v>
      </c>
      <c r="K213" s="1" t="s">
        <v>47</v>
      </c>
      <c r="L213" s="11" t="s">
        <v>90</v>
      </c>
      <c r="M213" s="11" t="s">
        <v>169</v>
      </c>
      <c r="N213" s="11" t="s">
        <v>77</v>
      </c>
      <c r="O213" s="11" t="s">
        <v>77</v>
      </c>
      <c r="P213" s="11" t="s">
        <v>92</v>
      </c>
      <c r="Q213" s="11" t="s">
        <v>78</v>
      </c>
      <c r="R213" s="11" t="n">
        <v>1</v>
      </c>
      <c r="S213" s="11" t="s">
        <v>79</v>
      </c>
      <c r="T213" s="11" t="n">
        <v>2006</v>
      </c>
      <c r="U213" s="11" t="n">
        <v>6</v>
      </c>
      <c r="V213" s="11" t="s">
        <v>54</v>
      </c>
      <c r="W213" s="11" t="n">
        <f aca="false">R213*U213</f>
        <v>6</v>
      </c>
      <c r="X213" s="13" t="n">
        <v>17.86</v>
      </c>
      <c r="Y213" s="13" t="n">
        <v>0.83</v>
      </c>
      <c r="Z213" s="13" t="n">
        <f aca="false">Y213*SQRT(AA213)</f>
        <v>2.03307648651004</v>
      </c>
      <c r="AA213" s="11" t="n">
        <v>6</v>
      </c>
      <c r="AB213" s="13" t="n">
        <v>16.89</v>
      </c>
      <c r="AC213" s="13" t="n">
        <v>1.66</v>
      </c>
      <c r="AD213" s="13" t="n">
        <f aca="false">AC213*SQRT(AE213)</f>
        <v>4.06615297302008</v>
      </c>
      <c r="AE213" s="11" t="n">
        <v>6</v>
      </c>
      <c r="AF213" s="11" t="n">
        <f aca="false">LN(AB213/X213)</f>
        <v>-0.0558418446286442</v>
      </c>
      <c r="AG213" s="11" t="n">
        <f aca="false">((AD213)^2/((AB213)^2 * AE213)) + ((Z213)^2/((X213)^2 * AA213))</f>
        <v>0.011819248842896</v>
      </c>
      <c r="AH213" s="11" t="n">
        <f aca="false">((AA213*AE213)/(AA213+AE213)) + ((U213*U213)/(U213+U213))</f>
        <v>6</v>
      </c>
      <c r="AI213" s="11" t="n">
        <f aca="false">AH213/6</f>
        <v>1</v>
      </c>
      <c r="AJ213" s="11" t="n">
        <f aca="false">AF213*AI213</f>
        <v>-0.0558418446286442</v>
      </c>
      <c r="AK213" s="11" t="s">
        <v>55</v>
      </c>
      <c r="AL213" s="11" t="s">
        <v>56</v>
      </c>
      <c r="AM213" s="11" t="s">
        <v>66</v>
      </c>
      <c r="AN213" s="11" t="s">
        <v>58</v>
      </c>
      <c r="AO213" s="11" t="s">
        <v>94</v>
      </c>
      <c r="AP213" s="11" t="s">
        <v>111</v>
      </c>
      <c r="AQ213" s="11" t="s">
        <v>170</v>
      </c>
    </row>
    <row r="214" customFormat="false" ht="13.8" hidden="false" customHeight="false" outlineLevel="0" collapsed="false">
      <c r="A214" s="11" t="s">
        <v>171</v>
      </c>
      <c r="B214" s="11" t="n">
        <v>13</v>
      </c>
      <c r="C214" s="11" t="s">
        <v>172</v>
      </c>
      <c r="D214" s="11" t="n">
        <v>2012</v>
      </c>
      <c r="E214" s="11" t="s">
        <v>173</v>
      </c>
      <c r="F214" s="11" t="s">
        <v>46</v>
      </c>
      <c r="G214" s="21" t="n">
        <v>11.6</v>
      </c>
      <c r="H214" s="21" t="n">
        <v>560</v>
      </c>
      <c r="I214" s="1" t="n">
        <f aca="false">(G214 +10) / (H214/1000)</f>
        <v>38.5714285714286</v>
      </c>
      <c r="J214" s="1" t="n">
        <v>5.8</v>
      </c>
      <c r="K214" s="22" t="s">
        <v>174</v>
      </c>
      <c r="L214" s="11" t="s">
        <v>90</v>
      </c>
      <c r="M214" s="11" t="s">
        <v>175</v>
      </c>
      <c r="N214" s="11" t="s">
        <v>77</v>
      </c>
      <c r="O214" s="11" t="s">
        <v>77</v>
      </c>
      <c r="P214" s="11" t="s">
        <v>92</v>
      </c>
      <c r="Q214" s="11" t="s">
        <v>78</v>
      </c>
      <c r="R214" s="11" t="n">
        <v>2</v>
      </c>
      <c r="S214" s="11" t="s">
        <v>53</v>
      </c>
      <c r="T214" s="12" t="n">
        <v>39356</v>
      </c>
      <c r="U214" s="11" t="n">
        <v>5</v>
      </c>
      <c r="V214" s="11" t="s">
        <v>54</v>
      </c>
      <c r="W214" s="11" t="n">
        <f aca="false">R214*U214</f>
        <v>10</v>
      </c>
      <c r="X214" s="23" t="n">
        <v>331585.08</v>
      </c>
      <c r="Y214" s="23" t="n">
        <v>14568.77</v>
      </c>
      <c r="Z214" s="23" t="n">
        <f aca="false">Y214*SQRT(AA214)</f>
        <v>25233.8498437852</v>
      </c>
      <c r="AA214" s="11" t="n">
        <v>3</v>
      </c>
      <c r="AB214" s="23" t="n">
        <v>326923.08</v>
      </c>
      <c r="AC214" s="23" t="n">
        <v>15734.26</v>
      </c>
      <c r="AD214" s="23" t="n">
        <f aca="false">AC214*SQRT(AE214)</f>
        <v>27252.5377394987</v>
      </c>
      <c r="AE214" s="11" t="n">
        <v>3</v>
      </c>
      <c r="AF214" s="11" t="n">
        <f aca="false">LN(AB214/X214)</f>
        <v>-0.0141595144115535</v>
      </c>
      <c r="AG214" s="11" t="n">
        <f aca="false">((AD214)^2/((AB214)^2 * AE214)) + ((Z214)^2/((X214)^2 * AA214))</f>
        <v>0.00424677339356993</v>
      </c>
      <c r="AH214" s="11" t="n">
        <f aca="false">((AA214*AE214)/(AA214+AE214)) + ((U214*U214)/(U214+U214))</f>
        <v>4</v>
      </c>
      <c r="AI214" s="11" t="n">
        <f aca="false">AH214/8</f>
        <v>0.5</v>
      </c>
      <c r="AJ214" s="11" t="n">
        <f aca="false">AF214*AI214</f>
        <v>-0.00707975720577675</v>
      </c>
      <c r="AK214" s="11" t="s">
        <v>176</v>
      </c>
      <c r="AL214" s="11" t="s">
        <v>177</v>
      </c>
      <c r="AM214" s="11" t="s">
        <v>57</v>
      </c>
      <c r="AN214" s="11" t="s">
        <v>58</v>
      </c>
      <c r="AO214" s="11" t="s">
        <v>59</v>
      </c>
      <c r="AP214" s="11" t="s">
        <v>178</v>
      </c>
      <c r="AQ214" s="11" t="s">
        <v>179</v>
      </c>
    </row>
    <row r="215" customFormat="false" ht="13.8" hidden="false" customHeight="false" outlineLevel="0" collapsed="false">
      <c r="A215" s="11" t="s">
        <v>171</v>
      </c>
      <c r="B215" s="11" t="n">
        <v>13</v>
      </c>
      <c r="C215" s="11" t="s">
        <v>172</v>
      </c>
      <c r="D215" s="11" t="n">
        <v>2012</v>
      </c>
      <c r="E215" s="11" t="s">
        <v>173</v>
      </c>
      <c r="F215" s="11" t="s">
        <v>120</v>
      </c>
      <c r="G215" s="21" t="n">
        <v>11.6</v>
      </c>
      <c r="H215" s="21" t="n">
        <v>560</v>
      </c>
      <c r="I215" s="1" t="n">
        <f aca="false">(G215 +10) / (H215/1000)</f>
        <v>38.5714285714286</v>
      </c>
      <c r="J215" s="1" t="n">
        <v>5.8</v>
      </c>
      <c r="K215" s="22" t="s">
        <v>174</v>
      </c>
      <c r="L215" s="11" t="s">
        <v>90</v>
      </c>
      <c r="M215" s="11" t="s">
        <v>175</v>
      </c>
      <c r="N215" s="11" t="s">
        <v>77</v>
      </c>
      <c r="O215" s="11" t="s">
        <v>77</v>
      </c>
      <c r="P215" s="11" t="s">
        <v>92</v>
      </c>
      <c r="Q215" s="11" t="s">
        <v>78</v>
      </c>
      <c r="R215" s="11" t="n">
        <v>2</v>
      </c>
      <c r="S215" s="11" t="s">
        <v>53</v>
      </c>
      <c r="T215" s="12" t="n">
        <v>39356</v>
      </c>
      <c r="U215" s="11" t="n">
        <v>5</v>
      </c>
      <c r="V215" s="11" t="s">
        <v>54</v>
      </c>
      <c r="W215" s="11" t="n">
        <f aca="false">R215*U215</f>
        <v>10</v>
      </c>
      <c r="X215" s="24" t="n">
        <v>384615.38</v>
      </c>
      <c r="Y215" s="24" t="n">
        <v>100233.1</v>
      </c>
      <c r="Z215" s="23" t="n">
        <f aca="false">Y215*SQRT(AA215)</f>
        <v>173608.821800132</v>
      </c>
      <c r="AA215" s="15" t="n">
        <v>3</v>
      </c>
      <c r="AB215" s="23" t="n">
        <v>287878.79</v>
      </c>
      <c r="AC215" s="23" t="n">
        <v>6993</v>
      </c>
      <c r="AD215" s="23" t="n">
        <f aca="false">AC215*SQRT(AE215)</f>
        <v>12112.2312973292</v>
      </c>
      <c r="AE215" s="11" t="n">
        <v>3</v>
      </c>
      <c r="AF215" s="11" t="n">
        <f aca="false">LN(AB215/X215)</f>
        <v>-0.289704298464128</v>
      </c>
      <c r="AG215" s="11" t="n">
        <f aca="false">((AD215)^2/((AB215)^2 * AE215)) + ((Z215)^2/((X215)^2 * AA215))</f>
        <v>0.0685055958237509</v>
      </c>
      <c r="AH215" s="11" t="n">
        <f aca="false">((AA215*AE215)/(AA215+AE215)) + ((U215*U215)/(U215+U215))</f>
        <v>4</v>
      </c>
      <c r="AI215" s="11" t="n">
        <f aca="false">AH215/8</f>
        <v>0.5</v>
      </c>
      <c r="AJ215" s="11" t="n">
        <f aca="false">AF215*AI215</f>
        <v>-0.144852149232064</v>
      </c>
      <c r="AK215" s="11" t="s">
        <v>176</v>
      </c>
      <c r="AL215" s="11" t="s">
        <v>177</v>
      </c>
      <c r="AM215" s="11" t="s">
        <v>57</v>
      </c>
      <c r="AN215" s="11" t="s">
        <v>58</v>
      </c>
      <c r="AO215" s="11" t="s">
        <v>59</v>
      </c>
      <c r="AP215" s="11" t="s">
        <v>178</v>
      </c>
      <c r="AQ215" s="11" t="s">
        <v>179</v>
      </c>
    </row>
    <row r="216" customFormat="false" ht="13.8" hidden="false" customHeight="false" outlineLevel="0" collapsed="false">
      <c r="A216" s="11" t="s">
        <v>171</v>
      </c>
      <c r="B216" s="11" t="n">
        <v>13</v>
      </c>
      <c r="C216" s="11" t="s">
        <v>172</v>
      </c>
      <c r="D216" s="11" t="n">
        <v>2012</v>
      </c>
      <c r="E216" s="11" t="s">
        <v>173</v>
      </c>
      <c r="F216" s="11" t="s">
        <v>46</v>
      </c>
      <c r="G216" s="21" t="n">
        <v>11.6</v>
      </c>
      <c r="H216" s="21" t="n">
        <v>560</v>
      </c>
      <c r="I216" s="1" t="n">
        <f aca="false">(G216 +10) / (H216/1000)</f>
        <v>38.5714285714286</v>
      </c>
      <c r="J216" s="1" t="n">
        <v>5.8</v>
      </c>
      <c r="K216" s="22" t="s">
        <v>174</v>
      </c>
      <c r="L216" s="11" t="s">
        <v>90</v>
      </c>
      <c r="M216" s="11" t="s">
        <v>180</v>
      </c>
      <c r="N216" s="11" t="s">
        <v>77</v>
      </c>
      <c r="O216" s="11" t="s">
        <v>77</v>
      </c>
      <c r="P216" s="11" t="s">
        <v>92</v>
      </c>
      <c r="Q216" s="11" t="s">
        <v>78</v>
      </c>
      <c r="R216" s="11" t="n">
        <v>2</v>
      </c>
      <c r="S216" s="11" t="s">
        <v>53</v>
      </c>
      <c r="T216" s="12" t="n">
        <v>39356</v>
      </c>
      <c r="U216" s="11" t="n">
        <v>5</v>
      </c>
      <c r="V216" s="11" t="s">
        <v>54</v>
      </c>
      <c r="W216" s="11" t="n">
        <f aca="false">R216*U216</f>
        <v>10</v>
      </c>
      <c r="X216" s="23" t="n">
        <v>306526.81</v>
      </c>
      <c r="Y216" s="23" t="n">
        <v>11655.01</v>
      </c>
      <c r="Z216" s="23" t="n">
        <f aca="false">Y216*SQRT(AA216)</f>
        <v>20187.0694827234</v>
      </c>
      <c r="AA216" s="11" t="n">
        <v>3</v>
      </c>
      <c r="AB216" s="23" t="n">
        <v>270396.27</v>
      </c>
      <c r="AC216" s="23" t="n">
        <v>101398.6</v>
      </c>
      <c r="AD216" s="23" t="n">
        <f aca="false">AC216*SQRT(AE216)</f>
        <v>175627.527016354</v>
      </c>
      <c r="AE216" s="11" t="n">
        <v>3</v>
      </c>
      <c r="AF216" s="11" t="n">
        <f aca="false">LN(AB216/X216)</f>
        <v>-0.12541667330777</v>
      </c>
      <c r="AG216" s="11" t="n">
        <f aca="false">((AD216)^2/((AB216)^2 * AE216)) + ((Z216)^2/((X216)^2 * AA216))</f>
        <v>0.142070730450284</v>
      </c>
      <c r="AH216" s="11" t="n">
        <f aca="false">((AA216*AE216)/(AA216+AE216)) + ((U216*U216)/(U216+U216))</f>
        <v>4</v>
      </c>
      <c r="AI216" s="11" t="n">
        <f aca="false">AH216/8</f>
        <v>0.5</v>
      </c>
      <c r="AJ216" s="11" t="n">
        <f aca="false">AF216*AI216</f>
        <v>-0.062708336653885</v>
      </c>
      <c r="AK216" s="11" t="s">
        <v>176</v>
      </c>
      <c r="AL216" s="11" t="s">
        <v>177</v>
      </c>
      <c r="AM216" s="11" t="s">
        <v>57</v>
      </c>
      <c r="AN216" s="11" t="s">
        <v>58</v>
      </c>
      <c r="AO216" s="11" t="s">
        <v>59</v>
      </c>
      <c r="AP216" s="11" t="s">
        <v>178</v>
      </c>
      <c r="AQ216" s="11" t="s">
        <v>179</v>
      </c>
    </row>
    <row r="217" customFormat="false" ht="13.8" hidden="false" customHeight="false" outlineLevel="0" collapsed="false">
      <c r="A217" s="11" t="s">
        <v>171</v>
      </c>
      <c r="B217" s="11" t="n">
        <v>13</v>
      </c>
      <c r="C217" s="11" t="s">
        <v>172</v>
      </c>
      <c r="D217" s="11" t="n">
        <v>2012</v>
      </c>
      <c r="E217" s="11" t="s">
        <v>173</v>
      </c>
      <c r="F217" s="11" t="s">
        <v>120</v>
      </c>
      <c r="G217" s="21" t="n">
        <v>11.6</v>
      </c>
      <c r="H217" s="21" t="n">
        <v>560</v>
      </c>
      <c r="I217" s="1" t="n">
        <f aca="false">(G217 +10) / (H217/1000)</f>
        <v>38.5714285714286</v>
      </c>
      <c r="J217" s="1" t="n">
        <v>5.8</v>
      </c>
      <c r="K217" s="22" t="s">
        <v>174</v>
      </c>
      <c r="L217" s="11" t="s">
        <v>90</v>
      </c>
      <c r="M217" s="11" t="s">
        <v>180</v>
      </c>
      <c r="N217" s="11" t="s">
        <v>77</v>
      </c>
      <c r="O217" s="11" t="s">
        <v>77</v>
      </c>
      <c r="P217" s="11" t="s">
        <v>92</v>
      </c>
      <c r="Q217" s="11" t="s">
        <v>78</v>
      </c>
      <c r="R217" s="11" t="n">
        <v>2</v>
      </c>
      <c r="S217" s="11" t="s">
        <v>53</v>
      </c>
      <c r="T217" s="12" t="n">
        <v>39356</v>
      </c>
      <c r="U217" s="11" t="n">
        <v>5</v>
      </c>
      <c r="V217" s="11" t="s">
        <v>54</v>
      </c>
      <c r="W217" s="11" t="n">
        <f aca="false">R217*U217</f>
        <v>10</v>
      </c>
      <c r="X217" s="24" t="n">
        <v>341491.84</v>
      </c>
      <c r="Y217" s="24" t="n">
        <v>22144.52</v>
      </c>
      <c r="Z217" s="23" t="n">
        <f aca="false">Y217*SQRT(AA217)</f>
        <v>38355.4337492251</v>
      </c>
      <c r="AA217" s="15" t="n">
        <v>3</v>
      </c>
      <c r="AB217" s="23" t="n">
        <v>306526.81</v>
      </c>
      <c r="AC217" s="23" t="n">
        <v>0</v>
      </c>
      <c r="AD217" s="23" t="n">
        <f aca="false">AC217*SQRT(AE217)</f>
        <v>0</v>
      </c>
      <c r="AE217" s="11" t="n">
        <v>3</v>
      </c>
      <c r="AF217" s="11" t="n">
        <f aca="false">LN(AB217/X217)</f>
        <v>-0.108018561139904</v>
      </c>
      <c r="AG217" s="11" t="n">
        <f aca="false">((AD217)^2/((AB217)^2 * AE217)) + ((Z217)^2/((X217)^2 * AA217))</f>
        <v>0.00420505693990764</v>
      </c>
      <c r="AH217" s="11" t="n">
        <f aca="false">((AA217*AE217)/(AA217+AE217)) + ((U217*U217)/(U217+U217))</f>
        <v>4</v>
      </c>
      <c r="AI217" s="11" t="n">
        <f aca="false">AH217/8</f>
        <v>0.5</v>
      </c>
      <c r="AJ217" s="11" t="n">
        <f aca="false">AF217*AI217</f>
        <v>-0.054009280569952</v>
      </c>
      <c r="AK217" s="11" t="s">
        <v>176</v>
      </c>
      <c r="AL217" s="11" t="s">
        <v>177</v>
      </c>
      <c r="AM217" s="11" t="s">
        <v>57</v>
      </c>
      <c r="AN217" s="11" t="s">
        <v>58</v>
      </c>
      <c r="AO217" s="11" t="s">
        <v>59</v>
      </c>
      <c r="AP217" s="11" t="s">
        <v>178</v>
      </c>
      <c r="AQ217" s="11" t="s">
        <v>179</v>
      </c>
    </row>
    <row r="218" customFormat="false" ht="13.8" hidden="false" customHeight="false" outlineLevel="0" collapsed="false">
      <c r="A218" s="11" t="s">
        <v>171</v>
      </c>
      <c r="B218" s="11" t="n">
        <v>13</v>
      </c>
      <c r="C218" s="11" t="s">
        <v>172</v>
      </c>
      <c r="D218" s="11" t="n">
        <v>2012</v>
      </c>
      <c r="E218" s="11" t="s">
        <v>173</v>
      </c>
      <c r="F218" s="11" t="s">
        <v>46</v>
      </c>
      <c r="G218" s="21" t="n">
        <v>11.6</v>
      </c>
      <c r="H218" s="21" t="n">
        <v>560</v>
      </c>
      <c r="I218" s="1" t="n">
        <f aca="false">(G218 +10) / (H218/1000)</f>
        <v>38.5714285714286</v>
      </c>
      <c r="J218" s="1" t="n">
        <v>5.8</v>
      </c>
      <c r="K218" s="22" t="s">
        <v>174</v>
      </c>
      <c r="L218" s="11" t="s">
        <v>90</v>
      </c>
      <c r="M218" s="11" t="s">
        <v>175</v>
      </c>
      <c r="N218" s="11" t="s">
        <v>77</v>
      </c>
      <c r="O218" s="11" t="s">
        <v>77</v>
      </c>
      <c r="P218" s="11" t="s">
        <v>92</v>
      </c>
      <c r="Q218" s="11" t="s">
        <v>78</v>
      </c>
      <c r="R218" s="11" t="n">
        <v>2</v>
      </c>
      <c r="S218" s="11" t="s">
        <v>53</v>
      </c>
      <c r="T218" s="12" t="n">
        <v>39356</v>
      </c>
      <c r="U218" s="11" t="n">
        <v>5</v>
      </c>
      <c r="V218" s="11" t="s">
        <v>54</v>
      </c>
      <c r="W218" s="11" t="n">
        <f aca="false">R218*U218</f>
        <v>10</v>
      </c>
      <c r="X218" s="23" t="n">
        <v>351981.35</v>
      </c>
      <c r="Y218" s="23" t="n">
        <v>31468.53</v>
      </c>
      <c r="Z218" s="23" t="n">
        <f aca="false">Y218*SQRT(AA218)</f>
        <v>54505.0927995055</v>
      </c>
      <c r="AA218" s="11" t="n">
        <v>3</v>
      </c>
      <c r="AB218" s="23" t="n">
        <v>286713.29</v>
      </c>
      <c r="AC218" s="23" t="n">
        <v>23310.02</v>
      </c>
      <c r="AD218" s="23" t="n">
        <f aca="false">AC218*SQRT(AE218)</f>
        <v>40374.1389654467</v>
      </c>
      <c r="AE218" s="11" t="n">
        <v>3</v>
      </c>
      <c r="AF218" s="11" t="n">
        <f aca="false">LN(AB218/X218)</f>
        <v>-0.205095464349953</v>
      </c>
      <c r="AG218" s="11" t="n">
        <f aca="false">((AD218)^2/((AB218)^2 * AE218)) + ((Z218)^2/((X218)^2 * AA218))</f>
        <v>0.0146028899903846</v>
      </c>
      <c r="AH218" s="11" t="n">
        <f aca="false">((AA218*AE218)/(AA218+AE218)) + ((U218*U218)/(U218+U218))</f>
        <v>4</v>
      </c>
      <c r="AI218" s="11" t="n">
        <f aca="false">AH218/8</f>
        <v>0.5</v>
      </c>
      <c r="AJ218" s="11" t="n">
        <f aca="false">AF218*AI218</f>
        <v>-0.102547732174977</v>
      </c>
      <c r="AK218" s="11" t="s">
        <v>176</v>
      </c>
      <c r="AL218" s="11" t="s">
        <v>177</v>
      </c>
      <c r="AM218" s="11" t="s">
        <v>57</v>
      </c>
      <c r="AN218" s="11" t="s">
        <v>58</v>
      </c>
      <c r="AO218" s="17" t="s">
        <v>63</v>
      </c>
      <c r="AP218" s="11" t="s">
        <v>178</v>
      </c>
      <c r="AQ218" s="11" t="s">
        <v>179</v>
      </c>
    </row>
    <row r="219" customFormat="false" ht="13.8" hidden="false" customHeight="false" outlineLevel="0" collapsed="false">
      <c r="A219" s="11" t="s">
        <v>171</v>
      </c>
      <c r="B219" s="11" t="n">
        <v>13</v>
      </c>
      <c r="C219" s="11" t="s">
        <v>172</v>
      </c>
      <c r="D219" s="11" t="n">
        <v>2012</v>
      </c>
      <c r="E219" s="11" t="s">
        <v>173</v>
      </c>
      <c r="F219" s="11" t="s">
        <v>120</v>
      </c>
      <c r="G219" s="21" t="n">
        <v>11.6</v>
      </c>
      <c r="H219" s="21" t="n">
        <v>560</v>
      </c>
      <c r="I219" s="1" t="n">
        <f aca="false">(G219 +10) / (H219/1000)</f>
        <v>38.5714285714286</v>
      </c>
      <c r="J219" s="1" t="n">
        <v>5.8</v>
      </c>
      <c r="K219" s="22" t="s">
        <v>174</v>
      </c>
      <c r="L219" s="11" t="s">
        <v>90</v>
      </c>
      <c r="M219" s="11" t="s">
        <v>175</v>
      </c>
      <c r="N219" s="11" t="s">
        <v>77</v>
      </c>
      <c r="O219" s="11" t="s">
        <v>77</v>
      </c>
      <c r="P219" s="11" t="s">
        <v>92</v>
      </c>
      <c r="Q219" s="11" t="s">
        <v>78</v>
      </c>
      <c r="R219" s="11" t="n">
        <v>2</v>
      </c>
      <c r="S219" s="11" t="s">
        <v>53</v>
      </c>
      <c r="T219" s="12" t="n">
        <v>39356</v>
      </c>
      <c r="U219" s="11" t="n">
        <v>5</v>
      </c>
      <c r="V219" s="11" t="s">
        <v>54</v>
      </c>
      <c r="W219" s="11" t="n">
        <f aca="false">R219*U219</f>
        <v>10</v>
      </c>
      <c r="X219" s="24" t="n">
        <v>235431.24</v>
      </c>
      <c r="Y219" s="24" t="n">
        <v>68764.56</v>
      </c>
      <c r="Z219" s="23" t="n">
        <f aca="false">Y219*SQRT(AA219)</f>
        <v>119103.711680119</v>
      </c>
      <c r="AA219" s="15" t="n">
        <v>3</v>
      </c>
      <c r="AB219" s="23" t="n">
        <v>153846.15</v>
      </c>
      <c r="AC219" s="23" t="n">
        <v>39627.04</v>
      </c>
      <c r="AD219" s="23" t="n">
        <f aca="false">AC219*SQRT(AE219)</f>
        <v>68636.0466335642</v>
      </c>
      <c r="AE219" s="11" t="n">
        <v>3</v>
      </c>
      <c r="AF219" s="11" t="n">
        <f aca="false">LN(AB219/X219)</f>
        <v>-0.425465819220775</v>
      </c>
      <c r="AG219" s="11" t="n">
        <f aca="false">((AD219)^2/((AB219)^2 * AE219)) + ((Z219)^2/((X219)^2 * AA219))</f>
        <v>0.151655514098542</v>
      </c>
      <c r="AH219" s="11" t="n">
        <f aca="false">((AA219*AE219)/(AA219+AE219)) + ((U219*U219)/(U219+U219))</f>
        <v>4</v>
      </c>
      <c r="AI219" s="11" t="n">
        <f aca="false">AH219/8</f>
        <v>0.5</v>
      </c>
      <c r="AJ219" s="11" t="n">
        <f aca="false">AF219*AI219</f>
        <v>-0.212732909610388</v>
      </c>
      <c r="AK219" s="11" t="s">
        <v>176</v>
      </c>
      <c r="AL219" s="11" t="s">
        <v>177</v>
      </c>
      <c r="AM219" s="11" t="s">
        <v>57</v>
      </c>
      <c r="AN219" s="11" t="s">
        <v>58</v>
      </c>
      <c r="AO219" s="17" t="s">
        <v>63</v>
      </c>
      <c r="AP219" s="11" t="s">
        <v>178</v>
      </c>
      <c r="AQ219" s="11" t="s">
        <v>179</v>
      </c>
    </row>
    <row r="220" customFormat="false" ht="13.8" hidden="false" customHeight="false" outlineLevel="0" collapsed="false">
      <c r="A220" s="11" t="s">
        <v>171</v>
      </c>
      <c r="B220" s="11" t="n">
        <v>13</v>
      </c>
      <c r="C220" s="11" t="s">
        <v>172</v>
      </c>
      <c r="D220" s="11" t="n">
        <v>2012</v>
      </c>
      <c r="E220" s="11" t="s">
        <v>173</v>
      </c>
      <c r="F220" s="11" t="s">
        <v>46</v>
      </c>
      <c r="G220" s="21" t="n">
        <v>11.6</v>
      </c>
      <c r="H220" s="21" t="n">
        <v>560</v>
      </c>
      <c r="I220" s="1" t="n">
        <f aca="false">(G220 +10) / (H220/1000)</f>
        <v>38.5714285714286</v>
      </c>
      <c r="J220" s="1" t="n">
        <v>5.8</v>
      </c>
      <c r="K220" s="22" t="s">
        <v>174</v>
      </c>
      <c r="L220" s="11" t="s">
        <v>90</v>
      </c>
      <c r="M220" s="11" t="s">
        <v>180</v>
      </c>
      <c r="N220" s="11" t="s">
        <v>77</v>
      </c>
      <c r="O220" s="11" t="s">
        <v>77</v>
      </c>
      <c r="P220" s="11" t="s">
        <v>92</v>
      </c>
      <c r="Q220" s="11" t="s">
        <v>78</v>
      </c>
      <c r="R220" s="11" t="n">
        <v>2</v>
      </c>
      <c r="S220" s="11" t="s">
        <v>53</v>
      </c>
      <c r="T220" s="12" t="n">
        <v>39356</v>
      </c>
      <c r="U220" s="11" t="n">
        <v>5</v>
      </c>
      <c r="V220" s="11" t="s">
        <v>54</v>
      </c>
      <c r="W220" s="11" t="n">
        <f aca="false">R220*U220</f>
        <v>10</v>
      </c>
      <c r="X220" s="23" t="n">
        <v>244755.24</v>
      </c>
      <c r="Y220" s="23" t="n">
        <v>60606.07</v>
      </c>
      <c r="Z220" s="23" t="n">
        <f aca="false">Y220*SQRT(AA220)</f>
        <v>104972.792487076</v>
      </c>
      <c r="AA220" s="11" t="n">
        <v>3</v>
      </c>
      <c r="AB220" s="23" t="n">
        <v>299533.8</v>
      </c>
      <c r="AC220" s="23" t="n">
        <v>3496.5</v>
      </c>
      <c r="AD220" s="23" t="n">
        <f aca="false">AC220*SQRT(AE220)</f>
        <v>6056.11564866458</v>
      </c>
      <c r="AE220" s="11" t="n">
        <v>3</v>
      </c>
      <c r="AF220" s="11" t="n">
        <f aca="false">LN(AB220/X220)</f>
        <v>0.201968575162743</v>
      </c>
      <c r="AG220" s="11" t="n">
        <f aca="false">((AD220)^2/((AB220)^2 * AE220)) + ((Z220)^2/((X220)^2 * AA220))</f>
        <v>0.0614514763328617</v>
      </c>
      <c r="AH220" s="11" t="n">
        <f aca="false">((AA220*AE220)/(AA220+AE220)) + ((U220*U220)/(U220+U220))</f>
        <v>4</v>
      </c>
      <c r="AI220" s="11" t="n">
        <f aca="false">AH220/8</f>
        <v>0.5</v>
      </c>
      <c r="AJ220" s="11" t="n">
        <f aca="false">AF220*AI220</f>
        <v>0.100984287581372</v>
      </c>
      <c r="AK220" s="11" t="s">
        <v>176</v>
      </c>
      <c r="AL220" s="11" t="s">
        <v>177</v>
      </c>
      <c r="AM220" s="11" t="s">
        <v>57</v>
      </c>
      <c r="AN220" s="11" t="s">
        <v>58</v>
      </c>
      <c r="AO220" s="17" t="s">
        <v>63</v>
      </c>
      <c r="AP220" s="11" t="s">
        <v>178</v>
      </c>
      <c r="AQ220" s="11" t="s">
        <v>179</v>
      </c>
    </row>
    <row r="221" customFormat="false" ht="13.8" hidden="false" customHeight="false" outlineLevel="0" collapsed="false">
      <c r="A221" s="11" t="s">
        <v>171</v>
      </c>
      <c r="B221" s="11" t="n">
        <v>13</v>
      </c>
      <c r="C221" s="11" t="s">
        <v>172</v>
      </c>
      <c r="D221" s="11" t="n">
        <v>2012</v>
      </c>
      <c r="E221" s="11" t="s">
        <v>173</v>
      </c>
      <c r="F221" s="11" t="s">
        <v>120</v>
      </c>
      <c r="G221" s="21" t="n">
        <v>11.6</v>
      </c>
      <c r="H221" s="21" t="n">
        <v>560</v>
      </c>
      <c r="I221" s="1" t="n">
        <f aca="false">(G221 +10) / (H221/1000)</f>
        <v>38.5714285714286</v>
      </c>
      <c r="J221" s="1" t="n">
        <v>5.8</v>
      </c>
      <c r="K221" s="22" t="s">
        <v>174</v>
      </c>
      <c r="L221" s="11" t="s">
        <v>90</v>
      </c>
      <c r="M221" s="11" t="s">
        <v>180</v>
      </c>
      <c r="N221" s="11" t="s">
        <v>77</v>
      </c>
      <c r="O221" s="11" t="s">
        <v>77</v>
      </c>
      <c r="P221" s="11" t="s">
        <v>92</v>
      </c>
      <c r="Q221" s="11" t="s">
        <v>78</v>
      </c>
      <c r="R221" s="11" t="n">
        <v>2</v>
      </c>
      <c r="S221" s="11" t="s">
        <v>53</v>
      </c>
      <c r="T221" s="12" t="n">
        <v>39356</v>
      </c>
      <c r="U221" s="11" t="n">
        <v>5</v>
      </c>
      <c r="V221" s="11" t="s">
        <v>54</v>
      </c>
      <c r="W221" s="11" t="n">
        <f aca="false">R221*U221</f>
        <v>10</v>
      </c>
      <c r="X221" s="24" t="n">
        <v>151515.15</v>
      </c>
      <c r="Y221" s="24" t="n">
        <v>62937.06</v>
      </c>
      <c r="Z221" s="23" t="n">
        <f aca="false">Y221*SQRT(AA221)</f>
        <v>109010.185599011</v>
      </c>
      <c r="AA221" s="15" t="n">
        <v>3</v>
      </c>
      <c r="AB221" s="23" t="n">
        <v>318181.82</v>
      </c>
      <c r="AC221" s="23" t="n">
        <v>5827.5</v>
      </c>
      <c r="AD221" s="23" t="n">
        <f aca="false">AC221*SQRT(AE221)</f>
        <v>10093.5260811076</v>
      </c>
      <c r="AE221" s="11" t="n">
        <v>3</v>
      </c>
      <c r="AF221" s="11" t="n">
        <f aca="false">LN(AB221/X221)</f>
        <v>0.741937360443663</v>
      </c>
      <c r="AG221" s="11" t="n">
        <f aca="false">((AD221)^2/((AB221)^2 * AE221)) + ((Z221)^2/((X221)^2 * AA221))</f>
        <v>0.172879805266137</v>
      </c>
      <c r="AH221" s="11" t="n">
        <f aca="false">((AA221*AE221)/(AA221+AE221)) + ((U221*U221)/(U221+U221))</f>
        <v>4</v>
      </c>
      <c r="AI221" s="11" t="n">
        <f aca="false">AH221/8</f>
        <v>0.5</v>
      </c>
      <c r="AJ221" s="11" t="n">
        <f aca="false">AF221*AI221</f>
        <v>0.370968680221832</v>
      </c>
      <c r="AK221" s="11" t="s">
        <v>176</v>
      </c>
      <c r="AL221" s="11" t="s">
        <v>177</v>
      </c>
      <c r="AM221" s="11" t="s">
        <v>57</v>
      </c>
      <c r="AN221" s="11" t="s">
        <v>58</v>
      </c>
      <c r="AO221" s="17" t="s">
        <v>63</v>
      </c>
      <c r="AP221" s="11" t="s">
        <v>178</v>
      </c>
      <c r="AQ221" s="11" t="s">
        <v>179</v>
      </c>
    </row>
    <row r="222" customFormat="false" ht="13.8" hidden="false" customHeight="false" outlineLevel="0" collapsed="false">
      <c r="A222" s="11" t="s">
        <v>171</v>
      </c>
      <c r="B222" s="11" t="n">
        <v>13</v>
      </c>
      <c r="C222" s="11" t="s">
        <v>172</v>
      </c>
      <c r="D222" s="11" t="n">
        <v>2012</v>
      </c>
      <c r="E222" s="11" t="s">
        <v>173</v>
      </c>
      <c r="F222" s="11" t="s">
        <v>46</v>
      </c>
      <c r="G222" s="21" t="n">
        <v>11.6</v>
      </c>
      <c r="H222" s="21" t="n">
        <v>560</v>
      </c>
      <c r="I222" s="1" t="n">
        <f aca="false">(G222 +10) / (H222/1000)</f>
        <v>38.5714285714286</v>
      </c>
      <c r="J222" s="1" t="n">
        <v>5.8</v>
      </c>
      <c r="K222" s="22" t="s">
        <v>174</v>
      </c>
      <c r="L222" s="11" t="s">
        <v>90</v>
      </c>
      <c r="M222" s="11" t="s">
        <v>175</v>
      </c>
      <c r="N222" s="11" t="s">
        <v>77</v>
      </c>
      <c r="O222" s="11" t="s">
        <v>77</v>
      </c>
      <c r="P222" s="11" t="s">
        <v>92</v>
      </c>
      <c r="Q222" s="11" t="s">
        <v>78</v>
      </c>
      <c r="R222" s="11" t="n">
        <v>2</v>
      </c>
      <c r="S222" s="11" t="s">
        <v>53</v>
      </c>
      <c r="T222" s="12" t="n">
        <v>39356</v>
      </c>
      <c r="U222" s="11" t="n">
        <v>5</v>
      </c>
      <c r="V222" s="11" t="s">
        <v>54</v>
      </c>
      <c r="W222" s="11" t="n">
        <f aca="false">R222*U222</f>
        <v>10</v>
      </c>
      <c r="X222" s="23" t="n">
        <v>5594.24</v>
      </c>
      <c r="Y222" s="23" t="n">
        <v>2232.89</v>
      </c>
      <c r="Z222" s="23" t="n">
        <f aca="false">Y222*SQRT(AA222)</f>
        <v>3867.47892771247</v>
      </c>
      <c r="AA222" s="11" t="n">
        <v>3</v>
      </c>
      <c r="AB222" s="23" t="n">
        <v>2809.12</v>
      </c>
      <c r="AC222" s="23" t="n">
        <v>3169.27</v>
      </c>
      <c r="AD222" s="23" t="n">
        <f aca="false">AC222*SQRT(AE222)</f>
        <v>5489.33666290382</v>
      </c>
      <c r="AE222" s="11" t="n">
        <v>3</v>
      </c>
      <c r="AF222" s="11" t="n">
        <f aca="false">LN(AB222/X222)</f>
        <v>-0.68886622993117</v>
      </c>
      <c r="AG222" s="11" t="n">
        <f aca="false">((AD222)^2/((AB222)^2 * AE222)) + ((Z222)^2/((X222)^2 * AA222))</f>
        <v>1.43216542002273</v>
      </c>
      <c r="AH222" s="11" t="n">
        <f aca="false">((AA222*AE222)/(AA222+AE222)) + ((U222*U222)/(U222+U222))</f>
        <v>4</v>
      </c>
      <c r="AI222" s="11" t="n">
        <f aca="false">AH222/8</f>
        <v>0.5</v>
      </c>
      <c r="AJ222" s="11" t="n">
        <f aca="false">AF222*AI222</f>
        <v>-0.344433114965585</v>
      </c>
      <c r="AK222" s="11" t="s">
        <v>176</v>
      </c>
      <c r="AL222" s="11" t="s">
        <v>177</v>
      </c>
      <c r="AM222" s="11" t="s">
        <v>64</v>
      </c>
      <c r="AN222" s="11" t="s">
        <v>58</v>
      </c>
      <c r="AO222" s="11" t="s">
        <v>59</v>
      </c>
      <c r="AP222" s="11" t="s">
        <v>178</v>
      </c>
      <c r="AQ222" s="11" t="s">
        <v>179</v>
      </c>
    </row>
    <row r="223" customFormat="false" ht="13.8" hidden="false" customHeight="false" outlineLevel="0" collapsed="false">
      <c r="A223" s="11" t="s">
        <v>171</v>
      </c>
      <c r="B223" s="11" t="n">
        <v>13</v>
      </c>
      <c r="C223" s="11" t="s">
        <v>172</v>
      </c>
      <c r="D223" s="11" t="n">
        <v>2012</v>
      </c>
      <c r="E223" s="11" t="s">
        <v>173</v>
      </c>
      <c r="F223" s="11" t="s">
        <v>120</v>
      </c>
      <c r="G223" s="21" t="n">
        <v>11.6</v>
      </c>
      <c r="H223" s="21" t="n">
        <v>560</v>
      </c>
      <c r="I223" s="1" t="n">
        <f aca="false">(G223 +10) / (H223/1000)</f>
        <v>38.5714285714286</v>
      </c>
      <c r="J223" s="1" t="n">
        <v>5.8</v>
      </c>
      <c r="K223" s="22" t="s">
        <v>174</v>
      </c>
      <c r="L223" s="11" t="s">
        <v>90</v>
      </c>
      <c r="M223" s="11" t="s">
        <v>175</v>
      </c>
      <c r="N223" s="11" t="s">
        <v>77</v>
      </c>
      <c r="O223" s="11" t="s">
        <v>77</v>
      </c>
      <c r="P223" s="11" t="s">
        <v>92</v>
      </c>
      <c r="Q223" s="11" t="s">
        <v>78</v>
      </c>
      <c r="R223" s="11" t="n">
        <v>2</v>
      </c>
      <c r="S223" s="11" t="s">
        <v>53</v>
      </c>
      <c r="T223" s="12" t="n">
        <v>39356</v>
      </c>
      <c r="U223" s="11" t="n">
        <v>5</v>
      </c>
      <c r="V223" s="11" t="s">
        <v>54</v>
      </c>
      <c r="W223" s="11" t="n">
        <f aca="false">R223*U223</f>
        <v>10</v>
      </c>
      <c r="X223" s="24" t="n">
        <v>7202.88</v>
      </c>
      <c r="Y223" s="24" t="n">
        <v>9219.69</v>
      </c>
      <c r="Z223" s="23" t="n">
        <f aca="false">Y223*SQRT(AA223)</f>
        <v>15968.9715100347</v>
      </c>
      <c r="AA223" s="15" t="n">
        <v>3</v>
      </c>
      <c r="AB223" s="23" t="n">
        <v>3721.49</v>
      </c>
      <c r="AC223" s="23" t="n">
        <v>4513.81</v>
      </c>
      <c r="AD223" s="23" t="n">
        <f aca="false">AC223*SQRT(AE223)</f>
        <v>7818.14825571247</v>
      </c>
      <c r="AE223" s="11" t="n">
        <v>3</v>
      </c>
      <c r="AF223" s="11" t="n">
        <f aca="false">LN(AB223/X223)</f>
        <v>-0.660356820317658</v>
      </c>
      <c r="AG223" s="11" t="n">
        <f aca="false">((AD223)^2/((AB223)^2 * AE223)) + ((Z223)^2/((X223)^2 * AA223))</f>
        <v>3.10953732298388</v>
      </c>
      <c r="AH223" s="11" t="n">
        <f aca="false">((AA223*AE223)/(AA223+AE223)) + ((U223*U223)/(U223+U223))</f>
        <v>4</v>
      </c>
      <c r="AI223" s="11" t="n">
        <f aca="false">AH223/8</f>
        <v>0.5</v>
      </c>
      <c r="AJ223" s="11" t="n">
        <f aca="false">AF223*AI223</f>
        <v>-0.330178410158829</v>
      </c>
      <c r="AK223" s="11" t="s">
        <v>176</v>
      </c>
      <c r="AL223" s="11" t="s">
        <v>177</v>
      </c>
      <c r="AM223" s="11" t="s">
        <v>64</v>
      </c>
      <c r="AN223" s="11" t="s">
        <v>58</v>
      </c>
      <c r="AO223" s="11" t="s">
        <v>59</v>
      </c>
      <c r="AP223" s="11" t="s">
        <v>178</v>
      </c>
      <c r="AQ223" s="11" t="s">
        <v>179</v>
      </c>
    </row>
    <row r="224" customFormat="false" ht="13.8" hidden="false" customHeight="false" outlineLevel="0" collapsed="false">
      <c r="A224" s="11" t="s">
        <v>171</v>
      </c>
      <c r="B224" s="11" t="n">
        <v>13</v>
      </c>
      <c r="C224" s="11" t="s">
        <v>172</v>
      </c>
      <c r="D224" s="11" t="n">
        <v>2012</v>
      </c>
      <c r="E224" s="11" t="s">
        <v>173</v>
      </c>
      <c r="F224" s="11" t="s">
        <v>46</v>
      </c>
      <c r="G224" s="21" t="n">
        <v>11.6</v>
      </c>
      <c r="H224" s="21" t="n">
        <v>560</v>
      </c>
      <c r="I224" s="1" t="n">
        <f aca="false">(G224 +10) / (H224/1000)</f>
        <v>38.5714285714286</v>
      </c>
      <c r="J224" s="1" t="n">
        <v>5.8</v>
      </c>
      <c r="K224" s="22" t="s">
        <v>174</v>
      </c>
      <c r="L224" s="11" t="s">
        <v>90</v>
      </c>
      <c r="M224" s="11" t="s">
        <v>180</v>
      </c>
      <c r="N224" s="11" t="s">
        <v>77</v>
      </c>
      <c r="O224" s="11" t="s">
        <v>77</v>
      </c>
      <c r="P224" s="11" t="s">
        <v>92</v>
      </c>
      <c r="Q224" s="11" t="s">
        <v>78</v>
      </c>
      <c r="R224" s="11" t="n">
        <v>2</v>
      </c>
      <c r="S224" s="11" t="s">
        <v>53</v>
      </c>
      <c r="T224" s="12" t="n">
        <v>39356</v>
      </c>
      <c r="U224" s="11" t="n">
        <v>5</v>
      </c>
      <c r="V224" s="11" t="s">
        <v>54</v>
      </c>
      <c r="W224" s="11" t="n">
        <f aca="false">R224*U224</f>
        <v>10</v>
      </c>
      <c r="X224" s="23" t="n">
        <v>3913.57</v>
      </c>
      <c r="Y224" s="23" t="n">
        <v>792.31</v>
      </c>
      <c r="Z224" s="23" t="n">
        <f aca="false">Y224*SQRT(AA224)</f>
        <v>1372.3211753449</v>
      </c>
      <c r="AA224" s="11" t="n">
        <v>3</v>
      </c>
      <c r="AB224" s="23" t="n">
        <v>3985.59</v>
      </c>
      <c r="AC224" s="23" t="n">
        <v>216.09</v>
      </c>
      <c r="AD224" s="23" t="n">
        <f aca="false">AC224*SQRT(AE224)</f>
        <v>374.278859007559</v>
      </c>
      <c r="AE224" s="11" t="n">
        <v>3</v>
      </c>
      <c r="AF224" s="11" t="n">
        <f aca="false">LN(AB224/X224)</f>
        <v>0.0182353555852301</v>
      </c>
      <c r="AG224" s="11" t="n">
        <f aca="false">((AD224)^2/((AB224)^2 * AE224)) + ((Z224)^2/((X224)^2 * AA224))</f>
        <v>0.0439263766576208</v>
      </c>
      <c r="AH224" s="11" t="n">
        <f aca="false">((AA224*AE224)/(AA224+AE224)) + ((U224*U224)/(U224+U224))</f>
        <v>4</v>
      </c>
      <c r="AI224" s="11" t="n">
        <f aca="false">AH224/8</f>
        <v>0.5</v>
      </c>
      <c r="AJ224" s="11" t="n">
        <f aca="false">AF224*AI224</f>
        <v>0.00911767779261505</v>
      </c>
      <c r="AK224" s="11" t="s">
        <v>176</v>
      </c>
      <c r="AL224" s="11" t="s">
        <v>177</v>
      </c>
      <c r="AM224" s="11" t="s">
        <v>64</v>
      </c>
      <c r="AN224" s="11" t="s">
        <v>58</v>
      </c>
      <c r="AO224" s="11" t="s">
        <v>59</v>
      </c>
      <c r="AP224" s="11" t="s">
        <v>178</v>
      </c>
      <c r="AQ224" s="11" t="s">
        <v>179</v>
      </c>
    </row>
    <row r="225" customFormat="false" ht="13.8" hidden="false" customHeight="false" outlineLevel="0" collapsed="false">
      <c r="A225" s="11" t="s">
        <v>171</v>
      </c>
      <c r="B225" s="11" t="n">
        <v>13</v>
      </c>
      <c r="C225" s="11" t="s">
        <v>172</v>
      </c>
      <c r="D225" s="11" t="n">
        <v>2012</v>
      </c>
      <c r="E225" s="11" t="s">
        <v>173</v>
      </c>
      <c r="F225" s="11" t="s">
        <v>120</v>
      </c>
      <c r="G225" s="21" t="n">
        <v>11.6</v>
      </c>
      <c r="H225" s="21" t="n">
        <v>560</v>
      </c>
      <c r="I225" s="1" t="n">
        <f aca="false">(G225 +10) / (H225/1000)</f>
        <v>38.5714285714286</v>
      </c>
      <c r="J225" s="1" t="n">
        <v>5.8</v>
      </c>
      <c r="K225" s="22" t="s">
        <v>174</v>
      </c>
      <c r="L225" s="11" t="s">
        <v>90</v>
      </c>
      <c r="M225" s="11" t="s">
        <v>180</v>
      </c>
      <c r="N225" s="11" t="s">
        <v>77</v>
      </c>
      <c r="O225" s="11" t="s">
        <v>77</v>
      </c>
      <c r="P225" s="11" t="s">
        <v>92</v>
      </c>
      <c r="Q225" s="11" t="s">
        <v>78</v>
      </c>
      <c r="R225" s="11" t="n">
        <v>2</v>
      </c>
      <c r="S225" s="11" t="s">
        <v>53</v>
      </c>
      <c r="T225" s="12" t="n">
        <v>39356</v>
      </c>
      <c r="U225" s="11" t="n">
        <v>5</v>
      </c>
      <c r="V225" s="11" t="s">
        <v>54</v>
      </c>
      <c r="W225" s="11" t="n">
        <f aca="false">R225*U225</f>
        <v>10</v>
      </c>
      <c r="X225" s="24" t="n">
        <v>5642.26</v>
      </c>
      <c r="Y225" s="24" t="n">
        <v>1776.71</v>
      </c>
      <c r="Z225" s="23" t="n">
        <f aca="false">Y225*SQRT(AA225)</f>
        <v>3077.3519903157</v>
      </c>
      <c r="AA225" s="15" t="n">
        <v>3</v>
      </c>
      <c r="AB225" s="23" t="n">
        <v>3289.32</v>
      </c>
      <c r="AC225" s="23" t="n">
        <v>0</v>
      </c>
      <c r="AD225" s="23" t="n">
        <f aca="false">AC225*SQRT(AE225)</f>
        <v>0</v>
      </c>
      <c r="AE225" s="11" t="n">
        <v>3</v>
      </c>
      <c r="AF225" s="11" t="n">
        <f aca="false">LN(AB225/X225)</f>
        <v>-0.539603837982825</v>
      </c>
      <c r="AG225" s="11" t="n">
        <f aca="false">((AD225)^2/((AB225)^2 * AE225)) + ((Z225)^2/((X225)^2 * AA225))</f>
        <v>0.0991578047996642</v>
      </c>
      <c r="AH225" s="11" t="n">
        <f aca="false">((AA225*AE225)/(AA225+AE225)) + ((U225*U225)/(U225+U225))</f>
        <v>4</v>
      </c>
      <c r="AI225" s="11" t="n">
        <f aca="false">AH225/8</f>
        <v>0.5</v>
      </c>
      <c r="AJ225" s="11" t="n">
        <f aca="false">AF225*AI225</f>
        <v>-0.269801918991413</v>
      </c>
      <c r="AK225" s="11" t="s">
        <v>176</v>
      </c>
      <c r="AL225" s="11" t="s">
        <v>177</v>
      </c>
      <c r="AM225" s="11" t="s">
        <v>64</v>
      </c>
      <c r="AN225" s="11" t="s">
        <v>58</v>
      </c>
      <c r="AO225" s="11" t="s">
        <v>59</v>
      </c>
      <c r="AP225" s="11" t="s">
        <v>178</v>
      </c>
      <c r="AQ225" s="11" t="s">
        <v>179</v>
      </c>
    </row>
    <row r="226" customFormat="false" ht="13.8" hidden="false" customHeight="false" outlineLevel="0" collapsed="false">
      <c r="A226" s="11" t="s">
        <v>171</v>
      </c>
      <c r="B226" s="11" t="n">
        <v>13</v>
      </c>
      <c r="C226" s="11" t="s">
        <v>172</v>
      </c>
      <c r="D226" s="11" t="n">
        <v>2012</v>
      </c>
      <c r="E226" s="11" t="s">
        <v>173</v>
      </c>
      <c r="F226" s="11" t="s">
        <v>46</v>
      </c>
      <c r="G226" s="21" t="n">
        <v>11.6</v>
      </c>
      <c r="H226" s="21" t="n">
        <v>560</v>
      </c>
      <c r="I226" s="1" t="n">
        <f aca="false">(G226 +10) / (H226/1000)</f>
        <v>38.5714285714286</v>
      </c>
      <c r="J226" s="1" t="n">
        <v>5.8</v>
      </c>
      <c r="K226" s="22" t="s">
        <v>174</v>
      </c>
      <c r="L226" s="11" t="s">
        <v>90</v>
      </c>
      <c r="M226" s="11" t="s">
        <v>175</v>
      </c>
      <c r="N226" s="11" t="s">
        <v>77</v>
      </c>
      <c r="O226" s="11" t="s">
        <v>77</v>
      </c>
      <c r="P226" s="11" t="s">
        <v>92</v>
      </c>
      <c r="Q226" s="11" t="s">
        <v>78</v>
      </c>
      <c r="R226" s="11" t="n">
        <v>2</v>
      </c>
      <c r="S226" s="11" t="s">
        <v>53</v>
      </c>
      <c r="T226" s="12" t="n">
        <v>39356</v>
      </c>
      <c r="U226" s="11" t="n">
        <v>5</v>
      </c>
      <c r="V226" s="11" t="s">
        <v>54</v>
      </c>
      <c r="W226" s="11" t="n">
        <f aca="false">R226*U226</f>
        <v>10</v>
      </c>
      <c r="X226" s="23" t="n">
        <v>4801.92</v>
      </c>
      <c r="Y226" s="23" t="n">
        <v>1584.63</v>
      </c>
      <c r="Z226" s="23" t="n">
        <f aca="false">Y226*SQRT(AA226)</f>
        <v>2744.65967119787</v>
      </c>
      <c r="AA226" s="11" t="n">
        <v>3</v>
      </c>
      <c r="AB226" s="23" t="n">
        <v>2833.13</v>
      </c>
      <c r="AC226" s="23" t="n">
        <v>552.22</v>
      </c>
      <c r="AD226" s="23" t="n">
        <f aca="false">AC226*SQRT(AE226)</f>
        <v>956.473096955685</v>
      </c>
      <c r="AE226" s="11" t="n">
        <v>3</v>
      </c>
      <c r="AF226" s="11" t="n">
        <f aca="false">LN(AB226/X226)</f>
        <v>-0.527633730388103</v>
      </c>
      <c r="AG226" s="11" t="n">
        <f aca="false">((AD226)^2/((AB226)^2 * AE226)) + ((Z226)^2/((X226)^2 * AA226))</f>
        <v>0.146891426550561</v>
      </c>
      <c r="AH226" s="11" t="n">
        <f aca="false">((AA226*AE226)/(AA226+AE226)) + ((U226*U226)/(U226+U226))</f>
        <v>4</v>
      </c>
      <c r="AI226" s="11" t="n">
        <f aca="false">AH226/8</f>
        <v>0.5</v>
      </c>
      <c r="AJ226" s="11" t="n">
        <f aca="false">AF226*AI226</f>
        <v>-0.263816865194052</v>
      </c>
      <c r="AK226" s="11" t="s">
        <v>176</v>
      </c>
      <c r="AL226" s="11" t="s">
        <v>177</v>
      </c>
      <c r="AM226" s="11" t="s">
        <v>64</v>
      </c>
      <c r="AN226" s="11" t="s">
        <v>58</v>
      </c>
      <c r="AO226" s="17" t="s">
        <v>63</v>
      </c>
      <c r="AP226" s="11" t="s">
        <v>178</v>
      </c>
      <c r="AQ226" s="11" t="s">
        <v>179</v>
      </c>
    </row>
    <row r="227" customFormat="false" ht="13.8" hidden="false" customHeight="false" outlineLevel="0" collapsed="false">
      <c r="A227" s="11" t="s">
        <v>171</v>
      </c>
      <c r="B227" s="11" t="n">
        <v>13</v>
      </c>
      <c r="C227" s="11" t="s">
        <v>172</v>
      </c>
      <c r="D227" s="11" t="n">
        <v>2012</v>
      </c>
      <c r="E227" s="11" t="s">
        <v>173</v>
      </c>
      <c r="F227" s="11" t="s">
        <v>120</v>
      </c>
      <c r="G227" s="21" t="n">
        <v>11.6</v>
      </c>
      <c r="H227" s="21" t="n">
        <v>560</v>
      </c>
      <c r="I227" s="1" t="n">
        <f aca="false">(G227 +10) / (H227/1000)</f>
        <v>38.5714285714286</v>
      </c>
      <c r="J227" s="1" t="n">
        <v>5.8</v>
      </c>
      <c r="K227" s="22" t="s">
        <v>174</v>
      </c>
      <c r="L227" s="11" t="s">
        <v>90</v>
      </c>
      <c r="M227" s="11" t="s">
        <v>175</v>
      </c>
      <c r="N227" s="11" t="s">
        <v>77</v>
      </c>
      <c r="O227" s="11" t="s">
        <v>77</v>
      </c>
      <c r="P227" s="11" t="s">
        <v>92</v>
      </c>
      <c r="Q227" s="11" t="s">
        <v>78</v>
      </c>
      <c r="R227" s="11" t="n">
        <v>2</v>
      </c>
      <c r="S227" s="11" t="s">
        <v>53</v>
      </c>
      <c r="T227" s="12" t="n">
        <v>39356</v>
      </c>
      <c r="U227" s="11" t="n">
        <v>5</v>
      </c>
      <c r="V227" s="11" t="s">
        <v>54</v>
      </c>
      <c r="W227" s="11" t="n">
        <f aca="false">R227*U227</f>
        <v>10</v>
      </c>
      <c r="X227" s="24" t="n">
        <v>5042.02</v>
      </c>
      <c r="Y227" s="24" t="n">
        <v>1464.58</v>
      </c>
      <c r="Z227" s="23" t="n">
        <f aca="false">Y227*SQRT(AA227)</f>
        <v>2536.72697174923</v>
      </c>
      <c r="AA227" s="15" t="n">
        <v>3</v>
      </c>
      <c r="AB227" s="23" t="n">
        <v>3097.24</v>
      </c>
      <c r="AC227" s="23" t="n">
        <v>888.35</v>
      </c>
      <c r="AD227" s="23" t="n">
        <f aca="false">AC227*SQRT(AE227)</f>
        <v>1538.66733490381</v>
      </c>
      <c r="AE227" s="11" t="n">
        <v>3</v>
      </c>
      <c r="AF227" s="11" t="n">
        <f aca="false">LN(AB227/X227)</f>
        <v>-0.487295403099846</v>
      </c>
      <c r="AG227" s="11" t="n">
        <f aca="false">((AD227)^2/((AB227)^2 * AE227)) + ((Z227)^2/((X227)^2 * AA227))</f>
        <v>0.166641280727024</v>
      </c>
      <c r="AH227" s="11" t="n">
        <f aca="false">((AA227*AE227)/(AA227+AE227)) + ((U227*U227)/(U227+U227))</f>
        <v>4</v>
      </c>
      <c r="AI227" s="11" t="n">
        <f aca="false">AH227/8</f>
        <v>0.5</v>
      </c>
      <c r="AJ227" s="11" t="n">
        <f aca="false">AF227*AI227</f>
        <v>-0.243647701549923</v>
      </c>
      <c r="AK227" s="11" t="s">
        <v>176</v>
      </c>
      <c r="AL227" s="11" t="s">
        <v>177</v>
      </c>
      <c r="AM227" s="11" t="s">
        <v>64</v>
      </c>
      <c r="AN227" s="11" t="s">
        <v>58</v>
      </c>
      <c r="AO227" s="17" t="s">
        <v>63</v>
      </c>
      <c r="AP227" s="11" t="s">
        <v>178</v>
      </c>
      <c r="AQ227" s="11" t="s">
        <v>179</v>
      </c>
    </row>
    <row r="228" customFormat="false" ht="13.8" hidden="false" customHeight="false" outlineLevel="0" collapsed="false">
      <c r="A228" s="11" t="s">
        <v>171</v>
      </c>
      <c r="B228" s="11" t="n">
        <v>13</v>
      </c>
      <c r="C228" s="11" t="s">
        <v>172</v>
      </c>
      <c r="D228" s="11" t="n">
        <v>2012</v>
      </c>
      <c r="E228" s="11" t="s">
        <v>173</v>
      </c>
      <c r="F228" s="11" t="s">
        <v>46</v>
      </c>
      <c r="G228" s="21" t="n">
        <v>11.6</v>
      </c>
      <c r="H228" s="21" t="n">
        <v>560</v>
      </c>
      <c r="I228" s="1" t="n">
        <f aca="false">(G228 +10) / (H228/1000)</f>
        <v>38.5714285714286</v>
      </c>
      <c r="J228" s="1" t="n">
        <v>5.8</v>
      </c>
      <c r="K228" s="22" t="s">
        <v>174</v>
      </c>
      <c r="L228" s="11" t="s">
        <v>90</v>
      </c>
      <c r="M228" s="11" t="s">
        <v>180</v>
      </c>
      <c r="N228" s="11" t="s">
        <v>77</v>
      </c>
      <c r="O228" s="11" t="s">
        <v>77</v>
      </c>
      <c r="P228" s="11" t="s">
        <v>92</v>
      </c>
      <c r="Q228" s="11" t="s">
        <v>78</v>
      </c>
      <c r="R228" s="11" t="n">
        <v>2</v>
      </c>
      <c r="S228" s="11" t="s">
        <v>53</v>
      </c>
      <c r="T228" s="12" t="n">
        <v>39356</v>
      </c>
      <c r="U228" s="11" t="n">
        <v>5</v>
      </c>
      <c r="V228" s="11" t="s">
        <v>54</v>
      </c>
      <c r="W228" s="11" t="n">
        <f aca="false">R228*U228</f>
        <v>10</v>
      </c>
      <c r="X228" s="23" t="n">
        <v>2665.07</v>
      </c>
      <c r="Y228" s="23" t="n">
        <v>456.18</v>
      </c>
      <c r="Z228" s="23" t="n">
        <f aca="false">Y228*SQRT(AA228)</f>
        <v>790.12693739677</v>
      </c>
      <c r="AA228" s="11" t="n">
        <v>3</v>
      </c>
      <c r="AB228" s="23" t="n">
        <v>3769.51</v>
      </c>
      <c r="AC228" s="23" t="n">
        <v>24.0099999999998</v>
      </c>
      <c r="AD228" s="23" t="n">
        <f aca="false">AC228*SQRT(AE228)</f>
        <v>41.5865398897283</v>
      </c>
      <c r="AE228" s="11" t="n">
        <v>3</v>
      </c>
      <c r="AF228" s="11" t="n">
        <f aca="false">LN(AB228/X228)</f>
        <v>0.346714695848472</v>
      </c>
      <c r="AG228" s="11" t="n">
        <f aca="false">((AD228)^2/((AB228)^2 * AE228)) + ((Z228)^2/((X228)^2 * AA228))</f>
        <v>0.0293397356909664</v>
      </c>
      <c r="AH228" s="11" t="n">
        <f aca="false">((AA228*AE228)/(AA228+AE228)) + ((U228*U228)/(U228+U228))</f>
        <v>4</v>
      </c>
      <c r="AI228" s="11" t="n">
        <f aca="false">AH228/8</f>
        <v>0.5</v>
      </c>
      <c r="AJ228" s="11" t="n">
        <f aca="false">AF228*AI228</f>
        <v>0.173357347924236</v>
      </c>
      <c r="AK228" s="11" t="s">
        <v>176</v>
      </c>
      <c r="AL228" s="11" t="s">
        <v>177</v>
      </c>
      <c r="AM228" s="11" t="s">
        <v>64</v>
      </c>
      <c r="AN228" s="11" t="s">
        <v>58</v>
      </c>
      <c r="AO228" s="17" t="s">
        <v>63</v>
      </c>
      <c r="AP228" s="11" t="s">
        <v>178</v>
      </c>
      <c r="AQ228" s="11" t="s">
        <v>179</v>
      </c>
    </row>
    <row r="229" customFormat="false" ht="13.8" hidden="false" customHeight="false" outlineLevel="0" collapsed="false">
      <c r="A229" s="11" t="s">
        <v>171</v>
      </c>
      <c r="B229" s="11" t="n">
        <v>13</v>
      </c>
      <c r="C229" s="11" t="s">
        <v>172</v>
      </c>
      <c r="D229" s="11" t="n">
        <v>2012</v>
      </c>
      <c r="E229" s="11" t="s">
        <v>173</v>
      </c>
      <c r="F229" s="11" t="s">
        <v>120</v>
      </c>
      <c r="G229" s="21" t="n">
        <v>11.6</v>
      </c>
      <c r="H229" s="21" t="n">
        <v>560</v>
      </c>
      <c r="I229" s="1" t="n">
        <f aca="false">(G229 +10) / (H229/1000)</f>
        <v>38.5714285714286</v>
      </c>
      <c r="J229" s="1" t="n">
        <v>5.8</v>
      </c>
      <c r="K229" s="22" t="s">
        <v>174</v>
      </c>
      <c r="L229" s="11" t="s">
        <v>90</v>
      </c>
      <c r="M229" s="11" t="s">
        <v>180</v>
      </c>
      <c r="N229" s="11" t="s">
        <v>77</v>
      </c>
      <c r="O229" s="11" t="s">
        <v>77</v>
      </c>
      <c r="P229" s="11" t="s">
        <v>92</v>
      </c>
      <c r="Q229" s="11" t="s">
        <v>78</v>
      </c>
      <c r="R229" s="11" t="n">
        <v>2</v>
      </c>
      <c r="S229" s="11" t="s">
        <v>53</v>
      </c>
      <c r="T229" s="12" t="n">
        <v>39356</v>
      </c>
      <c r="U229" s="11" t="n">
        <v>5</v>
      </c>
      <c r="V229" s="11" t="s">
        <v>54</v>
      </c>
      <c r="W229" s="11" t="n">
        <f aca="false">R229*U229</f>
        <v>10</v>
      </c>
      <c r="X229" s="24" t="n">
        <v>4873.95</v>
      </c>
      <c r="Y229" s="24" t="n">
        <v>1370</v>
      </c>
      <c r="Z229" s="23" t="n">
        <f aca="false">Y229*SQRT(AA229)</f>
        <v>2372.90960636936</v>
      </c>
      <c r="AA229" s="15" t="n">
        <v>3</v>
      </c>
      <c r="AB229" s="23" t="n">
        <v>3865.55</v>
      </c>
      <c r="AC229" s="23" t="n">
        <v>888.349999999999</v>
      </c>
      <c r="AD229" s="23" t="n">
        <f aca="false">AC229*SQRT(AE229)</f>
        <v>1538.66733490381</v>
      </c>
      <c r="AE229" s="11" t="n">
        <v>3</v>
      </c>
      <c r="AF229" s="11" t="n">
        <f aca="false">LN(AB229/X229)</f>
        <v>-0.231800722003826</v>
      </c>
      <c r="AG229" s="11" t="n">
        <f aca="false">((AD229)^2/((AB229)^2 * AE229)) + ((Z229)^2/((X229)^2 * AA229))</f>
        <v>0.13182302399202</v>
      </c>
      <c r="AH229" s="11" t="n">
        <f aca="false">((AA229*AE229)/(AA229+AE229)) + ((U229*U229)/(U229+U229))</f>
        <v>4</v>
      </c>
      <c r="AI229" s="11" t="n">
        <f aca="false">AH229/8</f>
        <v>0.5</v>
      </c>
      <c r="AJ229" s="11" t="n">
        <f aca="false">AF229*AI229</f>
        <v>-0.115900361001913</v>
      </c>
      <c r="AK229" s="11" t="s">
        <v>176</v>
      </c>
      <c r="AL229" s="11" t="s">
        <v>177</v>
      </c>
      <c r="AM229" s="11" t="s">
        <v>64</v>
      </c>
      <c r="AN229" s="11" t="s">
        <v>58</v>
      </c>
      <c r="AO229" s="17" t="s">
        <v>63</v>
      </c>
      <c r="AP229" s="11" t="s">
        <v>178</v>
      </c>
      <c r="AQ229" s="11" t="s">
        <v>179</v>
      </c>
    </row>
    <row r="230" customFormat="false" ht="13.8" hidden="false" customHeight="false" outlineLevel="0" collapsed="false">
      <c r="A230" s="11" t="s">
        <v>171</v>
      </c>
      <c r="B230" s="11" t="n">
        <v>13</v>
      </c>
      <c r="C230" s="11" t="s">
        <v>172</v>
      </c>
      <c r="D230" s="11" t="n">
        <v>2012</v>
      </c>
      <c r="E230" s="11" t="s">
        <v>173</v>
      </c>
      <c r="F230" s="11" t="s">
        <v>46</v>
      </c>
      <c r="G230" s="21" t="n">
        <v>11.6</v>
      </c>
      <c r="H230" s="21" t="n">
        <v>560</v>
      </c>
      <c r="I230" s="1" t="n">
        <f aca="false">(G230 +10) / (H230/1000)</f>
        <v>38.5714285714286</v>
      </c>
      <c r="J230" s="1" t="n">
        <v>5.8</v>
      </c>
      <c r="K230" s="22" t="s">
        <v>174</v>
      </c>
      <c r="L230" s="11" t="s">
        <v>90</v>
      </c>
      <c r="M230" s="11" t="s">
        <v>175</v>
      </c>
      <c r="N230" s="11" t="s">
        <v>77</v>
      </c>
      <c r="O230" s="11" t="s">
        <v>77</v>
      </c>
      <c r="P230" s="11" t="s">
        <v>92</v>
      </c>
      <c r="Q230" s="11" t="s">
        <v>78</v>
      </c>
      <c r="R230" s="11" t="n">
        <v>2</v>
      </c>
      <c r="S230" s="11" t="s">
        <v>53</v>
      </c>
      <c r="T230" s="12" t="n">
        <v>39356</v>
      </c>
      <c r="U230" s="11" t="n">
        <v>5</v>
      </c>
      <c r="V230" s="11" t="s">
        <v>54</v>
      </c>
      <c r="W230" s="11" t="n">
        <f aca="false">R230*U230</f>
        <v>10</v>
      </c>
      <c r="X230" s="13" t="n">
        <v>569.1</v>
      </c>
      <c r="Y230" s="13" t="n">
        <v>57.09</v>
      </c>
      <c r="Z230" s="13" t="n">
        <f aca="false">Y230*SQRT(AA230)</f>
        <v>98.8827806041072</v>
      </c>
      <c r="AA230" s="11" t="n">
        <v>3</v>
      </c>
      <c r="AB230" s="13" t="n">
        <v>560.4</v>
      </c>
      <c r="AC230" s="13" t="n">
        <v>27.67</v>
      </c>
      <c r="AD230" s="13" t="n">
        <f aca="false">AC230*SQRT(AE230)</f>
        <v>47.9258458454308</v>
      </c>
      <c r="AE230" s="11" t="n">
        <v>3</v>
      </c>
      <c r="AF230" s="11" t="n">
        <f aca="false">LN(AB230/X230)</f>
        <v>-0.0154053511462264</v>
      </c>
      <c r="AG230" s="11" t="n">
        <f aca="false">((AD230)^2/((AB230)^2 * AE230)) + ((Z230)^2/((X230)^2 * AA230))</f>
        <v>0.0125012924926425</v>
      </c>
      <c r="AH230" s="11" t="n">
        <f aca="false">((AA230*AE230)/(AA230+AE230)) + ((U230*U230)/(U230+U230))</f>
        <v>4</v>
      </c>
      <c r="AI230" s="11" t="n">
        <f aca="false">AH230/8</f>
        <v>0.5</v>
      </c>
      <c r="AJ230" s="11" t="n">
        <f aca="false">AF230*AI230</f>
        <v>-0.0077026755731132</v>
      </c>
      <c r="AK230" s="11" t="s">
        <v>68</v>
      </c>
      <c r="AL230" s="11" t="s">
        <v>69</v>
      </c>
      <c r="AM230" s="11" t="s">
        <v>70</v>
      </c>
      <c r="AN230" s="11" t="s">
        <v>58</v>
      </c>
      <c r="AO230" s="11" t="s">
        <v>59</v>
      </c>
      <c r="AP230" s="11" t="s">
        <v>154</v>
      </c>
      <c r="AQ230" s="11" t="s">
        <v>179</v>
      </c>
    </row>
    <row r="231" customFormat="false" ht="13.8" hidden="false" customHeight="false" outlineLevel="0" collapsed="false">
      <c r="A231" s="11" t="s">
        <v>171</v>
      </c>
      <c r="B231" s="11" t="n">
        <v>13</v>
      </c>
      <c r="C231" s="11" t="s">
        <v>172</v>
      </c>
      <c r="D231" s="11" t="n">
        <v>2012</v>
      </c>
      <c r="E231" s="11" t="s">
        <v>173</v>
      </c>
      <c r="F231" s="11" t="s">
        <v>120</v>
      </c>
      <c r="G231" s="21" t="n">
        <v>11.6</v>
      </c>
      <c r="H231" s="21" t="n">
        <v>560</v>
      </c>
      <c r="I231" s="1" t="n">
        <f aca="false">(G231 +10) / (H231/1000)</f>
        <v>38.5714285714286</v>
      </c>
      <c r="J231" s="1" t="n">
        <v>5.8</v>
      </c>
      <c r="K231" s="22" t="s">
        <v>174</v>
      </c>
      <c r="L231" s="11" t="s">
        <v>90</v>
      </c>
      <c r="M231" s="11" t="s">
        <v>175</v>
      </c>
      <c r="N231" s="11" t="s">
        <v>77</v>
      </c>
      <c r="O231" s="11" t="s">
        <v>77</v>
      </c>
      <c r="P231" s="11" t="s">
        <v>92</v>
      </c>
      <c r="Q231" s="11" t="s">
        <v>78</v>
      </c>
      <c r="R231" s="11" t="n">
        <v>2</v>
      </c>
      <c r="S231" s="11" t="s">
        <v>53</v>
      </c>
      <c r="T231" s="12" t="n">
        <v>39356</v>
      </c>
      <c r="U231" s="11" t="n">
        <v>5</v>
      </c>
      <c r="V231" s="11" t="s">
        <v>54</v>
      </c>
      <c r="W231" s="11" t="n">
        <f aca="false">R231*U231</f>
        <v>10</v>
      </c>
      <c r="X231" s="14" t="n">
        <v>424.2</v>
      </c>
      <c r="Y231" s="14" t="n">
        <v>55.64</v>
      </c>
      <c r="Z231" s="13" t="n">
        <f aca="false">Y231*SQRT(AA231)</f>
        <v>96.3713069331323</v>
      </c>
      <c r="AA231" s="15" t="n">
        <v>3</v>
      </c>
      <c r="AB231" s="13" t="n">
        <v>487.6</v>
      </c>
      <c r="AC231" s="13" t="n">
        <v>34.61</v>
      </c>
      <c r="AD231" s="13" t="n">
        <f aca="false">AC231*SQRT(AE231)</f>
        <v>59.9462784499588</v>
      </c>
      <c r="AE231" s="11" t="n">
        <v>3</v>
      </c>
      <c r="AF231" s="11" t="n">
        <f aca="false">LN(AB231/X231)</f>
        <v>0.139290355476534</v>
      </c>
      <c r="AG231" s="11" t="n">
        <f aca="false">((AD231)^2/((AB231)^2 * AE231)) + ((Z231)^2/((X231)^2 * AA231))</f>
        <v>0.0222423425252791</v>
      </c>
      <c r="AH231" s="11" t="n">
        <f aca="false">((AA231*AE231)/(AA231+AE231)) + ((U231*U231)/(U231+U231))</f>
        <v>4</v>
      </c>
      <c r="AI231" s="11" t="n">
        <f aca="false">AH231/8</f>
        <v>0.5</v>
      </c>
      <c r="AJ231" s="11" t="n">
        <f aca="false">AF231*AI231</f>
        <v>0.069645177738267</v>
      </c>
      <c r="AK231" s="11" t="s">
        <v>68</v>
      </c>
      <c r="AL231" s="11" t="s">
        <v>69</v>
      </c>
      <c r="AM231" s="11" t="s">
        <v>70</v>
      </c>
      <c r="AN231" s="11" t="s">
        <v>58</v>
      </c>
      <c r="AO231" s="11" t="s">
        <v>59</v>
      </c>
      <c r="AP231" s="11" t="s">
        <v>154</v>
      </c>
      <c r="AQ231" s="11" t="s">
        <v>179</v>
      </c>
    </row>
    <row r="232" customFormat="false" ht="13.8" hidden="false" customHeight="false" outlineLevel="0" collapsed="false">
      <c r="A232" s="11" t="s">
        <v>171</v>
      </c>
      <c r="B232" s="11" t="n">
        <v>13</v>
      </c>
      <c r="C232" s="11" t="s">
        <v>172</v>
      </c>
      <c r="D232" s="11" t="n">
        <v>2012</v>
      </c>
      <c r="E232" s="11" t="s">
        <v>173</v>
      </c>
      <c r="F232" s="11" t="s">
        <v>46</v>
      </c>
      <c r="G232" s="21" t="n">
        <v>11.6</v>
      </c>
      <c r="H232" s="21" t="n">
        <v>560</v>
      </c>
      <c r="I232" s="1" t="n">
        <f aca="false">(G232 +10) / (H232/1000)</f>
        <v>38.5714285714286</v>
      </c>
      <c r="J232" s="1" t="n">
        <v>5.8</v>
      </c>
      <c r="K232" s="22" t="s">
        <v>174</v>
      </c>
      <c r="L232" s="11" t="s">
        <v>90</v>
      </c>
      <c r="M232" s="11" t="s">
        <v>180</v>
      </c>
      <c r="N232" s="11" t="s">
        <v>77</v>
      </c>
      <c r="O232" s="11" t="s">
        <v>77</v>
      </c>
      <c r="P232" s="11" t="s">
        <v>92</v>
      </c>
      <c r="Q232" s="11" t="s">
        <v>78</v>
      </c>
      <c r="R232" s="11" t="n">
        <v>2</v>
      </c>
      <c r="S232" s="11" t="s">
        <v>53</v>
      </c>
      <c r="T232" s="12" t="n">
        <v>39356</v>
      </c>
      <c r="U232" s="11" t="n">
        <v>5</v>
      </c>
      <c r="V232" s="11" t="s">
        <v>54</v>
      </c>
      <c r="W232" s="11" t="n">
        <f aca="false">R232*U232</f>
        <v>10</v>
      </c>
      <c r="X232" s="13" t="n">
        <v>677.9</v>
      </c>
      <c r="Y232" s="13" t="n">
        <v>51.31</v>
      </c>
      <c r="Z232" s="13" t="n">
        <f aca="false">Y232*SQRT(AA232)</f>
        <v>88.8715269363591</v>
      </c>
      <c r="AA232" s="11" t="n">
        <v>3</v>
      </c>
      <c r="AB232" s="13" t="n">
        <v>805.1</v>
      </c>
      <c r="AC232" s="13" t="n">
        <v>90.1</v>
      </c>
      <c r="AD232" s="13" t="n">
        <f aca="false">AC232*SQRT(AE232)</f>
        <v>156.057777761956</v>
      </c>
      <c r="AE232" s="11" t="n">
        <v>3</v>
      </c>
      <c r="AF232" s="11" t="n">
        <f aca="false">LN(AB232/X232)</f>
        <v>0.171966708869015</v>
      </c>
      <c r="AG232" s="11" t="n">
        <f aca="false">((AD232)^2/((AB232)^2 * AE232)) + ((Z232)^2/((X232)^2 * AA232))</f>
        <v>0.0182531181578974</v>
      </c>
      <c r="AH232" s="11" t="n">
        <f aca="false">((AA232*AE232)/(AA232+AE232)) + ((U232*U232)/(U232+U232))</f>
        <v>4</v>
      </c>
      <c r="AI232" s="11" t="n">
        <f aca="false">AH232/8</f>
        <v>0.5</v>
      </c>
      <c r="AJ232" s="11" t="n">
        <f aca="false">AF232*AI232</f>
        <v>0.0859833544345075</v>
      </c>
      <c r="AK232" s="11" t="s">
        <v>68</v>
      </c>
      <c r="AL232" s="11" t="s">
        <v>69</v>
      </c>
      <c r="AM232" s="11" t="s">
        <v>70</v>
      </c>
      <c r="AN232" s="11" t="s">
        <v>58</v>
      </c>
      <c r="AO232" s="11" t="s">
        <v>59</v>
      </c>
      <c r="AP232" s="11" t="s">
        <v>154</v>
      </c>
      <c r="AQ232" s="11" t="s">
        <v>179</v>
      </c>
    </row>
    <row r="233" customFormat="false" ht="13.8" hidden="false" customHeight="false" outlineLevel="0" collapsed="false">
      <c r="A233" s="11" t="s">
        <v>171</v>
      </c>
      <c r="B233" s="11" t="n">
        <v>13</v>
      </c>
      <c r="C233" s="11" t="s">
        <v>172</v>
      </c>
      <c r="D233" s="11" t="n">
        <v>2012</v>
      </c>
      <c r="E233" s="11" t="s">
        <v>173</v>
      </c>
      <c r="F233" s="11" t="s">
        <v>120</v>
      </c>
      <c r="G233" s="21" t="n">
        <v>11.6</v>
      </c>
      <c r="H233" s="21" t="n">
        <v>560</v>
      </c>
      <c r="I233" s="1" t="n">
        <f aca="false">(G233 +10) / (H233/1000)</f>
        <v>38.5714285714286</v>
      </c>
      <c r="J233" s="1" t="n">
        <v>5.8</v>
      </c>
      <c r="K233" s="22" t="s">
        <v>174</v>
      </c>
      <c r="L233" s="11" t="s">
        <v>90</v>
      </c>
      <c r="M233" s="11" t="s">
        <v>180</v>
      </c>
      <c r="N233" s="11" t="s">
        <v>77</v>
      </c>
      <c r="O233" s="11" t="s">
        <v>77</v>
      </c>
      <c r="P233" s="11" t="s">
        <v>92</v>
      </c>
      <c r="Q233" s="11" t="s">
        <v>78</v>
      </c>
      <c r="R233" s="11" t="n">
        <v>2</v>
      </c>
      <c r="S233" s="11" t="s">
        <v>53</v>
      </c>
      <c r="T233" s="12" t="n">
        <v>39356</v>
      </c>
      <c r="U233" s="11" t="n">
        <v>5</v>
      </c>
      <c r="V233" s="11" t="s">
        <v>54</v>
      </c>
      <c r="W233" s="11" t="n">
        <f aca="false">R233*U233</f>
        <v>10</v>
      </c>
      <c r="X233" s="14" t="n">
        <v>403.6</v>
      </c>
      <c r="Y233" s="14" t="n">
        <v>35.94</v>
      </c>
      <c r="Z233" s="13" t="n">
        <f aca="false">Y233*SQRT(AA233)</f>
        <v>62.2499060240254</v>
      </c>
      <c r="AA233" s="15" t="n">
        <v>3</v>
      </c>
      <c r="AB233" s="13" t="n">
        <v>504.5</v>
      </c>
      <c r="AC233" s="13" t="n">
        <v>14.42</v>
      </c>
      <c r="AD233" s="13" t="n">
        <f aca="false">AC233*SQRT(AE233)</f>
        <v>24.9761726451432</v>
      </c>
      <c r="AE233" s="11" t="n">
        <v>3</v>
      </c>
      <c r="AF233" s="11" t="n">
        <f aca="false">LN(AB233/X233)</f>
        <v>0.22314355131421</v>
      </c>
      <c r="AG233" s="11" t="n">
        <f aca="false">((AD233)^2/((AB233)^2 * AE233)) + ((Z233)^2/((X233)^2 * AA233))</f>
        <v>0.00874662045554332</v>
      </c>
      <c r="AH233" s="11" t="n">
        <f aca="false">((AA233*AE233)/(AA233+AE233)) + ((U233*U233)/(U233+U233))</f>
        <v>4</v>
      </c>
      <c r="AI233" s="11" t="n">
        <f aca="false">AH233/8</f>
        <v>0.5</v>
      </c>
      <c r="AJ233" s="11" t="n">
        <f aca="false">AF233*AI233</f>
        <v>0.111571775657105</v>
      </c>
      <c r="AK233" s="11" t="s">
        <v>68</v>
      </c>
      <c r="AL233" s="11" t="s">
        <v>69</v>
      </c>
      <c r="AM233" s="11" t="s">
        <v>70</v>
      </c>
      <c r="AN233" s="11" t="s">
        <v>58</v>
      </c>
      <c r="AO233" s="11" t="s">
        <v>59</v>
      </c>
      <c r="AP233" s="11" t="s">
        <v>154</v>
      </c>
      <c r="AQ233" s="11" t="s">
        <v>179</v>
      </c>
    </row>
    <row r="234" customFormat="false" ht="13.8" hidden="false" customHeight="false" outlineLevel="0" collapsed="false">
      <c r="A234" s="11" t="s">
        <v>171</v>
      </c>
      <c r="B234" s="11" t="n">
        <v>13</v>
      </c>
      <c r="C234" s="11" t="s">
        <v>172</v>
      </c>
      <c r="D234" s="11" t="n">
        <v>2012</v>
      </c>
      <c r="E234" s="11" t="s">
        <v>173</v>
      </c>
      <c r="F234" s="11" t="s">
        <v>46</v>
      </c>
      <c r="G234" s="21" t="n">
        <v>11.6</v>
      </c>
      <c r="H234" s="21" t="n">
        <v>560</v>
      </c>
      <c r="I234" s="1" t="n">
        <f aca="false">(G234 +10) / (H234/1000)</f>
        <v>38.5714285714286</v>
      </c>
      <c r="J234" s="1" t="n">
        <v>5.8</v>
      </c>
      <c r="K234" s="22" t="s">
        <v>174</v>
      </c>
      <c r="L234" s="11" t="s">
        <v>90</v>
      </c>
      <c r="M234" s="11" t="s">
        <v>175</v>
      </c>
      <c r="N234" s="11" t="s">
        <v>77</v>
      </c>
      <c r="O234" s="11" t="s">
        <v>77</v>
      </c>
      <c r="P234" s="11" t="s">
        <v>92</v>
      </c>
      <c r="Q234" s="11" t="s">
        <v>78</v>
      </c>
      <c r="R234" s="11" t="n">
        <v>2</v>
      </c>
      <c r="S234" s="11" t="s">
        <v>53</v>
      </c>
      <c r="T234" s="12" t="n">
        <v>39356</v>
      </c>
      <c r="U234" s="11" t="n">
        <v>5</v>
      </c>
      <c r="V234" s="11" t="s">
        <v>54</v>
      </c>
      <c r="W234" s="11" t="n">
        <f aca="false">R234*U234</f>
        <v>10</v>
      </c>
      <c r="X234" s="13" t="n">
        <v>272</v>
      </c>
      <c r="Y234" s="13" t="n">
        <v>100.07</v>
      </c>
      <c r="Z234" s="13" t="n">
        <f aca="false">Y234*SQRT(AA234)</f>
        <v>173.326324313418</v>
      </c>
      <c r="AA234" s="11" t="n">
        <v>3</v>
      </c>
      <c r="AB234" s="13" t="n">
        <v>219.7</v>
      </c>
      <c r="AC234" s="13" t="n">
        <v>107.26</v>
      </c>
      <c r="AD234" s="13" t="n">
        <f aca="false">AC234*SQRT(AE234)</f>
        <v>185.779769619838</v>
      </c>
      <c r="AE234" s="11" t="n">
        <v>3</v>
      </c>
      <c r="AF234" s="11" t="n">
        <f aca="false">LN(AB234/X234)</f>
        <v>-0.213539086905433</v>
      </c>
      <c r="AG234" s="11" t="n">
        <f aca="false">((AD234)^2/((AB234)^2 * AE234)) + ((Z234)^2/((X234)^2 * AA234))</f>
        <v>0.373703829156994</v>
      </c>
      <c r="AH234" s="11" t="n">
        <f aca="false">((AA234*AE234)/(AA234+AE234)) + ((U234*U234)/(U234+U234))</f>
        <v>4</v>
      </c>
      <c r="AI234" s="11" t="n">
        <f aca="false">AH234/8</f>
        <v>0.5</v>
      </c>
      <c r="AJ234" s="11" t="n">
        <f aca="false">AF234*AI234</f>
        <v>-0.106769543452717</v>
      </c>
      <c r="AK234" s="11" t="s">
        <v>68</v>
      </c>
      <c r="AL234" s="11" t="s">
        <v>69</v>
      </c>
      <c r="AM234" s="11" t="s">
        <v>70</v>
      </c>
      <c r="AN234" s="11" t="s">
        <v>58</v>
      </c>
      <c r="AO234" s="17" t="s">
        <v>63</v>
      </c>
      <c r="AP234" s="11" t="s">
        <v>154</v>
      </c>
      <c r="AQ234" s="11" t="s">
        <v>179</v>
      </c>
    </row>
    <row r="235" customFormat="false" ht="13.8" hidden="false" customHeight="false" outlineLevel="0" collapsed="false">
      <c r="A235" s="11" t="s">
        <v>171</v>
      </c>
      <c r="B235" s="11" t="n">
        <v>13</v>
      </c>
      <c r="C235" s="11" t="s">
        <v>172</v>
      </c>
      <c r="D235" s="11" t="n">
        <v>2012</v>
      </c>
      <c r="E235" s="11" t="s">
        <v>173</v>
      </c>
      <c r="F235" s="11" t="s">
        <v>120</v>
      </c>
      <c r="G235" s="21" t="n">
        <v>11.6</v>
      </c>
      <c r="H235" s="21" t="n">
        <v>560</v>
      </c>
      <c r="I235" s="1" t="n">
        <f aca="false">(G235 +10) / (H235/1000)</f>
        <v>38.5714285714286</v>
      </c>
      <c r="J235" s="1" t="n">
        <v>5.8</v>
      </c>
      <c r="K235" s="22" t="s">
        <v>174</v>
      </c>
      <c r="L235" s="11" t="s">
        <v>90</v>
      </c>
      <c r="M235" s="11" t="s">
        <v>175</v>
      </c>
      <c r="N235" s="11" t="s">
        <v>77</v>
      </c>
      <c r="O235" s="11" t="s">
        <v>77</v>
      </c>
      <c r="P235" s="11" t="s">
        <v>92</v>
      </c>
      <c r="Q235" s="11" t="s">
        <v>78</v>
      </c>
      <c r="R235" s="11" t="n">
        <v>2</v>
      </c>
      <c r="S235" s="11" t="s">
        <v>53</v>
      </c>
      <c r="T235" s="12" t="n">
        <v>39356</v>
      </c>
      <c r="U235" s="11" t="n">
        <v>5</v>
      </c>
      <c r="V235" s="11" t="s">
        <v>54</v>
      </c>
      <c r="W235" s="11" t="n">
        <f aca="false">R235*U235</f>
        <v>10</v>
      </c>
      <c r="X235" s="14" t="n">
        <v>236.3</v>
      </c>
      <c r="Y235" s="14" t="n">
        <v>19.98</v>
      </c>
      <c r="Z235" s="13" t="n">
        <f aca="false">Y235*SQRT(AA235)</f>
        <v>34.6063751352262</v>
      </c>
      <c r="AA235" s="15" t="n">
        <v>3</v>
      </c>
      <c r="AB235" s="13" t="n">
        <v>212.6</v>
      </c>
      <c r="AC235" s="13" t="n">
        <v>59.2</v>
      </c>
      <c r="AD235" s="13" t="n">
        <f aca="false">AC235*SQRT(AE235)</f>
        <v>102.537407808078</v>
      </c>
      <c r="AE235" s="11" t="n">
        <v>3</v>
      </c>
      <c r="AF235" s="11" t="n">
        <f aca="false">LN(AB235/X235)</f>
        <v>-0.105689718285015</v>
      </c>
      <c r="AG235" s="11" t="n">
        <f aca="false">((AD235)^2/((AB235)^2 * AE235)) + ((Z235)^2/((X235)^2 * AA235))</f>
        <v>0.0846877103974024</v>
      </c>
      <c r="AH235" s="11" t="n">
        <f aca="false">((AA235*AE235)/(AA235+AE235)) + ((U235*U235)/(U235+U235))</f>
        <v>4</v>
      </c>
      <c r="AI235" s="11" t="n">
        <f aca="false">AH235/8</f>
        <v>0.5</v>
      </c>
      <c r="AJ235" s="11" t="n">
        <f aca="false">AF235*AI235</f>
        <v>-0.0528448591425075</v>
      </c>
      <c r="AK235" s="11" t="s">
        <v>68</v>
      </c>
      <c r="AL235" s="11" t="s">
        <v>69</v>
      </c>
      <c r="AM235" s="11" t="s">
        <v>70</v>
      </c>
      <c r="AN235" s="11" t="s">
        <v>58</v>
      </c>
      <c r="AO235" s="17" t="s">
        <v>63</v>
      </c>
      <c r="AP235" s="11" t="s">
        <v>154</v>
      </c>
      <c r="AQ235" s="11" t="s">
        <v>179</v>
      </c>
    </row>
    <row r="236" customFormat="false" ht="13.8" hidden="false" customHeight="false" outlineLevel="0" collapsed="false">
      <c r="A236" s="11" t="s">
        <v>171</v>
      </c>
      <c r="B236" s="11" t="n">
        <v>13</v>
      </c>
      <c r="C236" s="11" t="s">
        <v>172</v>
      </c>
      <c r="D236" s="11" t="n">
        <v>2012</v>
      </c>
      <c r="E236" s="11" t="s">
        <v>173</v>
      </c>
      <c r="F236" s="11" t="s">
        <v>46</v>
      </c>
      <c r="G236" s="21" t="n">
        <v>11.6</v>
      </c>
      <c r="H236" s="21" t="n">
        <v>560</v>
      </c>
      <c r="I236" s="1" t="n">
        <f aca="false">(G236 +10) / (H236/1000)</f>
        <v>38.5714285714286</v>
      </c>
      <c r="J236" s="1" t="n">
        <v>5.8</v>
      </c>
      <c r="K236" s="22" t="s">
        <v>174</v>
      </c>
      <c r="L236" s="11" t="s">
        <v>90</v>
      </c>
      <c r="M236" s="11" t="s">
        <v>180</v>
      </c>
      <c r="N236" s="11" t="s">
        <v>77</v>
      </c>
      <c r="O236" s="11" t="s">
        <v>77</v>
      </c>
      <c r="P236" s="11" t="s">
        <v>92</v>
      </c>
      <c r="Q236" s="11" t="s">
        <v>78</v>
      </c>
      <c r="R236" s="11" t="n">
        <v>2</v>
      </c>
      <c r="S236" s="11" t="s">
        <v>53</v>
      </c>
      <c r="T236" s="12" t="n">
        <v>39356</v>
      </c>
      <c r="U236" s="11" t="n">
        <v>5</v>
      </c>
      <c r="V236" s="11" t="s">
        <v>54</v>
      </c>
      <c r="W236" s="11" t="n">
        <f aca="false">R236*U236</f>
        <v>10</v>
      </c>
      <c r="X236" s="13" t="n">
        <v>456.7</v>
      </c>
      <c r="Y236" s="13" t="n">
        <v>130.2</v>
      </c>
      <c r="Z236" s="13" t="n">
        <f aca="false">Y236*SQRT(AA236)</f>
        <v>225.513015145468</v>
      </c>
      <c r="AA236" s="11" t="n">
        <v>3</v>
      </c>
      <c r="AB236" s="13" t="n">
        <v>358.6</v>
      </c>
      <c r="AC236" s="13" t="n">
        <v>83.42</v>
      </c>
      <c r="AD236" s="13" t="n">
        <f aca="false">AC236*SQRT(AE236)</f>
        <v>144.487678367396</v>
      </c>
      <c r="AE236" s="11" t="n">
        <v>3</v>
      </c>
      <c r="AF236" s="11" t="n">
        <f aca="false">LN(AB236/X236)</f>
        <v>-0.241819159019921</v>
      </c>
      <c r="AG236" s="11" t="n">
        <f aca="false">((AD236)^2/((AB236)^2 * AE236)) + ((Z236)^2/((X236)^2 * AA236))</f>
        <v>0.135390821647366</v>
      </c>
      <c r="AH236" s="11" t="n">
        <f aca="false">((AA236*AE236)/(AA236+AE236)) + ((U236*U236)/(U236+U236))</f>
        <v>4</v>
      </c>
      <c r="AI236" s="11" t="n">
        <f aca="false">AH236/8</f>
        <v>0.5</v>
      </c>
      <c r="AJ236" s="11" t="n">
        <f aca="false">AF236*AI236</f>
        <v>-0.120909579509961</v>
      </c>
      <c r="AK236" s="11" t="s">
        <v>68</v>
      </c>
      <c r="AL236" s="11" t="s">
        <v>69</v>
      </c>
      <c r="AM236" s="11" t="s">
        <v>70</v>
      </c>
      <c r="AN236" s="11" t="s">
        <v>58</v>
      </c>
      <c r="AO236" s="17" t="s">
        <v>63</v>
      </c>
      <c r="AP236" s="11" t="s">
        <v>154</v>
      </c>
      <c r="AQ236" s="11" t="s">
        <v>179</v>
      </c>
    </row>
    <row r="237" customFormat="false" ht="13.8" hidden="false" customHeight="false" outlineLevel="0" collapsed="false">
      <c r="A237" s="11" t="s">
        <v>171</v>
      </c>
      <c r="B237" s="11" t="n">
        <v>13</v>
      </c>
      <c r="C237" s="11" t="s">
        <v>172</v>
      </c>
      <c r="D237" s="11" t="n">
        <v>2012</v>
      </c>
      <c r="E237" s="11" t="s">
        <v>173</v>
      </c>
      <c r="F237" s="11" t="s">
        <v>120</v>
      </c>
      <c r="G237" s="21" t="n">
        <v>11.6</v>
      </c>
      <c r="H237" s="21" t="n">
        <v>560</v>
      </c>
      <c r="I237" s="1" t="n">
        <f aca="false">(G237 +10) / (H237/1000)</f>
        <v>38.5714285714286</v>
      </c>
      <c r="J237" s="1" t="n">
        <v>5.8</v>
      </c>
      <c r="K237" s="22" t="s">
        <v>174</v>
      </c>
      <c r="L237" s="11" t="s">
        <v>90</v>
      </c>
      <c r="M237" s="11" t="s">
        <v>180</v>
      </c>
      <c r="N237" s="11" t="s">
        <v>77</v>
      </c>
      <c r="O237" s="11" t="s">
        <v>77</v>
      </c>
      <c r="P237" s="11" t="s">
        <v>92</v>
      </c>
      <c r="Q237" s="11" t="s">
        <v>78</v>
      </c>
      <c r="R237" s="11" t="n">
        <v>2</v>
      </c>
      <c r="S237" s="11" t="s">
        <v>53</v>
      </c>
      <c r="T237" s="12" t="n">
        <v>39356</v>
      </c>
      <c r="U237" s="11" t="n">
        <v>5</v>
      </c>
      <c r="V237" s="11" t="s">
        <v>54</v>
      </c>
      <c r="W237" s="11" t="n">
        <f aca="false">R237*U237</f>
        <v>10</v>
      </c>
      <c r="X237" s="14" t="n">
        <v>261.3</v>
      </c>
      <c r="Y237" s="14" t="n">
        <v>26.18</v>
      </c>
      <c r="Z237" s="13" t="n">
        <f aca="false">Y237*SQRT(AA237)</f>
        <v>45.3450901421532</v>
      </c>
      <c r="AA237" s="15" t="n">
        <v>3</v>
      </c>
      <c r="AB237" s="13" t="n">
        <v>260.5</v>
      </c>
      <c r="AC237" s="13" t="n">
        <v>20.27</v>
      </c>
      <c r="AD237" s="13" t="n">
        <f aca="false">AC237*SQRT(AE237)</f>
        <v>35.1086698694211</v>
      </c>
      <c r="AE237" s="11" t="n">
        <v>3</v>
      </c>
      <c r="AF237" s="11" t="n">
        <f aca="false">LN(AB237/X237)</f>
        <v>-0.00306631133314528</v>
      </c>
      <c r="AG237" s="11" t="n">
        <f aca="false">((AD237)^2/((AB237)^2 * AE237)) + ((Z237)^2/((X237)^2 * AA237))</f>
        <v>0.0160929986141855</v>
      </c>
      <c r="AH237" s="11" t="n">
        <f aca="false">((AA237*AE237)/(AA237+AE237)) + ((U237*U237)/(U237+U237))</f>
        <v>4</v>
      </c>
      <c r="AI237" s="11" t="n">
        <f aca="false">AH237/8</f>
        <v>0.5</v>
      </c>
      <c r="AJ237" s="11" t="n">
        <f aca="false">AF237*AI237</f>
        <v>-0.00153315566657264</v>
      </c>
      <c r="AK237" s="11" t="s">
        <v>68</v>
      </c>
      <c r="AL237" s="11" t="s">
        <v>69</v>
      </c>
      <c r="AM237" s="11" t="s">
        <v>70</v>
      </c>
      <c r="AN237" s="11" t="s">
        <v>58</v>
      </c>
      <c r="AO237" s="17" t="s">
        <v>63</v>
      </c>
      <c r="AP237" s="11" t="s">
        <v>154</v>
      </c>
      <c r="AQ237" s="11" t="s">
        <v>179</v>
      </c>
    </row>
    <row r="238" customFormat="false" ht="13.8" hidden="false" customHeight="false" outlineLevel="0" collapsed="false">
      <c r="A238" s="11" t="s">
        <v>181</v>
      </c>
      <c r="B238" s="11" t="n">
        <v>14</v>
      </c>
      <c r="C238" s="11" t="s">
        <v>88</v>
      </c>
      <c r="D238" s="11" t="n">
        <v>2015</v>
      </c>
      <c r="E238" s="11" t="s">
        <v>182</v>
      </c>
      <c r="F238" s="11" t="s">
        <v>46</v>
      </c>
      <c r="G238" s="1" t="n">
        <v>-3.8</v>
      </c>
      <c r="H238" s="1" t="n">
        <v>383</v>
      </c>
      <c r="I238" s="1" t="n">
        <f aca="false">(G238 +10) / (H238/1000)</f>
        <v>16.1879895561358</v>
      </c>
      <c r="J238" s="1" t="n">
        <v>8.7</v>
      </c>
      <c r="K238" s="22" t="s">
        <v>74</v>
      </c>
      <c r="L238" s="11" t="s">
        <v>90</v>
      </c>
      <c r="M238" s="11" t="s">
        <v>183</v>
      </c>
      <c r="N238" s="11" t="s">
        <v>77</v>
      </c>
      <c r="O238" s="11" t="s">
        <v>77</v>
      </c>
      <c r="P238" s="11" t="s">
        <v>92</v>
      </c>
      <c r="Q238" s="11" t="s">
        <v>184</v>
      </c>
      <c r="R238" s="11" t="n">
        <v>1.4</v>
      </c>
      <c r="S238" s="11" t="s">
        <v>79</v>
      </c>
      <c r="T238" s="12" t="n">
        <v>40817</v>
      </c>
      <c r="U238" s="11" t="n">
        <v>3</v>
      </c>
      <c r="V238" s="11" t="s">
        <v>80</v>
      </c>
      <c r="W238" s="11" t="n">
        <f aca="false">R238*U238</f>
        <v>4.2</v>
      </c>
      <c r="X238" s="13" t="n">
        <v>2.74</v>
      </c>
      <c r="Y238" s="13" t="s">
        <v>162</v>
      </c>
      <c r="Z238" s="13" t="n">
        <f aca="false">X238/10</f>
        <v>0.274</v>
      </c>
      <c r="AA238" s="11" t="n">
        <v>3</v>
      </c>
      <c r="AB238" s="13" t="n">
        <v>2.54</v>
      </c>
      <c r="AC238" s="13" t="s">
        <v>162</v>
      </c>
      <c r="AD238" s="13" t="n">
        <f aca="false">AB238/10</f>
        <v>0.254</v>
      </c>
      <c r="AE238" s="11" t="n">
        <v>3</v>
      </c>
      <c r="AF238" s="11" t="n">
        <f aca="false">LN(AB238/X238)</f>
        <v>-0.0757938393695337</v>
      </c>
      <c r="AG238" s="11" t="n">
        <f aca="false">((AD238)^2/((AB238)^2 * AE238)) + ((Z238)^2/((X238)^2 * AA238))</f>
        <v>0.00666666666666667</v>
      </c>
      <c r="AH238" s="11" t="n">
        <f aca="false">((AA238*AE238)/(AA238+AE238)) + ((U238*U238)/(U238+U238))</f>
        <v>3</v>
      </c>
      <c r="AI238" s="11" t="n">
        <f aca="false">AH238/2</f>
        <v>1.5</v>
      </c>
      <c r="AJ238" s="11" t="n">
        <f aca="false">AF238*AI238</f>
        <v>-0.113690759054301</v>
      </c>
      <c r="AK238" s="11" t="s">
        <v>185</v>
      </c>
      <c r="AL238" s="11" t="s">
        <v>56</v>
      </c>
      <c r="AM238" s="11" t="s">
        <v>64</v>
      </c>
      <c r="AN238" s="11" t="s">
        <v>58</v>
      </c>
      <c r="AO238" s="11" t="s">
        <v>110</v>
      </c>
      <c r="AP238" s="11" t="s">
        <v>65</v>
      </c>
      <c r="AQ238" s="11" t="s">
        <v>162</v>
      </c>
    </row>
    <row r="239" customFormat="false" ht="13.8" hidden="false" customHeight="false" outlineLevel="0" collapsed="false">
      <c r="A239" s="11" t="s">
        <v>181</v>
      </c>
      <c r="B239" s="11" t="n">
        <v>14</v>
      </c>
      <c r="C239" s="11" t="s">
        <v>88</v>
      </c>
      <c r="D239" s="11" t="n">
        <v>2015</v>
      </c>
      <c r="E239" s="11" t="s">
        <v>182</v>
      </c>
      <c r="F239" s="11" t="s">
        <v>46</v>
      </c>
      <c r="G239" s="1" t="n">
        <v>-3.8</v>
      </c>
      <c r="H239" s="1" t="n">
        <v>383</v>
      </c>
      <c r="I239" s="1" t="n">
        <f aca="false">(G239 +10) / (H239/1000)</f>
        <v>16.1879895561358</v>
      </c>
      <c r="J239" s="1" t="n">
        <v>8.7</v>
      </c>
      <c r="K239" s="22" t="s">
        <v>74</v>
      </c>
      <c r="L239" s="11" t="s">
        <v>90</v>
      </c>
      <c r="M239" s="11" t="s">
        <v>183</v>
      </c>
      <c r="N239" s="11" t="s">
        <v>77</v>
      </c>
      <c r="O239" s="11" t="s">
        <v>77</v>
      </c>
      <c r="P239" s="11" t="s">
        <v>92</v>
      </c>
      <c r="Q239" s="11" t="s">
        <v>184</v>
      </c>
      <c r="R239" s="11" t="n">
        <v>1.4</v>
      </c>
      <c r="S239" s="11" t="s">
        <v>79</v>
      </c>
      <c r="T239" s="12" t="n">
        <v>40817</v>
      </c>
      <c r="U239" s="11" t="n">
        <v>3</v>
      </c>
      <c r="V239" s="11" t="s">
        <v>80</v>
      </c>
      <c r="W239" s="11" t="n">
        <f aca="false">R239*U239</f>
        <v>4.2</v>
      </c>
      <c r="X239" s="13" t="n">
        <v>1.74</v>
      </c>
      <c r="Y239" s="13" t="s">
        <v>162</v>
      </c>
      <c r="Z239" s="13" t="n">
        <f aca="false">X239/10</f>
        <v>0.174</v>
      </c>
      <c r="AA239" s="11" t="n">
        <v>3</v>
      </c>
      <c r="AB239" s="13" t="n">
        <v>1.98</v>
      </c>
      <c r="AC239" s="13" t="s">
        <v>162</v>
      </c>
      <c r="AD239" s="13" t="n">
        <f aca="false">AB239/10</f>
        <v>0.198</v>
      </c>
      <c r="AE239" s="11" t="n">
        <v>3</v>
      </c>
      <c r="AF239" s="11" t="n">
        <f aca="false">LN(AB239/X239)</f>
        <v>0.129211731480006</v>
      </c>
      <c r="AG239" s="11" t="n">
        <f aca="false">((AD239)^2/((AB239)^2 * AE239)) + ((Z239)^2/((X239)^2 * AA239))</f>
        <v>0.00666666666666667</v>
      </c>
      <c r="AH239" s="11" t="n">
        <f aca="false">((AA239*AE239)/(AA239+AE239)) + ((U239*U239)/(U239+U239))</f>
        <v>3</v>
      </c>
      <c r="AI239" s="11" t="n">
        <f aca="false">AH239/2</f>
        <v>1.5</v>
      </c>
      <c r="AJ239" s="11" t="n">
        <f aca="false">AF239*AI239</f>
        <v>0.193817597220009</v>
      </c>
      <c r="AK239" s="11" t="s">
        <v>185</v>
      </c>
      <c r="AL239" s="11" t="s">
        <v>56</v>
      </c>
      <c r="AM239" s="11" t="s">
        <v>64</v>
      </c>
      <c r="AN239" s="11" t="s">
        <v>58</v>
      </c>
      <c r="AO239" s="17" t="s">
        <v>156</v>
      </c>
      <c r="AP239" s="11" t="s">
        <v>65</v>
      </c>
      <c r="AQ239" s="11" t="s">
        <v>162</v>
      </c>
    </row>
    <row r="240" customFormat="false" ht="13.8" hidden="false" customHeight="false" outlineLevel="0" collapsed="false">
      <c r="A240" s="11" t="s">
        <v>181</v>
      </c>
      <c r="B240" s="11" t="n">
        <v>14</v>
      </c>
      <c r="C240" s="11" t="s">
        <v>88</v>
      </c>
      <c r="D240" s="11" t="n">
        <v>2015</v>
      </c>
      <c r="E240" s="11" t="s">
        <v>182</v>
      </c>
      <c r="F240" s="11" t="s">
        <v>46</v>
      </c>
      <c r="G240" s="1" t="n">
        <v>-3.8</v>
      </c>
      <c r="H240" s="1" t="n">
        <v>383</v>
      </c>
      <c r="I240" s="1" t="n">
        <f aca="false">(G240 +10) / (H240/1000)</f>
        <v>16.1879895561358</v>
      </c>
      <c r="J240" s="1" t="n">
        <v>8.7</v>
      </c>
      <c r="K240" s="22" t="s">
        <v>74</v>
      </c>
      <c r="L240" s="11" t="s">
        <v>90</v>
      </c>
      <c r="M240" s="11" t="s">
        <v>183</v>
      </c>
      <c r="N240" s="11" t="s">
        <v>77</v>
      </c>
      <c r="O240" s="11" t="s">
        <v>77</v>
      </c>
      <c r="P240" s="11" t="s">
        <v>92</v>
      </c>
      <c r="Q240" s="11" t="s">
        <v>184</v>
      </c>
      <c r="R240" s="11" t="n">
        <v>1.4</v>
      </c>
      <c r="S240" s="11" t="s">
        <v>79</v>
      </c>
      <c r="T240" s="12" t="n">
        <v>40817</v>
      </c>
      <c r="U240" s="11" t="n">
        <v>3</v>
      </c>
      <c r="V240" s="11" t="s">
        <v>80</v>
      </c>
      <c r="W240" s="11" t="n">
        <f aca="false">R240*U240</f>
        <v>4.2</v>
      </c>
      <c r="X240" s="13" t="n">
        <v>15.8</v>
      </c>
      <c r="Y240" s="13" t="s">
        <v>162</v>
      </c>
      <c r="Z240" s="13" t="n">
        <f aca="false">X240/10</f>
        <v>1.58</v>
      </c>
      <c r="AA240" s="11" t="n">
        <v>3</v>
      </c>
      <c r="AB240" s="13" t="n">
        <v>16</v>
      </c>
      <c r="AC240" s="13" t="s">
        <v>162</v>
      </c>
      <c r="AD240" s="13" t="n">
        <f aca="false">AB240/10</f>
        <v>1.6</v>
      </c>
      <c r="AE240" s="11" t="n">
        <v>3</v>
      </c>
      <c r="AF240" s="11" t="n">
        <f aca="false">LN(AB240/X240)</f>
        <v>0.01257878220686</v>
      </c>
      <c r="AG240" s="11" t="n">
        <f aca="false">((AD240)^2/((AB240)^2 * AE240)) + ((Z240)^2/((X240)^2 * AA240))</f>
        <v>0.00666666666666667</v>
      </c>
      <c r="AH240" s="11" t="n">
        <f aca="false">((AA240*AE240)/(AA240+AE240)) + ((U240*U240)/(U240+U240))</f>
        <v>3</v>
      </c>
      <c r="AI240" s="11" t="n">
        <f aca="false">AH240/2</f>
        <v>1.5</v>
      </c>
      <c r="AJ240" s="11" t="n">
        <f aca="false">AF240*AI240</f>
        <v>0.01886817331029</v>
      </c>
      <c r="AK240" s="11" t="s">
        <v>185</v>
      </c>
      <c r="AL240" s="11" t="s">
        <v>56</v>
      </c>
      <c r="AM240" s="11" t="s">
        <v>67</v>
      </c>
      <c r="AN240" s="11" t="s">
        <v>58</v>
      </c>
      <c r="AO240" s="11" t="s">
        <v>110</v>
      </c>
      <c r="AP240" s="11" t="s">
        <v>65</v>
      </c>
      <c r="AQ240" s="11" t="s">
        <v>162</v>
      </c>
    </row>
    <row r="241" customFormat="false" ht="13.8" hidden="false" customHeight="false" outlineLevel="0" collapsed="false">
      <c r="A241" s="11" t="s">
        <v>181</v>
      </c>
      <c r="B241" s="11" t="n">
        <v>14</v>
      </c>
      <c r="C241" s="11" t="s">
        <v>88</v>
      </c>
      <c r="D241" s="11" t="n">
        <v>2015</v>
      </c>
      <c r="E241" s="11" t="s">
        <v>182</v>
      </c>
      <c r="F241" s="11" t="s">
        <v>46</v>
      </c>
      <c r="G241" s="1" t="n">
        <v>-3.8</v>
      </c>
      <c r="H241" s="1" t="n">
        <v>383</v>
      </c>
      <c r="I241" s="1" t="n">
        <f aca="false">(G241 +10) / (H241/1000)</f>
        <v>16.1879895561358</v>
      </c>
      <c r="J241" s="1" t="n">
        <v>8.7</v>
      </c>
      <c r="K241" s="22" t="s">
        <v>74</v>
      </c>
      <c r="L241" s="11" t="s">
        <v>90</v>
      </c>
      <c r="M241" s="11" t="s">
        <v>183</v>
      </c>
      <c r="N241" s="11" t="s">
        <v>77</v>
      </c>
      <c r="O241" s="11" t="s">
        <v>77</v>
      </c>
      <c r="P241" s="11" t="s">
        <v>92</v>
      </c>
      <c r="Q241" s="11" t="s">
        <v>184</v>
      </c>
      <c r="R241" s="11" t="n">
        <v>1.4</v>
      </c>
      <c r="S241" s="11" t="s">
        <v>79</v>
      </c>
      <c r="T241" s="12" t="n">
        <v>40817</v>
      </c>
      <c r="U241" s="11" t="n">
        <v>3</v>
      </c>
      <c r="V241" s="11" t="s">
        <v>80</v>
      </c>
      <c r="W241" s="11" t="n">
        <f aca="false">R241*U241</f>
        <v>4.2</v>
      </c>
      <c r="X241" s="13" t="n">
        <v>18.3</v>
      </c>
      <c r="Y241" s="13" t="s">
        <v>162</v>
      </c>
      <c r="Z241" s="13" t="n">
        <f aca="false">X241/10</f>
        <v>1.83</v>
      </c>
      <c r="AA241" s="11" t="n">
        <v>3</v>
      </c>
      <c r="AB241" s="13" t="n">
        <v>16.6</v>
      </c>
      <c r="AC241" s="13" t="s">
        <v>162</v>
      </c>
      <c r="AD241" s="13" t="n">
        <f aca="false">AB241/10</f>
        <v>1.66</v>
      </c>
      <c r="AE241" s="11" t="n">
        <v>3</v>
      </c>
      <c r="AF241" s="11" t="n">
        <f aca="false">LN(AB241/X241)</f>
        <v>-0.0974983644848777</v>
      </c>
      <c r="AG241" s="11" t="n">
        <f aca="false">((AD241)^2/((AB241)^2 * AE241)) + ((Z241)^2/((X241)^2 * AA241))</f>
        <v>0.00666666666666667</v>
      </c>
      <c r="AH241" s="11" t="n">
        <f aca="false">((AA241*AE241)/(AA241+AE241)) + ((U241*U241)/(U241+U241))</f>
        <v>3</v>
      </c>
      <c r="AI241" s="11" t="n">
        <f aca="false">AH241/2</f>
        <v>1.5</v>
      </c>
      <c r="AJ241" s="11" t="n">
        <f aca="false">AF241*AI241</f>
        <v>-0.146247546727317</v>
      </c>
      <c r="AK241" s="11" t="s">
        <v>185</v>
      </c>
      <c r="AL241" s="11" t="s">
        <v>56</v>
      </c>
      <c r="AM241" s="11" t="s">
        <v>67</v>
      </c>
      <c r="AN241" s="11" t="s">
        <v>58</v>
      </c>
      <c r="AO241" s="17" t="s">
        <v>156</v>
      </c>
      <c r="AP241" s="11" t="s">
        <v>65</v>
      </c>
      <c r="AQ241" s="11" t="s">
        <v>162</v>
      </c>
    </row>
    <row r="242" customFormat="false" ht="13.8" hidden="false" customHeight="false" outlineLevel="0" collapsed="false">
      <c r="A242" s="11" t="s">
        <v>181</v>
      </c>
      <c r="B242" s="11" t="n">
        <v>14</v>
      </c>
      <c r="C242" s="11" t="s">
        <v>88</v>
      </c>
      <c r="D242" s="11" t="n">
        <v>2015</v>
      </c>
      <c r="E242" s="11" t="s">
        <v>182</v>
      </c>
      <c r="F242" s="11" t="s">
        <v>46</v>
      </c>
      <c r="G242" s="1" t="n">
        <v>-3.8</v>
      </c>
      <c r="H242" s="1" t="n">
        <v>383</v>
      </c>
      <c r="I242" s="1" t="n">
        <f aca="false">(G242 +10) / (H242/1000)</f>
        <v>16.1879895561358</v>
      </c>
      <c r="J242" s="1" t="n">
        <v>8.7</v>
      </c>
      <c r="K242" s="22" t="s">
        <v>74</v>
      </c>
      <c r="L242" s="11" t="s">
        <v>90</v>
      </c>
      <c r="M242" s="11" t="s">
        <v>183</v>
      </c>
      <c r="N242" s="11" t="s">
        <v>77</v>
      </c>
      <c r="O242" s="11" t="s">
        <v>77</v>
      </c>
      <c r="P242" s="11" t="s">
        <v>92</v>
      </c>
      <c r="Q242" s="11" t="s">
        <v>184</v>
      </c>
      <c r="R242" s="11" t="n">
        <v>1.4</v>
      </c>
      <c r="S242" s="11" t="s">
        <v>79</v>
      </c>
      <c r="T242" s="12" t="n">
        <v>40817</v>
      </c>
      <c r="U242" s="11" t="n">
        <v>3</v>
      </c>
      <c r="V242" s="11" t="s">
        <v>80</v>
      </c>
      <c r="W242" s="11" t="n">
        <f aca="false">R242*U242</f>
        <v>4.2</v>
      </c>
      <c r="X242" s="13" t="n">
        <v>35.7</v>
      </c>
      <c r="Y242" s="13" t="s">
        <v>162</v>
      </c>
      <c r="Z242" s="13" t="n">
        <f aca="false">X242/10</f>
        <v>3.57</v>
      </c>
      <c r="AA242" s="11" t="n">
        <v>3</v>
      </c>
      <c r="AB242" s="13" t="n">
        <v>37.1</v>
      </c>
      <c r="AC242" s="13" t="s">
        <v>162</v>
      </c>
      <c r="AD242" s="13" t="n">
        <f aca="false">AB242/10</f>
        <v>3.71</v>
      </c>
      <c r="AE242" s="11" t="n">
        <v>3</v>
      </c>
      <c r="AF242" s="11" t="n">
        <f aca="false">LN(AB242/X242)</f>
        <v>0.0384662808277959</v>
      </c>
      <c r="AG242" s="11" t="n">
        <f aca="false">((AD242)^2/((AB242)^2 * AE242)) + ((Z242)^2/((X242)^2 * AA242))</f>
        <v>0.00666666666666667</v>
      </c>
      <c r="AH242" s="11" t="n">
        <f aca="false">((AA242*AE242)/(AA242+AE242)) + ((U242*U242)/(U242+U242))</f>
        <v>3</v>
      </c>
      <c r="AI242" s="11" t="n">
        <f aca="false">AH242/2</f>
        <v>1.5</v>
      </c>
      <c r="AJ242" s="11" t="n">
        <f aca="false">AF242*AI242</f>
        <v>0.0576994212416938</v>
      </c>
      <c r="AK242" s="11" t="s">
        <v>185</v>
      </c>
      <c r="AL242" s="11" t="s">
        <v>56</v>
      </c>
      <c r="AM242" s="11" t="s">
        <v>66</v>
      </c>
      <c r="AN242" s="11" t="s">
        <v>58</v>
      </c>
      <c r="AO242" s="11" t="s">
        <v>110</v>
      </c>
      <c r="AP242" s="11" t="s">
        <v>65</v>
      </c>
      <c r="AQ242" s="11" t="s">
        <v>162</v>
      </c>
    </row>
    <row r="243" customFormat="false" ht="13.8" hidden="false" customHeight="false" outlineLevel="0" collapsed="false">
      <c r="A243" s="11" t="s">
        <v>181</v>
      </c>
      <c r="B243" s="11" t="n">
        <v>14</v>
      </c>
      <c r="C243" s="11" t="s">
        <v>88</v>
      </c>
      <c r="D243" s="11" t="n">
        <v>2015</v>
      </c>
      <c r="E243" s="11" t="s">
        <v>182</v>
      </c>
      <c r="F243" s="11" t="s">
        <v>46</v>
      </c>
      <c r="G243" s="1" t="n">
        <v>-3.8</v>
      </c>
      <c r="H243" s="1" t="n">
        <v>383</v>
      </c>
      <c r="I243" s="1" t="n">
        <f aca="false">(G243 +10) / (H243/1000)</f>
        <v>16.1879895561358</v>
      </c>
      <c r="J243" s="1" t="n">
        <v>8.7</v>
      </c>
      <c r="K243" s="22" t="s">
        <v>74</v>
      </c>
      <c r="L243" s="11" t="s">
        <v>90</v>
      </c>
      <c r="M243" s="11" t="s">
        <v>183</v>
      </c>
      <c r="N243" s="11" t="s">
        <v>77</v>
      </c>
      <c r="O243" s="11" t="s">
        <v>77</v>
      </c>
      <c r="P243" s="11" t="s">
        <v>92</v>
      </c>
      <c r="Q243" s="11" t="s">
        <v>184</v>
      </c>
      <c r="R243" s="11" t="n">
        <v>1.4</v>
      </c>
      <c r="S243" s="11" t="s">
        <v>79</v>
      </c>
      <c r="T243" s="12" t="n">
        <v>40817</v>
      </c>
      <c r="U243" s="11" t="n">
        <v>3</v>
      </c>
      <c r="V243" s="11" t="s">
        <v>80</v>
      </c>
      <c r="W243" s="11" t="n">
        <f aca="false">R243*U243</f>
        <v>4.2</v>
      </c>
      <c r="X243" s="13" t="n">
        <v>33.5</v>
      </c>
      <c r="Y243" s="13" t="s">
        <v>162</v>
      </c>
      <c r="Z243" s="13" t="n">
        <f aca="false">X243/10</f>
        <v>3.35</v>
      </c>
      <c r="AA243" s="11" t="n">
        <v>3</v>
      </c>
      <c r="AB243" s="13" t="n">
        <v>35.7</v>
      </c>
      <c r="AC243" s="13" t="s">
        <v>162</v>
      </c>
      <c r="AD243" s="13" t="n">
        <f aca="false">AB243/10</f>
        <v>3.57</v>
      </c>
      <c r="AE243" s="11" t="n">
        <v>3</v>
      </c>
      <c r="AF243" s="11" t="n">
        <f aca="false">LN(AB243/X243)</f>
        <v>0.0636052499545727</v>
      </c>
      <c r="AG243" s="11" t="n">
        <f aca="false">((AD243)^2/((AB243)^2 * AE243)) + ((Z243)^2/((X243)^2 * AA243))</f>
        <v>0.00666666666666667</v>
      </c>
      <c r="AH243" s="11" t="n">
        <f aca="false">((AA243*AE243)/(AA243+AE243)) + ((U243*U243)/(U243+U243))</f>
        <v>3</v>
      </c>
      <c r="AI243" s="11" t="n">
        <f aca="false">AH243/2</f>
        <v>1.5</v>
      </c>
      <c r="AJ243" s="11" t="n">
        <f aca="false">AF243*AI243</f>
        <v>0.0954078749318591</v>
      </c>
      <c r="AK243" s="11" t="s">
        <v>185</v>
      </c>
      <c r="AL243" s="11" t="s">
        <v>56</v>
      </c>
      <c r="AM243" s="11" t="s">
        <v>66</v>
      </c>
      <c r="AN243" s="11" t="s">
        <v>58</v>
      </c>
      <c r="AO243" s="17" t="s">
        <v>156</v>
      </c>
      <c r="AP243" s="11" t="s">
        <v>65</v>
      </c>
      <c r="AQ243" s="11" t="s">
        <v>162</v>
      </c>
    </row>
    <row r="244" customFormat="false" ht="13.8" hidden="false" customHeight="false" outlineLevel="0" collapsed="false">
      <c r="A244" s="11" t="s">
        <v>181</v>
      </c>
      <c r="B244" s="11" t="n">
        <v>14</v>
      </c>
      <c r="C244" s="11" t="s">
        <v>88</v>
      </c>
      <c r="D244" s="11" t="n">
        <v>2015</v>
      </c>
      <c r="E244" s="11" t="s">
        <v>182</v>
      </c>
      <c r="F244" s="11" t="s">
        <v>46</v>
      </c>
      <c r="G244" s="1" t="n">
        <v>-3.8</v>
      </c>
      <c r="H244" s="1" t="n">
        <v>383</v>
      </c>
      <c r="I244" s="1" t="n">
        <f aca="false">(G244 +10) / (H244/1000)</f>
        <v>16.1879895561358</v>
      </c>
      <c r="J244" s="1" t="n">
        <v>8.7</v>
      </c>
      <c r="K244" s="22" t="s">
        <v>74</v>
      </c>
      <c r="L244" s="11" t="s">
        <v>90</v>
      </c>
      <c r="M244" s="11" t="s">
        <v>183</v>
      </c>
      <c r="N244" s="11" t="s">
        <v>77</v>
      </c>
      <c r="O244" s="11" t="s">
        <v>77</v>
      </c>
      <c r="P244" s="11" t="s">
        <v>92</v>
      </c>
      <c r="Q244" s="11" t="s">
        <v>184</v>
      </c>
      <c r="R244" s="11" t="n">
        <v>1.4</v>
      </c>
      <c r="S244" s="11" t="s">
        <v>79</v>
      </c>
      <c r="T244" s="12" t="n">
        <v>40817</v>
      </c>
      <c r="U244" s="11" t="n">
        <v>3</v>
      </c>
      <c r="V244" s="11" t="s">
        <v>80</v>
      </c>
      <c r="W244" s="11" t="n">
        <f aca="false">R244*U244</f>
        <v>4.2</v>
      </c>
      <c r="X244" s="13" t="n">
        <v>334.19</v>
      </c>
      <c r="Y244" s="13" t="n">
        <v>63.48</v>
      </c>
      <c r="Z244" s="13" t="n">
        <f aca="false">Y244*SQRT(AA244)</f>
        <v>109.950585264472</v>
      </c>
      <c r="AA244" s="11" t="n">
        <v>3</v>
      </c>
      <c r="AB244" s="2" t="n">
        <v>722.52</v>
      </c>
      <c r="AC244" s="2" t="n">
        <v>100.82</v>
      </c>
      <c r="AD244" s="13" t="n">
        <f aca="false">AC244*SQRT(AE244)</f>
        <v>174.625362419094</v>
      </c>
      <c r="AE244" s="11" t="n">
        <v>3</v>
      </c>
      <c r="AF244" s="11" t="n">
        <f aca="false">LN(AB244/X244)</f>
        <v>0.771035407753015</v>
      </c>
      <c r="AG244" s="11" t="n">
        <f aca="false">((AD244)^2/((AB244)^2 * AE244)) + ((Z244)^2/((X244)^2 * AA244))</f>
        <v>0.0555529367071246</v>
      </c>
      <c r="AH244" s="11" t="n">
        <f aca="false">((AA244*AE244)/(AA244+AE244)) + ((U244*U244)/(U244+U244))</f>
        <v>3</v>
      </c>
      <c r="AI244" s="11" t="n">
        <f aca="false">AH244/2</f>
        <v>1.5</v>
      </c>
      <c r="AJ244" s="11" t="n">
        <f aca="false">AF244*AI244</f>
        <v>1.15655311162952</v>
      </c>
      <c r="AK244" s="11" t="s">
        <v>102</v>
      </c>
      <c r="AL244" s="11" t="s">
        <v>69</v>
      </c>
      <c r="AM244" s="11" t="s">
        <v>70</v>
      </c>
      <c r="AN244" s="11" t="s">
        <v>58</v>
      </c>
      <c r="AO244" s="11" t="s">
        <v>110</v>
      </c>
      <c r="AP244" s="11" t="s">
        <v>186</v>
      </c>
      <c r="AQ244" s="11" t="s">
        <v>162</v>
      </c>
    </row>
    <row r="245" customFormat="false" ht="13.8" hidden="false" customHeight="false" outlineLevel="0" collapsed="false">
      <c r="A245" s="11" t="s">
        <v>181</v>
      </c>
      <c r="B245" s="11" t="n">
        <v>14</v>
      </c>
      <c r="C245" s="11" t="s">
        <v>88</v>
      </c>
      <c r="D245" s="11" t="n">
        <v>2015</v>
      </c>
      <c r="E245" s="11" t="s">
        <v>182</v>
      </c>
      <c r="F245" s="11" t="s">
        <v>46</v>
      </c>
      <c r="G245" s="1" t="n">
        <v>-3.8</v>
      </c>
      <c r="H245" s="1" t="n">
        <v>383</v>
      </c>
      <c r="I245" s="1" t="n">
        <f aca="false">(G245 +10) / (H245/1000)</f>
        <v>16.1879895561358</v>
      </c>
      <c r="J245" s="1" t="n">
        <v>8.7</v>
      </c>
      <c r="K245" s="22" t="s">
        <v>74</v>
      </c>
      <c r="L245" s="11" t="s">
        <v>90</v>
      </c>
      <c r="M245" s="11" t="s">
        <v>183</v>
      </c>
      <c r="N245" s="11" t="s">
        <v>77</v>
      </c>
      <c r="O245" s="11" t="s">
        <v>77</v>
      </c>
      <c r="P245" s="11" t="s">
        <v>92</v>
      </c>
      <c r="Q245" s="11" t="s">
        <v>184</v>
      </c>
      <c r="R245" s="11" t="n">
        <v>1.4</v>
      </c>
      <c r="S245" s="11" t="s">
        <v>79</v>
      </c>
      <c r="T245" s="12" t="n">
        <v>40817</v>
      </c>
      <c r="U245" s="11" t="n">
        <v>3</v>
      </c>
      <c r="V245" s="11" t="s">
        <v>80</v>
      </c>
      <c r="W245" s="11" t="n">
        <f aca="false">R245*U245</f>
        <v>4.2</v>
      </c>
      <c r="X245" s="13" t="n">
        <v>132.56</v>
      </c>
      <c r="Y245" s="13" t="n">
        <v>39.2</v>
      </c>
      <c r="Z245" s="13" t="n">
        <f aca="false">Y245*SQRT(AA245)</f>
        <v>67.8963916567</v>
      </c>
      <c r="AA245" s="11" t="n">
        <v>3</v>
      </c>
      <c r="AB245" s="2" t="n">
        <v>313.65</v>
      </c>
      <c r="AC245" s="2" t="n">
        <v>48.54</v>
      </c>
      <c r="AD245" s="13" t="n">
        <f aca="false">AC245*SQRT(AE245)</f>
        <v>84.0737461993933</v>
      </c>
      <c r="AE245" s="11" t="n">
        <v>3</v>
      </c>
      <c r="AF245" s="11" t="n">
        <f aca="false">LN(AB245/X245)</f>
        <v>0.861242341424445</v>
      </c>
      <c r="AG245" s="11" t="n">
        <f aca="false">((AD245)^2/((AB245)^2 * AE245)) + ((Z245)^2/((X245)^2 * AA245))</f>
        <v>0.111397638516126</v>
      </c>
      <c r="AH245" s="11" t="n">
        <f aca="false">((AA245*AE245)/(AA245+AE245)) + ((U245*U245)/(U245+U245))</f>
        <v>3</v>
      </c>
      <c r="AI245" s="11" t="n">
        <f aca="false">AH245/2</f>
        <v>1.5</v>
      </c>
      <c r="AJ245" s="11" t="n">
        <f aca="false">AF245*AI245</f>
        <v>1.29186351213667</v>
      </c>
      <c r="AK245" s="11" t="s">
        <v>102</v>
      </c>
      <c r="AL245" s="11" t="s">
        <v>69</v>
      </c>
      <c r="AM245" s="11" t="s">
        <v>70</v>
      </c>
      <c r="AN245" s="11" t="s">
        <v>58</v>
      </c>
      <c r="AO245" s="17" t="s">
        <v>156</v>
      </c>
      <c r="AP245" s="11" t="s">
        <v>186</v>
      </c>
      <c r="AQ245" s="11" t="s">
        <v>162</v>
      </c>
    </row>
    <row r="246" customFormat="false" ht="13.8" hidden="false" customHeight="false" outlineLevel="0" collapsed="false">
      <c r="A246" s="11" t="s">
        <v>181</v>
      </c>
      <c r="B246" s="11" t="n">
        <v>14</v>
      </c>
      <c r="C246" s="11" t="s">
        <v>88</v>
      </c>
      <c r="D246" s="11" t="n">
        <v>2015</v>
      </c>
      <c r="E246" s="11" t="s">
        <v>182</v>
      </c>
      <c r="F246" s="11" t="s">
        <v>46</v>
      </c>
      <c r="G246" s="1" t="n">
        <v>-3.8</v>
      </c>
      <c r="H246" s="1" t="n">
        <v>383</v>
      </c>
      <c r="I246" s="1" t="n">
        <f aca="false">(G246 +10) / (H246/1000)</f>
        <v>16.1879895561358</v>
      </c>
      <c r="J246" s="1" t="n">
        <v>8.7</v>
      </c>
      <c r="K246" s="22" t="s">
        <v>74</v>
      </c>
      <c r="L246" s="11" t="s">
        <v>90</v>
      </c>
      <c r="M246" s="11" t="s">
        <v>183</v>
      </c>
      <c r="N246" s="11" t="s">
        <v>77</v>
      </c>
      <c r="O246" s="11" t="s">
        <v>77</v>
      </c>
      <c r="P246" s="11" t="s">
        <v>92</v>
      </c>
      <c r="Q246" s="11" t="s">
        <v>184</v>
      </c>
      <c r="R246" s="11" t="n">
        <v>1.4</v>
      </c>
      <c r="S246" s="11" t="s">
        <v>79</v>
      </c>
      <c r="T246" s="12" t="n">
        <v>40817</v>
      </c>
      <c r="U246" s="11" t="n">
        <v>3</v>
      </c>
      <c r="V246" s="11" t="s">
        <v>80</v>
      </c>
      <c r="W246" s="11" t="n">
        <f aca="false">R246*U246</f>
        <v>4.2</v>
      </c>
      <c r="X246" s="13" t="n">
        <v>55.14</v>
      </c>
      <c r="Y246" s="13" t="n">
        <v>4.4</v>
      </c>
      <c r="Z246" s="13" t="n">
        <f aca="false">Y246*SQRT(AA246)</f>
        <v>7.62102355330306</v>
      </c>
      <c r="AA246" s="11" t="n">
        <v>3</v>
      </c>
      <c r="AB246" s="2" t="n">
        <v>81.73</v>
      </c>
      <c r="AC246" s="2" t="n">
        <v>6.94</v>
      </c>
      <c r="AD246" s="13" t="n">
        <f aca="false">AC246*SQRT(AE246)</f>
        <v>12.020432604528</v>
      </c>
      <c r="AE246" s="11" t="n">
        <v>3</v>
      </c>
      <c r="AF246" s="11" t="n">
        <f aca="false">LN(AB246/X246)</f>
        <v>0.393545725932388</v>
      </c>
      <c r="AG246" s="11" t="n">
        <f aca="false">((AD246)^2/((AB246)^2 * AE246)) + ((Z246)^2/((X246)^2 * AA246))</f>
        <v>0.0135778854669553</v>
      </c>
      <c r="AH246" s="11" t="n">
        <f aca="false">((AA246*AE246)/(AA246+AE246)) + ((U246*U246)/(U246+U246))</f>
        <v>3</v>
      </c>
      <c r="AI246" s="11" t="n">
        <f aca="false">AH246/2</f>
        <v>1.5</v>
      </c>
      <c r="AJ246" s="11" t="n">
        <f aca="false">AF246*AI246</f>
        <v>0.590318588898582</v>
      </c>
      <c r="AK246" s="11" t="s">
        <v>55</v>
      </c>
      <c r="AL246" s="11" t="s">
        <v>56</v>
      </c>
      <c r="AM246" s="11" t="s">
        <v>128</v>
      </c>
      <c r="AN246" s="11" t="s">
        <v>58</v>
      </c>
      <c r="AO246" s="11" t="s">
        <v>110</v>
      </c>
      <c r="AP246" s="11" t="s">
        <v>187</v>
      </c>
      <c r="AQ246" s="11" t="s">
        <v>162</v>
      </c>
    </row>
    <row r="247" customFormat="false" ht="13.8" hidden="false" customHeight="false" outlineLevel="0" collapsed="false">
      <c r="A247" s="11" t="s">
        <v>181</v>
      </c>
      <c r="B247" s="11" t="n">
        <v>14</v>
      </c>
      <c r="C247" s="11" t="s">
        <v>88</v>
      </c>
      <c r="D247" s="11" t="n">
        <v>2015</v>
      </c>
      <c r="E247" s="11" t="s">
        <v>182</v>
      </c>
      <c r="F247" s="11" t="s">
        <v>46</v>
      </c>
      <c r="G247" s="1" t="n">
        <v>-3.8</v>
      </c>
      <c r="H247" s="1" t="n">
        <v>383</v>
      </c>
      <c r="I247" s="1" t="n">
        <f aca="false">(G247 +10) / (H247/1000)</f>
        <v>16.1879895561358</v>
      </c>
      <c r="J247" s="1" t="n">
        <v>8.7</v>
      </c>
      <c r="K247" s="22" t="s">
        <v>74</v>
      </c>
      <c r="L247" s="11" t="s">
        <v>90</v>
      </c>
      <c r="M247" s="11" t="s">
        <v>183</v>
      </c>
      <c r="N247" s="11" t="s">
        <v>77</v>
      </c>
      <c r="O247" s="11" t="s">
        <v>77</v>
      </c>
      <c r="P247" s="11" t="s">
        <v>92</v>
      </c>
      <c r="Q247" s="11" t="s">
        <v>184</v>
      </c>
      <c r="R247" s="11" t="n">
        <v>1.4</v>
      </c>
      <c r="S247" s="11" t="s">
        <v>79</v>
      </c>
      <c r="T247" s="12" t="n">
        <v>40817</v>
      </c>
      <c r="U247" s="11" t="n">
        <v>3</v>
      </c>
      <c r="V247" s="11" t="s">
        <v>80</v>
      </c>
      <c r="W247" s="11" t="n">
        <f aca="false">R247*U247</f>
        <v>4.2</v>
      </c>
      <c r="X247" s="13" t="n">
        <v>33.64</v>
      </c>
      <c r="Y247" s="13" t="n">
        <v>6.71</v>
      </c>
      <c r="Z247" s="13" t="n">
        <f aca="false">Y247*SQRT(AA247)</f>
        <v>11.6220609187872</v>
      </c>
      <c r="AA247" s="11" t="n">
        <v>3</v>
      </c>
      <c r="AB247" s="2" t="n">
        <v>46.59</v>
      </c>
      <c r="AC247" s="2" t="n">
        <v>7.86</v>
      </c>
      <c r="AD247" s="13" t="n">
        <f aca="false">AC247*SQRT(AE247)</f>
        <v>13.6139193474914</v>
      </c>
      <c r="AE247" s="11" t="n">
        <v>3</v>
      </c>
      <c r="AF247" s="11" t="n">
        <f aca="false">LN(AB247/X247)</f>
        <v>0.325670090723958</v>
      </c>
      <c r="AG247" s="11" t="n">
        <f aca="false">((AD247)^2/((AB247)^2 * AE247)) + ((Z247)^2/((X247)^2 * AA247))</f>
        <v>0.0682478790115776</v>
      </c>
      <c r="AH247" s="11" t="n">
        <f aca="false">((AA247*AE247)/(AA247+AE247)) + ((U247*U247)/(U247+U247))</f>
        <v>3</v>
      </c>
      <c r="AI247" s="11" t="n">
        <f aca="false">AH247/2</f>
        <v>1.5</v>
      </c>
      <c r="AJ247" s="11" t="n">
        <f aca="false">AF247*AI247</f>
        <v>0.488505136085937</v>
      </c>
      <c r="AK247" s="11" t="s">
        <v>55</v>
      </c>
      <c r="AL247" s="11" t="s">
        <v>56</v>
      </c>
      <c r="AM247" s="11" t="s">
        <v>128</v>
      </c>
      <c r="AN247" s="11" t="s">
        <v>58</v>
      </c>
      <c r="AO247" s="17" t="s">
        <v>156</v>
      </c>
      <c r="AP247" s="11" t="s">
        <v>187</v>
      </c>
      <c r="AQ247" s="11" t="s">
        <v>162</v>
      </c>
    </row>
    <row r="248" customFormat="false" ht="13.8" hidden="false" customHeight="false" outlineLevel="0" collapsed="false">
      <c r="A248" s="11" t="s">
        <v>188</v>
      </c>
      <c r="B248" s="11" t="n">
        <v>18</v>
      </c>
      <c r="C248" s="11" t="s">
        <v>189</v>
      </c>
      <c r="D248" s="11" t="n">
        <v>2018</v>
      </c>
      <c r="E248" s="11" t="s">
        <v>116</v>
      </c>
      <c r="F248" s="11" t="s">
        <v>46</v>
      </c>
      <c r="G248" s="1" t="n">
        <v>7.5</v>
      </c>
      <c r="H248" s="1" t="n">
        <v>384</v>
      </c>
      <c r="I248" s="1" t="n">
        <f aca="false">(G248 +10) / (H248/1000)</f>
        <v>45.5729166666667</v>
      </c>
      <c r="J248" s="1" t="n">
        <v>7</v>
      </c>
      <c r="K248" s="22" t="s">
        <v>47</v>
      </c>
      <c r="L248" s="11" t="s">
        <v>90</v>
      </c>
      <c r="M248" s="11" t="s">
        <v>190</v>
      </c>
      <c r="N248" s="11" t="s">
        <v>77</v>
      </c>
      <c r="O248" s="11" t="s">
        <v>77</v>
      </c>
      <c r="P248" s="11" t="s">
        <v>92</v>
      </c>
      <c r="Q248" s="11" t="s">
        <v>78</v>
      </c>
      <c r="R248" s="11" t="n">
        <v>2.25</v>
      </c>
      <c r="S248" s="11" t="s">
        <v>53</v>
      </c>
      <c r="T248" s="11" t="n">
        <v>2013</v>
      </c>
      <c r="U248" s="11" t="n">
        <v>7</v>
      </c>
      <c r="V248" s="11" t="s">
        <v>54</v>
      </c>
      <c r="W248" s="11" t="n">
        <f aca="false">R248*U248</f>
        <v>15.75</v>
      </c>
      <c r="X248" s="13" t="n">
        <v>4.48</v>
      </c>
      <c r="Y248" s="13" t="n">
        <v>0.67</v>
      </c>
      <c r="Z248" s="13" t="n">
        <f aca="false">Y248*SQRT(AA248)</f>
        <v>1.49816554492486</v>
      </c>
      <c r="AA248" s="11" t="n">
        <v>5</v>
      </c>
      <c r="AB248" s="13" t="n">
        <v>4.85</v>
      </c>
      <c r="AC248" s="13" t="n">
        <v>0.470000000000001</v>
      </c>
      <c r="AD248" s="13" t="n">
        <f aca="false">AC248*SQRT(AE248)</f>
        <v>1.0509519494249</v>
      </c>
      <c r="AE248" s="11" t="n">
        <v>5</v>
      </c>
      <c r="AF248" s="11" t="n">
        <f aca="false">LN(AB248/X248)</f>
        <v>0.0793556585224979</v>
      </c>
      <c r="AG248" s="11" t="n">
        <f aca="false">((AD248)^2/((AB248)^2 * AE248)) + ((Z248)^2/((X248)^2 * AA248))</f>
        <v>0.0317572793358197</v>
      </c>
      <c r="AH248" s="11" t="n">
        <f aca="false">((AA248*AE248)/(AA248+AE248)) + ((U248*U248)/(U248+U248))</f>
        <v>6</v>
      </c>
      <c r="AI248" s="11" t="n">
        <f aca="false">AH248/2</f>
        <v>3</v>
      </c>
      <c r="AJ248" s="11" t="n">
        <f aca="false">AF248*AI248</f>
        <v>0.238066975567494</v>
      </c>
      <c r="AK248" s="11" t="s">
        <v>55</v>
      </c>
      <c r="AL248" s="11" t="s">
        <v>56</v>
      </c>
      <c r="AM248" s="11" t="s">
        <v>64</v>
      </c>
      <c r="AN248" s="11" t="s">
        <v>58</v>
      </c>
      <c r="AO248" s="11" t="s">
        <v>94</v>
      </c>
      <c r="AP248" s="11" t="s">
        <v>191</v>
      </c>
      <c r="AQ248" s="11" t="s">
        <v>119</v>
      </c>
    </row>
    <row r="249" customFormat="false" ht="13.8" hidden="false" customHeight="false" outlineLevel="0" collapsed="false">
      <c r="A249" s="11" t="s">
        <v>188</v>
      </c>
      <c r="B249" s="11" t="n">
        <v>18</v>
      </c>
      <c r="C249" s="11" t="s">
        <v>189</v>
      </c>
      <c r="D249" s="11" t="n">
        <v>2018</v>
      </c>
      <c r="E249" s="11" t="s">
        <v>116</v>
      </c>
      <c r="F249" s="11" t="s">
        <v>120</v>
      </c>
      <c r="G249" s="1" t="n">
        <v>7.5</v>
      </c>
      <c r="H249" s="1" t="n">
        <v>384</v>
      </c>
      <c r="I249" s="1" t="n">
        <f aca="false">(G249 +10) / (H249/1000)</f>
        <v>45.5729166666667</v>
      </c>
      <c r="J249" s="1" t="n">
        <v>7</v>
      </c>
      <c r="K249" s="22" t="s">
        <v>47</v>
      </c>
      <c r="L249" s="11" t="s">
        <v>90</v>
      </c>
      <c r="M249" s="11" t="s">
        <v>190</v>
      </c>
      <c r="N249" s="11" t="s">
        <v>77</v>
      </c>
      <c r="O249" s="11" t="s">
        <v>77</v>
      </c>
      <c r="P249" s="11" t="s">
        <v>92</v>
      </c>
      <c r="Q249" s="11" t="s">
        <v>78</v>
      </c>
      <c r="R249" s="11" t="n">
        <v>2.25</v>
      </c>
      <c r="S249" s="11" t="s">
        <v>53</v>
      </c>
      <c r="T249" s="11" t="n">
        <v>2013</v>
      </c>
      <c r="U249" s="11" t="n">
        <v>7</v>
      </c>
      <c r="V249" s="11" t="s">
        <v>54</v>
      </c>
      <c r="W249" s="11" t="n">
        <f aca="false">R249*U249</f>
        <v>15.75</v>
      </c>
      <c r="X249" s="14" t="n">
        <v>6.66</v>
      </c>
      <c r="Y249" s="14" t="n">
        <v>0.3</v>
      </c>
      <c r="Z249" s="13" t="n">
        <f aca="false">Y249*SQRT(AA249)</f>
        <v>0.670820393249937</v>
      </c>
      <c r="AA249" s="15" t="n">
        <v>5</v>
      </c>
      <c r="AB249" s="13" t="n">
        <v>6.59</v>
      </c>
      <c r="AC249" s="13" t="n">
        <v>0.640000000000001</v>
      </c>
      <c r="AD249" s="13" t="n">
        <f aca="false">AC249*SQRT(AE249)</f>
        <v>1.43108350559987</v>
      </c>
      <c r="AE249" s="11" t="n">
        <v>5</v>
      </c>
      <c r="AF249" s="11" t="n">
        <f aca="false">LN(AB249/X249)</f>
        <v>-0.010566136037882</v>
      </c>
      <c r="AG249" s="11" t="n">
        <f aca="false">((AD249)^2/((AB249)^2 * AE249)) + ((Z249)^2/((X249)^2 * AA249))</f>
        <v>0.0114607374138614</v>
      </c>
      <c r="AH249" s="11" t="n">
        <f aca="false">((AA249*AE249)/(AA249+AE249)) + ((U249*U249)/(U249+U249))</f>
        <v>6</v>
      </c>
      <c r="AI249" s="11" t="n">
        <f aca="false">AH249/2</f>
        <v>3</v>
      </c>
      <c r="AJ249" s="11" t="n">
        <f aca="false">AF249*AI249</f>
        <v>-0.031698408113646</v>
      </c>
      <c r="AK249" s="11" t="s">
        <v>55</v>
      </c>
      <c r="AL249" s="11" t="s">
        <v>56</v>
      </c>
      <c r="AM249" s="11" t="s">
        <v>64</v>
      </c>
      <c r="AN249" s="11" t="s">
        <v>58</v>
      </c>
      <c r="AO249" s="11" t="s">
        <v>94</v>
      </c>
      <c r="AP249" s="11" t="s">
        <v>191</v>
      </c>
      <c r="AQ249" s="11" t="s">
        <v>119</v>
      </c>
    </row>
    <row r="250" customFormat="false" ht="13.8" hidden="false" customHeight="false" outlineLevel="0" collapsed="false">
      <c r="A250" s="11" t="s">
        <v>188</v>
      </c>
      <c r="B250" s="11" t="n">
        <v>18</v>
      </c>
      <c r="C250" s="11" t="s">
        <v>189</v>
      </c>
      <c r="D250" s="11" t="n">
        <v>2018</v>
      </c>
      <c r="E250" s="11" t="s">
        <v>116</v>
      </c>
      <c r="F250" s="11" t="s">
        <v>46</v>
      </c>
      <c r="G250" s="1" t="n">
        <v>7.5</v>
      </c>
      <c r="H250" s="1" t="n">
        <v>384</v>
      </c>
      <c r="I250" s="1" t="n">
        <f aca="false">(G250 +10) / (H250/1000)</f>
        <v>45.5729166666667</v>
      </c>
      <c r="J250" s="1" t="n">
        <v>7</v>
      </c>
      <c r="K250" s="22" t="s">
        <v>47</v>
      </c>
      <c r="L250" s="11" t="s">
        <v>90</v>
      </c>
      <c r="M250" s="11" t="s">
        <v>190</v>
      </c>
      <c r="N250" s="11" t="s">
        <v>77</v>
      </c>
      <c r="O250" s="11" t="s">
        <v>77</v>
      </c>
      <c r="P250" s="11" t="s">
        <v>92</v>
      </c>
      <c r="Q250" s="11" t="s">
        <v>78</v>
      </c>
      <c r="R250" s="11" t="n">
        <v>2.25</v>
      </c>
      <c r="S250" s="11" t="s">
        <v>53</v>
      </c>
      <c r="T250" s="11" t="n">
        <v>2013</v>
      </c>
      <c r="U250" s="11" t="n">
        <v>7</v>
      </c>
      <c r="V250" s="11" t="s">
        <v>54</v>
      </c>
      <c r="W250" s="11" t="n">
        <f aca="false">R250*U250</f>
        <v>15.75</v>
      </c>
      <c r="X250" s="13" t="n">
        <v>17.31</v>
      </c>
      <c r="Y250" s="13" t="n">
        <v>0.22</v>
      </c>
      <c r="Z250" s="13" t="n">
        <f aca="false">Y250*SQRT(AA250)</f>
        <v>0.491934955049954</v>
      </c>
      <c r="AA250" s="11" t="n">
        <v>5</v>
      </c>
      <c r="AB250" s="2" t="n">
        <v>17.59</v>
      </c>
      <c r="AC250" s="13" t="n">
        <v>0.140000000000001</v>
      </c>
      <c r="AD250" s="13" t="n">
        <f aca="false">AC250*SQRT(AE250)</f>
        <v>0.313049516849972</v>
      </c>
      <c r="AE250" s="11" t="n">
        <v>5</v>
      </c>
      <c r="AF250" s="11" t="n">
        <f aca="false">LN(AB250/X250)</f>
        <v>0.0160461895613491</v>
      </c>
      <c r="AG250" s="11" t="n">
        <f aca="false">((AD250)^2/((AB250)^2 * AE250)) + ((Z250)^2/((X250)^2 * AA250))</f>
        <v>0.000224876026226133</v>
      </c>
      <c r="AH250" s="11" t="n">
        <f aca="false">((AA250*AE250)/(AA250+AE250)) + ((U250*U250)/(U250+U250))</f>
        <v>6</v>
      </c>
      <c r="AI250" s="11" t="n">
        <f aca="false">AH250/2</f>
        <v>3</v>
      </c>
      <c r="AJ250" s="11" t="n">
        <f aca="false">AF250*AI250</f>
        <v>0.0481385686840473</v>
      </c>
      <c r="AK250" s="11" t="s">
        <v>55</v>
      </c>
      <c r="AL250" s="11" t="s">
        <v>56</v>
      </c>
      <c r="AM250" s="11" t="s">
        <v>67</v>
      </c>
      <c r="AN250" s="11" t="s">
        <v>58</v>
      </c>
      <c r="AO250" s="11" t="s">
        <v>94</v>
      </c>
      <c r="AP250" s="11" t="s">
        <v>191</v>
      </c>
      <c r="AQ250" s="11" t="s">
        <v>119</v>
      </c>
    </row>
    <row r="251" customFormat="false" ht="13.8" hidden="false" customHeight="false" outlineLevel="0" collapsed="false">
      <c r="A251" s="11" t="s">
        <v>188</v>
      </c>
      <c r="B251" s="11" t="n">
        <v>18</v>
      </c>
      <c r="C251" s="11" t="s">
        <v>189</v>
      </c>
      <c r="D251" s="11" t="n">
        <v>2018</v>
      </c>
      <c r="E251" s="11" t="s">
        <v>116</v>
      </c>
      <c r="F251" s="11" t="s">
        <v>120</v>
      </c>
      <c r="G251" s="1" t="n">
        <v>7.5</v>
      </c>
      <c r="H251" s="1" t="n">
        <v>384</v>
      </c>
      <c r="I251" s="1" t="n">
        <f aca="false">(G251 +10) / (H251/1000)</f>
        <v>45.5729166666667</v>
      </c>
      <c r="J251" s="1" t="n">
        <v>7</v>
      </c>
      <c r="K251" s="22" t="s">
        <v>47</v>
      </c>
      <c r="L251" s="11" t="s">
        <v>90</v>
      </c>
      <c r="M251" s="11" t="s">
        <v>190</v>
      </c>
      <c r="N251" s="11" t="s">
        <v>77</v>
      </c>
      <c r="O251" s="11" t="s">
        <v>77</v>
      </c>
      <c r="P251" s="11" t="s">
        <v>92</v>
      </c>
      <c r="Q251" s="11" t="s">
        <v>78</v>
      </c>
      <c r="R251" s="11" t="n">
        <v>2.25</v>
      </c>
      <c r="S251" s="11" t="s">
        <v>53</v>
      </c>
      <c r="T251" s="11" t="n">
        <v>2013</v>
      </c>
      <c r="U251" s="11" t="n">
        <v>7</v>
      </c>
      <c r="V251" s="11" t="s">
        <v>54</v>
      </c>
      <c r="W251" s="11" t="n">
        <f aca="false">R251*U251</f>
        <v>15.75</v>
      </c>
      <c r="X251" s="25" t="n">
        <v>16.97</v>
      </c>
      <c r="Y251" s="14" t="n">
        <v>0.18</v>
      </c>
      <c r="Z251" s="13" t="n">
        <f aca="false">Y251*SQRT(AA251)</f>
        <v>0.402492235949962</v>
      </c>
      <c r="AA251" s="15" t="n">
        <v>5</v>
      </c>
      <c r="AB251" s="2" t="n">
        <v>17.42</v>
      </c>
      <c r="AC251" s="13" t="n">
        <v>0.169999999999998</v>
      </c>
      <c r="AD251" s="13" t="n">
        <f aca="false">AC251*SQRT(AE251)</f>
        <v>0.38013155617496</v>
      </c>
      <c r="AE251" s="11" t="n">
        <v>5</v>
      </c>
      <c r="AF251" s="11" t="n">
        <f aca="false">LN(AB251/X251)</f>
        <v>0.0261718921782219</v>
      </c>
      <c r="AG251" s="11" t="n">
        <f aca="false">((AD251)^2/((AB251)^2 * AE251)) + ((Z251)^2/((X251)^2 * AA251))</f>
        <v>0.000207743548066198</v>
      </c>
      <c r="AH251" s="11" t="n">
        <f aca="false">((AA251*AE251)/(AA251+AE251)) + ((U251*U251)/(U251+U251))</f>
        <v>6</v>
      </c>
      <c r="AI251" s="11" t="n">
        <f aca="false">AH251/2</f>
        <v>3</v>
      </c>
      <c r="AJ251" s="11" t="n">
        <f aca="false">AF251*AI251</f>
        <v>0.0785156765346657</v>
      </c>
      <c r="AK251" s="11" t="s">
        <v>55</v>
      </c>
      <c r="AL251" s="11" t="s">
        <v>56</v>
      </c>
      <c r="AM251" s="11" t="s">
        <v>67</v>
      </c>
      <c r="AN251" s="11" t="s">
        <v>58</v>
      </c>
      <c r="AO251" s="11" t="s">
        <v>94</v>
      </c>
      <c r="AP251" s="11" t="s">
        <v>191</v>
      </c>
      <c r="AQ251" s="11" t="s">
        <v>119</v>
      </c>
    </row>
    <row r="252" customFormat="false" ht="13.8" hidden="false" customHeight="false" outlineLevel="0" collapsed="false">
      <c r="A252" s="11" t="s">
        <v>188</v>
      </c>
      <c r="B252" s="11" t="n">
        <v>18</v>
      </c>
      <c r="C252" s="11" t="s">
        <v>189</v>
      </c>
      <c r="D252" s="11" t="n">
        <v>2018</v>
      </c>
      <c r="E252" s="11" t="s">
        <v>116</v>
      </c>
      <c r="F252" s="11" t="s">
        <v>46</v>
      </c>
      <c r="G252" s="1" t="n">
        <v>7.5</v>
      </c>
      <c r="H252" s="1" t="n">
        <v>384</v>
      </c>
      <c r="I252" s="1" t="n">
        <f aca="false">(G252 +10) / (H252/1000)</f>
        <v>45.5729166666667</v>
      </c>
      <c r="J252" s="1" t="n">
        <v>7</v>
      </c>
      <c r="K252" s="22" t="s">
        <v>47</v>
      </c>
      <c r="L252" s="11" t="s">
        <v>90</v>
      </c>
      <c r="M252" s="11" t="s">
        <v>190</v>
      </c>
      <c r="N252" s="11" t="s">
        <v>77</v>
      </c>
      <c r="O252" s="11" t="s">
        <v>77</v>
      </c>
      <c r="P252" s="11" t="s">
        <v>92</v>
      </c>
      <c r="Q252" s="11" t="s">
        <v>78</v>
      </c>
      <c r="R252" s="11" t="n">
        <v>2.25</v>
      </c>
      <c r="S252" s="11" t="s">
        <v>53</v>
      </c>
      <c r="T252" s="11" t="n">
        <v>2013</v>
      </c>
      <c r="U252" s="11" t="n">
        <v>7</v>
      </c>
      <c r="V252" s="11" t="s">
        <v>54</v>
      </c>
      <c r="W252" s="11" t="n">
        <f aca="false">R252*U252</f>
        <v>15.75</v>
      </c>
      <c r="X252" s="13" t="n">
        <v>35.36</v>
      </c>
      <c r="Y252" s="13" t="n">
        <v>0.16</v>
      </c>
      <c r="Z252" s="13" t="n">
        <f aca="false">Y252*SQRT(AA252)</f>
        <v>0.357770876399966</v>
      </c>
      <c r="AA252" s="11" t="n">
        <v>5</v>
      </c>
      <c r="AB252" s="2" t="n">
        <v>35.1</v>
      </c>
      <c r="AC252" s="13" t="n">
        <v>0.280000000000001</v>
      </c>
      <c r="AD252" s="13" t="n">
        <f aca="false">AC252*SQRT(AE252)</f>
        <v>0.626099033699944</v>
      </c>
      <c r="AE252" s="11" t="n">
        <v>5</v>
      </c>
      <c r="AF252" s="11" t="n">
        <f aca="false">LN(AB252/X252)</f>
        <v>-0.00738010729762253</v>
      </c>
      <c r="AG252" s="11" t="n">
        <f aca="false">((AD252)^2/((AB252)^2 * AE252)) + ((Z252)^2/((X252)^2 * AA252))</f>
        <v>8.41104483687716E-005</v>
      </c>
      <c r="AH252" s="11" t="n">
        <f aca="false">((AA252*AE252)/(AA252+AE252)) + ((U252*U252)/(U252+U252))</f>
        <v>6</v>
      </c>
      <c r="AI252" s="11" t="n">
        <f aca="false">AH252/2</f>
        <v>3</v>
      </c>
      <c r="AJ252" s="11" t="n">
        <f aca="false">AF252*AI252</f>
        <v>-0.0221403218928676</v>
      </c>
      <c r="AK252" s="11" t="s">
        <v>55</v>
      </c>
      <c r="AL252" s="11" t="s">
        <v>56</v>
      </c>
      <c r="AM252" s="11" t="s">
        <v>66</v>
      </c>
      <c r="AN252" s="11" t="s">
        <v>58</v>
      </c>
      <c r="AO252" s="11" t="s">
        <v>94</v>
      </c>
      <c r="AP252" s="11" t="s">
        <v>191</v>
      </c>
      <c r="AQ252" s="11" t="s">
        <v>119</v>
      </c>
    </row>
    <row r="253" customFormat="false" ht="13.8" hidden="false" customHeight="false" outlineLevel="0" collapsed="false">
      <c r="A253" s="11" t="s">
        <v>188</v>
      </c>
      <c r="B253" s="11" t="n">
        <v>18</v>
      </c>
      <c r="C253" s="11" t="s">
        <v>189</v>
      </c>
      <c r="D253" s="11" t="n">
        <v>2018</v>
      </c>
      <c r="E253" s="11" t="s">
        <v>116</v>
      </c>
      <c r="F253" s="11" t="s">
        <v>120</v>
      </c>
      <c r="G253" s="1" t="n">
        <v>7.5</v>
      </c>
      <c r="H253" s="1" t="n">
        <v>384</v>
      </c>
      <c r="I253" s="1" t="n">
        <f aca="false">(G253 +10) / (H253/1000)</f>
        <v>45.5729166666667</v>
      </c>
      <c r="J253" s="1" t="n">
        <v>7</v>
      </c>
      <c r="K253" s="22" t="s">
        <v>47</v>
      </c>
      <c r="L253" s="11" t="s">
        <v>90</v>
      </c>
      <c r="M253" s="11" t="s">
        <v>190</v>
      </c>
      <c r="N253" s="11" t="s">
        <v>77</v>
      </c>
      <c r="O253" s="11" t="s">
        <v>77</v>
      </c>
      <c r="P253" s="11" t="s">
        <v>92</v>
      </c>
      <c r="Q253" s="11" t="s">
        <v>78</v>
      </c>
      <c r="R253" s="11" t="n">
        <v>2.25</v>
      </c>
      <c r="S253" s="11" t="s">
        <v>53</v>
      </c>
      <c r="T253" s="11" t="n">
        <v>2013</v>
      </c>
      <c r="U253" s="11" t="n">
        <v>7</v>
      </c>
      <c r="V253" s="11" t="s">
        <v>54</v>
      </c>
      <c r="W253" s="11" t="n">
        <f aca="false">R253*U253</f>
        <v>15.75</v>
      </c>
      <c r="X253" s="25" t="n">
        <v>35.46</v>
      </c>
      <c r="Y253" s="14" t="n">
        <v>0.32</v>
      </c>
      <c r="Z253" s="13" t="n">
        <f aca="false">Y253*SQRT(AA253)</f>
        <v>0.715541752799933</v>
      </c>
      <c r="AA253" s="15" t="n">
        <v>5</v>
      </c>
      <c r="AB253" s="2" t="n">
        <v>35.44</v>
      </c>
      <c r="AC253" s="13" t="n">
        <v>0.640000000000001</v>
      </c>
      <c r="AD253" s="13" t="n">
        <f aca="false">AC253*SQRT(AE253)</f>
        <v>1.43108350559987</v>
      </c>
      <c r="AE253" s="11" t="n">
        <v>5</v>
      </c>
      <c r="AF253" s="11" t="n">
        <f aca="false">LN(AB253/X253)</f>
        <v>-0.000564174909181696</v>
      </c>
      <c r="AG253" s="11" t="n">
        <f aca="false">((AD253)^2/((AB253)^2 * AE253)) + ((Z253)^2/((X253)^2 * AA253))</f>
        <v>0.000407553447836489</v>
      </c>
      <c r="AH253" s="11" t="n">
        <f aca="false">((AA253*AE253)/(AA253+AE253)) + ((U253*U253)/(U253+U253))</f>
        <v>6</v>
      </c>
      <c r="AI253" s="11" t="n">
        <f aca="false">AH253/2</f>
        <v>3</v>
      </c>
      <c r="AJ253" s="11" t="n">
        <f aca="false">AF253*AI253</f>
        <v>-0.00169252472754509</v>
      </c>
      <c r="AK253" s="11" t="s">
        <v>55</v>
      </c>
      <c r="AL253" s="11" t="s">
        <v>56</v>
      </c>
      <c r="AM253" s="11" t="s">
        <v>66</v>
      </c>
      <c r="AN253" s="11" t="s">
        <v>58</v>
      </c>
      <c r="AO253" s="11" t="s">
        <v>94</v>
      </c>
      <c r="AP253" s="11" t="s">
        <v>191</v>
      </c>
      <c r="AQ253" s="11" t="s">
        <v>119</v>
      </c>
    </row>
    <row r="254" customFormat="false" ht="13.8" hidden="false" customHeight="false" outlineLevel="0" collapsed="false">
      <c r="A254" s="11" t="s">
        <v>188</v>
      </c>
      <c r="B254" s="11" t="n">
        <v>18</v>
      </c>
      <c r="C254" s="11" t="s">
        <v>189</v>
      </c>
      <c r="D254" s="11" t="n">
        <v>2018</v>
      </c>
      <c r="E254" s="11" t="s">
        <v>116</v>
      </c>
      <c r="F254" s="11" t="s">
        <v>46</v>
      </c>
      <c r="G254" s="1" t="n">
        <v>7.5</v>
      </c>
      <c r="H254" s="1" t="n">
        <v>384</v>
      </c>
      <c r="I254" s="1" t="n">
        <f aca="false">(G254 +10) / (H254/1000)</f>
        <v>45.5729166666667</v>
      </c>
      <c r="J254" s="1" t="n">
        <v>7</v>
      </c>
      <c r="K254" s="22" t="s">
        <v>47</v>
      </c>
      <c r="L254" s="11" t="s">
        <v>90</v>
      </c>
      <c r="M254" s="11" t="s">
        <v>190</v>
      </c>
      <c r="N254" s="11" t="s">
        <v>77</v>
      </c>
      <c r="O254" s="11" t="s">
        <v>77</v>
      </c>
      <c r="P254" s="11" t="s">
        <v>92</v>
      </c>
      <c r="Q254" s="11" t="s">
        <v>78</v>
      </c>
      <c r="R254" s="11" t="n">
        <v>2.25</v>
      </c>
      <c r="S254" s="11" t="s">
        <v>53</v>
      </c>
      <c r="T254" s="11" t="n">
        <v>2007</v>
      </c>
      <c r="U254" s="11" t="n">
        <v>7</v>
      </c>
      <c r="V254" s="11" t="s">
        <v>54</v>
      </c>
      <c r="W254" s="11" t="n">
        <f aca="false">R254*U254</f>
        <v>15.75</v>
      </c>
      <c r="X254" s="13" t="n">
        <v>825.5</v>
      </c>
      <c r="Y254" s="13" t="n">
        <v>75.17</v>
      </c>
      <c r="Z254" s="13" t="n">
        <f aca="false">Y254*SQRT(AA254)</f>
        <v>168.085229868659</v>
      </c>
      <c r="AA254" s="11" t="n">
        <v>5</v>
      </c>
      <c r="AB254" s="2" t="n">
        <v>822.82</v>
      </c>
      <c r="AC254" s="13" t="n">
        <v>72.4799999999999</v>
      </c>
      <c r="AD254" s="13" t="n">
        <f aca="false">AC254*SQRT(AE254)</f>
        <v>162.070207009185</v>
      </c>
      <c r="AE254" s="11" t="n">
        <v>5</v>
      </c>
      <c r="AF254" s="11" t="n">
        <f aca="false">LN(AB254/X254)</f>
        <v>-0.00325179863323819</v>
      </c>
      <c r="AG254" s="11" t="n">
        <f aca="false">((AD254)^2/((AB254)^2 * AE254)) + ((Z254)^2/((X254)^2 * AA254))</f>
        <v>0.0160512910758185</v>
      </c>
      <c r="AH254" s="11" t="n">
        <f aca="false">((AA254*AE254)/(AA254+AE254)) + ((U254*U254)/(U254+U254))</f>
        <v>6</v>
      </c>
      <c r="AI254" s="11" t="n">
        <f aca="false">AH254/14</f>
        <v>0.428571428571429</v>
      </c>
      <c r="AJ254" s="11" t="n">
        <f aca="false">AF254*AI254</f>
        <v>-0.00139362798567351</v>
      </c>
      <c r="AK254" s="11" t="s">
        <v>102</v>
      </c>
      <c r="AL254" s="11" t="s">
        <v>69</v>
      </c>
      <c r="AM254" s="11" t="s">
        <v>70</v>
      </c>
      <c r="AN254" s="11" t="s">
        <v>58</v>
      </c>
      <c r="AO254" s="11" t="s">
        <v>94</v>
      </c>
      <c r="AP254" s="11" t="s">
        <v>178</v>
      </c>
      <c r="AQ254" s="11" t="s">
        <v>119</v>
      </c>
    </row>
    <row r="255" customFormat="false" ht="13.8" hidden="false" customHeight="false" outlineLevel="0" collapsed="false">
      <c r="A255" s="11" t="s">
        <v>188</v>
      </c>
      <c r="B255" s="11" t="n">
        <v>18</v>
      </c>
      <c r="C255" s="11" t="s">
        <v>189</v>
      </c>
      <c r="D255" s="11" t="n">
        <v>2018</v>
      </c>
      <c r="E255" s="11" t="s">
        <v>116</v>
      </c>
      <c r="F255" s="11" t="s">
        <v>120</v>
      </c>
      <c r="G255" s="1" t="n">
        <v>7.5</v>
      </c>
      <c r="H255" s="1" t="n">
        <v>384</v>
      </c>
      <c r="I255" s="1" t="n">
        <f aca="false">(G255 +10) / (H255/1000)</f>
        <v>45.5729166666667</v>
      </c>
      <c r="J255" s="1" t="n">
        <v>7</v>
      </c>
      <c r="K255" s="22" t="s">
        <v>47</v>
      </c>
      <c r="L255" s="11" t="s">
        <v>90</v>
      </c>
      <c r="M255" s="11" t="s">
        <v>190</v>
      </c>
      <c r="N255" s="11" t="s">
        <v>77</v>
      </c>
      <c r="O255" s="11" t="s">
        <v>77</v>
      </c>
      <c r="P255" s="11" t="s">
        <v>92</v>
      </c>
      <c r="Q255" s="11" t="s">
        <v>78</v>
      </c>
      <c r="R255" s="11" t="n">
        <v>2.25</v>
      </c>
      <c r="S255" s="11" t="s">
        <v>53</v>
      </c>
      <c r="T255" s="11" t="n">
        <v>2007</v>
      </c>
      <c r="U255" s="11" t="n">
        <v>7</v>
      </c>
      <c r="V255" s="11" t="s">
        <v>54</v>
      </c>
      <c r="W255" s="11" t="n">
        <f aca="false">R255*U255</f>
        <v>15.75</v>
      </c>
      <c r="X255" s="25" t="n">
        <v>860.4</v>
      </c>
      <c r="Y255" s="14" t="n">
        <v>102.02</v>
      </c>
      <c r="Z255" s="13" t="n">
        <f aca="false">Y255*SQRT(AA255)</f>
        <v>228.123655064529</v>
      </c>
      <c r="AA255" s="15" t="n">
        <v>5</v>
      </c>
      <c r="AB255" s="2" t="n">
        <v>758.39</v>
      </c>
      <c r="AC255" s="13" t="n">
        <v>69.8000000000001</v>
      </c>
      <c r="AD255" s="13" t="n">
        <f aca="false">AC255*SQRT(AE255)</f>
        <v>156.077544829485</v>
      </c>
      <c r="AE255" s="11" t="n">
        <v>5</v>
      </c>
      <c r="AF255" s="11" t="n">
        <f aca="false">LN(AB255/X255)</f>
        <v>-0.126199632193703</v>
      </c>
      <c r="AG255" s="11" t="n">
        <f aca="false">((AD255)^2/((AB255)^2 * AE255)) + ((Z255)^2/((X255)^2 * AA255))</f>
        <v>0.0225303224963811</v>
      </c>
      <c r="AH255" s="11" t="n">
        <f aca="false">((AA255*AE255)/(AA255+AE255)) + ((U255*U255)/(U255+U255))</f>
        <v>6</v>
      </c>
      <c r="AI255" s="11" t="n">
        <f aca="false">AH255/14</f>
        <v>0.428571428571429</v>
      </c>
      <c r="AJ255" s="11" t="n">
        <f aca="false">AF255*AI255</f>
        <v>-0.0540855566544441</v>
      </c>
      <c r="AK255" s="11" t="s">
        <v>102</v>
      </c>
      <c r="AL255" s="11" t="s">
        <v>69</v>
      </c>
      <c r="AM255" s="11" t="s">
        <v>70</v>
      </c>
      <c r="AN255" s="11" t="s">
        <v>58</v>
      </c>
      <c r="AO255" s="11" t="s">
        <v>94</v>
      </c>
      <c r="AP255" s="11" t="s">
        <v>178</v>
      </c>
      <c r="AQ255" s="11" t="s">
        <v>119</v>
      </c>
    </row>
    <row r="256" customFormat="false" ht="13.8" hidden="false" customHeight="false" outlineLevel="0" collapsed="false">
      <c r="A256" s="11" t="s">
        <v>188</v>
      </c>
      <c r="B256" s="11" t="n">
        <v>18</v>
      </c>
      <c r="C256" s="11" t="s">
        <v>189</v>
      </c>
      <c r="D256" s="11" t="n">
        <v>2018</v>
      </c>
      <c r="E256" s="11" t="s">
        <v>116</v>
      </c>
      <c r="F256" s="11" t="s">
        <v>46</v>
      </c>
      <c r="G256" s="1" t="n">
        <v>7.5</v>
      </c>
      <c r="H256" s="1" t="n">
        <v>384</v>
      </c>
      <c r="I256" s="1" t="n">
        <f aca="false">(G256 +10) / (H256/1000)</f>
        <v>45.5729166666667</v>
      </c>
      <c r="J256" s="1" t="n">
        <v>7</v>
      </c>
      <c r="K256" s="22" t="s">
        <v>47</v>
      </c>
      <c r="L256" s="11" t="s">
        <v>90</v>
      </c>
      <c r="M256" s="11" t="s">
        <v>190</v>
      </c>
      <c r="N256" s="11" t="s">
        <v>77</v>
      </c>
      <c r="O256" s="11" t="s">
        <v>77</v>
      </c>
      <c r="P256" s="11" t="s">
        <v>92</v>
      </c>
      <c r="Q256" s="11" t="s">
        <v>78</v>
      </c>
      <c r="R256" s="11" t="n">
        <v>2.25</v>
      </c>
      <c r="S256" s="11" t="s">
        <v>53</v>
      </c>
      <c r="T256" s="11" t="n">
        <v>2008</v>
      </c>
      <c r="U256" s="11" t="n">
        <v>7</v>
      </c>
      <c r="V256" s="11" t="s">
        <v>54</v>
      </c>
      <c r="W256" s="11" t="n">
        <f aca="false">R256*U256</f>
        <v>15.75</v>
      </c>
      <c r="X256" s="13" t="n">
        <v>420.13</v>
      </c>
      <c r="Y256" s="13" t="n">
        <v>24.17</v>
      </c>
      <c r="Z256" s="13" t="n">
        <f aca="false">Y256*SQRT(AA256)</f>
        <v>54.0457630161699</v>
      </c>
      <c r="AA256" s="11" t="n">
        <v>5</v>
      </c>
      <c r="AB256" s="2" t="n">
        <v>436.24</v>
      </c>
      <c r="AC256" s="13" t="n">
        <v>34.9</v>
      </c>
      <c r="AD256" s="13" t="n">
        <f aca="false">AC256*SQRT(AE256)</f>
        <v>78.0387724147426</v>
      </c>
      <c r="AE256" s="11" t="n">
        <v>5</v>
      </c>
      <c r="AF256" s="11" t="n">
        <f aca="false">LN(AB256/X256)</f>
        <v>0.0376283634234802</v>
      </c>
      <c r="AG256" s="11" t="n">
        <f aca="false">((AD256)^2/((AB256)^2 * AE256)) + ((Z256)^2/((X256)^2 * AA256))</f>
        <v>0.00970997271171166</v>
      </c>
      <c r="AH256" s="11" t="n">
        <f aca="false">((AA256*AE256)/(AA256+AE256)) + ((U256*U256)/(U256+U256))</f>
        <v>6</v>
      </c>
      <c r="AI256" s="11" t="n">
        <f aca="false">AH256/14</f>
        <v>0.428571428571429</v>
      </c>
      <c r="AJ256" s="11" t="n">
        <f aca="false">AF256*AI256</f>
        <v>0.0161264414672058</v>
      </c>
      <c r="AK256" s="11" t="s">
        <v>102</v>
      </c>
      <c r="AL256" s="11" t="s">
        <v>69</v>
      </c>
      <c r="AM256" s="11" t="s">
        <v>70</v>
      </c>
      <c r="AN256" s="11" t="s">
        <v>58</v>
      </c>
      <c r="AO256" s="11" t="s">
        <v>94</v>
      </c>
      <c r="AP256" s="11" t="s">
        <v>178</v>
      </c>
      <c r="AQ256" s="11" t="s">
        <v>119</v>
      </c>
    </row>
    <row r="257" customFormat="false" ht="13.8" hidden="false" customHeight="false" outlineLevel="0" collapsed="false">
      <c r="A257" s="11" t="s">
        <v>188</v>
      </c>
      <c r="B257" s="11" t="n">
        <v>18</v>
      </c>
      <c r="C257" s="11" t="s">
        <v>189</v>
      </c>
      <c r="D257" s="11" t="n">
        <v>2018</v>
      </c>
      <c r="E257" s="11" t="s">
        <v>116</v>
      </c>
      <c r="F257" s="11" t="s">
        <v>120</v>
      </c>
      <c r="G257" s="1" t="n">
        <v>7.5</v>
      </c>
      <c r="H257" s="1" t="n">
        <v>384</v>
      </c>
      <c r="I257" s="1" t="n">
        <f aca="false">(G257 +10) / (H257/1000)</f>
        <v>45.5729166666667</v>
      </c>
      <c r="J257" s="1" t="n">
        <v>7</v>
      </c>
      <c r="K257" s="22" t="s">
        <v>47</v>
      </c>
      <c r="L257" s="11" t="s">
        <v>90</v>
      </c>
      <c r="M257" s="11" t="s">
        <v>190</v>
      </c>
      <c r="N257" s="11" t="s">
        <v>77</v>
      </c>
      <c r="O257" s="11" t="s">
        <v>77</v>
      </c>
      <c r="P257" s="11" t="s">
        <v>92</v>
      </c>
      <c r="Q257" s="11" t="s">
        <v>78</v>
      </c>
      <c r="R257" s="11" t="n">
        <v>2.25</v>
      </c>
      <c r="S257" s="11" t="s">
        <v>53</v>
      </c>
      <c r="T257" s="11" t="n">
        <v>2008</v>
      </c>
      <c r="U257" s="11" t="n">
        <v>7</v>
      </c>
      <c r="V257" s="11" t="s">
        <v>54</v>
      </c>
      <c r="W257" s="11" t="n">
        <f aca="false">R257*U257</f>
        <v>15.75</v>
      </c>
      <c r="X257" s="25" t="n">
        <v>395.97</v>
      </c>
      <c r="Y257" s="14" t="n">
        <v>32.22</v>
      </c>
      <c r="Z257" s="13" t="n">
        <f aca="false">Y257*SQRT(AA257)</f>
        <v>72.0461102350432</v>
      </c>
      <c r="AA257" s="15" t="n">
        <v>5</v>
      </c>
      <c r="AB257" s="2" t="n">
        <v>385.23</v>
      </c>
      <c r="AC257" s="13" t="n">
        <v>21.48</v>
      </c>
      <c r="AD257" s="13" t="n">
        <f aca="false">AC257*SQRT(AE257)</f>
        <v>48.0307401566954</v>
      </c>
      <c r="AE257" s="11" t="n">
        <v>5</v>
      </c>
      <c r="AF257" s="11" t="n">
        <f aca="false">LN(AB257/X257)</f>
        <v>-0.0274978922976807</v>
      </c>
      <c r="AG257" s="11" t="n">
        <f aca="false">((AD257)^2/((AB257)^2 * AE257)) + ((Z257)^2/((X257)^2 * AA257))</f>
        <v>0.00973009909899154</v>
      </c>
      <c r="AH257" s="11" t="n">
        <f aca="false">((AA257*AE257)/(AA257+AE257)) + ((U257*U257)/(U257+U257))</f>
        <v>6</v>
      </c>
      <c r="AI257" s="11" t="n">
        <f aca="false">AH257/14</f>
        <v>0.428571428571429</v>
      </c>
      <c r="AJ257" s="11" t="n">
        <f aca="false">AF257*AI257</f>
        <v>-0.0117848109847203</v>
      </c>
      <c r="AK257" s="11" t="s">
        <v>102</v>
      </c>
      <c r="AL257" s="11" t="s">
        <v>69</v>
      </c>
      <c r="AM257" s="11" t="s">
        <v>70</v>
      </c>
      <c r="AN257" s="11" t="s">
        <v>58</v>
      </c>
      <c r="AO257" s="11" t="s">
        <v>94</v>
      </c>
      <c r="AP257" s="11" t="s">
        <v>178</v>
      </c>
      <c r="AQ257" s="11" t="s">
        <v>119</v>
      </c>
    </row>
    <row r="258" customFormat="false" ht="13.8" hidden="false" customHeight="false" outlineLevel="0" collapsed="false">
      <c r="A258" s="11" t="s">
        <v>188</v>
      </c>
      <c r="B258" s="11" t="n">
        <v>18</v>
      </c>
      <c r="C258" s="11" t="s">
        <v>189</v>
      </c>
      <c r="D258" s="11" t="n">
        <v>2018</v>
      </c>
      <c r="E258" s="11" t="s">
        <v>116</v>
      </c>
      <c r="F258" s="11" t="s">
        <v>46</v>
      </c>
      <c r="G258" s="1" t="n">
        <v>7.5</v>
      </c>
      <c r="H258" s="1" t="n">
        <v>384</v>
      </c>
      <c r="I258" s="1" t="n">
        <f aca="false">(G258 +10) / (H258/1000)</f>
        <v>45.5729166666667</v>
      </c>
      <c r="J258" s="1" t="n">
        <v>7</v>
      </c>
      <c r="K258" s="22" t="s">
        <v>47</v>
      </c>
      <c r="L258" s="11" t="s">
        <v>90</v>
      </c>
      <c r="M258" s="11" t="s">
        <v>190</v>
      </c>
      <c r="N258" s="11" t="s">
        <v>77</v>
      </c>
      <c r="O258" s="11" t="s">
        <v>77</v>
      </c>
      <c r="P258" s="11" t="s">
        <v>92</v>
      </c>
      <c r="Q258" s="11" t="s">
        <v>78</v>
      </c>
      <c r="R258" s="11" t="n">
        <v>2.25</v>
      </c>
      <c r="S258" s="11" t="s">
        <v>53</v>
      </c>
      <c r="T258" s="11" t="n">
        <v>2009</v>
      </c>
      <c r="U258" s="11" t="n">
        <v>7</v>
      </c>
      <c r="V258" s="11" t="s">
        <v>54</v>
      </c>
      <c r="W258" s="11" t="n">
        <f aca="false">R258*U258</f>
        <v>15.75</v>
      </c>
      <c r="X258" s="13" t="n">
        <v>506.04</v>
      </c>
      <c r="Y258" s="13" t="n">
        <v>53.69</v>
      </c>
      <c r="Z258" s="13" t="n">
        <f aca="false">Y258*SQRT(AA258)</f>
        <v>120.054489711964</v>
      </c>
      <c r="AA258" s="11" t="n">
        <v>5</v>
      </c>
      <c r="AB258" s="2" t="n">
        <v>565.1</v>
      </c>
      <c r="AC258" s="13" t="n">
        <v>69.8</v>
      </c>
      <c r="AD258" s="13" t="n">
        <f aca="false">AC258*SQRT(AE258)</f>
        <v>156.077544829485</v>
      </c>
      <c r="AE258" s="11" t="n">
        <v>5</v>
      </c>
      <c r="AF258" s="11" t="n">
        <f aca="false">LN(AB258/X258)</f>
        <v>0.110386989089329</v>
      </c>
      <c r="AG258" s="11" t="n">
        <f aca="false">((AD258)^2/((AB258)^2 * AE258)) + ((Z258)^2/((X258)^2 * AA258))</f>
        <v>0.0265135428785481</v>
      </c>
      <c r="AH258" s="11" t="n">
        <f aca="false">((AA258*AE258)/(AA258+AE258)) + ((U258*U258)/(U258+U258))</f>
        <v>6</v>
      </c>
      <c r="AI258" s="11" t="n">
        <f aca="false">AH258/14</f>
        <v>0.428571428571429</v>
      </c>
      <c r="AJ258" s="11" t="n">
        <f aca="false">AF258*AI258</f>
        <v>0.0473087096097124</v>
      </c>
      <c r="AK258" s="11" t="s">
        <v>102</v>
      </c>
      <c r="AL258" s="11" t="s">
        <v>69</v>
      </c>
      <c r="AM258" s="11" t="s">
        <v>70</v>
      </c>
      <c r="AN258" s="11" t="s">
        <v>58</v>
      </c>
      <c r="AO258" s="11" t="s">
        <v>94</v>
      </c>
      <c r="AP258" s="11" t="s">
        <v>178</v>
      </c>
      <c r="AQ258" s="11" t="s">
        <v>119</v>
      </c>
    </row>
    <row r="259" customFormat="false" ht="13.8" hidden="false" customHeight="false" outlineLevel="0" collapsed="false">
      <c r="A259" s="11" t="s">
        <v>188</v>
      </c>
      <c r="B259" s="11" t="n">
        <v>18</v>
      </c>
      <c r="C259" s="11" t="s">
        <v>189</v>
      </c>
      <c r="D259" s="11" t="n">
        <v>2018</v>
      </c>
      <c r="E259" s="11" t="s">
        <v>116</v>
      </c>
      <c r="F259" s="11" t="s">
        <v>120</v>
      </c>
      <c r="G259" s="1" t="n">
        <v>7.5</v>
      </c>
      <c r="H259" s="1" t="n">
        <v>384</v>
      </c>
      <c r="I259" s="1" t="n">
        <f aca="false">(G259 +10) / (H259/1000)</f>
        <v>45.5729166666667</v>
      </c>
      <c r="J259" s="1" t="n">
        <v>7</v>
      </c>
      <c r="K259" s="22" t="s">
        <v>47</v>
      </c>
      <c r="L259" s="11" t="s">
        <v>90</v>
      </c>
      <c r="M259" s="11" t="s">
        <v>190</v>
      </c>
      <c r="N259" s="11" t="s">
        <v>77</v>
      </c>
      <c r="O259" s="11" t="s">
        <v>77</v>
      </c>
      <c r="P259" s="11" t="s">
        <v>92</v>
      </c>
      <c r="Q259" s="11" t="s">
        <v>78</v>
      </c>
      <c r="R259" s="11" t="n">
        <v>2.25</v>
      </c>
      <c r="S259" s="11" t="s">
        <v>53</v>
      </c>
      <c r="T259" s="11" t="n">
        <v>2009</v>
      </c>
      <c r="U259" s="11" t="n">
        <v>7</v>
      </c>
      <c r="V259" s="11" t="s">
        <v>54</v>
      </c>
      <c r="W259" s="11" t="n">
        <f aca="false">R259*U259</f>
        <v>15.75</v>
      </c>
      <c r="X259" s="25" t="n">
        <v>543.62</v>
      </c>
      <c r="Y259" s="14" t="n">
        <v>67.12</v>
      </c>
      <c r="Z259" s="13" t="n">
        <f aca="false">Y259*SQRT(AA259)</f>
        <v>150.084882649786</v>
      </c>
      <c r="AA259" s="15" t="n">
        <v>5</v>
      </c>
      <c r="AB259" s="2" t="n">
        <v>497.99</v>
      </c>
      <c r="AC259" s="13" t="n">
        <v>53.6899999999999</v>
      </c>
      <c r="AD259" s="13" t="n">
        <f aca="false">AC259*SQRT(AE259)</f>
        <v>120.054489711964</v>
      </c>
      <c r="AE259" s="11" t="n">
        <v>5</v>
      </c>
      <c r="AF259" s="11" t="n">
        <f aca="false">LN(AB259/X259)</f>
        <v>-0.0876704768570791</v>
      </c>
      <c r="AG259" s="11" t="n">
        <f aca="false">((AD259)^2/((AB259)^2 * AE259)) + ((Z259)^2/((X259)^2 * AA259))</f>
        <v>0.026868226391104</v>
      </c>
      <c r="AH259" s="11" t="n">
        <f aca="false">((AA259*AE259)/(AA259+AE259)) + ((U259*U259)/(U259+U259))</f>
        <v>6</v>
      </c>
      <c r="AI259" s="11" t="n">
        <f aca="false">AH259/14</f>
        <v>0.428571428571429</v>
      </c>
      <c r="AJ259" s="11" t="n">
        <f aca="false">AF259*AI259</f>
        <v>-0.0375730615101768</v>
      </c>
      <c r="AK259" s="11" t="s">
        <v>102</v>
      </c>
      <c r="AL259" s="11" t="s">
        <v>69</v>
      </c>
      <c r="AM259" s="11" t="s">
        <v>70</v>
      </c>
      <c r="AN259" s="11" t="s">
        <v>58</v>
      </c>
      <c r="AO259" s="11" t="s">
        <v>94</v>
      </c>
      <c r="AP259" s="11" t="s">
        <v>178</v>
      </c>
      <c r="AQ259" s="11" t="s">
        <v>119</v>
      </c>
    </row>
    <row r="260" customFormat="false" ht="13.8" hidden="false" customHeight="false" outlineLevel="0" collapsed="false">
      <c r="A260" s="11" t="s">
        <v>188</v>
      </c>
      <c r="B260" s="11" t="n">
        <v>18</v>
      </c>
      <c r="C260" s="11" t="s">
        <v>189</v>
      </c>
      <c r="D260" s="11" t="n">
        <v>2018</v>
      </c>
      <c r="E260" s="11" t="s">
        <v>116</v>
      </c>
      <c r="F260" s="11" t="s">
        <v>46</v>
      </c>
      <c r="G260" s="1" t="n">
        <v>7.5</v>
      </c>
      <c r="H260" s="1" t="n">
        <v>384</v>
      </c>
      <c r="I260" s="1" t="n">
        <f aca="false">(G260 +10) / (H260/1000)</f>
        <v>45.5729166666667</v>
      </c>
      <c r="J260" s="1" t="n">
        <v>7</v>
      </c>
      <c r="K260" s="22" t="s">
        <v>47</v>
      </c>
      <c r="L260" s="11" t="s">
        <v>90</v>
      </c>
      <c r="M260" s="11" t="s">
        <v>190</v>
      </c>
      <c r="N260" s="11" t="s">
        <v>77</v>
      </c>
      <c r="O260" s="11" t="s">
        <v>77</v>
      </c>
      <c r="P260" s="11" t="s">
        <v>92</v>
      </c>
      <c r="Q260" s="11" t="s">
        <v>78</v>
      </c>
      <c r="R260" s="11" t="n">
        <v>2.25</v>
      </c>
      <c r="S260" s="11" t="s">
        <v>53</v>
      </c>
      <c r="T260" s="11" t="n">
        <v>2010</v>
      </c>
      <c r="U260" s="11" t="n">
        <v>7</v>
      </c>
      <c r="V260" s="11" t="s">
        <v>54</v>
      </c>
      <c r="W260" s="11" t="n">
        <f aca="false">R260*U260</f>
        <v>15.75</v>
      </c>
      <c r="X260" s="13" t="n">
        <v>414.77</v>
      </c>
      <c r="Y260" s="13" t="n">
        <v>42.95</v>
      </c>
      <c r="Z260" s="13" t="n">
        <f aca="false">Y260*SQRT(AA260)</f>
        <v>96.039119633616</v>
      </c>
      <c r="AA260" s="11" t="n">
        <v>5</v>
      </c>
      <c r="AB260" s="2" t="n">
        <v>455.03</v>
      </c>
      <c r="AC260" s="13" t="n">
        <v>10.74</v>
      </c>
      <c r="AD260" s="13" t="n">
        <f aca="false">AC260*SQRT(AE260)</f>
        <v>24.0153700783478</v>
      </c>
      <c r="AE260" s="11" t="n">
        <v>5</v>
      </c>
      <c r="AF260" s="11" t="n">
        <f aca="false">LN(AB260/X260)</f>
        <v>0.0926392011150365</v>
      </c>
      <c r="AG260" s="11" t="n">
        <f aca="false">((AD260)^2/((AB260)^2 * AE260)) + ((Z260)^2/((X260)^2 * AA260))</f>
        <v>0.011279979389086</v>
      </c>
      <c r="AH260" s="11" t="n">
        <f aca="false">((AA260*AE260)/(AA260+AE260)) + ((U260*U260)/(U260+U260))</f>
        <v>6</v>
      </c>
      <c r="AI260" s="11" t="n">
        <f aca="false">AH260/14</f>
        <v>0.428571428571429</v>
      </c>
      <c r="AJ260" s="11" t="n">
        <f aca="false">AF260*AI260</f>
        <v>0.0397025147635871</v>
      </c>
      <c r="AK260" s="11" t="s">
        <v>102</v>
      </c>
      <c r="AL260" s="11" t="s">
        <v>69</v>
      </c>
      <c r="AM260" s="11" t="s">
        <v>70</v>
      </c>
      <c r="AN260" s="11" t="s">
        <v>58</v>
      </c>
      <c r="AO260" s="11" t="s">
        <v>94</v>
      </c>
      <c r="AP260" s="11" t="s">
        <v>178</v>
      </c>
      <c r="AQ260" s="11" t="s">
        <v>119</v>
      </c>
    </row>
    <row r="261" customFormat="false" ht="13.8" hidden="false" customHeight="false" outlineLevel="0" collapsed="false">
      <c r="A261" s="11" t="s">
        <v>188</v>
      </c>
      <c r="B261" s="11" t="n">
        <v>18</v>
      </c>
      <c r="C261" s="11" t="s">
        <v>189</v>
      </c>
      <c r="D261" s="11" t="n">
        <v>2018</v>
      </c>
      <c r="E261" s="11" t="s">
        <v>116</v>
      </c>
      <c r="F261" s="11" t="s">
        <v>120</v>
      </c>
      <c r="G261" s="1" t="n">
        <v>7.5</v>
      </c>
      <c r="H261" s="1" t="n">
        <v>384</v>
      </c>
      <c r="I261" s="1" t="n">
        <f aca="false">(G261 +10) / (H261/1000)</f>
        <v>45.5729166666667</v>
      </c>
      <c r="J261" s="1" t="n">
        <v>7</v>
      </c>
      <c r="K261" s="22" t="s">
        <v>47</v>
      </c>
      <c r="L261" s="11" t="s">
        <v>90</v>
      </c>
      <c r="M261" s="11" t="s">
        <v>190</v>
      </c>
      <c r="N261" s="11" t="s">
        <v>77</v>
      </c>
      <c r="O261" s="11" t="s">
        <v>77</v>
      </c>
      <c r="P261" s="11" t="s">
        <v>92</v>
      </c>
      <c r="Q261" s="11" t="s">
        <v>78</v>
      </c>
      <c r="R261" s="11" t="n">
        <v>2.25</v>
      </c>
      <c r="S261" s="11" t="s">
        <v>53</v>
      </c>
      <c r="T261" s="11" t="n">
        <v>2010</v>
      </c>
      <c r="U261" s="11" t="n">
        <v>7</v>
      </c>
      <c r="V261" s="11" t="s">
        <v>54</v>
      </c>
      <c r="W261" s="11" t="n">
        <f aca="false">R261*U261</f>
        <v>15.75</v>
      </c>
      <c r="X261" s="25" t="n">
        <v>428.19</v>
      </c>
      <c r="Y261" s="14" t="n">
        <v>29.53</v>
      </c>
      <c r="Z261" s="13" t="n">
        <f aca="false">Y261*SQRT(AA261)</f>
        <v>66.0310873755689</v>
      </c>
      <c r="AA261" s="15" t="n">
        <v>5</v>
      </c>
      <c r="AB261" s="2" t="n">
        <v>390.6</v>
      </c>
      <c r="AC261" s="13" t="n">
        <v>29.53</v>
      </c>
      <c r="AD261" s="13" t="n">
        <f aca="false">AC261*SQRT(AE261)</f>
        <v>66.0310873755687</v>
      </c>
      <c r="AE261" s="11" t="n">
        <v>5</v>
      </c>
      <c r="AF261" s="11" t="n">
        <f aca="false">LN(AB261/X261)</f>
        <v>-0.0918830038672082</v>
      </c>
      <c r="AG261" s="11" t="n">
        <f aca="false">((AD261)^2/((AB261)^2 * AE261)) + ((Z261)^2/((X261)^2 * AA261))</f>
        <v>0.0104717392357871</v>
      </c>
      <c r="AH261" s="11" t="n">
        <f aca="false">((AA261*AE261)/(AA261+AE261)) + ((U261*U261)/(U261+U261))</f>
        <v>6</v>
      </c>
      <c r="AI261" s="11" t="n">
        <f aca="false">AH261/14</f>
        <v>0.428571428571429</v>
      </c>
      <c r="AJ261" s="11" t="n">
        <f aca="false">AF261*AI261</f>
        <v>-0.0393784302288035</v>
      </c>
      <c r="AK261" s="11" t="s">
        <v>102</v>
      </c>
      <c r="AL261" s="11" t="s">
        <v>69</v>
      </c>
      <c r="AM261" s="11" t="s">
        <v>70</v>
      </c>
      <c r="AN261" s="11" t="s">
        <v>58</v>
      </c>
      <c r="AO261" s="11" t="s">
        <v>94</v>
      </c>
      <c r="AP261" s="11" t="s">
        <v>178</v>
      </c>
      <c r="AQ261" s="11" t="s">
        <v>119</v>
      </c>
    </row>
    <row r="262" customFormat="false" ht="13.8" hidden="false" customHeight="false" outlineLevel="0" collapsed="false">
      <c r="A262" s="11" t="s">
        <v>188</v>
      </c>
      <c r="B262" s="11" t="n">
        <v>18</v>
      </c>
      <c r="C262" s="11" t="s">
        <v>189</v>
      </c>
      <c r="D262" s="11" t="n">
        <v>2018</v>
      </c>
      <c r="E262" s="11" t="s">
        <v>116</v>
      </c>
      <c r="F262" s="11" t="s">
        <v>46</v>
      </c>
      <c r="G262" s="1" t="n">
        <v>7.5</v>
      </c>
      <c r="H262" s="1" t="n">
        <v>384</v>
      </c>
      <c r="I262" s="1" t="n">
        <f aca="false">(G262 +10) / (H262/1000)</f>
        <v>45.5729166666667</v>
      </c>
      <c r="J262" s="1" t="n">
        <v>7</v>
      </c>
      <c r="K262" s="22" t="s">
        <v>47</v>
      </c>
      <c r="L262" s="11" t="s">
        <v>90</v>
      </c>
      <c r="M262" s="11" t="s">
        <v>190</v>
      </c>
      <c r="N262" s="11" t="s">
        <v>77</v>
      </c>
      <c r="O262" s="11" t="s">
        <v>77</v>
      </c>
      <c r="P262" s="11" t="s">
        <v>92</v>
      </c>
      <c r="Q262" s="11" t="s">
        <v>78</v>
      </c>
      <c r="R262" s="11" t="n">
        <v>2.25</v>
      </c>
      <c r="S262" s="11" t="s">
        <v>53</v>
      </c>
      <c r="T262" s="11" t="n">
        <v>2011</v>
      </c>
      <c r="U262" s="11" t="n">
        <v>7</v>
      </c>
      <c r="V262" s="11" t="s">
        <v>54</v>
      </c>
      <c r="W262" s="11" t="n">
        <f aca="false">R262*U262</f>
        <v>15.75</v>
      </c>
      <c r="X262" s="13" t="n">
        <v>602.68</v>
      </c>
      <c r="Y262" s="13" t="n">
        <v>51.01</v>
      </c>
      <c r="Z262" s="13" t="n">
        <f aca="false">Y262*SQRT(AA262)</f>
        <v>114.061827532264</v>
      </c>
      <c r="AA262" s="11" t="n">
        <v>5</v>
      </c>
      <c r="AB262" s="2" t="n">
        <v>581.21</v>
      </c>
      <c r="AC262" s="13" t="n">
        <v>53.6899999999999</v>
      </c>
      <c r="AD262" s="13" t="n">
        <f aca="false">AC262*SQRT(AE262)</f>
        <v>120.054489711964</v>
      </c>
      <c r="AE262" s="11" t="n">
        <v>5</v>
      </c>
      <c r="AF262" s="11" t="n">
        <f aca="false">LN(AB262/X262)</f>
        <v>-0.036274238603835</v>
      </c>
      <c r="AG262" s="11" t="n">
        <f aca="false">((AD262)^2/((AB262)^2 * AE262)) + ((Z262)^2/((X262)^2 * AA262))</f>
        <v>0.0156970664926156</v>
      </c>
      <c r="AH262" s="11" t="n">
        <f aca="false">((AA262*AE262)/(AA262+AE262)) + ((U262*U262)/(U262+U262))</f>
        <v>6</v>
      </c>
      <c r="AI262" s="11" t="n">
        <f aca="false">AH262/14</f>
        <v>0.428571428571429</v>
      </c>
      <c r="AJ262" s="11" t="n">
        <f aca="false">AF262*AI262</f>
        <v>-0.0155461022587864</v>
      </c>
      <c r="AK262" s="11" t="s">
        <v>102</v>
      </c>
      <c r="AL262" s="11" t="s">
        <v>69</v>
      </c>
      <c r="AM262" s="11" t="s">
        <v>70</v>
      </c>
      <c r="AN262" s="11" t="s">
        <v>58</v>
      </c>
      <c r="AO262" s="11" t="s">
        <v>94</v>
      </c>
      <c r="AP262" s="11" t="s">
        <v>178</v>
      </c>
      <c r="AQ262" s="11" t="s">
        <v>119</v>
      </c>
    </row>
    <row r="263" customFormat="false" ht="13.8" hidden="false" customHeight="false" outlineLevel="0" collapsed="false">
      <c r="A263" s="11" t="s">
        <v>188</v>
      </c>
      <c r="B263" s="11" t="n">
        <v>18</v>
      </c>
      <c r="C263" s="11" t="s">
        <v>189</v>
      </c>
      <c r="D263" s="11" t="n">
        <v>2018</v>
      </c>
      <c r="E263" s="11" t="s">
        <v>116</v>
      </c>
      <c r="F263" s="11" t="s">
        <v>120</v>
      </c>
      <c r="G263" s="1" t="n">
        <v>7.5</v>
      </c>
      <c r="H263" s="1" t="n">
        <v>384</v>
      </c>
      <c r="I263" s="1" t="n">
        <f aca="false">(G263 +10) / (H263/1000)</f>
        <v>45.5729166666667</v>
      </c>
      <c r="J263" s="1" t="n">
        <v>7</v>
      </c>
      <c r="K263" s="22" t="s">
        <v>47</v>
      </c>
      <c r="L263" s="11" t="s">
        <v>90</v>
      </c>
      <c r="M263" s="11" t="s">
        <v>190</v>
      </c>
      <c r="N263" s="11" t="s">
        <v>77</v>
      </c>
      <c r="O263" s="11" t="s">
        <v>77</v>
      </c>
      <c r="P263" s="11" t="s">
        <v>92</v>
      </c>
      <c r="Q263" s="11" t="s">
        <v>78</v>
      </c>
      <c r="R263" s="11" t="n">
        <v>2.25</v>
      </c>
      <c r="S263" s="11" t="s">
        <v>53</v>
      </c>
      <c r="T263" s="11" t="n">
        <v>2011</v>
      </c>
      <c r="U263" s="11" t="n">
        <v>7</v>
      </c>
      <c r="V263" s="11" t="s">
        <v>54</v>
      </c>
      <c r="W263" s="11" t="n">
        <f aca="false">R263*U263</f>
        <v>15.75</v>
      </c>
      <c r="X263" s="25" t="n">
        <v>600</v>
      </c>
      <c r="Y263" s="14" t="n">
        <v>85.91</v>
      </c>
      <c r="Z263" s="13" t="n">
        <f aca="false">Y263*SQRT(AA263)</f>
        <v>192.100599947007</v>
      </c>
      <c r="AA263" s="15" t="n">
        <v>5</v>
      </c>
      <c r="AB263" s="2" t="n">
        <v>487.25</v>
      </c>
      <c r="AC263" s="13" t="n">
        <v>53.6900000000001</v>
      </c>
      <c r="AD263" s="13" t="n">
        <f aca="false">AC263*SQRT(AE263)</f>
        <v>120.054489711964</v>
      </c>
      <c r="AE263" s="11" t="n">
        <v>5</v>
      </c>
      <c r="AF263" s="11" t="n">
        <f aca="false">LN(AB263/X263)</f>
        <v>-0.208152316828476</v>
      </c>
      <c r="AG263" s="11" t="n">
        <f aca="false">((AD263)^2/((AB263)^2 * AE263)) + ((Z263)^2/((X263)^2 * AA263))</f>
        <v>0.0326432679917248</v>
      </c>
      <c r="AH263" s="11" t="n">
        <f aca="false">((AA263*AE263)/(AA263+AE263)) + ((U263*U263)/(U263+U263))</f>
        <v>6</v>
      </c>
      <c r="AI263" s="11" t="n">
        <f aca="false">AH263/14</f>
        <v>0.428571428571429</v>
      </c>
      <c r="AJ263" s="11" t="n">
        <f aca="false">AF263*AI263</f>
        <v>-0.0892081357836326</v>
      </c>
      <c r="AK263" s="11" t="s">
        <v>102</v>
      </c>
      <c r="AL263" s="11" t="s">
        <v>69</v>
      </c>
      <c r="AM263" s="11" t="s">
        <v>70</v>
      </c>
      <c r="AN263" s="11" t="s">
        <v>58</v>
      </c>
      <c r="AO263" s="11" t="s">
        <v>94</v>
      </c>
      <c r="AP263" s="11" t="s">
        <v>178</v>
      </c>
      <c r="AQ263" s="11" t="s">
        <v>119</v>
      </c>
    </row>
    <row r="264" customFormat="false" ht="13.8" hidden="false" customHeight="false" outlineLevel="0" collapsed="false">
      <c r="A264" s="11" t="s">
        <v>188</v>
      </c>
      <c r="B264" s="11" t="n">
        <v>18</v>
      </c>
      <c r="C264" s="11" t="s">
        <v>189</v>
      </c>
      <c r="D264" s="11" t="n">
        <v>2018</v>
      </c>
      <c r="E264" s="11" t="s">
        <v>116</v>
      </c>
      <c r="F264" s="11" t="s">
        <v>46</v>
      </c>
      <c r="G264" s="1" t="n">
        <v>7.5</v>
      </c>
      <c r="H264" s="1" t="n">
        <v>384</v>
      </c>
      <c r="I264" s="1" t="n">
        <f aca="false">(G264 +10) / (H264/1000)</f>
        <v>45.5729166666667</v>
      </c>
      <c r="J264" s="1" t="n">
        <v>7</v>
      </c>
      <c r="K264" s="22" t="s">
        <v>47</v>
      </c>
      <c r="L264" s="11" t="s">
        <v>90</v>
      </c>
      <c r="M264" s="11" t="s">
        <v>190</v>
      </c>
      <c r="N264" s="11" t="s">
        <v>77</v>
      </c>
      <c r="O264" s="11" t="s">
        <v>77</v>
      </c>
      <c r="P264" s="11" t="s">
        <v>92</v>
      </c>
      <c r="Q264" s="11" t="s">
        <v>78</v>
      </c>
      <c r="R264" s="11" t="n">
        <v>2.25</v>
      </c>
      <c r="S264" s="11" t="s">
        <v>53</v>
      </c>
      <c r="T264" s="11" t="n">
        <v>2012</v>
      </c>
      <c r="U264" s="11" t="n">
        <v>7</v>
      </c>
      <c r="V264" s="11" t="s">
        <v>54</v>
      </c>
      <c r="W264" s="11" t="n">
        <f aca="false">R264*U264</f>
        <v>15.75</v>
      </c>
      <c r="X264" s="13" t="n">
        <v>471.14</v>
      </c>
      <c r="Y264" s="13" t="n">
        <v>83.22</v>
      </c>
      <c r="Z264" s="13" t="n">
        <f aca="false">Y264*SQRT(AA264)</f>
        <v>186.085577087533</v>
      </c>
      <c r="AA264" s="11" t="n">
        <v>5</v>
      </c>
      <c r="AB264" s="2" t="n">
        <v>385.23</v>
      </c>
      <c r="AC264" s="13" t="n">
        <v>51.01</v>
      </c>
      <c r="AD264" s="13" t="n">
        <f aca="false">AC264*SQRT(AE264)</f>
        <v>114.061827532264</v>
      </c>
      <c r="AE264" s="11" t="n">
        <v>5</v>
      </c>
      <c r="AF264" s="11" t="n">
        <f aca="false">LN(AB264/X264)</f>
        <v>-0.201314731253168</v>
      </c>
      <c r="AG264" s="11" t="n">
        <f aca="false">((AD264)^2/((AB264)^2 * AE264)) + ((Z264)^2/((X264)^2 * AA264))</f>
        <v>0.048733636566911</v>
      </c>
      <c r="AH264" s="11" t="n">
        <f aca="false">((AA264*AE264)/(AA264+AE264)) + ((U264*U264)/(U264+U264))</f>
        <v>6</v>
      </c>
      <c r="AI264" s="11" t="n">
        <f aca="false">AH264/14</f>
        <v>0.428571428571429</v>
      </c>
      <c r="AJ264" s="11" t="n">
        <f aca="false">AF264*AI264</f>
        <v>-0.0862777419656434</v>
      </c>
      <c r="AK264" s="11" t="s">
        <v>102</v>
      </c>
      <c r="AL264" s="11" t="s">
        <v>69</v>
      </c>
      <c r="AM264" s="11" t="s">
        <v>70</v>
      </c>
      <c r="AN264" s="11" t="s">
        <v>58</v>
      </c>
      <c r="AO264" s="11" t="s">
        <v>94</v>
      </c>
      <c r="AP264" s="11" t="s">
        <v>178</v>
      </c>
      <c r="AQ264" s="11" t="s">
        <v>119</v>
      </c>
    </row>
    <row r="265" customFormat="false" ht="13.8" hidden="false" customHeight="false" outlineLevel="0" collapsed="false">
      <c r="A265" s="11" t="s">
        <v>188</v>
      </c>
      <c r="B265" s="11" t="n">
        <v>18</v>
      </c>
      <c r="C265" s="11" t="s">
        <v>189</v>
      </c>
      <c r="D265" s="11" t="n">
        <v>2018</v>
      </c>
      <c r="E265" s="11" t="s">
        <v>116</v>
      </c>
      <c r="F265" s="11" t="s">
        <v>120</v>
      </c>
      <c r="G265" s="1" t="n">
        <v>7.5</v>
      </c>
      <c r="H265" s="1" t="n">
        <v>384</v>
      </c>
      <c r="I265" s="1" t="n">
        <f aca="false">(G265 +10) / (H265/1000)</f>
        <v>45.5729166666667</v>
      </c>
      <c r="J265" s="1" t="n">
        <v>7</v>
      </c>
      <c r="K265" s="22" t="s">
        <v>47</v>
      </c>
      <c r="L265" s="11" t="s">
        <v>90</v>
      </c>
      <c r="M265" s="11" t="s">
        <v>190</v>
      </c>
      <c r="N265" s="11" t="s">
        <v>77</v>
      </c>
      <c r="O265" s="11" t="s">
        <v>77</v>
      </c>
      <c r="P265" s="11" t="s">
        <v>92</v>
      </c>
      <c r="Q265" s="11" t="s">
        <v>78</v>
      </c>
      <c r="R265" s="11" t="n">
        <v>2.25</v>
      </c>
      <c r="S265" s="11" t="s">
        <v>53</v>
      </c>
      <c r="T265" s="11" t="n">
        <v>2012</v>
      </c>
      <c r="U265" s="11" t="n">
        <v>7</v>
      </c>
      <c r="V265" s="11" t="s">
        <v>54</v>
      </c>
      <c r="W265" s="11" t="n">
        <f aca="false">R265*U265</f>
        <v>15.75</v>
      </c>
      <c r="X265" s="25" t="n">
        <v>524.83</v>
      </c>
      <c r="Y265" s="14" t="n">
        <v>88.5899999999999</v>
      </c>
      <c r="Z265" s="13" t="n">
        <f aca="false">Y265*SQRT(AA265)</f>
        <v>198.093262126706</v>
      </c>
      <c r="AA265" s="15" t="n">
        <v>5</v>
      </c>
      <c r="AB265" s="2" t="n">
        <v>414.77</v>
      </c>
      <c r="AC265" s="13" t="n">
        <v>51</v>
      </c>
      <c r="AD265" s="13" t="n">
        <f aca="false">AC265*SQRT(AE265)</f>
        <v>114.039466852489</v>
      </c>
      <c r="AE265" s="11" t="n">
        <v>5</v>
      </c>
      <c r="AF265" s="11" t="n">
        <f aca="false">LN(AB265/X265)</f>
        <v>-0.235350250901897</v>
      </c>
      <c r="AG265" s="11" t="n">
        <f aca="false">((AD265)^2/((AB265)^2 * AE265)) + ((Z265)^2/((X265)^2 * AA265))</f>
        <v>0.0436116921260434</v>
      </c>
      <c r="AH265" s="11" t="n">
        <f aca="false">((AA265*AE265)/(AA265+AE265)) + ((U265*U265)/(U265+U265))</f>
        <v>6</v>
      </c>
      <c r="AI265" s="11" t="n">
        <f aca="false">AH265/14</f>
        <v>0.428571428571429</v>
      </c>
      <c r="AJ265" s="11" t="n">
        <f aca="false">AF265*AI265</f>
        <v>-0.10086439324367</v>
      </c>
      <c r="AK265" s="11" t="s">
        <v>102</v>
      </c>
      <c r="AL265" s="11" t="s">
        <v>69</v>
      </c>
      <c r="AM265" s="11" t="s">
        <v>70</v>
      </c>
      <c r="AN265" s="11" t="s">
        <v>58</v>
      </c>
      <c r="AO265" s="11" t="s">
        <v>94</v>
      </c>
      <c r="AP265" s="11" t="s">
        <v>178</v>
      </c>
      <c r="AQ265" s="11" t="s">
        <v>119</v>
      </c>
    </row>
    <row r="266" customFormat="false" ht="13.8" hidden="false" customHeight="false" outlineLevel="0" collapsed="false">
      <c r="A266" s="11" t="s">
        <v>188</v>
      </c>
      <c r="B266" s="11" t="n">
        <v>18</v>
      </c>
      <c r="C266" s="11" t="s">
        <v>189</v>
      </c>
      <c r="D266" s="11" t="n">
        <v>2018</v>
      </c>
      <c r="E266" s="11" t="s">
        <v>116</v>
      </c>
      <c r="F266" s="11" t="s">
        <v>46</v>
      </c>
      <c r="G266" s="1" t="n">
        <v>7.5</v>
      </c>
      <c r="H266" s="1" t="n">
        <v>384</v>
      </c>
      <c r="I266" s="1" t="n">
        <f aca="false">(G266 +10) / (H266/1000)</f>
        <v>45.5729166666667</v>
      </c>
      <c r="J266" s="1" t="n">
        <v>7</v>
      </c>
      <c r="K266" s="22" t="s">
        <v>47</v>
      </c>
      <c r="L266" s="11" t="s">
        <v>90</v>
      </c>
      <c r="M266" s="11" t="s">
        <v>190</v>
      </c>
      <c r="N266" s="11" t="s">
        <v>77</v>
      </c>
      <c r="O266" s="11" t="s">
        <v>77</v>
      </c>
      <c r="P266" s="11" t="s">
        <v>92</v>
      </c>
      <c r="Q266" s="11" t="s">
        <v>78</v>
      </c>
      <c r="R266" s="11" t="n">
        <v>2.25</v>
      </c>
      <c r="S266" s="11" t="s">
        <v>53</v>
      </c>
      <c r="T266" s="11" t="n">
        <v>2013</v>
      </c>
      <c r="U266" s="11" t="n">
        <v>7</v>
      </c>
      <c r="V266" s="11" t="s">
        <v>54</v>
      </c>
      <c r="W266" s="11" t="n">
        <f aca="false">R266*U266</f>
        <v>15.75</v>
      </c>
      <c r="X266" s="13" t="n">
        <v>500.67</v>
      </c>
      <c r="Y266" s="13" t="n">
        <v>16.11</v>
      </c>
      <c r="Z266" s="13" t="n">
        <f aca="false">Y266*SQRT(AA266)</f>
        <v>36.0230551175216</v>
      </c>
      <c r="AA266" s="11" t="n">
        <v>5</v>
      </c>
      <c r="AB266" s="2" t="n">
        <v>667.11</v>
      </c>
      <c r="AC266" s="13" t="n">
        <v>64.43</v>
      </c>
      <c r="AD266" s="13" t="n">
        <f aca="false">AC266*SQRT(AE266)</f>
        <v>144.069859790311</v>
      </c>
      <c r="AE266" s="11" t="n">
        <v>5</v>
      </c>
      <c r="AF266" s="11" t="n">
        <f aca="false">LN(AB266/X266)</f>
        <v>0.287007748436029</v>
      </c>
      <c r="AG266" s="11" t="n">
        <f aca="false">((AD266)^2/((AB266)^2 * AE266)) + ((Z266)^2/((X266)^2 * AA266))</f>
        <v>0.0103631976630963</v>
      </c>
      <c r="AH266" s="11" t="n">
        <f aca="false">((AA266*AE266)/(AA266+AE266)) + ((U266*U266)/(U266+U266))</f>
        <v>6</v>
      </c>
      <c r="AI266" s="11" t="n">
        <f aca="false">AH266/14</f>
        <v>0.428571428571429</v>
      </c>
      <c r="AJ266" s="11" t="n">
        <f aca="false">AF266*AI266</f>
        <v>0.123003320758298</v>
      </c>
      <c r="AK266" s="11" t="s">
        <v>102</v>
      </c>
      <c r="AL266" s="11" t="s">
        <v>69</v>
      </c>
      <c r="AM266" s="11" t="s">
        <v>70</v>
      </c>
      <c r="AN266" s="11" t="s">
        <v>58</v>
      </c>
      <c r="AO266" s="11" t="s">
        <v>94</v>
      </c>
      <c r="AP266" s="11" t="s">
        <v>178</v>
      </c>
      <c r="AQ266" s="11" t="s">
        <v>119</v>
      </c>
    </row>
    <row r="267" customFormat="false" ht="13.8" hidden="false" customHeight="false" outlineLevel="0" collapsed="false">
      <c r="A267" s="11" t="s">
        <v>188</v>
      </c>
      <c r="B267" s="11" t="n">
        <v>18</v>
      </c>
      <c r="C267" s="11" t="s">
        <v>189</v>
      </c>
      <c r="D267" s="11" t="n">
        <v>2018</v>
      </c>
      <c r="E267" s="11" t="s">
        <v>116</v>
      </c>
      <c r="F267" s="11" t="s">
        <v>120</v>
      </c>
      <c r="G267" s="1" t="n">
        <v>7.5</v>
      </c>
      <c r="H267" s="1" t="n">
        <v>384</v>
      </c>
      <c r="I267" s="1" t="n">
        <f aca="false">(G267 +10) / (H267/1000)</f>
        <v>45.5729166666667</v>
      </c>
      <c r="J267" s="1" t="n">
        <v>7</v>
      </c>
      <c r="K267" s="22" t="s">
        <v>47</v>
      </c>
      <c r="L267" s="11" t="s">
        <v>90</v>
      </c>
      <c r="M267" s="11" t="s">
        <v>190</v>
      </c>
      <c r="N267" s="11" t="s">
        <v>77</v>
      </c>
      <c r="O267" s="11" t="s">
        <v>77</v>
      </c>
      <c r="P267" s="11" t="s">
        <v>92</v>
      </c>
      <c r="Q267" s="11" t="s">
        <v>78</v>
      </c>
      <c r="R267" s="11" t="n">
        <v>2.25</v>
      </c>
      <c r="S267" s="11" t="s">
        <v>53</v>
      </c>
      <c r="T267" s="11" t="n">
        <v>2013</v>
      </c>
      <c r="U267" s="11" t="n">
        <v>7</v>
      </c>
      <c r="V267" s="11" t="s">
        <v>54</v>
      </c>
      <c r="W267" s="11" t="n">
        <f aca="false">R267*U267</f>
        <v>15.75</v>
      </c>
      <c r="X267" s="25" t="n">
        <v>503.36</v>
      </c>
      <c r="Y267" s="14" t="n">
        <v>45.63</v>
      </c>
      <c r="Z267" s="13" t="n">
        <f aca="false">Y267*SQRT(AA267)</f>
        <v>102.031781813315</v>
      </c>
      <c r="AA267" s="15" t="n">
        <v>5</v>
      </c>
      <c r="AB267" s="2" t="n">
        <v>511.41</v>
      </c>
      <c r="AC267" s="13" t="n">
        <v>37.58</v>
      </c>
      <c r="AD267" s="13" t="n">
        <f aca="false">AC267*SQRT(AE267)</f>
        <v>84.0314345944421</v>
      </c>
      <c r="AE267" s="11" t="n">
        <v>5</v>
      </c>
      <c r="AF267" s="11" t="n">
        <f aca="false">LN(AB267/X267)</f>
        <v>0.0158659969610301</v>
      </c>
      <c r="AG267" s="11" t="n">
        <f aca="false">((AD267)^2/((AB267)^2 * AE267)) + ((Z267)^2/((X267)^2 * AA267))</f>
        <v>0.0136173405708591</v>
      </c>
      <c r="AH267" s="11" t="n">
        <f aca="false">((AA267*AE267)/(AA267+AE267)) + ((U267*U267)/(U267+U267))</f>
        <v>6</v>
      </c>
      <c r="AI267" s="11" t="n">
        <f aca="false">AH267/14</f>
        <v>0.428571428571429</v>
      </c>
      <c r="AJ267" s="11" t="n">
        <f aca="false">AF267*AI267</f>
        <v>0.00679971298329861</v>
      </c>
      <c r="AK267" s="11" t="s">
        <v>102</v>
      </c>
      <c r="AL267" s="11" t="s">
        <v>69</v>
      </c>
      <c r="AM267" s="11" t="s">
        <v>70</v>
      </c>
      <c r="AN267" s="11" t="s">
        <v>58</v>
      </c>
      <c r="AO267" s="11" t="s">
        <v>94</v>
      </c>
      <c r="AP267" s="11" t="s">
        <v>178</v>
      </c>
      <c r="AQ267" s="11" t="s">
        <v>119</v>
      </c>
    </row>
    <row r="268" customFormat="false" ht="13.8" hidden="false" customHeight="false" outlineLevel="0" collapsed="false">
      <c r="A268" s="11" t="s">
        <v>192</v>
      </c>
      <c r="B268" s="11" t="n">
        <v>19</v>
      </c>
      <c r="C268" s="11" t="s">
        <v>88</v>
      </c>
      <c r="D268" s="11" t="n">
        <v>2014</v>
      </c>
      <c r="E268" s="11" t="s">
        <v>193</v>
      </c>
      <c r="F268" s="11" t="s">
        <v>46</v>
      </c>
      <c r="G268" s="1" t="n">
        <v>-3.8</v>
      </c>
      <c r="H268" s="1" t="n">
        <v>383</v>
      </c>
      <c r="I268" s="1" t="n">
        <f aca="false">(G268 +10) / (H268/1000)</f>
        <v>16.1879895561358</v>
      </c>
      <c r="J268" s="1" t="n">
        <v>8.7</v>
      </c>
      <c r="K268" s="22" t="s">
        <v>74</v>
      </c>
      <c r="L268" s="11" t="s">
        <v>90</v>
      </c>
      <c r="M268" s="11" t="s">
        <v>194</v>
      </c>
      <c r="N268" s="11" t="s">
        <v>77</v>
      </c>
      <c r="O268" s="11" t="s">
        <v>50</v>
      </c>
      <c r="P268" s="11" t="s">
        <v>92</v>
      </c>
      <c r="Q268" s="11" t="s">
        <v>184</v>
      </c>
      <c r="R268" s="11" t="n">
        <v>0.9</v>
      </c>
      <c r="S268" s="11" t="s">
        <v>79</v>
      </c>
      <c r="T268" s="12" t="n">
        <v>40817</v>
      </c>
      <c r="U268" s="11" t="n">
        <v>3</v>
      </c>
      <c r="V268" s="11" t="s">
        <v>80</v>
      </c>
      <c r="W268" s="11" t="n">
        <f aca="false">R268*U268</f>
        <v>2.7</v>
      </c>
      <c r="X268" s="13" t="n">
        <v>51.83</v>
      </c>
      <c r="Y268" s="13" t="n">
        <v>5.57</v>
      </c>
      <c r="Z268" s="13" t="n">
        <f aca="false">Y268*SQRT(AA268)</f>
        <v>9.64752299815865</v>
      </c>
      <c r="AA268" s="11" t="n">
        <v>3</v>
      </c>
      <c r="AB268" s="13" t="n">
        <v>69.51</v>
      </c>
      <c r="AC268" s="13" t="n">
        <v>4.83999999999999</v>
      </c>
      <c r="AD268" s="13" t="n">
        <f aca="false">AC268*SQRT(AE268)</f>
        <v>8.38312590863335</v>
      </c>
      <c r="AE268" s="11" t="n">
        <v>3</v>
      </c>
      <c r="AF268" s="11" t="n">
        <f aca="false">LN(AB268/X268)</f>
        <v>0.293501494910779</v>
      </c>
      <c r="AG268" s="11" t="n">
        <f aca="false">((AD268)^2/((AB268)^2 * AE268)) + ((Z268)^2/((X268)^2 * AA268))</f>
        <v>0.0163974698674603</v>
      </c>
      <c r="AH268" s="11" t="n">
        <f aca="false">((AA268*AE268)/(AA268+AE268)) + ((U268*U268)/(U268+U268))</f>
        <v>3</v>
      </c>
      <c r="AI268" s="11" t="n">
        <f aca="false">AH268/6</f>
        <v>0.5</v>
      </c>
      <c r="AJ268" s="11" t="n">
        <f aca="false">AF268*AI268</f>
        <v>0.14675074745539</v>
      </c>
      <c r="AK268" s="11" t="s">
        <v>55</v>
      </c>
      <c r="AL268" s="11" t="s">
        <v>56</v>
      </c>
      <c r="AM268" s="11" t="s">
        <v>57</v>
      </c>
      <c r="AN268" s="11" t="s">
        <v>58</v>
      </c>
      <c r="AO268" s="11" t="s">
        <v>110</v>
      </c>
      <c r="AP268" s="11" t="s">
        <v>157</v>
      </c>
      <c r="AQ268" s="11" t="s">
        <v>162</v>
      </c>
    </row>
    <row r="269" customFormat="false" ht="13.8" hidden="false" customHeight="false" outlineLevel="0" collapsed="false">
      <c r="A269" s="11" t="s">
        <v>192</v>
      </c>
      <c r="B269" s="11" t="n">
        <v>19</v>
      </c>
      <c r="C269" s="11" t="s">
        <v>88</v>
      </c>
      <c r="D269" s="11" t="n">
        <v>2014</v>
      </c>
      <c r="E269" s="11" t="s">
        <v>193</v>
      </c>
      <c r="F269" s="11" t="s">
        <v>46</v>
      </c>
      <c r="G269" s="1" t="n">
        <v>-3.8</v>
      </c>
      <c r="H269" s="1" t="n">
        <v>383</v>
      </c>
      <c r="I269" s="1" t="n">
        <f aca="false">(G269 +10) / (H269/1000)</f>
        <v>16.1879895561358</v>
      </c>
      <c r="J269" s="1" t="n">
        <v>8.7</v>
      </c>
      <c r="K269" s="22" t="s">
        <v>74</v>
      </c>
      <c r="L269" s="11" t="s">
        <v>90</v>
      </c>
      <c r="M269" s="11" t="s">
        <v>194</v>
      </c>
      <c r="N269" s="11" t="s">
        <v>77</v>
      </c>
      <c r="O269" s="11" t="s">
        <v>50</v>
      </c>
      <c r="P269" s="11" t="s">
        <v>92</v>
      </c>
      <c r="Q269" s="11" t="s">
        <v>184</v>
      </c>
      <c r="R269" s="11" t="n">
        <v>0.9</v>
      </c>
      <c r="S269" s="11" t="s">
        <v>79</v>
      </c>
      <c r="T269" s="12" t="n">
        <v>40817</v>
      </c>
      <c r="U269" s="11" t="n">
        <v>3</v>
      </c>
      <c r="V269" s="11" t="s">
        <v>80</v>
      </c>
      <c r="W269" s="11" t="n">
        <f aca="false">R269*U269</f>
        <v>2.7</v>
      </c>
      <c r="X269" s="13" t="n">
        <v>33.57</v>
      </c>
      <c r="Y269" s="13" t="n">
        <v>2.61</v>
      </c>
      <c r="Z269" s="13" t="n">
        <f aca="false">Y269*SQRT(AA269)</f>
        <v>4.52065260775477</v>
      </c>
      <c r="AA269" s="11" t="n">
        <v>3</v>
      </c>
      <c r="AB269" s="13" t="n">
        <v>28.04</v>
      </c>
      <c r="AC269" s="13" t="n">
        <v>3.72</v>
      </c>
      <c r="AD269" s="13" t="n">
        <f aca="false">AC269*SQRT(AE269)</f>
        <v>6.44322900415623</v>
      </c>
      <c r="AE269" s="11" t="n">
        <v>3</v>
      </c>
      <c r="AF269" s="11" t="n">
        <f aca="false">LN(AB269/X269)</f>
        <v>-0.180000748825554</v>
      </c>
      <c r="AG269" s="11" t="n">
        <f aca="false">((AD269)^2/((AB269)^2 * AE269)) + ((Z269)^2/((X269)^2 * AA269))</f>
        <v>0.0236454466197615</v>
      </c>
      <c r="AH269" s="11" t="n">
        <f aca="false">((AA269*AE269)/(AA269+AE269)) + ((U269*U269)/(U269+U269))</f>
        <v>3</v>
      </c>
      <c r="AI269" s="11" t="n">
        <f aca="false">AH269/6</f>
        <v>0.5</v>
      </c>
      <c r="AJ269" s="11" t="n">
        <f aca="false">AF269*AI269</f>
        <v>-0.090000374412777</v>
      </c>
      <c r="AK269" s="11" t="s">
        <v>55</v>
      </c>
      <c r="AL269" s="11" t="s">
        <v>56</v>
      </c>
      <c r="AM269" s="11" t="s">
        <v>57</v>
      </c>
      <c r="AN269" s="11" t="s">
        <v>58</v>
      </c>
      <c r="AO269" s="17" t="s">
        <v>156</v>
      </c>
      <c r="AP269" s="11" t="s">
        <v>157</v>
      </c>
      <c r="AQ269" s="11" t="s">
        <v>162</v>
      </c>
    </row>
    <row r="270" customFormat="false" ht="13.8" hidden="false" customHeight="false" outlineLevel="0" collapsed="false">
      <c r="A270" s="11" t="s">
        <v>192</v>
      </c>
      <c r="B270" s="11" t="n">
        <v>19</v>
      </c>
      <c r="C270" s="11" t="s">
        <v>88</v>
      </c>
      <c r="D270" s="11" t="n">
        <v>2014</v>
      </c>
      <c r="E270" s="11" t="s">
        <v>193</v>
      </c>
      <c r="F270" s="11" t="s">
        <v>46</v>
      </c>
      <c r="G270" s="1" t="n">
        <v>-3.8</v>
      </c>
      <c r="H270" s="1" t="n">
        <v>383</v>
      </c>
      <c r="I270" s="1" t="n">
        <f aca="false">(G270 +10) / (H270/1000)</f>
        <v>16.1879895561358</v>
      </c>
      <c r="J270" s="1" t="n">
        <v>8.7</v>
      </c>
      <c r="K270" s="22" t="s">
        <v>74</v>
      </c>
      <c r="L270" s="11" t="s">
        <v>90</v>
      </c>
      <c r="M270" s="11" t="s">
        <v>195</v>
      </c>
      <c r="N270" s="11" t="s">
        <v>77</v>
      </c>
      <c r="O270" s="11" t="s">
        <v>77</v>
      </c>
      <c r="P270" s="11" t="s">
        <v>92</v>
      </c>
      <c r="Q270" s="11" t="s">
        <v>184</v>
      </c>
      <c r="R270" s="11" t="n">
        <v>1.6</v>
      </c>
      <c r="S270" s="11" t="s">
        <v>79</v>
      </c>
      <c r="T270" s="12" t="n">
        <v>40817</v>
      </c>
      <c r="U270" s="11" t="n">
        <v>3</v>
      </c>
      <c r="V270" s="11" t="s">
        <v>80</v>
      </c>
      <c r="W270" s="11" t="n">
        <f aca="false">R270*U270</f>
        <v>4.8</v>
      </c>
      <c r="X270" s="13" t="n">
        <v>28.51</v>
      </c>
      <c r="Y270" s="13" t="n">
        <v>1.32</v>
      </c>
      <c r="Z270" s="13" t="n">
        <f aca="false">Y270*SQRT(AA270)</f>
        <v>2.28630706599091</v>
      </c>
      <c r="AA270" s="11" t="n">
        <v>3</v>
      </c>
      <c r="AB270" s="13" t="n">
        <v>43.39</v>
      </c>
      <c r="AC270" s="13" t="n">
        <v>2.15</v>
      </c>
      <c r="AD270" s="13" t="n">
        <f aca="false">AC270*SQRT(AE270)</f>
        <v>3.72390923627308</v>
      </c>
      <c r="AE270" s="11" t="n">
        <v>3</v>
      </c>
      <c r="AF270" s="11" t="n">
        <f aca="false">LN(AB270/X270)</f>
        <v>0.419974096885679</v>
      </c>
      <c r="AG270" s="11" t="n">
        <f aca="false">((AD270)^2/((AB270)^2 * AE270)) + ((Z270)^2/((X270)^2 * AA270))</f>
        <v>0.00459890851715012</v>
      </c>
      <c r="AH270" s="11" t="n">
        <f aca="false">((AA270*AE270)/(AA270+AE270)) + ((U270*U270)/(U270+U270))</f>
        <v>3</v>
      </c>
      <c r="AI270" s="11" t="n">
        <f aca="false">AH270/6</f>
        <v>0.5</v>
      </c>
      <c r="AJ270" s="11" t="n">
        <f aca="false">AF270*AI270</f>
        <v>0.20998704844284</v>
      </c>
      <c r="AK270" s="11" t="s">
        <v>55</v>
      </c>
      <c r="AL270" s="11" t="s">
        <v>56</v>
      </c>
      <c r="AM270" s="11" t="s">
        <v>57</v>
      </c>
      <c r="AN270" s="11" t="s">
        <v>58</v>
      </c>
      <c r="AO270" s="11" t="s">
        <v>110</v>
      </c>
      <c r="AP270" s="11" t="s">
        <v>161</v>
      </c>
      <c r="AQ270" s="11" t="s">
        <v>162</v>
      </c>
    </row>
    <row r="271" customFormat="false" ht="13.8" hidden="false" customHeight="false" outlineLevel="0" collapsed="false">
      <c r="A271" s="11" t="s">
        <v>192</v>
      </c>
      <c r="B271" s="11" t="n">
        <v>19</v>
      </c>
      <c r="C271" s="11" t="s">
        <v>88</v>
      </c>
      <c r="D271" s="11" t="n">
        <v>2014</v>
      </c>
      <c r="E271" s="11" t="s">
        <v>193</v>
      </c>
      <c r="F271" s="11" t="s">
        <v>46</v>
      </c>
      <c r="G271" s="1" t="n">
        <v>-3.8</v>
      </c>
      <c r="H271" s="1" t="n">
        <v>383</v>
      </c>
      <c r="I271" s="1" t="n">
        <f aca="false">(G271 +10) / (H271/1000)</f>
        <v>16.1879895561358</v>
      </c>
      <c r="J271" s="1" t="n">
        <v>8.7</v>
      </c>
      <c r="K271" s="22" t="s">
        <v>74</v>
      </c>
      <c r="L271" s="11" t="s">
        <v>90</v>
      </c>
      <c r="M271" s="11" t="s">
        <v>195</v>
      </c>
      <c r="N271" s="11" t="s">
        <v>77</v>
      </c>
      <c r="O271" s="11" t="s">
        <v>77</v>
      </c>
      <c r="P271" s="11" t="s">
        <v>92</v>
      </c>
      <c r="Q271" s="11" t="s">
        <v>184</v>
      </c>
      <c r="R271" s="11" t="n">
        <v>1.6</v>
      </c>
      <c r="S271" s="11" t="s">
        <v>79</v>
      </c>
      <c r="T271" s="12" t="n">
        <v>40817</v>
      </c>
      <c r="U271" s="11" t="n">
        <v>3</v>
      </c>
      <c r="V271" s="11" t="s">
        <v>80</v>
      </c>
      <c r="W271" s="11" t="n">
        <f aca="false">R271*U271</f>
        <v>4.8</v>
      </c>
      <c r="X271" s="13" t="n">
        <v>17.35</v>
      </c>
      <c r="Y271" s="13" t="n">
        <v>2.11</v>
      </c>
      <c r="Z271" s="13" t="n">
        <f aca="false">Y271*SQRT(AA271)</f>
        <v>3.65462720397033</v>
      </c>
      <c r="AA271" s="11" t="n">
        <v>3</v>
      </c>
      <c r="AB271" s="13" t="n">
        <v>24.52</v>
      </c>
      <c r="AC271" s="13" t="n">
        <v>2.25</v>
      </c>
      <c r="AD271" s="13" t="n">
        <f aca="false">AC271*SQRT(AE271)</f>
        <v>3.89711431702997</v>
      </c>
      <c r="AE271" s="11" t="n">
        <v>3</v>
      </c>
      <c r="AF271" s="11" t="n">
        <f aca="false">LN(AB271/X271)</f>
        <v>0.345896604675142</v>
      </c>
      <c r="AG271" s="11" t="n">
        <f aca="false">((AD271)^2/((AB271)^2 * AE271)) + ((Z271)^2/((X271)^2 * AA271))</f>
        <v>0.0232101572502516</v>
      </c>
      <c r="AH271" s="11" t="n">
        <f aca="false">((AA271*AE271)/(AA271+AE271)) + ((U271*U271)/(U271+U271))</f>
        <v>3</v>
      </c>
      <c r="AI271" s="11" t="n">
        <f aca="false">AH271/6</f>
        <v>0.5</v>
      </c>
      <c r="AJ271" s="11" t="n">
        <f aca="false">AF271*AI271</f>
        <v>0.172948302337571</v>
      </c>
      <c r="AK271" s="11" t="s">
        <v>55</v>
      </c>
      <c r="AL271" s="11" t="s">
        <v>56</v>
      </c>
      <c r="AM271" s="11" t="s">
        <v>57</v>
      </c>
      <c r="AN271" s="11" t="s">
        <v>58</v>
      </c>
      <c r="AO271" s="17" t="s">
        <v>156</v>
      </c>
      <c r="AP271" s="11" t="s">
        <v>161</v>
      </c>
      <c r="AQ271" s="11" t="s">
        <v>162</v>
      </c>
    </row>
    <row r="272" customFormat="false" ht="13.8" hidden="false" customHeight="false" outlineLevel="0" collapsed="false">
      <c r="A272" s="11" t="s">
        <v>192</v>
      </c>
      <c r="B272" s="11" t="n">
        <v>19</v>
      </c>
      <c r="C272" s="11" t="s">
        <v>88</v>
      </c>
      <c r="D272" s="11" t="n">
        <v>2014</v>
      </c>
      <c r="E272" s="11" t="s">
        <v>193</v>
      </c>
      <c r="F272" s="11" t="s">
        <v>46</v>
      </c>
      <c r="G272" s="1" t="n">
        <v>-3.8</v>
      </c>
      <c r="H272" s="1" t="n">
        <v>383</v>
      </c>
      <c r="I272" s="1" t="n">
        <f aca="false">(G272 +10) / (H272/1000)</f>
        <v>16.1879895561358</v>
      </c>
      <c r="J272" s="1" t="n">
        <v>8.7</v>
      </c>
      <c r="K272" s="22" t="s">
        <v>74</v>
      </c>
      <c r="L272" s="11" t="s">
        <v>90</v>
      </c>
      <c r="M272" s="11" t="s">
        <v>196</v>
      </c>
      <c r="N272" s="11" t="s">
        <v>77</v>
      </c>
      <c r="O272" s="11" t="s">
        <v>77</v>
      </c>
      <c r="P272" s="11" t="s">
        <v>92</v>
      </c>
      <c r="Q272" s="11" t="s">
        <v>184</v>
      </c>
      <c r="R272" s="11" t="n">
        <v>1.2</v>
      </c>
      <c r="S272" s="11" t="s">
        <v>79</v>
      </c>
      <c r="T272" s="12" t="n">
        <v>40817</v>
      </c>
      <c r="U272" s="11" t="n">
        <v>3</v>
      </c>
      <c r="V272" s="11" t="s">
        <v>80</v>
      </c>
      <c r="W272" s="11" t="n">
        <f aca="false">R272*U272</f>
        <v>3.6</v>
      </c>
      <c r="X272" s="13" t="n">
        <v>13.4</v>
      </c>
      <c r="Y272" s="13" t="n">
        <v>0.810000000000001</v>
      </c>
      <c r="Z272" s="13" t="n">
        <f aca="false">Y272*SQRT(AA272)</f>
        <v>1.40296115413079</v>
      </c>
      <c r="AA272" s="11" t="n">
        <v>3</v>
      </c>
      <c r="AB272" s="13" t="n">
        <v>15.37</v>
      </c>
      <c r="AC272" s="13" t="n">
        <v>0.360000000000001</v>
      </c>
      <c r="AD272" s="13" t="n">
        <f aca="false">AC272*SQRT(AE272)</f>
        <v>0.623538290724798</v>
      </c>
      <c r="AE272" s="11" t="n">
        <v>3</v>
      </c>
      <c r="AF272" s="11" t="n">
        <f aca="false">LN(AB272/X272)</f>
        <v>0.137162850593639</v>
      </c>
      <c r="AG272" s="11" t="n">
        <f aca="false">((AD272)^2/((AB272)^2 * AE272)) + ((Z272)^2/((X272)^2 * AA272))</f>
        <v>0.00420253368176926</v>
      </c>
      <c r="AH272" s="11" t="n">
        <f aca="false">((AA272*AE272)/(AA272+AE272)) + ((U272*U272)/(U272+U272))</f>
        <v>3</v>
      </c>
      <c r="AI272" s="11" t="n">
        <f aca="false">AH272/6</f>
        <v>0.5</v>
      </c>
      <c r="AJ272" s="11" t="n">
        <f aca="false">AF272*AI272</f>
        <v>0.0685814252968195</v>
      </c>
      <c r="AK272" s="11" t="s">
        <v>55</v>
      </c>
      <c r="AL272" s="11" t="s">
        <v>56</v>
      </c>
      <c r="AM272" s="11" t="s">
        <v>57</v>
      </c>
      <c r="AN272" s="11" t="s">
        <v>58</v>
      </c>
      <c r="AO272" s="11" t="s">
        <v>110</v>
      </c>
      <c r="AP272" s="11" t="s">
        <v>65</v>
      </c>
      <c r="AQ272" s="11" t="s">
        <v>162</v>
      </c>
    </row>
    <row r="273" customFormat="false" ht="13.8" hidden="false" customHeight="false" outlineLevel="0" collapsed="false">
      <c r="A273" s="11" t="s">
        <v>192</v>
      </c>
      <c r="B273" s="11" t="n">
        <v>19</v>
      </c>
      <c r="C273" s="11" t="s">
        <v>88</v>
      </c>
      <c r="D273" s="11" t="n">
        <v>2014</v>
      </c>
      <c r="E273" s="11" t="s">
        <v>193</v>
      </c>
      <c r="F273" s="11" t="s">
        <v>46</v>
      </c>
      <c r="G273" s="1" t="n">
        <v>-3.8</v>
      </c>
      <c r="H273" s="1" t="n">
        <v>383</v>
      </c>
      <c r="I273" s="1" t="n">
        <f aca="false">(G273 +10) / (H273/1000)</f>
        <v>16.1879895561358</v>
      </c>
      <c r="J273" s="1" t="n">
        <v>8.7</v>
      </c>
      <c r="K273" s="22" t="s">
        <v>74</v>
      </c>
      <c r="L273" s="11" t="s">
        <v>90</v>
      </c>
      <c r="M273" s="11" t="s">
        <v>196</v>
      </c>
      <c r="N273" s="11" t="s">
        <v>77</v>
      </c>
      <c r="O273" s="11" t="s">
        <v>77</v>
      </c>
      <c r="P273" s="11" t="s">
        <v>92</v>
      </c>
      <c r="Q273" s="11" t="s">
        <v>184</v>
      </c>
      <c r="R273" s="11" t="n">
        <v>1.2</v>
      </c>
      <c r="S273" s="11" t="s">
        <v>79</v>
      </c>
      <c r="T273" s="12" t="n">
        <v>40817</v>
      </c>
      <c r="U273" s="11" t="n">
        <v>3</v>
      </c>
      <c r="V273" s="11" t="s">
        <v>80</v>
      </c>
      <c r="W273" s="11" t="n">
        <f aca="false">R273*U273</f>
        <v>3.6</v>
      </c>
      <c r="X273" s="13" t="n">
        <v>10.7</v>
      </c>
      <c r="Y273" s="13" t="n">
        <v>1.85</v>
      </c>
      <c r="Z273" s="13" t="n">
        <f aca="false">Y273*SQRT(AA273)</f>
        <v>3.20429399400242</v>
      </c>
      <c r="AA273" s="11" t="n">
        <v>3</v>
      </c>
      <c r="AB273" s="13" t="n">
        <v>8.63</v>
      </c>
      <c r="AC273" s="13" t="n">
        <v>1.32</v>
      </c>
      <c r="AD273" s="13" t="n">
        <f aca="false">AC273*SQRT(AE273)</f>
        <v>2.28630706599092</v>
      </c>
      <c r="AE273" s="11" t="n">
        <v>3</v>
      </c>
      <c r="AF273" s="11" t="n">
        <f aca="false">LN(AB273/X273)</f>
        <v>-0.214999236372524</v>
      </c>
      <c r="AG273" s="11" t="n">
        <f aca="false">((AD273)^2/((AB273)^2 * AE273)) + ((Z273)^2/((X273)^2 * AA273))</f>
        <v>0.0532886140121803</v>
      </c>
      <c r="AH273" s="11" t="n">
        <f aca="false">((AA273*AE273)/(AA273+AE273)) + ((U273*U273)/(U273+U273))</f>
        <v>3</v>
      </c>
      <c r="AI273" s="11" t="n">
        <f aca="false">AH273/6</f>
        <v>0.5</v>
      </c>
      <c r="AJ273" s="11" t="n">
        <f aca="false">AF273*AI273</f>
        <v>-0.107499618186262</v>
      </c>
      <c r="AK273" s="11" t="s">
        <v>55</v>
      </c>
      <c r="AL273" s="11" t="s">
        <v>56</v>
      </c>
      <c r="AM273" s="11" t="s">
        <v>57</v>
      </c>
      <c r="AN273" s="11" t="s">
        <v>58</v>
      </c>
      <c r="AO273" s="17" t="s">
        <v>156</v>
      </c>
      <c r="AP273" s="11" t="s">
        <v>65</v>
      </c>
      <c r="AQ273" s="11" t="s">
        <v>162</v>
      </c>
    </row>
    <row r="274" customFormat="false" ht="13.8" hidden="false" customHeight="false" outlineLevel="0" collapsed="false">
      <c r="A274" s="11" t="s">
        <v>192</v>
      </c>
      <c r="B274" s="11" t="n">
        <v>19</v>
      </c>
      <c r="C274" s="11" t="s">
        <v>88</v>
      </c>
      <c r="D274" s="11" t="n">
        <v>2014</v>
      </c>
      <c r="E274" s="11" t="s">
        <v>193</v>
      </c>
      <c r="F274" s="11" t="s">
        <v>46</v>
      </c>
      <c r="G274" s="1" t="n">
        <v>-3.8</v>
      </c>
      <c r="H274" s="1" t="n">
        <v>383</v>
      </c>
      <c r="I274" s="1" t="n">
        <f aca="false">(G274 +10) / (H274/1000)</f>
        <v>16.1879895561358</v>
      </c>
      <c r="J274" s="1" t="n">
        <v>8.7</v>
      </c>
      <c r="K274" s="22" t="s">
        <v>74</v>
      </c>
      <c r="L274" s="11" t="s">
        <v>90</v>
      </c>
      <c r="M274" s="11" t="s">
        <v>194</v>
      </c>
      <c r="N274" s="11" t="s">
        <v>77</v>
      </c>
      <c r="O274" s="11" t="s">
        <v>50</v>
      </c>
      <c r="P274" s="11" t="s">
        <v>92</v>
      </c>
      <c r="Q274" s="11" t="s">
        <v>184</v>
      </c>
      <c r="R274" s="11" t="n">
        <v>0.9</v>
      </c>
      <c r="S274" s="11" t="s">
        <v>79</v>
      </c>
      <c r="T274" s="12" t="n">
        <v>40817</v>
      </c>
      <c r="U274" s="11" t="n">
        <v>3</v>
      </c>
      <c r="V274" s="11" t="s">
        <v>80</v>
      </c>
      <c r="W274" s="11" t="n">
        <f aca="false">R274*U274</f>
        <v>2.7</v>
      </c>
      <c r="X274" s="13" t="n">
        <v>14.29</v>
      </c>
      <c r="Y274" s="13" t="n">
        <v>1.69</v>
      </c>
      <c r="Z274" s="13" t="n">
        <f aca="false">Y274*SQRT(AA274)</f>
        <v>2.9271658647914</v>
      </c>
      <c r="AA274" s="11" t="n">
        <v>3</v>
      </c>
      <c r="AB274" s="13" t="n">
        <v>15.86</v>
      </c>
      <c r="AC274" s="13" t="n">
        <v>1.58</v>
      </c>
      <c r="AD274" s="13" t="n">
        <f aca="false">AC274*SQRT(AE274)</f>
        <v>2.73664027595883</v>
      </c>
      <c r="AE274" s="11" t="n">
        <v>3</v>
      </c>
      <c r="AF274" s="11" t="n">
        <f aca="false">LN(AB274/X274)</f>
        <v>0.104240224264926</v>
      </c>
      <c r="AG274" s="11" t="n">
        <f aca="false">((AD274)^2/((AB274)^2 * AE274)) + ((Z274)^2/((X274)^2 * AA274))</f>
        <v>0.0239109779188526</v>
      </c>
      <c r="AH274" s="11" t="n">
        <f aca="false">((AA274*AE274)/(AA274+AE274)) + ((U274*U274)/(U274+U274))</f>
        <v>3</v>
      </c>
      <c r="AI274" s="11" t="n">
        <f aca="false">AH274/6</f>
        <v>0.5</v>
      </c>
      <c r="AJ274" s="11" t="n">
        <f aca="false">AF274*AI274</f>
        <v>0.052120112132463</v>
      </c>
      <c r="AK274" s="11" t="s">
        <v>55</v>
      </c>
      <c r="AL274" s="11" t="s">
        <v>56</v>
      </c>
      <c r="AM274" s="11" t="s">
        <v>64</v>
      </c>
      <c r="AN274" s="11" t="s">
        <v>58</v>
      </c>
      <c r="AO274" s="11" t="s">
        <v>110</v>
      </c>
      <c r="AP274" s="11" t="s">
        <v>157</v>
      </c>
      <c r="AQ274" s="11" t="s">
        <v>162</v>
      </c>
    </row>
    <row r="275" customFormat="false" ht="13.8" hidden="false" customHeight="false" outlineLevel="0" collapsed="false">
      <c r="A275" s="11" t="s">
        <v>192</v>
      </c>
      <c r="B275" s="11" t="n">
        <v>19</v>
      </c>
      <c r="C275" s="11" t="s">
        <v>88</v>
      </c>
      <c r="D275" s="11" t="n">
        <v>2014</v>
      </c>
      <c r="E275" s="11" t="s">
        <v>193</v>
      </c>
      <c r="F275" s="11" t="s">
        <v>46</v>
      </c>
      <c r="G275" s="1" t="n">
        <v>-3.8</v>
      </c>
      <c r="H275" s="1" t="n">
        <v>383</v>
      </c>
      <c r="I275" s="1" t="n">
        <f aca="false">(G275 +10) / (H275/1000)</f>
        <v>16.1879895561358</v>
      </c>
      <c r="J275" s="1" t="n">
        <v>8.7</v>
      </c>
      <c r="K275" s="22" t="s">
        <v>74</v>
      </c>
      <c r="L275" s="11" t="s">
        <v>90</v>
      </c>
      <c r="M275" s="11" t="s">
        <v>194</v>
      </c>
      <c r="N275" s="11" t="s">
        <v>77</v>
      </c>
      <c r="O275" s="11" t="s">
        <v>50</v>
      </c>
      <c r="P275" s="11" t="s">
        <v>92</v>
      </c>
      <c r="Q275" s="11" t="s">
        <v>184</v>
      </c>
      <c r="R275" s="11" t="n">
        <v>0.9</v>
      </c>
      <c r="S275" s="11" t="s">
        <v>79</v>
      </c>
      <c r="T275" s="12" t="n">
        <v>40817</v>
      </c>
      <c r="U275" s="11" t="n">
        <v>3</v>
      </c>
      <c r="V275" s="11" t="s">
        <v>80</v>
      </c>
      <c r="W275" s="11" t="n">
        <f aca="false">R275*U275</f>
        <v>2.7</v>
      </c>
      <c r="X275" s="13" t="n">
        <v>6.63</v>
      </c>
      <c r="Y275" s="13" t="n">
        <v>0.41</v>
      </c>
      <c r="Z275" s="13" t="n">
        <f aca="false">Y275*SQRT(AA275)</f>
        <v>0.71014083110324</v>
      </c>
      <c r="AA275" s="11" t="n">
        <v>3</v>
      </c>
      <c r="AB275" s="13" t="n">
        <v>5.13</v>
      </c>
      <c r="AC275" s="13" t="n">
        <v>1.1</v>
      </c>
      <c r="AD275" s="13" t="n">
        <f aca="false">AC275*SQRT(AE275)</f>
        <v>1.90525588832577</v>
      </c>
      <c r="AE275" s="11" t="n">
        <v>3</v>
      </c>
      <c r="AF275" s="11" t="n">
        <f aca="false">LN(AB275/X275)</f>
        <v>-0.256499145015093</v>
      </c>
      <c r="AG275" s="11" t="n">
        <f aca="false">((AD275)^2/((AB275)^2 * AE275)) + ((Z275)^2/((X275)^2 * AA275))</f>
        <v>0.0498022602495744</v>
      </c>
      <c r="AH275" s="11" t="n">
        <f aca="false">((AA275*AE275)/(AA275+AE275)) + ((U275*U275)/(U275+U275))</f>
        <v>3</v>
      </c>
      <c r="AI275" s="11" t="n">
        <f aca="false">AH275/6</f>
        <v>0.5</v>
      </c>
      <c r="AJ275" s="11" t="n">
        <f aca="false">AF275*AI275</f>
        <v>-0.128249572507547</v>
      </c>
      <c r="AK275" s="11" t="s">
        <v>55</v>
      </c>
      <c r="AL275" s="11" t="s">
        <v>56</v>
      </c>
      <c r="AM275" s="11" t="s">
        <v>64</v>
      </c>
      <c r="AN275" s="11" t="s">
        <v>58</v>
      </c>
      <c r="AO275" s="17" t="s">
        <v>156</v>
      </c>
      <c r="AP275" s="11" t="s">
        <v>157</v>
      </c>
      <c r="AQ275" s="11" t="s">
        <v>162</v>
      </c>
    </row>
    <row r="276" customFormat="false" ht="13.8" hidden="false" customHeight="false" outlineLevel="0" collapsed="false">
      <c r="A276" s="11" t="s">
        <v>192</v>
      </c>
      <c r="B276" s="11" t="n">
        <v>19</v>
      </c>
      <c r="C276" s="11" t="s">
        <v>88</v>
      </c>
      <c r="D276" s="11" t="n">
        <v>2014</v>
      </c>
      <c r="E276" s="11" t="s">
        <v>193</v>
      </c>
      <c r="F276" s="11" t="s">
        <v>46</v>
      </c>
      <c r="G276" s="1" t="n">
        <v>-3.8</v>
      </c>
      <c r="H276" s="1" t="n">
        <v>383</v>
      </c>
      <c r="I276" s="1" t="n">
        <f aca="false">(G276 +10) / (H276/1000)</f>
        <v>16.1879895561358</v>
      </c>
      <c r="J276" s="1" t="n">
        <v>8.7</v>
      </c>
      <c r="K276" s="22" t="s">
        <v>74</v>
      </c>
      <c r="L276" s="11" t="s">
        <v>90</v>
      </c>
      <c r="M276" s="11" t="s">
        <v>195</v>
      </c>
      <c r="N276" s="11" t="s">
        <v>77</v>
      </c>
      <c r="O276" s="11" t="s">
        <v>77</v>
      </c>
      <c r="P276" s="11" t="s">
        <v>92</v>
      </c>
      <c r="Q276" s="11" t="s">
        <v>184</v>
      </c>
      <c r="R276" s="11" t="n">
        <v>1.6</v>
      </c>
      <c r="S276" s="11" t="s">
        <v>79</v>
      </c>
      <c r="T276" s="12" t="n">
        <v>40817</v>
      </c>
      <c r="U276" s="11" t="n">
        <v>3</v>
      </c>
      <c r="V276" s="11" t="s">
        <v>80</v>
      </c>
      <c r="W276" s="11" t="n">
        <f aca="false">R276*U276</f>
        <v>4.8</v>
      </c>
      <c r="X276" s="13" t="n">
        <v>9.17</v>
      </c>
      <c r="Y276" s="13" t="n">
        <v>0.5</v>
      </c>
      <c r="Z276" s="13" t="n">
        <f aca="false">Y276*SQRT(AA276)</f>
        <v>0.866025403784439</v>
      </c>
      <c r="AA276" s="11" t="n">
        <v>3</v>
      </c>
      <c r="AB276" s="13" t="n">
        <v>12.48</v>
      </c>
      <c r="AC276" s="13" t="n">
        <v>0.66</v>
      </c>
      <c r="AD276" s="13" t="n">
        <f aca="false">AC276*SQRT(AE276)</f>
        <v>1.14315353299546</v>
      </c>
      <c r="AE276" s="11" t="n">
        <v>3</v>
      </c>
      <c r="AF276" s="11" t="n">
        <f aca="false">LN(AB276/X276)</f>
        <v>0.308190076672908</v>
      </c>
      <c r="AG276" s="11" t="n">
        <f aca="false">((AD276)^2/((AB276)^2 * AE276)) + ((Z276)^2/((X276)^2 * AA276))</f>
        <v>0.00576982654899762</v>
      </c>
      <c r="AH276" s="11" t="n">
        <f aca="false">((AA276*AE276)/(AA276+AE276)) + ((U276*U276)/(U276+U276))</f>
        <v>3</v>
      </c>
      <c r="AI276" s="11" t="n">
        <f aca="false">AH276/6</f>
        <v>0.5</v>
      </c>
      <c r="AJ276" s="11" t="n">
        <f aca="false">AF276*AI276</f>
        <v>0.154095038336454</v>
      </c>
      <c r="AK276" s="11" t="s">
        <v>55</v>
      </c>
      <c r="AL276" s="11" t="s">
        <v>56</v>
      </c>
      <c r="AM276" s="11" t="s">
        <v>64</v>
      </c>
      <c r="AN276" s="11" t="s">
        <v>58</v>
      </c>
      <c r="AO276" s="11" t="s">
        <v>110</v>
      </c>
      <c r="AP276" s="11" t="s">
        <v>161</v>
      </c>
      <c r="AQ276" s="11" t="s">
        <v>162</v>
      </c>
    </row>
    <row r="277" customFormat="false" ht="13.8" hidden="false" customHeight="false" outlineLevel="0" collapsed="false">
      <c r="A277" s="11" t="s">
        <v>192</v>
      </c>
      <c r="B277" s="11" t="n">
        <v>19</v>
      </c>
      <c r="C277" s="11" t="s">
        <v>88</v>
      </c>
      <c r="D277" s="11" t="n">
        <v>2014</v>
      </c>
      <c r="E277" s="11" t="s">
        <v>193</v>
      </c>
      <c r="F277" s="11" t="s">
        <v>46</v>
      </c>
      <c r="G277" s="1" t="n">
        <v>-3.8</v>
      </c>
      <c r="H277" s="1" t="n">
        <v>383</v>
      </c>
      <c r="I277" s="1" t="n">
        <f aca="false">(G277 +10) / (H277/1000)</f>
        <v>16.1879895561358</v>
      </c>
      <c r="J277" s="1" t="n">
        <v>8.7</v>
      </c>
      <c r="K277" s="22" t="s">
        <v>74</v>
      </c>
      <c r="L277" s="11" t="s">
        <v>90</v>
      </c>
      <c r="M277" s="11" t="s">
        <v>195</v>
      </c>
      <c r="N277" s="11" t="s">
        <v>77</v>
      </c>
      <c r="O277" s="11" t="s">
        <v>77</v>
      </c>
      <c r="P277" s="11" t="s">
        <v>92</v>
      </c>
      <c r="Q277" s="11" t="s">
        <v>184</v>
      </c>
      <c r="R277" s="11" t="n">
        <v>1.6</v>
      </c>
      <c r="S277" s="11" t="s">
        <v>79</v>
      </c>
      <c r="T277" s="12" t="n">
        <v>40817</v>
      </c>
      <c r="U277" s="11" t="n">
        <v>3</v>
      </c>
      <c r="V277" s="11" t="s">
        <v>80</v>
      </c>
      <c r="W277" s="11" t="n">
        <f aca="false">R277*U277</f>
        <v>4.8</v>
      </c>
      <c r="X277" s="13" t="n">
        <v>3.58</v>
      </c>
      <c r="Y277" s="13" t="n">
        <v>0.57</v>
      </c>
      <c r="Z277" s="13" t="n">
        <f aca="false">Y277*SQRT(AA277)</f>
        <v>0.98726896031426</v>
      </c>
      <c r="AA277" s="11" t="n">
        <v>3</v>
      </c>
      <c r="AB277" s="13" t="n">
        <v>5.55</v>
      </c>
      <c r="AC277" s="13" t="n">
        <v>0.7</v>
      </c>
      <c r="AD277" s="13" t="n">
        <f aca="false">AC277*SQRT(AE277)</f>
        <v>1.21243556529821</v>
      </c>
      <c r="AE277" s="11" t="n">
        <v>3</v>
      </c>
      <c r="AF277" s="11" t="n">
        <f aca="false">LN(AB277/X277)</f>
        <v>0.438435127345734</v>
      </c>
      <c r="AG277" s="11" t="n">
        <f aca="false">((AD277)^2/((AB277)^2 * AE277)) + ((Z277)^2/((X277)^2 * AA277))</f>
        <v>0.0412581320782131</v>
      </c>
      <c r="AH277" s="11" t="n">
        <f aca="false">((AA277*AE277)/(AA277+AE277)) + ((U277*U277)/(U277+U277))</f>
        <v>3</v>
      </c>
      <c r="AI277" s="11" t="n">
        <f aca="false">AH277/6</f>
        <v>0.5</v>
      </c>
      <c r="AJ277" s="11" t="n">
        <f aca="false">AF277*AI277</f>
        <v>0.219217563672867</v>
      </c>
      <c r="AK277" s="11" t="s">
        <v>55</v>
      </c>
      <c r="AL277" s="11" t="s">
        <v>56</v>
      </c>
      <c r="AM277" s="11" t="s">
        <v>64</v>
      </c>
      <c r="AN277" s="11" t="s">
        <v>58</v>
      </c>
      <c r="AO277" s="17" t="s">
        <v>156</v>
      </c>
      <c r="AP277" s="11" t="s">
        <v>161</v>
      </c>
      <c r="AQ277" s="11" t="s">
        <v>162</v>
      </c>
    </row>
    <row r="278" customFormat="false" ht="13.8" hidden="false" customHeight="false" outlineLevel="0" collapsed="false">
      <c r="A278" s="11" t="s">
        <v>192</v>
      </c>
      <c r="B278" s="11" t="n">
        <v>19</v>
      </c>
      <c r="C278" s="11" t="s">
        <v>88</v>
      </c>
      <c r="D278" s="11" t="n">
        <v>2014</v>
      </c>
      <c r="E278" s="11" t="s">
        <v>193</v>
      </c>
      <c r="F278" s="11" t="s">
        <v>46</v>
      </c>
      <c r="G278" s="1" t="n">
        <v>-3.8</v>
      </c>
      <c r="H278" s="1" t="n">
        <v>383</v>
      </c>
      <c r="I278" s="1" t="n">
        <f aca="false">(G278 +10) / (H278/1000)</f>
        <v>16.1879895561358</v>
      </c>
      <c r="J278" s="1" t="n">
        <v>8.7</v>
      </c>
      <c r="K278" s="22" t="s">
        <v>74</v>
      </c>
      <c r="L278" s="11" t="s">
        <v>90</v>
      </c>
      <c r="M278" s="11" t="s">
        <v>196</v>
      </c>
      <c r="N278" s="11" t="s">
        <v>77</v>
      </c>
      <c r="O278" s="11" t="s">
        <v>77</v>
      </c>
      <c r="P278" s="11" t="s">
        <v>92</v>
      </c>
      <c r="Q278" s="11" t="s">
        <v>184</v>
      </c>
      <c r="R278" s="11" t="n">
        <v>1.2</v>
      </c>
      <c r="S278" s="11" t="s">
        <v>79</v>
      </c>
      <c r="T278" s="12" t="n">
        <v>40817</v>
      </c>
      <c r="U278" s="11" t="n">
        <v>3</v>
      </c>
      <c r="V278" s="11" t="s">
        <v>80</v>
      </c>
      <c r="W278" s="11" t="n">
        <f aca="false">R278*U278</f>
        <v>3.6</v>
      </c>
      <c r="X278" s="13" t="n">
        <v>4.54</v>
      </c>
      <c r="Y278" s="13" t="n">
        <v>0.24</v>
      </c>
      <c r="Z278" s="13" t="n">
        <f aca="false">Y278*SQRT(AA278)</f>
        <v>0.415692193816531</v>
      </c>
      <c r="AA278" s="11" t="n">
        <v>3</v>
      </c>
      <c r="AB278" s="13" t="n">
        <v>5.07</v>
      </c>
      <c r="AC278" s="13" t="n">
        <v>0.31</v>
      </c>
      <c r="AD278" s="13" t="n">
        <f aca="false">AC278*SQRT(AE278)</f>
        <v>0.536935750346351</v>
      </c>
      <c r="AE278" s="11" t="n">
        <v>3</v>
      </c>
      <c r="AF278" s="11" t="n">
        <f aca="false">LN(AB278/X278)</f>
        <v>0.110413805549835</v>
      </c>
      <c r="AG278" s="11" t="n">
        <f aca="false">((AD278)^2/((AB278)^2 * AE278)) + ((Z278)^2/((X278)^2 * AA278))</f>
        <v>0.00653312968517385</v>
      </c>
      <c r="AH278" s="11" t="n">
        <f aca="false">((AA278*AE278)/(AA278+AE278)) + ((U278*U278)/(U278+U278))</f>
        <v>3</v>
      </c>
      <c r="AI278" s="11" t="n">
        <f aca="false">AH278/6</f>
        <v>0.5</v>
      </c>
      <c r="AJ278" s="11" t="n">
        <f aca="false">AF278*AI278</f>
        <v>0.0552069027749175</v>
      </c>
      <c r="AK278" s="11" t="s">
        <v>55</v>
      </c>
      <c r="AL278" s="11" t="s">
        <v>56</v>
      </c>
      <c r="AM278" s="11" t="s">
        <v>64</v>
      </c>
      <c r="AN278" s="11" t="s">
        <v>58</v>
      </c>
      <c r="AO278" s="11" t="s">
        <v>110</v>
      </c>
      <c r="AP278" s="11" t="s">
        <v>65</v>
      </c>
      <c r="AQ278" s="11" t="s">
        <v>162</v>
      </c>
    </row>
    <row r="279" customFormat="false" ht="13.8" hidden="false" customHeight="false" outlineLevel="0" collapsed="false">
      <c r="A279" s="11" t="s">
        <v>192</v>
      </c>
      <c r="B279" s="11" t="n">
        <v>19</v>
      </c>
      <c r="C279" s="11" t="s">
        <v>88</v>
      </c>
      <c r="D279" s="11" t="n">
        <v>2014</v>
      </c>
      <c r="E279" s="11" t="s">
        <v>193</v>
      </c>
      <c r="F279" s="11" t="s">
        <v>46</v>
      </c>
      <c r="G279" s="1" t="n">
        <v>-3.8</v>
      </c>
      <c r="H279" s="1" t="n">
        <v>383</v>
      </c>
      <c r="I279" s="1" t="n">
        <f aca="false">(G279 +10) / (H279/1000)</f>
        <v>16.1879895561358</v>
      </c>
      <c r="J279" s="1" t="n">
        <v>8.7</v>
      </c>
      <c r="K279" s="22" t="s">
        <v>74</v>
      </c>
      <c r="L279" s="11" t="s">
        <v>90</v>
      </c>
      <c r="M279" s="11" t="s">
        <v>196</v>
      </c>
      <c r="N279" s="11" t="s">
        <v>77</v>
      </c>
      <c r="O279" s="11" t="s">
        <v>77</v>
      </c>
      <c r="P279" s="11" t="s">
        <v>92</v>
      </c>
      <c r="Q279" s="11" t="s">
        <v>184</v>
      </c>
      <c r="R279" s="11" t="n">
        <v>1.2</v>
      </c>
      <c r="S279" s="11" t="s">
        <v>79</v>
      </c>
      <c r="T279" s="12" t="n">
        <v>40817</v>
      </c>
      <c r="U279" s="11" t="n">
        <v>3</v>
      </c>
      <c r="V279" s="11" t="s">
        <v>80</v>
      </c>
      <c r="W279" s="11" t="n">
        <f aca="false">R279*U279</f>
        <v>3.6</v>
      </c>
      <c r="X279" s="13" t="n">
        <v>3.23</v>
      </c>
      <c r="Y279" s="13" t="n">
        <v>0.69</v>
      </c>
      <c r="Z279" s="13" t="n">
        <f aca="false">Y279*SQRT(AA279)</f>
        <v>1.19511505722253</v>
      </c>
      <c r="AA279" s="11" t="n">
        <v>3</v>
      </c>
      <c r="AB279" s="13" t="n">
        <v>2.42</v>
      </c>
      <c r="AC279" s="13" t="n">
        <v>0.37</v>
      </c>
      <c r="AD279" s="13" t="n">
        <f aca="false">AC279*SQRT(AE279)</f>
        <v>0.640858798800485</v>
      </c>
      <c r="AE279" s="11" t="n">
        <v>3</v>
      </c>
      <c r="AF279" s="11" t="n">
        <f aca="false">LN(AB279/X279)</f>
        <v>-0.28871459706597</v>
      </c>
      <c r="AG279" s="11" t="n">
        <f aca="false">((AD279)^2/((AB279)^2 * AE279)) + ((Z279)^2/((X279)^2 * AA279))</f>
        <v>0.0690106187312174</v>
      </c>
      <c r="AH279" s="11" t="n">
        <f aca="false">((AA279*AE279)/(AA279+AE279)) + ((U279*U279)/(U279+U279))</f>
        <v>3</v>
      </c>
      <c r="AI279" s="11" t="n">
        <f aca="false">AH279/6</f>
        <v>0.5</v>
      </c>
      <c r="AJ279" s="11" t="n">
        <f aca="false">AF279*AI279</f>
        <v>-0.144357298532985</v>
      </c>
      <c r="AK279" s="11" t="s">
        <v>55</v>
      </c>
      <c r="AL279" s="11" t="s">
        <v>56</v>
      </c>
      <c r="AM279" s="11" t="s">
        <v>64</v>
      </c>
      <c r="AN279" s="11" t="s">
        <v>58</v>
      </c>
      <c r="AO279" s="17" t="s">
        <v>156</v>
      </c>
      <c r="AP279" s="11" t="s">
        <v>65</v>
      </c>
      <c r="AQ279" s="11" t="s">
        <v>162</v>
      </c>
    </row>
    <row r="280" customFormat="false" ht="13.8" hidden="false" customHeight="false" outlineLevel="0" collapsed="false">
      <c r="A280" s="11" t="s">
        <v>192</v>
      </c>
      <c r="B280" s="11" t="n">
        <v>19</v>
      </c>
      <c r="C280" s="11" t="s">
        <v>88</v>
      </c>
      <c r="D280" s="11" t="n">
        <v>2014</v>
      </c>
      <c r="E280" s="11" t="s">
        <v>193</v>
      </c>
      <c r="F280" s="11" t="s">
        <v>46</v>
      </c>
      <c r="G280" s="1" t="n">
        <v>-3.8</v>
      </c>
      <c r="H280" s="1" t="n">
        <v>383</v>
      </c>
      <c r="I280" s="1" t="n">
        <f aca="false">(G280 +10) / (H280/1000)</f>
        <v>16.1879895561358</v>
      </c>
      <c r="J280" s="1" t="n">
        <v>8.7</v>
      </c>
      <c r="K280" s="22" t="s">
        <v>74</v>
      </c>
      <c r="L280" s="11" t="s">
        <v>90</v>
      </c>
      <c r="M280" s="11" t="s">
        <v>194</v>
      </c>
      <c r="N280" s="11" t="s">
        <v>77</v>
      </c>
      <c r="O280" s="11" t="s">
        <v>50</v>
      </c>
      <c r="P280" s="11" t="s">
        <v>92</v>
      </c>
      <c r="Q280" s="11" t="s">
        <v>184</v>
      </c>
      <c r="R280" s="11" t="n">
        <v>0.9</v>
      </c>
      <c r="S280" s="11" t="s">
        <v>79</v>
      </c>
      <c r="T280" s="12" t="n">
        <v>40817</v>
      </c>
      <c r="U280" s="11" t="n">
        <v>3</v>
      </c>
      <c r="V280" s="11" t="s">
        <v>80</v>
      </c>
      <c r="W280" s="11" t="n">
        <f aca="false">R280*U280</f>
        <v>2.7</v>
      </c>
      <c r="X280" s="13" t="n">
        <v>14.77</v>
      </c>
      <c r="Y280" s="13" t="n">
        <v>1.7</v>
      </c>
      <c r="Z280" s="13" t="n">
        <f aca="false">Y280*SQRT(AA280)</f>
        <v>2.94448637286709</v>
      </c>
      <c r="AA280" s="11" t="n">
        <v>3</v>
      </c>
      <c r="AB280" s="13" t="n">
        <v>20.59</v>
      </c>
      <c r="AC280" s="13" t="n">
        <v>1.45</v>
      </c>
      <c r="AD280" s="13" t="n">
        <f aca="false">AC280*SQRT(AE280)</f>
        <v>2.51147367097487</v>
      </c>
      <c r="AE280" s="11" t="n">
        <v>3</v>
      </c>
      <c r="AF280" s="11" t="n">
        <f aca="false">LN(AB280/X280)</f>
        <v>0.33220742449641</v>
      </c>
      <c r="AG280" s="11" t="n">
        <f aca="false">((AD280)^2/((AB280)^2 * AE280)) + ((Z280)^2/((X280)^2 * AA280))</f>
        <v>0.0182069226564662</v>
      </c>
      <c r="AH280" s="11" t="n">
        <f aca="false">((AA280*AE280)/(AA280+AE280)) + ((U280*U280)/(U280+U280))</f>
        <v>3</v>
      </c>
      <c r="AI280" s="11" t="n">
        <f aca="false">AH280/6</f>
        <v>0.5</v>
      </c>
      <c r="AJ280" s="11" t="n">
        <f aca="false">AF280*AI280</f>
        <v>0.166103712248205</v>
      </c>
      <c r="AK280" s="11" t="s">
        <v>55</v>
      </c>
      <c r="AL280" s="11" t="s">
        <v>56</v>
      </c>
      <c r="AM280" s="11" t="s">
        <v>67</v>
      </c>
      <c r="AN280" s="11" t="s">
        <v>58</v>
      </c>
      <c r="AO280" s="11" t="s">
        <v>110</v>
      </c>
      <c r="AP280" s="11" t="s">
        <v>157</v>
      </c>
      <c r="AQ280" s="11" t="s">
        <v>162</v>
      </c>
    </row>
    <row r="281" customFormat="false" ht="13.8" hidden="false" customHeight="false" outlineLevel="0" collapsed="false">
      <c r="A281" s="11" t="s">
        <v>192</v>
      </c>
      <c r="B281" s="11" t="n">
        <v>19</v>
      </c>
      <c r="C281" s="11" t="s">
        <v>88</v>
      </c>
      <c r="D281" s="11" t="n">
        <v>2014</v>
      </c>
      <c r="E281" s="11" t="s">
        <v>193</v>
      </c>
      <c r="F281" s="11" t="s">
        <v>46</v>
      </c>
      <c r="G281" s="1" t="n">
        <v>-3.8</v>
      </c>
      <c r="H281" s="1" t="n">
        <v>383</v>
      </c>
      <c r="I281" s="1" t="n">
        <f aca="false">(G281 +10) / (H281/1000)</f>
        <v>16.1879895561358</v>
      </c>
      <c r="J281" s="1" t="n">
        <v>8.7</v>
      </c>
      <c r="K281" s="22" t="s">
        <v>74</v>
      </c>
      <c r="L281" s="11" t="s">
        <v>90</v>
      </c>
      <c r="M281" s="11" t="s">
        <v>194</v>
      </c>
      <c r="N281" s="11" t="s">
        <v>77</v>
      </c>
      <c r="O281" s="11" t="s">
        <v>50</v>
      </c>
      <c r="P281" s="11" t="s">
        <v>92</v>
      </c>
      <c r="Q281" s="11" t="s">
        <v>184</v>
      </c>
      <c r="R281" s="11" t="n">
        <v>0.9</v>
      </c>
      <c r="S281" s="11" t="s">
        <v>79</v>
      </c>
      <c r="T281" s="12" t="n">
        <v>40817</v>
      </c>
      <c r="U281" s="11" t="n">
        <v>3</v>
      </c>
      <c r="V281" s="11" t="s">
        <v>80</v>
      </c>
      <c r="W281" s="11" t="n">
        <f aca="false">R281*U281</f>
        <v>2.7</v>
      </c>
      <c r="X281" s="13" t="n">
        <v>10.25</v>
      </c>
      <c r="Y281" s="13" t="n">
        <v>1.01</v>
      </c>
      <c r="Z281" s="13" t="n">
        <f aca="false">Y281*SQRT(AA281)</f>
        <v>1.74937131564457</v>
      </c>
      <c r="AA281" s="11" t="n">
        <v>3</v>
      </c>
      <c r="AB281" s="13" t="n">
        <v>9.75</v>
      </c>
      <c r="AC281" s="13" t="n">
        <v>1.51</v>
      </c>
      <c r="AD281" s="13" t="n">
        <f aca="false">AC281*SQRT(AE281)</f>
        <v>2.615396719429</v>
      </c>
      <c r="AE281" s="11" t="n">
        <v>3</v>
      </c>
      <c r="AF281" s="11" t="n">
        <f aca="false">LN(AB281/X281)</f>
        <v>-0.0500104205746614</v>
      </c>
      <c r="AG281" s="11" t="n">
        <f aca="false">((AD281)^2/((AB281)^2 * AE281)) + ((Z281)^2/((X281)^2 * AA281))</f>
        <v>0.0336947315023735</v>
      </c>
      <c r="AH281" s="11" t="n">
        <f aca="false">((AA281*AE281)/(AA281+AE281)) + ((U281*U281)/(U281+U281))</f>
        <v>3</v>
      </c>
      <c r="AI281" s="11" t="n">
        <f aca="false">AH281/6</f>
        <v>0.5</v>
      </c>
      <c r="AJ281" s="11" t="n">
        <f aca="false">AF281*AI281</f>
        <v>-0.0250052102873307</v>
      </c>
      <c r="AK281" s="11" t="s">
        <v>55</v>
      </c>
      <c r="AL281" s="11" t="s">
        <v>56</v>
      </c>
      <c r="AM281" s="11" t="s">
        <v>67</v>
      </c>
      <c r="AN281" s="11" t="s">
        <v>58</v>
      </c>
      <c r="AO281" s="17" t="s">
        <v>156</v>
      </c>
      <c r="AP281" s="11" t="s">
        <v>157</v>
      </c>
      <c r="AQ281" s="11" t="s">
        <v>162</v>
      </c>
    </row>
    <row r="282" customFormat="false" ht="13.8" hidden="false" customHeight="false" outlineLevel="0" collapsed="false">
      <c r="A282" s="11" t="s">
        <v>192</v>
      </c>
      <c r="B282" s="11" t="n">
        <v>19</v>
      </c>
      <c r="C282" s="11" t="s">
        <v>88</v>
      </c>
      <c r="D282" s="11" t="n">
        <v>2014</v>
      </c>
      <c r="E282" s="11" t="s">
        <v>193</v>
      </c>
      <c r="F282" s="11" t="s">
        <v>46</v>
      </c>
      <c r="G282" s="1" t="n">
        <v>-3.8</v>
      </c>
      <c r="H282" s="1" t="n">
        <v>383</v>
      </c>
      <c r="I282" s="1" t="n">
        <f aca="false">(G282 +10) / (H282/1000)</f>
        <v>16.1879895561358</v>
      </c>
      <c r="J282" s="1" t="n">
        <v>8.7</v>
      </c>
      <c r="K282" s="22" t="s">
        <v>74</v>
      </c>
      <c r="L282" s="11" t="s">
        <v>90</v>
      </c>
      <c r="M282" s="11" t="s">
        <v>195</v>
      </c>
      <c r="N282" s="11" t="s">
        <v>77</v>
      </c>
      <c r="O282" s="11" t="s">
        <v>77</v>
      </c>
      <c r="P282" s="11" t="s">
        <v>92</v>
      </c>
      <c r="Q282" s="11" t="s">
        <v>184</v>
      </c>
      <c r="R282" s="11" t="n">
        <v>1.6</v>
      </c>
      <c r="S282" s="11" t="s">
        <v>79</v>
      </c>
      <c r="T282" s="12" t="n">
        <v>40817</v>
      </c>
      <c r="U282" s="11" t="n">
        <v>3</v>
      </c>
      <c r="V282" s="11" t="s">
        <v>80</v>
      </c>
      <c r="W282" s="11" t="n">
        <f aca="false">R282*U282</f>
        <v>4.8</v>
      </c>
      <c r="X282" s="13" t="n">
        <v>8.68</v>
      </c>
      <c r="Y282" s="13" t="n">
        <v>0.33</v>
      </c>
      <c r="Z282" s="13" t="n">
        <f aca="false">Y282*SQRT(AA282)</f>
        <v>0.57157676649773</v>
      </c>
      <c r="AA282" s="11" t="n">
        <v>3</v>
      </c>
      <c r="AB282" s="13" t="n">
        <v>12.98</v>
      </c>
      <c r="AC282" s="13" t="n">
        <v>0.66</v>
      </c>
      <c r="AD282" s="13" t="n">
        <f aca="false">AC282*SQRT(AE282)</f>
        <v>1.14315353299546</v>
      </c>
      <c r="AE282" s="11" t="n">
        <v>3</v>
      </c>
      <c r="AF282" s="11" t="n">
        <f aca="false">LN(AB282/X282)</f>
        <v>0.402388182603685</v>
      </c>
      <c r="AG282" s="11" t="n">
        <f aca="false">((AD282)^2/((AB282)^2 * AE282)) + ((Z282)^2/((X282)^2 * AA282))</f>
        <v>0.00403086520858273</v>
      </c>
      <c r="AH282" s="11" t="n">
        <f aca="false">((AA282*AE282)/(AA282+AE282)) + ((U282*U282)/(U282+U282))</f>
        <v>3</v>
      </c>
      <c r="AI282" s="11" t="n">
        <f aca="false">AH282/6</f>
        <v>0.5</v>
      </c>
      <c r="AJ282" s="11" t="n">
        <f aca="false">AF282*AI282</f>
        <v>0.201194091301843</v>
      </c>
      <c r="AK282" s="11" t="s">
        <v>55</v>
      </c>
      <c r="AL282" s="11" t="s">
        <v>56</v>
      </c>
      <c r="AM282" s="11" t="s">
        <v>67</v>
      </c>
      <c r="AN282" s="11" t="s">
        <v>58</v>
      </c>
      <c r="AO282" s="11" t="s">
        <v>110</v>
      </c>
      <c r="AP282" s="11" t="s">
        <v>161</v>
      </c>
      <c r="AQ282" s="11" t="s">
        <v>162</v>
      </c>
    </row>
    <row r="283" customFormat="false" ht="13.8" hidden="false" customHeight="false" outlineLevel="0" collapsed="false">
      <c r="A283" s="11" t="s">
        <v>192</v>
      </c>
      <c r="B283" s="11" t="n">
        <v>19</v>
      </c>
      <c r="C283" s="11" t="s">
        <v>88</v>
      </c>
      <c r="D283" s="11" t="n">
        <v>2014</v>
      </c>
      <c r="E283" s="11" t="s">
        <v>193</v>
      </c>
      <c r="F283" s="11" t="s">
        <v>46</v>
      </c>
      <c r="G283" s="1" t="n">
        <v>-3.8</v>
      </c>
      <c r="H283" s="1" t="n">
        <v>383</v>
      </c>
      <c r="I283" s="1" t="n">
        <f aca="false">(G283 +10) / (H283/1000)</f>
        <v>16.1879895561358</v>
      </c>
      <c r="J283" s="1" t="n">
        <v>8.7</v>
      </c>
      <c r="K283" s="22" t="s">
        <v>74</v>
      </c>
      <c r="L283" s="11" t="s">
        <v>90</v>
      </c>
      <c r="M283" s="11" t="s">
        <v>195</v>
      </c>
      <c r="N283" s="11" t="s">
        <v>77</v>
      </c>
      <c r="O283" s="11" t="s">
        <v>77</v>
      </c>
      <c r="P283" s="11" t="s">
        <v>92</v>
      </c>
      <c r="Q283" s="11" t="s">
        <v>184</v>
      </c>
      <c r="R283" s="11" t="n">
        <v>1.6</v>
      </c>
      <c r="S283" s="11" t="s">
        <v>79</v>
      </c>
      <c r="T283" s="12" t="n">
        <v>40817</v>
      </c>
      <c r="U283" s="11" t="n">
        <v>3</v>
      </c>
      <c r="V283" s="11" t="s">
        <v>80</v>
      </c>
      <c r="W283" s="11" t="n">
        <f aca="false">R283*U283</f>
        <v>4.8</v>
      </c>
      <c r="X283" s="13" t="n">
        <v>6.25</v>
      </c>
      <c r="Y283" s="13" t="n">
        <v>0.99</v>
      </c>
      <c r="Z283" s="13" t="n">
        <f aca="false">Y283*SQRT(AA283)</f>
        <v>1.71473029949319</v>
      </c>
      <c r="AA283" s="11" t="n">
        <v>3</v>
      </c>
      <c r="AB283" s="13" t="n">
        <v>7.94</v>
      </c>
      <c r="AC283" s="13" t="n">
        <v>0.7</v>
      </c>
      <c r="AD283" s="13" t="n">
        <f aca="false">AC283*SQRT(AE283)</f>
        <v>1.21243556529821</v>
      </c>
      <c r="AE283" s="11" t="n">
        <v>3</v>
      </c>
      <c r="AF283" s="11" t="n">
        <f aca="false">LN(AB283/X283)</f>
        <v>0.239331811510734</v>
      </c>
      <c r="AG283" s="11" t="n">
        <f aca="false">((AD283)^2/((AB283)^2 * AE283)) + ((Z283)^2/((X283)^2 * AA283))</f>
        <v>0.0328629587843334</v>
      </c>
      <c r="AH283" s="11" t="n">
        <f aca="false">((AA283*AE283)/(AA283+AE283)) + ((U283*U283)/(U283+U283))</f>
        <v>3</v>
      </c>
      <c r="AI283" s="11" t="n">
        <f aca="false">AH283/6</f>
        <v>0.5</v>
      </c>
      <c r="AJ283" s="11" t="n">
        <f aca="false">AF283*AI283</f>
        <v>0.119665905755367</v>
      </c>
      <c r="AK283" s="11" t="s">
        <v>55</v>
      </c>
      <c r="AL283" s="11" t="s">
        <v>56</v>
      </c>
      <c r="AM283" s="11" t="s">
        <v>67</v>
      </c>
      <c r="AN283" s="11" t="s">
        <v>58</v>
      </c>
      <c r="AO283" s="17" t="s">
        <v>156</v>
      </c>
      <c r="AP283" s="11" t="s">
        <v>161</v>
      </c>
      <c r="AQ283" s="11" t="s">
        <v>162</v>
      </c>
    </row>
    <row r="284" customFormat="false" ht="13.8" hidden="false" customHeight="false" outlineLevel="0" collapsed="false">
      <c r="A284" s="11" t="s">
        <v>192</v>
      </c>
      <c r="B284" s="11" t="n">
        <v>19</v>
      </c>
      <c r="C284" s="11" t="s">
        <v>88</v>
      </c>
      <c r="D284" s="11" t="n">
        <v>2014</v>
      </c>
      <c r="E284" s="11" t="s">
        <v>193</v>
      </c>
      <c r="F284" s="11" t="s">
        <v>46</v>
      </c>
      <c r="G284" s="1" t="n">
        <v>-3.8</v>
      </c>
      <c r="H284" s="1" t="n">
        <v>383</v>
      </c>
      <c r="I284" s="1" t="n">
        <f aca="false">(G284 +10) / (H284/1000)</f>
        <v>16.1879895561358</v>
      </c>
      <c r="J284" s="1" t="n">
        <v>8.7</v>
      </c>
      <c r="K284" s="22" t="s">
        <v>74</v>
      </c>
      <c r="L284" s="11" t="s">
        <v>90</v>
      </c>
      <c r="M284" s="11" t="s">
        <v>196</v>
      </c>
      <c r="N284" s="11" t="s">
        <v>77</v>
      </c>
      <c r="O284" s="11" t="s">
        <v>77</v>
      </c>
      <c r="P284" s="11" t="s">
        <v>92</v>
      </c>
      <c r="Q284" s="11" t="s">
        <v>184</v>
      </c>
      <c r="R284" s="11" t="n">
        <v>1.2</v>
      </c>
      <c r="S284" s="11" t="s">
        <v>79</v>
      </c>
      <c r="T284" s="12" t="n">
        <v>40817</v>
      </c>
      <c r="U284" s="11" t="n">
        <v>3</v>
      </c>
      <c r="V284" s="11" t="s">
        <v>80</v>
      </c>
      <c r="W284" s="11" t="n">
        <f aca="false">R284*U284</f>
        <v>3.6</v>
      </c>
      <c r="X284" s="13" t="n">
        <v>4.33</v>
      </c>
      <c r="Y284" s="13" t="n">
        <v>0.21</v>
      </c>
      <c r="Z284" s="13" t="n">
        <f aca="false">Y284*SQRT(AA284)</f>
        <v>0.363730669589464</v>
      </c>
      <c r="AA284" s="11" t="n">
        <v>3</v>
      </c>
      <c r="AB284" s="13" t="n">
        <v>4.89</v>
      </c>
      <c r="AC284" s="13" t="n">
        <v>0.21</v>
      </c>
      <c r="AD284" s="13" t="n">
        <f aca="false">AC284*SQRT(AE284)</f>
        <v>0.363730669589464</v>
      </c>
      <c r="AE284" s="11" t="n">
        <v>3</v>
      </c>
      <c r="AF284" s="11" t="n">
        <f aca="false">LN(AB284/X284)</f>
        <v>0.121624761472382</v>
      </c>
      <c r="AG284" s="11" t="n">
        <f aca="false">((AD284)^2/((AB284)^2 * AE284)) + ((Z284)^2/((X284)^2 * AA284))</f>
        <v>0.0041963925745036</v>
      </c>
      <c r="AH284" s="11" t="n">
        <f aca="false">((AA284*AE284)/(AA284+AE284)) + ((U284*U284)/(U284+U284))</f>
        <v>3</v>
      </c>
      <c r="AI284" s="11" t="n">
        <f aca="false">AH284/6</f>
        <v>0.5</v>
      </c>
      <c r="AJ284" s="11" t="n">
        <f aca="false">AF284*AI284</f>
        <v>0.060812380736191</v>
      </c>
      <c r="AK284" s="11" t="s">
        <v>55</v>
      </c>
      <c r="AL284" s="11" t="s">
        <v>56</v>
      </c>
      <c r="AM284" s="11" t="s">
        <v>67</v>
      </c>
      <c r="AN284" s="11" t="s">
        <v>58</v>
      </c>
      <c r="AO284" s="11" t="s">
        <v>110</v>
      </c>
      <c r="AP284" s="11" t="s">
        <v>65</v>
      </c>
      <c r="AQ284" s="11" t="s">
        <v>162</v>
      </c>
    </row>
    <row r="285" customFormat="false" ht="13.8" hidden="false" customHeight="false" outlineLevel="0" collapsed="false">
      <c r="A285" s="11" t="s">
        <v>192</v>
      </c>
      <c r="B285" s="11" t="n">
        <v>19</v>
      </c>
      <c r="C285" s="11" t="s">
        <v>88</v>
      </c>
      <c r="D285" s="11" t="n">
        <v>2014</v>
      </c>
      <c r="E285" s="11" t="s">
        <v>193</v>
      </c>
      <c r="F285" s="11" t="s">
        <v>46</v>
      </c>
      <c r="G285" s="1" t="n">
        <v>-3.8</v>
      </c>
      <c r="H285" s="1" t="n">
        <v>383</v>
      </c>
      <c r="I285" s="1" t="n">
        <f aca="false">(G285 +10) / (H285/1000)</f>
        <v>16.1879895561358</v>
      </c>
      <c r="J285" s="1" t="n">
        <v>8.7</v>
      </c>
      <c r="K285" s="22" t="s">
        <v>74</v>
      </c>
      <c r="L285" s="11" t="s">
        <v>90</v>
      </c>
      <c r="M285" s="11" t="s">
        <v>196</v>
      </c>
      <c r="N285" s="11" t="s">
        <v>77</v>
      </c>
      <c r="O285" s="11" t="s">
        <v>77</v>
      </c>
      <c r="P285" s="11" t="s">
        <v>92</v>
      </c>
      <c r="Q285" s="11" t="s">
        <v>184</v>
      </c>
      <c r="R285" s="11" t="n">
        <v>1.2</v>
      </c>
      <c r="S285" s="11" t="s">
        <v>79</v>
      </c>
      <c r="T285" s="12" t="n">
        <v>40817</v>
      </c>
      <c r="U285" s="11" t="n">
        <v>3</v>
      </c>
      <c r="V285" s="11" t="s">
        <v>80</v>
      </c>
      <c r="W285" s="11" t="n">
        <f aca="false">R285*U285</f>
        <v>3.6</v>
      </c>
      <c r="X285" s="13" t="n">
        <v>4.05</v>
      </c>
      <c r="Y285" s="13" t="n">
        <v>0.5</v>
      </c>
      <c r="Z285" s="13" t="n">
        <f aca="false">Y285*SQRT(AA285)</f>
        <v>0.866025403784439</v>
      </c>
      <c r="AA285" s="11" t="n">
        <v>3</v>
      </c>
      <c r="AB285" s="13" t="n">
        <v>2.92</v>
      </c>
      <c r="AC285" s="13" t="n">
        <v>0.5</v>
      </c>
      <c r="AD285" s="13" t="n">
        <f aca="false">AC285*SQRT(AE285)</f>
        <v>0.866025403784439</v>
      </c>
      <c r="AE285" s="11" t="n">
        <v>3</v>
      </c>
      <c r="AF285" s="11" t="n">
        <f aca="false">LN(AB285/X285)</f>
        <v>-0.327133264838257</v>
      </c>
      <c r="AG285" s="11" t="n">
        <f aca="false">((AD285)^2/((AB285)^2 * AE285)) + ((Z285)^2/((X285)^2 * AA285))</f>
        <v>0.0445622770947669</v>
      </c>
      <c r="AH285" s="11" t="n">
        <f aca="false">((AA285*AE285)/(AA285+AE285)) + ((U285*U285)/(U285+U285))</f>
        <v>3</v>
      </c>
      <c r="AI285" s="11" t="n">
        <f aca="false">AH285/6</f>
        <v>0.5</v>
      </c>
      <c r="AJ285" s="11" t="n">
        <f aca="false">AF285*AI285</f>
        <v>-0.163566632419129</v>
      </c>
      <c r="AK285" s="11" t="s">
        <v>55</v>
      </c>
      <c r="AL285" s="11" t="s">
        <v>56</v>
      </c>
      <c r="AM285" s="11" t="s">
        <v>67</v>
      </c>
      <c r="AN285" s="11" t="s">
        <v>58</v>
      </c>
      <c r="AO285" s="17" t="s">
        <v>156</v>
      </c>
      <c r="AP285" s="11" t="s">
        <v>65</v>
      </c>
      <c r="AQ285" s="11" t="s">
        <v>162</v>
      </c>
    </row>
    <row r="286" customFormat="false" ht="13.8" hidden="false" customHeight="false" outlineLevel="0" collapsed="false">
      <c r="A286" s="11" t="s">
        <v>192</v>
      </c>
      <c r="B286" s="11" t="n">
        <v>19</v>
      </c>
      <c r="C286" s="11" t="s">
        <v>88</v>
      </c>
      <c r="D286" s="11" t="n">
        <v>2014</v>
      </c>
      <c r="E286" s="11" t="s">
        <v>193</v>
      </c>
      <c r="F286" s="11" t="s">
        <v>46</v>
      </c>
      <c r="G286" s="1" t="n">
        <v>-3.8</v>
      </c>
      <c r="H286" s="1" t="n">
        <v>383</v>
      </c>
      <c r="I286" s="1" t="n">
        <f aca="false">(G286 +10) / (H286/1000)</f>
        <v>16.1879895561358</v>
      </c>
      <c r="J286" s="1" t="n">
        <v>8.7</v>
      </c>
      <c r="K286" s="22" t="s">
        <v>74</v>
      </c>
      <c r="L286" s="11" t="s">
        <v>90</v>
      </c>
      <c r="M286" s="11" t="s">
        <v>194</v>
      </c>
      <c r="N286" s="11" t="s">
        <v>77</v>
      </c>
      <c r="O286" s="11" t="s">
        <v>50</v>
      </c>
      <c r="P286" s="11" t="s">
        <v>92</v>
      </c>
      <c r="Q286" s="11" t="s">
        <v>184</v>
      </c>
      <c r="R286" s="11" t="n">
        <v>0.9</v>
      </c>
      <c r="S286" s="11" t="s">
        <v>79</v>
      </c>
      <c r="T286" s="12" t="n">
        <v>40817</v>
      </c>
      <c r="U286" s="11" t="n">
        <v>3</v>
      </c>
      <c r="V286" s="11" t="s">
        <v>80</v>
      </c>
      <c r="W286" s="11" t="n">
        <f aca="false">R286*U286</f>
        <v>2.7</v>
      </c>
      <c r="X286" s="13" t="n">
        <v>36.81</v>
      </c>
      <c r="Y286" s="13" t="n">
        <v>4.36</v>
      </c>
      <c r="Z286" s="13" t="n">
        <f aca="false">Y286*SQRT(AA286)</f>
        <v>7.5517415210003</v>
      </c>
      <c r="AA286" s="11" t="n">
        <v>3</v>
      </c>
      <c r="AB286" s="13" t="n">
        <v>48.68</v>
      </c>
      <c r="AC286" s="13" t="n">
        <v>3.39</v>
      </c>
      <c r="AD286" s="13" t="n">
        <f aca="false">AC286*SQRT(AE286)</f>
        <v>5.8716522376585</v>
      </c>
      <c r="AE286" s="11" t="n">
        <v>3</v>
      </c>
      <c r="AF286" s="11" t="n">
        <f aca="false">LN(AB286/X286)</f>
        <v>0.279498720728397</v>
      </c>
      <c r="AG286" s="11" t="n">
        <f aca="false">((AD286)^2/((AB286)^2 * AE286)) + ((Z286)^2/((X286)^2 * AA286))</f>
        <v>0.0188789869944826</v>
      </c>
      <c r="AH286" s="11" t="n">
        <f aca="false">((AA286*AE286)/(AA286+AE286)) + ((U286*U286)/(U286+U286))</f>
        <v>3</v>
      </c>
      <c r="AI286" s="11" t="n">
        <f aca="false">AH286/6</f>
        <v>0.5</v>
      </c>
      <c r="AJ286" s="11" t="n">
        <f aca="false">AF286*AI286</f>
        <v>0.139749360364199</v>
      </c>
      <c r="AK286" s="11" t="s">
        <v>55</v>
      </c>
      <c r="AL286" s="11" t="s">
        <v>56</v>
      </c>
      <c r="AM286" s="11" t="s">
        <v>66</v>
      </c>
      <c r="AN286" s="11" t="s">
        <v>58</v>
      </c>
      <c r="AO286" s="11" t="s">
        <v>110</v>
      </c>
      <c r="AP286" s="11" t="s">
        <v>157</v>
      </c>
      <c r="AQ286" s="11" t="s">
        <v>162</v>
      </c>
    </row>
    <row r="287" customFormat="false" ht="13.8" hidden="false" customHeight="false" outlineLevel="0" collapsed="false">
      <c r="A287" s="11" t="s">
        <v>192</v>
      </c>
      <c r="B287" s="11" t="n">
        <v>19</v>
      </c>
      <c r="C287" s="11" t="s">
        <v>88</v>
      </c>
      <c r="D287" s="11" t="n">
        <v>2014</v>
      </c>
      <c r="E287" s="11" t="s">
        <v>193</v>
      </c>
      <c r="F287" s="11" t="s">
        <v>46</v>
      </c>
      <c r="G287" s="1" t="n">
        <v>-3.8</v>
      </c>
      <c r="H287" s="1" t="n">
        <v>383</v>
      </c>
      <c r="I287" s="1" t="n">
        <f aca="false">(G287 +10) / (H287/1000)</f>
        <v>16.1879895561358</v>
      </c>
      <c r="J287" s="1" t="n">
        <v>8.7</v>
      </c>
      <c r="K287" s="22" t="s">
        <v>74</v>
      </c>
      <c r="L287" s="11" t="s">
        <v>90</v>
      </c>
      <c r="M287" s="11" t="s">
        <v>194</v>
      </c>
      <c r="N287" s="11" t="s">
        <v>77</v>
      </c>
      <c r="O287" s="11" t="s">
        <v>50</v>
      </c>
      <c r="P287" s="11" t="s">
        <v>92</v>
      </c>
      <c r="Q287" s="11" t="s">
        <v>184</v>
      </c>
      <c r="R287" s="11" t="n">
        <v>0.9</v>
      </c>
      <c r="S287" s="11" t="s">
        <v>79</v>
      </c>
      <c r="T287" s="12" t="n">
        <v>40817</v>
      </c>
      <c r="U287" s="11" t="n">
        <v>3</v>
      </c>
      <c r="V287" s="11" t="s">
        <v>80</v>
      </c>
      <c r="W287" s="11" t="n">
        <f aca="false">R287*U287</f>
        <v>2.7</v>
      </c>
      <c r="X287" s="13" t="n">
        <v>22.91</v>
      </c>
      <c r="Y287" s="13" t="n">
        <v>2.01</v>
      </c>
      <c r="Z287" s="13" t="n">
        <f aca="false">Y287*SQRT(AA287)</f>
        <v>3.48142212321345</v>
      </c>
      <c r="AA287" s="11" t="n">
        <v>3</v>
      </c>
      <c r="AB287" s="13" t="n">
        <v>18.09</v>
      </c>
      <c r="AC287" s="13" t="n">
        <v>2.31</v>
      </c>
      <c r="AD287" s="13" t="n">
        <f aca="false">AC287*SQRT(AE287)</f>
        <v>4.0010373654841</v>
      </c>
      <c r="AE287" s="11" t="n">
        <v>3</v>
      </c>
      <c r="AF287" s="11" t="n">
        <f aca="false">LN(AB287/X287)</f>
        <v>-0.2362141970582</v>
      </c>
      <c r="AG287" s="11" t="n">
        <f aca="false">((AD287)^2/((AB287)^2 * AE287)) + ((Z287)^2/((X287)^2 * AA287))</f>
        <v>0.024003339466878</v>
      </c>
      <c r="AH287" s="11" t="n">
        <f aca="false">((AA287*AE287)/(AA287+AE287)) + ((U287*U287)/(U287+U287))</f>
        <v>3</v>
      </c>
      <c r="AI287" s="11" t="n">
        <f aca="false">AH287/6</f>
        <v>0.5</v>
      </c>
      <c r="AJ287" s="11" t="n">
        <f aca="false">AF287*AI287</f>
        <v>-0.1181070985291</v>
      </c>
      <c r="AK287" s="11" t="s">
        <v>55</v>
      </c>
      <c r="AL287" s="11" t="s">
        <v>56</v>
      </c>
      <c r="AM287" s="11" t="s">
        <v>66</v>
      </c>
      <c r="AN287" s="11" t="s">
        <v>58</v>
      </c>
      <c r="AO287" s="17" t="s">
        <v>156</v>
      </c>
      <c r="AP287" s="11" t="s">
        <v>157</v>
      </c>
      <c r="AQ287" s="11" t="s">
        <v>162</v>
      </c>
    </row>
    <row r="288" customFormat="false" ht="13.8" hidden="false" customHeight="false" outlineLevel="0" collapsed="false">
      <c r="A288" s="11" t="s">
        <v>192</v>
      </c>
      <c r="B288" s="11" t="n">
        <v>19</v>
      </c>
      <c r="C288" s="11" t="s">
        <v>88</v>
      </c>
      <c r="D288" s="11" t="n">
        <v>2014</v>
      </c>
      <c r="E288" s="11" t="s">
        <v>193</v>
      </c>
      <c r="F288" s="11" t="s">
        <v>46</v>
      </c>
      <c r="G288" s="1" t="n">
        <v>-3.8</v>
      </c>
      <c r="H288" s="1" t="n">
        <v>383</v>
      </c>
      <c r="I288" s="1" t="n">
        <f aca="false">(G288 +10) / (H288/1000)</f>
        <v>16.1879895561358</v>
      </c>
      <c r="J288" s="1" t="n">
        <v>8.7</v>
      </c>
      <c r="K288" s="22" t="s">
        <v>74</v>
      </c>
      <c r="L288" s="11" t="s">
        <v>90</v>
      </c>
      <c r="M288" s="11" t="s">
        <v>195</v>
      </c>
      <c r="N288" s="11" t="s">
        <v>77</v>
      </c>
      <c r="O288" s="11" t="s">
        <v>77</v>
      </c>
      <c r="P288" s="11" t="s">
        <v>92</v>
      </c>
      <c r="Q288" s="11" t="s">
        <v>184</v>
      </c>
      <c r="R288" s="11" t="n">
        <v>1.6</v>
      </c>
      <c r="S288" s="11" t="s">
        <v>79</v>
      </c>
      <c r="T288" s="12" t="n">
        <v>40817</v>
      </c>
      <c r="U288" s="11" t="n">
        <v>3</v>
      </c>
      <c r="V288" s="11" t="s">
        <v>80</v>
      </c>
      <c r="W288" s="11" t="n">
        <f aca="false">R288*U288</f>
        <v>4.8</v>
      </c>
      <c r="X288" s="13" t="n">
        <v>19.75</v>
      </c>
      <c r="Y288" s="13" t="n">
        <v>1.16</v>
      </c>
      <c r="Z288" s="13" t="n">
        <f aca="false">Y288*SQRT(AA288)</f>
        <v>2.0091789367799</v>
      </c>
      <c r="AA288" s="11" t="n">
        <v>3</v>
      </c>
      <c r="AB288" s="13" t="n">
        <v>30.33</v>
      </c>
      <c r="AC288" s="13" t="n">
        <v>1.65</v>
      </c>
      <c r="AD288" s="13" t="n">
        <f aca="false">AC288*SQRT(AE288)</f>
        <v>2.85788383248865</v>
      </c>
      <c r="AE288" s="11" t="n">
        <v>3</v>
      </c>
      <c r="AF288" s="11" t="n">
        <f aca="false">LN(AB288/X288)</f>
        <v>0.428983830353359</v>
      </c>
      <c r="AG288" s="11" t="n">
        <f aca="false">((AD288)^2/((AB288)^2 * AE288)) + ((Z288)^2/((X288)^2 * AA288))</f>
        <v>0.00640923576160443</v>
      </c>
      <c r="AH288" s="11" t="n">
        <f aca="false">((AA288*AE288)/(AA288+AE288)) + ((U288*U288)/(U288+U288))</f>
        <v>3</v>
      </c>
      <c r="AI288" s="11" t="n">
        <f aca="false">AH288/6</f>
        <v>0.5</v>
      </c>
      <c r="AJ288" s="11" t="n">
        <f aca="false">AF288*AI288</f>
        <v>0.21449191517668</v>
      </c>
      <c r="AK288" s="11" t="s">
        <v>55</v>
      </c>
      <c r="AL288" s="11" t="s">
        <v>56</v>
      </c>
      <c r="AM288" s="11" t="s">
        <v>66</v>
      </c>
      <c r="AN288" s="11" t="s">
        <v>58</v>
      </c>
      <c r="AO288" s="11" t="s">
        <v>110</v>
      </c>
      <c r="AP288" s="11" t="s">
        <v>161</v>
      </c>
      <c r="AQ288" s="11" t="s">
        <v>162</v>
      </c>
    </row>
    <row r="289" customFormat="false" ht="13.8" hidden="false" customHeight="false" outlineLevel="0" collapsed="false">
      <c r="A289" s="11" t="s">
        <v>192</v>
      </c>
      <c r="B289" s="11" t="n">
        <v>19</v>
      </c>
      <c r="C289" s="11" t="s">
        <v>88</v>
      </c>
      <c r="D289" s="11" t="n">
        <v>2014</v>
      </c>
      <c r="E289" s="11" t="s">
        <v>193</v>
      </c>
      <c r="F289" s="11" t="s">
        <v>46</v>
      </c>
      <c r="G289" s="1" t="n">
        <v>-3.8</v>
      </c>
      <c r="H289" s="1" t="n">
        <v>383</v>
      </c>
      <c r="I289" s="1" t="n">
        <f aca="false">(G289 +10) / (H289/1000)</f>
        <v>16.1879895561358</v>
      </c>
      <c r="J289" s="1" t="n">
        <v>8.7</v>
      </c>
      <c r="K289" s="22" t="s">
        <v>74</v>
      </c>
      <c r="L289" s="11" t="s">
        <v>90</v>
      </c>
      <c r="M289" s="11" t="s">
        <v>195</v>
      </c>
      <c r="N289" s="11" t="s">
        <v>77</v>
      </c>
      <c r="O289" s="11" t="s">
        <v>77</v>
      </c>
      <c r="P289" s="11" t="s">
        <v>92</v>
      </c>
      <c r="Q289" s="11" t="s">
        <v>184</v>
      </c>
      <c r="R289" s="11" t="n">
        <v>1.6</v>
      </c>
      <c r="S289" s="11" t="s">
        <v>79</v>
      </c>
      <c r="T289" s="12" t="n">
        <v>40817</v>
      </c>
      <c r="U289" s="11" t="n">
        <v>3</v>
      </c>
      <c r="V289" s="11" t="s">
        <v>80</v>
      </c>
      <c r="W289" s="11" t="n">
        <f aca="false">R289*U289</f>
        <v>4.8</v>
      </c>
      <c r="X289" s="13" t="n">
        <v>11.31</v>
      </c>
      <c r="Y289" s="13" t="n">
        <v>1.27</v>
      </c>
      <c r="Z289" s="13" t="n">
        <f aca="false">Y289*SQRT(AA289)</f>
        <v>2.19970452561247</v>
      </c>
      <c r="AA289" s="11" t="n">
        <v>3</v>
      </c>
      <c r="AB289" s="13" t="n">
        <v>16.65</v>
      </c>
      <c r="AC289" s="13" t="n">
        <v>1.41</v>
      </c>
      <c r="AD289" s="13" t="n">
        <f aca="false">AC289*SQRT(AE289)</f>
        <v>2.44219163867212</v>
      </c>
      <c r="AE289" s="11" t="n">
        <v>3</v>
      </c>
      <c r="AF289" s="11" t="n">
        <f aca="false">LN(AB289/X289)</f>
        <v>0.386722926298424</v>
      </c>
      <c r="AG289" s="11" t="n">
        <f aca="false">((AD289)^2/((AB289)^2 * AE289)) + ((Z289)^2/((X289)^2 * AA289))</f>
        <v>0.0197805419058209</v>
      </c>
      <c r="AH289" s="11" t="n">
        <f aca="false">((AA289*AE289)/(AA289+AE289)) + ((U289*U289)/(U289+U289))</f>
        <v>3</v>
      </c>
      <c r="AI289" s="11" t="n">
        <f aca="false">AH289/6</f>
        <v>0.5</v>
      </c>
      <c r="AJ289" s="11" t="n">
        <f aca="false">AF289*AI289</f>
        <v>0.193361463149212</v>
      </c>
      <c r="AK289" s="11" t="s">
        <v>55</v>
      </c>
      <c r="AL289" s="11" t="s">
        <v>56</v>
      </c>
      <c r="AM289" s="11" t="s">
        <v>66</v>
      </c>
      <c r="AN289" s="11" t="s">
        <v>58</v>
      </c>
      <c r="AO289" s="17" t="s">
        <v>156</v>
      </c>
      <c r="AP289" s="11" t="s">
        <v>161</v>
      </c>
      <c r="AQ289" s="11" t="s">
        <v>162</v>
      </c>
    </row>
    <row r="290" customFormat="false" ht="13.8" hidden="false" customHeight="false" outlineLevel="0" collapsed="false">
      <c r="A290" s="11" t="s">
        <v>192</v>
      </c>
      <c r="B290" s="11" t="n">
        <v>19</v>
      </c>
      <c r="C290" s="11" t="s">
        <v>88</v>
      </c>
      <c r="D290" s="11" t="n">
        <v>2014</v>
      </c>
      <c r="E290" s="11" t="s">
        <v>193</v>
      </c>
      <c r="F290" s="11" t="s">
        <v>46</v>
      </c>
      <c r="G290" s="1" t="n">
        <v>-3.8</v>
      </c>
      <c r="H290" s="1" t="n">
        <v>383</v>
      </c>
      <c r="I290" s="1" t="n">
        <f aca="false">(G290 +10) / (H290/1000)</f>
        <v>16.1879895561358</v>
      </c>
      <c r="J290" s="1" t="n">
        <v>8.7</v>
      </c>
      <c r="K290" s="22" t="s">
        <v>74</v>
      </c>
      <c r="L290" s="11" t="s">
        <v>90</v>
      </c>
      <c r="M290" s="11" t="s">
        <v>196</v>
      </c>
      <c r="N290" s="11" t="s">
        <v>77</v>
      </c>
      <c r="O290" s="11" t="s">
        <v>77</v>
      </c>
      <c r="P290" s="11" t="s">
        <v>92</v>
      </c>
      <c r="Q290" s="11" t="s">
        <v>184</v>
      </c>
      <c r="R290" s="11" t="n">
        <v>1.2</v>
      </c>
      <c r="S290" s="11" t="s">
        <v>79</v>
      </c>
      <c r="T290" s="12" t="n">
        <v>40817</v>
      </c>
      <c r="U290" s="11" t="n">
        <v>3</v>
      </c>
      <c r="V290" s="11" t="s">
        <v>80</v>
      </c>
      <c r="W290" s="11" t="n">
        <f aca="false">R290*U290</f>
        <v>3.6</v>
      </c>
      <c r="X290" s="13" t="n">
        <v>9.04</v>
      </c>
      <c r="Y290" s="13" t="n">
        <v>0.49</v>
      </c>
      <c r="Z290" s="13" t="n">
        <f aca="false">Y290*SQRT(AA290)</f>
        <v>0.84870489570875</v>
      </c>
      <c r="AA290" s="11" t="n">
        <v>3</v>
      </c>
      <c r="AB290" s="13" t="n">
        <v>10.31</v>
      </c>
      <c r="AC290" s="13" t="n">
        <v>0.42</v>
      </c>
      <c r="AD290" s="13" t="n">
        <f aca="false">AC290*SQRT(AE290)</f>
        <v>0.727461339178928</v>
      </c>
      <c r="AE290" s="11" t="n">
        <v>3</v>
      </c>
      <c r="AF290" s="11" t="n">
        <f aca="false">LN(AB290/X290)</f>
        <v>0.131455123624784</v>
      </c>
      <c r="AG290" s="11" t="n">
        <f aca="false">((AD290)^2/((AB290)^2 * AE290)) + ((Z290)^2/((X290)^2 * AA290))</f>
        <v>0.00459753898907652</v>
      </c>
      <c r="AH290" s="11" t="n">
        <f aca="false">((AA290*AE290)/(AA290+AE290)) + ((U290*U290)/(U290+U290))</f>
        <v>3</v>
      </c>
      <c r="AI290" s="11" t="n">
        <f aca="false">AH290/6</f>
        <v>0.5</v>
      </c>
      <c r="AJ290" s="11" t="n">
        <f aca="false">AF290*AI290</f>
        <v>0.065727561812392</v>
      </c>
      <c r="AK290" s="11" t="s">
        <v>55</v>
      </c>
      <c r="AL290" s="11" t="s">
        <v>56</v>
      </c>
      <c r="AM290" s="11" t="s">
        <v>66</v>
      </c>
      <c r="AN290" s="11" t="s">
        <v>58</v>
      </c>
      <c r="AO290" s="11" t="s">
        <v>110</v>
      </c>
      <c r="AP290" s="11" t="s">
        <v>65</v>
      </c>
      <c r="AQ290" s="11" t="s">
        <v>162</v>
      </c>
    </row>
    <row r="291" customFormat="false" ht="13.8" hidden="false" customHeight="false" outlineLevel="0" collapsed="false">
      <c r="A291" s="11" t="s">
        <v>192</v>
      </c>
      <c r="B291" s="11" t="n">
        <v>19</v>
      </c>
      <c r="C291" s="11" t="s">
        <v>88</v>
      </c>
      <c r="D291" s="11" t="n">
        <v>2014</v>
      </c>
      <c r="E291" s="11" t="s">
        <v>193</v>
      </c>
      <c r="F291" s="11" t="s">
        <v>46</v>
      </c>
      <c r="G291" s="1" t="n">
        <v>-3.8</v>
      </c>
      <c r="H291" s="1" t="n">
        <v>383</v>
      </c>
      <c r="I291" s="1" t="n">
        <f aca="false">(G291 +10) / (H291/1000)</f>
        <v>16.1879895561358</v>
      </c>
      <c r="J291" s="1" t="n">
        <v>8.7</v>
      </c>
      <c r="K291" s="22" t="s">
        <v>74</v>
      </c>
      <c r="L291" s="11" t="s">
        <v>90</v>
      </c>
      <c r="M291" s="11" t="s">
        <v>196</v>
      </c>
      <c r="N291" s="11" t="s">
        <v>77</v>
      </c>
      <c r="O291" s="11" t="s">
        <v>77</v>
      </c>
      <c r="P291" s="11" t="s">
        <v>92</v>
      </c>
      <c r="Q291" s="11" t="s">
        <v>184</v>
      </c>
      <c r="R291" s="11" t="n">
        <v>1.2</v>
      </c>
      <c r="S291" s="11" t="s">
        <v>79</v>
      </c>
      <c r="T291" s="12" t="n">
        <v>40817</v>
      </c>
      <c r="U291" s="11" t="n">
        <v>3</v>
      </c>
      <c r="V291" s="11" t="s">
        <v>80</v>
      </c>
      <c r="W291" s="11" t="n">
        <f aca="false">R291*U291</f>
        <v>3.6</v>
      </c>
      <c r="X291" s="13" t="n">
        <v>6.81</v>
      </c>
      <c r="Y291" s="13" t="n">
        <v>1.13</v>
      </c>
      <c r="Z291" s="13" t="n">
        <f aca="false">Y291*SQRT(AA291)</f>
        <v>1.95721741255283</v>
      </c>
      <c r="AA291" s="11" t="n">
        <v>3</v>
      </c>
      <c r="AB291" s="13" t="n">
        <v>5.81</v>
      </c>
      <c r="AC291" s="13" t="n">
        <v>0.69</v>
      </c>
      <c r="AD291" s="13" t="n">
        <f aca="false">AC291*SQRT(AE291)</f>
        <v>1.19511505722253</v>
      </c>
      <c r="AE291" s="11" t="n">
        <v>3</v>
      </c>
      <c r="AF291" s="11" t="n">
        <f aca="false">LN(AB291/X291)</f>
        <v>-0.158811549297601</v>
      </c>
      <c r="AG291" s="11" t="n">
        <f aca="false">((AD291)^2/((AB291)^2 * AE291)) + ((Z291)^2/((X291)^2 * AA291))</f>
        <v>0.0416376961963747</v>
      </c>
      <c r="AH291" s="11" t="n">
        <f aca="false">((AA291*AE291)/(AA291+AE291)) + ((U291*U291)/(U291+U291))</f>
        <v>3</v>
      </c>
      <c r="AI291" s="11" t="n">
        <f aca="false">AH291/6</f>
        <v>0.5</v>
      </c>
      <c r="AJ291" s="11" t="n">
        <f aca="false">AF291*AI291</f>
        <v>-0.0794057746488005</v>
      </c>
      <c r="AK291" s="11" t="s">
        <v>55</v>
      </c>
      <c r="AL291" s="11" t="s">
        <v>56</v>
      </c>
      <c r="AM291" s="11" t="s">
        <v>66</v>
      </c>
      <c r="AN291" s="11" t="s">
        <v>58</v>
      </c>
      <c r="AO291" s="17" t="s">
        <v>156</v>
      </c>
      <c r="AP291" s="11" t="s">
        <v>65</v>
      </c>
      <c r="AQ291" s="11" t="s">
        <v>162</v>
      </c>
    </row>
    <row r="292" customFormat="false" ht="13.8" hidden="false" customHeight="false" outlineLevel="0" collapsed="false">
      <c r="A292" s="11" t="s">
        <v>192</v>
      </c>
      <c r="B292" s="11" t="n">
        <v>19</v>
      </c>
      <c r="C292" s="11" t="s">
        <v>88</v>
      </c>
      <c r="D292" s="11" t="n">
        <v>2014</v>
      </c>
      <c r="E292" s="11" t="s">
        <v>193</v>
      </c>
      <c r="F292" s="11" t="s">
        <v>46</v>
      </c>
      <c r="G292" s="1" t="n">
        <v>-3.8</v>
      </c>
      <c r="H292" s="1" t="n">
        <v>383</v>
      </c>
      <c r="I292" s="1" t="n">
        <f aca="false">(G292 +10) / (H292/1000)</f>
        <v>16.1879895561358</v>
      </c>
      <c r="J292" s="1" t="n">
        <v>8.7</v>
      </c>
      <c r="K292" s="22" t="s">
        <v>74</v>
      </c>
      <c r="L292" s="11" t="s">
        <v>90</v>
      </c>
      <c r="M292" s="11" t="s">
        <v>194</v>
      </c>
      <c r="N292" s="11" t="s">
        <v>77</v>
      </c>
      <c r="O292" s="11" t="s">
        <v>50</v>
      </c>
      <c r="P292" s="11" t="s">
        <v>92</v>
      </c>
      <c r="Q292" s="11" t="s">
        <v>184</v>
      </c>
      <c r="R292" s="11" t="n">
        <v>0.9</v>
      </c>
      <c r="S292" s="11" t="s">
        <v>79</v>
      </c>
      <c r="T292" s="12" t="n">
        <v>40817</v>
      </c>
      <c r="U292" s="11" t="n">
        <v>3</v>
      </c>
      <c r="V292" s="11" t="s">
        <v>80</v>
      </c>
      <c r="W292" s="11" t="n">
        <f aca="false">R292*U292</f>
        <v>2.7</v>
      </c>
      <c r="X292" s="13" t="n">
        <v>97.36</v>
      </c>
      <c r="Y292" s="13" t="n">
        <v>10.41</v>
      </c>
      <c r="Z292" s="13" t="n">
        <f aca="false">Y292*SQRT(AA292)</f>
        <v>18.030648906792</v>
      </c>
      <c r="AA292" s="11" t="n">
        <v>3</v>
      </c>
      <c r="AB292" s="13" t="n">
        <v>126.66</v>
      </c>
      <c r="AC292" s="13" t="n">
        <v>8.96000000000001</v>
      </c>
      <c r="AD292" s="13" t="n">
        <f aca="false">AC292*SQRT(AE292)</f>
        <v>15.5191752358172</v>
      </c>
      <c r="AE292" s="11" t="n">
        <v>3</v>
      </c>
      <c r="AF292" s="11" t="n">
        <f aca="false">LN(AB292/X292)</f>
        <v>0.263090882409012</v>
      </c>
      <c r="AG292" s="11" t="n">
        <f aca="false">((AD292)^2/((AB292)^2 * AE292)) + ((Z292)^2/((X292)^2 * AA292))</f>
        <v>0.0164367043737506</v>
      </c>
      <c r="AH292" s="11" t="n">
        <f aca="false">((AA292*AE292)/(AA292+AE292)) + ((U292*U292)/(U292+U292))</f>
        <v>3</v>
      </c>
      <c r="AI292" s="11" t="n">
        <f aca="false">AH292/6</f>
        <v>0.5</v>
      </c>
      <c r="AJ292" s="11" t="n">
        <f aca="false">AF292*AI292</f>
        <v>0.131545441204506</v>
      </c>
      <c r="AK292" s="11" t="s">
        <v>55</v>
      </c>
      <c r="AL292" s="11" t="s">
        <v>56</v>
      </c>
      <c r="AM292" s="11" t="s">
        <v>128</v>
      </c>
      <c r="AN292" s="11" t="s">
        <v>58</v>
      </c>
      <c r="AO292" s="11" t="s">
        <v>110</v>
      </c>
      <c r="AP292" s="11" t="s">
        <v>157</v>
      </c>
      <c r="AQ292" s="11" t="s">
        <v>162</v>
      </c>
    </row>
    <row r="293" customFormat="false" ht="13.8" hidden="false" customHeight="false" outlineLevel="0" collapsed="false">
      <c r="A293" s="11" t="s">
        <v>192</v>
      </c>
      <c r="B293" s="11" t="n">
        <v>19</v>
      </c>
      <c r="C293" s="11" t="s">
        <v>88</v>
      </c>
      <c r="D293" s="11" t="n">
        <v>2014</v>
      </c>
      <c r="E293" s="11" t="s">
        <v>193</v>
      </c>
      <c r="F293" s="11" t="s">
        <v>46</v>
      </c>
      <c r="G293" s="1" t="n">
        <v>-3.8</v>
      </c>
      <c r="H293" s="1" t="n">
        <v>383</v>
      </c>
      <c r="I293" s="1" t="n">
        <f aca="false">(G293 +10) / (H293/1000)</f>
        <v>16.1879895561358</v>
      </c>
      <c r="J293" s="1" t="n">
        <v>8.7</v>
      </c>
      <c r="K293" s="22" t="s">
        <v>74</v>
      </c>
      <c r="L293" s="11" t="s">
        <v>90</v>
      </c>
      <c r="M293" s="11" t="s">
        <v>194</v>
      </c>
      <c r="N293" s="11" t="s">
        <v>77</v>
      </c>
      <c r="O293" s="11" t="s">
        <v>50</v>
      </c>
      <c r="P293" s="11" t="s">
        <v>92</v>
      </c>
      <c r="Q293" s="11" t="s">
        <v>184</v>
      </c>
      <c r="R293" s="11" t="n">
        <v>0.9</v>
      </c>
      <c r="S293" s="11" t="s">
        <v>79</v>
      </c>
      <c r="T293" s="12" t="n">
        <v>40817</v>
      </c>
      <c r="U293" s="11" t="n">
        <v>3</v>
      </c>
      <c r="V293" s="11" t="s">
        <v>80</v>
      </c>
      <c r="W293" s="11" t="n">
        <f aca="false">R293*U293</f>
        <v>2.7</v>
      </c>
      <c r="X293" s="13" t="n">
        <v>60.5</v>
      </c>
      <c r="Y293" s="13" t="n">
        <v>4.63</v>
      </c>
      <c r="Z293" s="13" t="n">
        <f aca="false">Y293*SQRT(AA293)</f>
        <v>8.01939523904389</v>
      </c>
      <c r="AA293" s="11" t="n">
        <v>3</v>
      </c>
      <c r="AB293" s="13" t="n">
        <v>52.66</v>
      </c>
      <c r="AC293" s="13" t="n">
        <v>6.64</v>
      </c>
      <c r="AD293" s="13" t="n">
        <f aca="false">AC293*SQRT(AE293)</f>
        <v>11.5008173622573</v>
      </c>
      <c r="AE293" s="11" t="n">
        <v>3</v>
      </c>
      <c r="AF293" s="11" t="n">
        <f aca="false">LN(AB293/X293)</f>
        <v>-0.138787210968632</v>
      </c>
      <c r="AG293" s="11" t="n">
        <f aca="false">((AD293)^2/((AB293)^2 * AE293)) + ((Z293)^2/((X293)^2 * AA293))</f>
        <v>0.0217558463168791</v>
      </c>
      <c r="AH293" s="11" t="n">
        <f aca="false">((AA293*AE293)/(AA293+AE293)) + ((U293*U293)/(U293+U293))</f>
        <v>3</v>
      </c>
      <c r="AI293" s="11" t="n">
        <f aca="false">AH293/6</f>
        <v>0.5</v>
      </c>
      <c r="AJ293" s="11" t="n">
        <f aca="false">AF293*AI293</f>
        <v>-0.069393605484316</v>
      </c>
      <c r="AK293" s="11" t="s">
        <v>55</v>
      </c>
      <c r="AL293" s="11" t="s">
        <v>56</v>
      </c>
      <c r="AM293" s="11" t="s">
        <v>128</v>
      </c>
      <c r="AN293" s="11" t="s">
        <v>58</v>
      </c>
      <c r="AO293" s="17" t="s">
        <v>156</v>
      </c>
      <c r="AP293" s="11" t="s">
        <v>157</v>
      </c>
      <c r="AQ293" s="11" t="s">
        <v>162</v>
      </c>
    </row>
    <row r="294" customFormat="false" ht="13.8" hidden="false" customHeight="false" outlineLevel="0" collapsed="false">
      <c r="A294" s="11" t="s">
        <v>192</v>
      </c>
      <c r="B294" s="11" t="n">
        <v>19</v>
      </c>
      <c r="C294" s="11" t="s">
        <v>88</v>
      </c>
      <c r="D294" s="11" t="n">
        <v>2014</v>
      </c>
      <c r="E294" s="11" t="s">
        <v>193</v>
      </c>
      <c r="F294" s="11" t="s">
        <v>46</v>
      </c>
      <c r="G294" s="1" t="n">
        <v>-3.8</v>
      </c>
      <c r="H294" s="1" t="n">
        <v>383</v>
      </c>
      <c r="I294" s="1" t="n">
        <f aca="false">(G294 +10) / (H294/1000)</f>
        <v>16.1879895561358</v>
      </c>
      <c r="J294" s="1" t="n">
        <v>8.7</v>
      </c>
      <c r="K294" s="22" t="s">
        <v>74</v>
      </c>
      <c r="L294" s="11" t="s">
        <v>90</v>
      </c>
      <c r="M294" s="11" t="s">
        <v>195</v>
      </c>
      <c r="N294" s="11" t="s">
        <v>77</v>
      </c>
      <c r="O294" s="11" t="s">
        <v>77</v>
      </c>
      <c r="P294" s="11" t="s">
        <v>92</v>
      </c>
      <c r="Q294" s="11" t="s">
        <v>184</v>
      </c>
      <c r="R294" s="11" t="n">
        <v>1.6</v>
      </c>
      <c r="S294" s="11" t="s">
        <v>79</v>
      </c>
      <c r="T294" s="12" t="n">
        <v>40817</v>
      </c>
      <c r="U294" s="11" t="n">
        <v>3</v>
      </c>
      <c r="V294" s="11" t="s">
        <v>80</v>
      </c>
      <c r="W294" s="11" t="n">
        <f aca="false">R294*U294</f>
        <v>4.8</v>
      </c>
      <c r="X294" s="13" t="n">
        <v>55.12</v>
      </c>
      <c r="Y294" s="13" t="n">
        <v>2.48</v>
      </c>
      <c r="Z294" s="13" t="n">
        <f aca="false">Y294*SQRT(AA294)</f>
        <v>4.29548600277082</v>
      </c>
      <c r="AA294" s="11" t="n">
        <v>3</v>
      </c>
      <c r="AB294" s="13" t="n">
        <v>81.9</v>
      </c>
      <c r="AC294" s="13" t="n">
        <v>3.97</v>
      </c>
      <c r="AD294" s="13" t="n">
        <f aca="false">AC294*SQRT(AE294)</f>
        <v>6.87624170604844</v>
      </c>
      <c r="AE294" s="11" t="n">
        <v>3</v>
      </c>
      <c r="AF294" s="11" t="n">
        <f aca="false">LN(AB294/X294)</f>
        <v>0.395986364153621</v>
      </c>
      <c r="AG294" s="11" t="n">
        <f aca="false">((AD294)^2/((AB294)^2 * AE294)) + ((Z294)^2/((X294)^2 * AA294))</f>
        <v>0.00437405122329431</v>
      </c>
      <c r="AH294" s="11" t="n">
        <f aca="false">((AA294*AE294)/(AA294+AE294)) + ((U294*U294)/(U294+U294))</f>
        <v>3</v>
      </c>
      <c r="AI294" s="11" t="n">
        <f aca="false">AH294/6</f>
        <v>0.5</v>
      </c>
      <c r="AJ294" s="11" t="n">
        <f aca="false">AF294*AI294</f>
        <v>0.197993182076811</v>
      </c>
      <c r="AK294" s="11" t="s">
        <v>55</v>
      </c>
      <c r="AL294" s="11" t="s">
        <v>56</v>
      </c>
      <c r="AM294" s="11" t="s">
        <v>128</v>
      </c>
      <c r="AN294" s="11" t="s">
        <v>58</v>
      </c>
      <c r="AO294" s="11" t="s">
        <v>110</v>
      </c>
      <c r="AP294" s="11" t="s">
        <v>161</v>
      </c>
      <c r="AQ294" s="11" t="s">
        <v>162</v>
      </c>
    </row>
    <row r="295" customFormat="false" ht="13.8" hidden="false" customHeight="false" outlineLevel="0" collapsed="false">
      <c r="A295" s="11" t="s">
        <v>192</v>
      </c>
      <c r="B295" s="11" t="n">
        <v>19</v>
      </c>
      <c r="C295" s="11" t="s">
        <v>88</v>
      </c>
      <c r="D295" s="11" t="n">
        <v>2014</v>
      </c>
      <c r="E295" s="11" t="s">
        <v>193</v>
      </c>
      <c r="F295" s="11" t="s">
        <v>46</v>
      </c>
      <c r="G295" s="1" t="n">
        <v>-3.8</v>
      </c>
      <c r="H295" s="1" t="n">
        <v>383</v>
      </c>
      <c r="I295" s="1" t="n">
        <f aca="false">(G295 +10) / (H295/1000)</f>
        <v>16.1879895561358</v>
      </c>
      <c r="J295" s="1" t="n">
        <v>8.7</v>
      </c>
      <c r="K295" s="22" t="s">
        <v>74</v>
      </c>
      <c r="L295" s="11" t="s">
        <v>90</v>
      </c>
      <c r="M295" s="11" t="s">
        <v>195</v>
      </c>
      <c r="N295" s="11" t="s">
        <v>77</v>
      </c>
      <c r="O295" s="11" t="s">
        <v>77</v>
      </c>
      <c r="P295" s="11" t="s">
        <v>92</v>
      </c>
      <c r="Q295" s="11" t="s">
        <v>184</v>
      </c>
      <c r="R295" s="11" t="n">
        <v>1.6</v>
      </c>
      <c r="S295" s="11" t="s">
        <v>79</v>
      </c>
      <c r="T295" s="12" t="n">
        <v>40817</v>
      </c>
      <c r="U295" s="11" t="n">
        <v>3</v>
      </c>
      <c r="V295" s="11" t="s">
        <v>80</v>
      </c>
      <c r="W295" s="11" t="n">
        <f aca="false">R295*U295</f>
        <v>4.8</v>
      </c>
      <c r="X295" s="13" t="n">
        <v>33.79</v>
      </c>
      <c r="Y295" s="13" t="n">
        <v>3.94</v>
      </c>
      <c r="Z295" s="13" t="n">
        <f aca="false">Y295*SQRT(AA295)</f>
        <v>6.82428018182137</v>
      </c>
      <c r="AA295" s="11" t="n">
        <v>3</v>
      </c>
      <c r="AB295" s="13" t="n">
        <v>46.58</v>
      </c>
      <c r="AC295" s="13" t="n">
        <v>4.5</v>
      </c>
      <c r="AD295" s="13" t="n">
        <f aca="false">AC295*SQRT(AE295)</f>
        <v>7.79422863405995</v>
      </c>
      <c r="AE295" s="11" t="n">
        <v>3</v>
      </c>
      <c r="AF295" s="11" t="n">
        <f aca="false">LN(AB295/X295)</f>
        <v>0.321006363729996</v>
      </c>
      <c r="AG295" s="11" t="n">
        <f aca="false">((AD295)^2/((AB295)^2 * AE295)) + ((Z295)^2/((X295)^2 * AA295))</f>
        <v>0.0229292565404396</v>
      </c>
      <c r="AH295" s="11" t="n">
        <f aca="false">((AA295*AE295)/(AA295+AE295)) + ((U295*U295)/(U295+U295))</f>
        <v>3</v>
      </c>
      <c r="AI295" s="11" t="n">
        <f aca="false">AH295/6</f>
        <v>0.5</v>
      </c>
      <c r="AJ295" s="11" t="n">
        <f aca="false">AF295*AI295</f>
        <v>0.160503181864998</v>
      </c>
      <c r="AK295" s="11" t="s">
        <v>55</v>
      </c>
      <c r="AL295" s="11" t="s">
        <v>56</v>
      </c>
      <c r="AM295" s="11" t="s">
        <v>128</v>
      </c>
      <c r="AN295" s="11" t="s">
        <v>58</v>
      </c>
      <c r="AO295" s="17" t="s">
        <v>156</v>
      </c>
      <c r="AP295" s="11" t="s">
        <v>161</v>
      </c>
      <c r="AQ295" s="11" t="s">
        <v>162</v>
      </c>
    </row>
    <row r="296" customFormat="false" ht="13.8" hidden="false" customHeight="false" outlineLevel="0" collapsed="false">
      <c r="A296" s="11" t="s">
        <v>192</v>
      </c>
      <c r="B296" s="11" t="n">
        <v>19</v>
      </c>
      <c r="C296" s="11" t="s">
        <v>88</v>
      </c>
      <c r="D296" s="11" t="n">
        <v>2014</v>
      </c>
      <c r="E296" s="11" t="s">
        <v>193</v>
      </c>
      <c r="F296" s="11" t="s">
        <v>46</v>
      </c>
      <c r="G296" s="1" t="n">
        <v>-3.8</v>
      </c>
      <c r="H296" s="1" t="n">
        <v>383</v>
      </c>
      <c r="I296" s="1" t="n">
        <f aca="false">(G296 +10) / (H296/1000)</f>
        <v>16.1879895561358</v>
      </c>
      <c r="J296" s="1" t="n">
        <v>8.7</v>
      </c>
      <c r="K296" s="22" t="s">
        <v>74</v>
      </c>
      <c r="L296" s="11" t="s">
        <v>90</v>
      </c>
      <c r="M296" s="11" t="s">
        <v>196</v>
      </c>
      <c r="N296" s="11" t="s">
        <v>77</v>
      </c>
      <c r="O296" s="11" t="s">
        <v>77</v>
      </c>
      <c r="P296" s="11" t="s">
        <v>92</v>
      </c>
      <c r="Q296" s="11" t="s">
        <v>184</v>
      </c>
      <c r="R296" s="11" t="n">
        <v>1.2</v>
      </c>
      <c r="S296" s="11" t="s">
        <v>79</v>
      </c>
      <c r="T296" s="12" t="n">
        <v>40817</v>
      </c>
      <c r="U296" s="11" t="n">
        <v>3</v>
      </c>
      <c r="V296" s="11" t="s">
        <v>80</v>
      </c>
      <c r="W296" s="11" t="n">
        <f aca="false">R296*U296</f>
        <v>3.6</v>
      </c>
      <c r="X296" s="13" t="n">
        <v>26.56</v>
      </c>
      <c r="Y296" s="13" t="n">
        <v>1.34</v>
      </c>
      <c r="Z296" s="13" t="n">
        <f aca="false">Y296*SQRT(AA296)</f>
        <v>2.3209480821423</v>
      </c>
      <c r="AA296" s="11" t="n">
        <v>3</v>
      </c>
      <c r="AB296" s="13" t="n">
        <v>30.01</v>
      </c>
      <c r="AC296" s="13" t="n">
        <v>0.84</v>
      </c>
      <c r="AD296" s="13" t="n">
        <f aca="false">AC296*SQRT(AE296)</f>
        <v>1.45492267835786</v>
      </c>
      <c r="AE296" s="11" t="n">
        <v>3</v>
      </c>
      <c r="AF296" s="11" t="n">
        <f aca="false">LN(AB296/X296)</f>
        <v>0.122124334844043</v>
      </c>
      <c r="AG296" s="11" t="n">
        <f aca="false">((AD296)^2/((AB296)^2 * AE296)) + ((Z296)^2/((X296)^2 * AA296))</f>
        <v>0.00332886244721423</v>
      </c>
      <c r="AH296" s="11" t="n">
        <f aca="false">((AA296*AE296)/(AA296+AE296)) + ((U296*U296)/(U296+U296))</f>
        <v>3</v>
      </c>
      <c r="AI296" s="11" t="n">
        <f aca="false">AH296/6</f>
        <v>0.5</v>
      </c>
      <c r="AJ296" s="11" t="n">
        <f aca="false">AF296*AI296</f>
        <v>0.0610621674220215</v>
      </c>
      <c r="AK296" s="11" t="s">
        <v>55</v>
      </c>
      <c r="AL296" s="11" t="s">
        <v>56</v>
      </c>
      <c r="AM296" s="11" t="s">
        <v>128</v>
      </c>
      <c r="AN296" s="11" t="s">
        <v>58</v>
      </c>
      <c r="AO296" s="11" t="s">
        <v>110</v>
      </c>
      <c r="AP296" s="11" t="s">
        <v>65</v>
      </c>
      <c r="AQ296" s="11" t="s">
        <v>162</v>
      </c>
    </row>
    <row r="297" customFormat="false" ht="13.8" hidden="false" customHeight="false" outlineLevel="0" collapsed="false">
      <c r="A297" s="11" t="s">
        <v>192</v>
      </c>
      <c r="B297" s="11" t="n">
        <v>19</v>
      </c>
      <c r="C297" s="11" t="s">
        <v>88</v>
      </c>
      <c r="D297" s="11" t="n">
        <v>2014</v>
      </c>
      <c r="E297" s="11" t="s">
        <v>193</v>
      </c>
      <c r="F297" s="11" t="s">
        <v>46</v>
      </c>
      <c r="G297" s="1" t="n">
        <v>-3.8</v>
      </c>
      <c r="H297" s="1" t="n">
        <v>383</v>
      </c>
      <c r="I297" s="1" t="n">
        <f aca="false">(G297 +10) / (H297/1000)</f>
        <v>16.1879895561358</v>
      </c>
      <c r="J297" s="1" t="n">
        <v>8.7</v>
      </c>
      <c r="K297" s="22" t="s">
        <v>74</v>
      </c>
      <c r="L297" s="11" t="s">
        <v>90</v>
      </c>
      <c r="M297" s="11" t="s">
        <v>196</v>
      </c>
      <c r="N297" s="11" t="s">
        <v>77</v>
      </c>
      <c r="O297" s="11" t="s">
        <v>77</v>
      </c>
      <c r="P297" s="11" t="s">
        <v>92</v>
      </c>
      <c r="Q297" s="11" t="s">
        <v>184</v>
      </c>
      <c r="R297" s="11" t="n">
        <v>1.2</v>
      </c>
      <c r="S297" s="11" t="s">
        <v>79</v>
      </c>
      <c r="T297" s="12" t="n">
        <v>40817</v>
      </c>
      <c r="U297" s="11" t="n">
        <v>3</v>
      </c>
      <c r="V297" s="11" t="s">
        <v>80</v>
      </c>
      <c r="W297" s="11" t="n">
        <f aca="false">R297*U297</f>
        <v>3.6</v>
      </c>
      <c r="X297" s="13" t="n">
        <v>20.81</v>
      </c>
      <c r="Y297" s="13" t="n">
        <v>3.45</v>
      </c>
      <c r="Z297" s="13" t="n">
        <f aca="false">Y297*SQRT(AA297)</f>
        <v>5.97557528611263</v>
      </c>
      <c r="AA297" s="11" t="n">
        <v>3</v>
      </c>
      <c r="AB297" s="13" t="n">
        <v>16.85</v>
      </c>
      <c r="AC297" s="13" t="n">
        <v>2.64</v>
      </c>
      <c r="AD297" s="13" t="n">
        <f aca="false">AC297*SQRT(AE297)</f>
        <v>4.57261413198183</v>
      </c>
      <c r="AE297" s="11" t="n">
        <v>3</v>
      </c>
      <c r="AF297" s="11" t="n">
        <f aca="false">LN(AB297/X297)</f>
        <v>-0.211082983607172</v>
      </c>
      <c r="AG297" s="11" t="n">
        <f aca="false">((AD297)^2/((AB297)^2 * AE297)) + ((Z297)^2/((X297)^2 * AA297))</f>
        <v>0.0520324354642709</v>
      </c>
      <c r="AH297" s="11" t="n">
        <f aca="false">((AA297*AE297)/(AA297+AE297)) + ((U297*U297)/(U297+U297))</f>
        <v>3</v>
      </c>
      <c r="AI297" s="11" t="n">
        <f aca="false">AH297/6</f>
        <v>0.5</v>
      </c>
      <c r="AJ297" s="11" t="n">
        <f aca="false">AF297*AI297</f>
        <v>-0.105541491803586</v>
      </c>
      <c r="AK297" s="11" t="s">
        <v>55</v>
      </c>
      <c r="AL297" s="11" t="s">
        <v>56</v>
      </c>
      <c r="AM297" s="11" t="s">
        <v>128</v>
      </c>
      <c r="AN297" s="11" t="s">
        <v>58</v>
      </c>
      <c r="AO297" s="17" t="s">
        <v>156</v>
      </c>
      <c r="AP297" s="11" t="s">
        <v>65</v>
      </c>
      <c r="AQ297" s="11" t="s">
        <v>162</v>
      </c>
    </row>
    <row r="298" customFormat="false" ht="13.8" hidden="false" customHeight="false" outlineLevel="0" collapsed="false">
      <c r="A298" s="11" t="s">
        <v>197</v>
      </c>
      <c r="B298" s="11" t="n">
        <v>20</v>
      </c>
      <c r="C298" s="11" t="s">
        <v>198</v>
      </c>
      <c r="D298" s="11" t="n">
        <v>2011</v>
      </c>
      <c r="E298" s="11" t="s">
        <v>199</v>
      </c>
      <c r="F298" s="11" t="s">
        <v>46</v>
      </c>
      <c r="G298" s="1" t="n">
        <v>16.3</v>
      </c>
      <c r="H298" s="1" t="n">
        <v>914</v>
      </c>
      <c r="I298" s="1" t="n">
        <f aca="false">(G298 +10) / (H298/1000)</f>
        <v>28.7746170678337</v>
      </c>
      <c r="J298" s="1" t="n">
        <v>6.8</v>
      </c>
      <c r="K298" s="22" t="s">
        <v>47</v>
      </c>
      <c r="L298" s="11" t="s">
        <v>90</v>
      </c>
      <c r="M298" s="11" t="s">
        <v>200</v>
      </c>
      <c r="N298" s="11" t="s">
        <v>77</v>
      </c>
      <c r="O298" s="11" t="s">
        <v>77</v>
      </c>
      <c r="P298" s="11" t="s">
        <v>92</v>
      </c>
      <c r="Q298" s="11" t="s">
        <v>78</v>
      </c>
      <c r="R298" s="11" t="n">
        <v>2</v>
      </c>
      <c r="S298" s="11" t="s">
        <v>53</v>
      </c>
      <c r="T298" s="12" t="n">
        <v>39173</v>
      </c>
      <c r="U298" s="11" t="n">
        <v>8</v>
      </c>
      <c r="V298" s="11" t="s">
        <v>54</v>
      </c>
      <c r="W298" s="11" t="n">
        <f aca="false">R298*U298</f>
        <v>16</v>
      </c>
      <c r="X298" s="13" t="n">
        <v>330</v>
      </c>
      <c r="Y298" s="13" t="n">
        <v>50</v>
      </c>
      <c r="Z298" s="13" t="n">
        <f aca="false">Y298*SQRT(AA298)</f>
        <v>122.474487139159</v>
      </c>
      <c r="AA298" s="11" t="n">
        <v>6</v>
      </c>
      <c r="AB298" s="13" t="n">
        <v>410</v>
      </c>
      <c r="AC298" s="13" t="n">
        <v>70</v>
      </c>
      <c r="AD298" s="13" t="n">
        <f aca="false">AC298*SQRT(AE298)</f>
        <v>171.464281994822</v>
      </c>
      <c r="AE298" s="11" t="n">
        <v>6</v>
      </c>
      <c r="AF298" s="11" t="n">
        <f aca="false">LN(AB298/X298)</f>
        <v>0.217064505237828</v>
      </c>
      <c r="AG298" s="11" t="n">
        <f aca="false">((AD298)^2/((AB298)^2 * AE298)) + ((Z298)^2/((X298)^2 * AA298))</f>
        <v>0.0521061570220621</v>
      </c>
      <c r="AH298" s="11" t="n">
        <f aca="false">((AA298*AE298)/(AA298+AE298)) + ((U298*U298)/(U298+U298))</f>
        <v>7</v>
      </c>
      <c r="AI298" s="11" t="n">
        <f aca="false">AH298</f>
        <v>7</v>
      </c>
      <c r="AJ298" s="11" t="n">
        <f aca="false">AF298*AI298</f>
        <v>1.5194515366648</v>
      </c>
      <c r="AK298" s="11" t="s">
        <v>201</v>
      </c>
      <c r="AL298" s="11" t="s">
        <v>202</v>
      </c>
      <c r="AM298" s="11" t="s">
        <v>57</v>
      </c>
      <c r="AN298" s="11" t="s">
        <v>58</v>
      </c>
      <c r="AO298" s="11" t="s">
        <v>82</v>
      </c>
      <c r="AP298" s="11" t="s">
        <v>203</v>
      </c>
      <c r="AQ298" s="11" t="s">
        <v>96</v>
      </c>
    </row>
    <row r="299" customFormat="false" ht="13.8" hidden="false" customHeight="false" outlineLevel="0" collapsed="false">
      <c r="A299" s="11" t="s">
        <v>197</v>
      </c>
      <c r="B299" s="11" t="n">
        <v>20</v>
      </c>
      <c r="C299" s="11" t="s">
        <v>198</v>
      </c>
      <c r="D299" s="11" t="n">
        <v>2011</v>
      </c>
      <c r="E299" s="11" t="s">
        <v>199</v>
      </c>
      <c r="F299" s="11" t="s">
        <v>46</v>
      </c>
      <c r="G299" s="1" t="n">
        <v>16.3</v>
      </c>
      <c r="H299" s="1" t="n">
        <v>914</v>
      </c>
      <c r="I299" s="1" t="n">
        <f aca="false">(G299 +10) / (H299/1000)</f>
        <v>28.7746170678337</v>
      </c>
      <c r="J299" s="1" t="n">
        <v>6.8</v>
      </c>
      <c r="K299" s="22" t="s">
        <v>47</v>
      </c>
      <c r="L299" s="11" t="s">
        <v>90</v>
      </c>
      <c r="M299" s="11" t="s">
        <v>200</v>
      </c>
      <c r="N299" s="11" t="s">
        <v>77</v>
      </c>
      <c r="O299" s="11" t="s">
        <v>77</v>
      </c>
      <c r="P299" s="11" t="s">
        <v>92</v>
      </c>
      <c r="Q299" s="11" t="s">
        <v>78</v>
      </c>
      <c r="R299" s="11" t="n">
        <v>2</v>
      </c>
      <c r="S299" s="11" t="s">
        <v>53</v>
      </c>
      <c r="T299" s="12" t="n">
        <v>39173</v>
      </c>
      <c r="U299" s="11" t="n">
        <v>8</v>
      </c>
      <c r="V299" s="11" t="s">
        <v>54</v>
      </c>
      <c r="W299" s="11" t="n">
        <f aca="false">R299*U299</f>
        <v>16</v>
      </c>
      <c r="X299" s="13" t="n">
        <v>6010</v>
      </c>
      <c r="Y299" s="13" t="n">
        <v>1310</v>
      </c>
      <c r="Z299" s="13" t="n">
        <f aca="false">Y299*SQRT(AA299)</f>
        <v>3208.83156304596</v>
      </c>
      <c r="AA299" s="11" t="n">
        <v>6</v>
      </c>
      <c r="AB299" s="13" t="n">
        <v>7960</v>
      </c>
      <c r="AC299" s="13" t="n">
        <v>1510</v>
      </c>
      <c r="AD299" s="13" t="n">
        <f aca="false">AC299*SQRT(AE299)</f>
        <v>3698.7295116026</v>
      </c>
      <c r="AE299" s="11" t="n">
        <v>6</v>
      </c>
      <c r="AF299" s="11" t="n">
        <f aca="false">LN(AB299/X299)</f>
        <v>0.281004251309175</v>
      </c>
      <c r="AG299" s="11" t="n">
        <f aca="false">((AD299)^2/((AB299)^2 * AE299)) + ((Z299)^2/((X299)^2 * AA299))</f>
        <v>0.0834964607032082</v>
      </c>
      <c r="AH299" s="11" t="n">
        <f aca="false">((AA299*AE299)/(AA299+AE299)) + ((U299*U299)/(U299+U299))</f>
        <v>7</v>
      </c>
      <c r="AI299" s="11" t="n">
        <f aca="false">AH299</f>
        <v>7</v>
      </c>
      <c r="AJ299" s="11" t="n">
        <f aca="false">AF299*AI299</f>
        <v>1.96702975916423</v>
      </c>
      <c r="AK299" s="11" t="s">
        <v>201</v>
      </c>
      <c r="AL299" s="11" t="s">
        <v>202</v>
      </c>
      <c r="AM299" s="11" t="s">
        <v>64</v>
      </c>
      <c r="AN299" s="11" t="s">
        <v>58</v>
      </c>
      <c r="AO299" s="11" t="s">
        <v>82</v>
      </c>
      <c r="AP299" s="11" t="s">
        <v>203</v>
      </c>
      <c r="AQ299" s="11" t="s">
        <v>96</v>
      </c>
    </row>
    <row r="300" customFormat="false" ht="13.8" hidden="false" customHeight="false" outlineLevel="0" collapsed="false">
      <c r="A300" s="11" t="s">
        <v>197</v>
      </c>
      <c r="B300" s="11" t="n">
        <v>20</v>
      </c>
      <c r="C300" s="11" t="s">
        <v>198</v>
      </c>
      <c r="D300" s="11" t="n">
        <v>2011</v>
      </c>
      <c r="E300" s="11" t="s">
        <v>199</v>
      </c>
      <c r="F300" s="11" t="s">
        <v>46</v>
      </c>
      <c r="G300" s="1" t="n">
        <v>16.3</v>
      </c>
      <c r="H300" s="1" t="n">
        <v>914</v>
      </c>
      <c r="I300" s="1" t="n">
        <f aca="false">(G300 +10) / (H300/1000)</f>
        <v>28.7746170678337</v>
      </c>
      <c r="J300" s="1" t="n">
        <v>6.8</v>
      </c>
      <c r="K300" s="22" t="s">
        <v>47</v>
      </c>
      <c r="L300" s="11" t="s">
        <v>90</v>
      </c>
      <c r="M300" s="11" t="s">
        <v>200</v>
      </c>
      <c r="N300" s="11" t="s">
        <v>77</v>
      </c>
      <c r="O300" s="11" t="s">
        <v>77</v>
      </c>
      <c r="P300" s="11" t="s">
        <v>92</v>
      </c>
      <c r="Q300" s="11" t="s">
        <v>78</v>
      </c>
      <c r="R300" s="11" t="n">
        <v>2</v>
      </c>
      <c r="S300" s="11" t="s">
        <v>53</v>
      </c>
      <c r="T300" s="12" t="n">
        <v>39173</v>
      </c>
      <c r="U300" s="11" t="n">
        <v>8</v>
      </c>
      <c r="V300" s="11" t="s">
        <v>54</v>
      </c>
      <c r="W300" s="11" t="n">
        <f aca="false">R300*U300</f>
        <v>16</v>
      </c>
      <c r="X300" s="13" t="n">
        <v>6460</v>
      </c>
      <c r="Y300" s="13" t="n">
        <v>1380</v>
      </c>
      <c r="Z300" s="13" t="n">
        <f aca="false">Y300*SQRT(AA300)</f>
        <v>3380.29584504079</v>
      </c>
      <c r="AA300" s="11" t="n">
        <v>6</v>
      </c>
      <c r="AB300" s="13" t="n">
        <v>8510</v>
      </c>
      <c r="AC300" s="13" t="n">
        <v>1610</v>
      </c>
      <c r="AD300" s="13" t="n">
        <f aca="false">AC300*SQRT(AE300)</f>
        <v>3943.67848588092</v>
      </c>
      <c r="AE300" s="11" t="n">
        <v>6</v>
      </c>
      <c r="AF300" s="11" t="n">
        <f aca="false">LN(AB300/X300)</f>
        <v>0.275612624790772</v>
      </c>
      <c r="AG300" s="11" t="n">
        <f aca="false">((AD300)^2/((AB300)^2 * AE300)) + ((Z300)^2/((X300)^2 * AA300))</f>
        <v>0.0814270325274106</v>
      </c>
      <c r="AH300" s="11" t="n">
        <f aca="false">((AA300*AE300)/(AA300+AE300)) + ((U300*U300)/(U300+U300))</f>
        <v>7</v>
      </c>
      <c r="AI300" s="11" t="n">
        <f aca="false">AH300</f>
        <v>7</v>
      </c>
      <c r="AJ300" s="11" t="n">
        <f aca="false">AF300*AI300</f>
        <v>1.9292883735354</v>
      </c>
      <c r="AK300" s="11" t="s">
        <v>201</v>
      </c>
      <c r="AL300" s="11" t="s">
        <v>202</v>
      </c>
      <c r="AM300" s="11" t="s">
        <v>128</v>
      </c>
      <c r="AN300" s="11" t="s">
        <v>58</v>
      </c>
      <c r="AO300" s="11" t="s">
        <v>82</v>
      </c>
      <c r="AP300" s="11" t="s">
        <v>203</v>
      </c>
      <c r="AQ300" s="11" t="s">
        <v>96</v>
      </c>
    </row>
    <row r="301" customFormat="false" ht="13.8" hidden="false" customHeight="false" outlineLevel="0" collapsed="false">
      <c r="A301" s="11" t="s">
        <v>197</v>
      </c>
      <c r="B301" s="11" t="n">
        <v>20</v>
      </c>
      <c r="C301" s="11" t="s">
        <v>198</v>
      </c>
      <c r="D301" s="11" t="n">
        <v>2011</v>
      </c>
      <c r="E301" s="11" t="s">
        <v>199</v>
      </c>
      <c r="F301" s="11" t="s">
        <v>46</v>
      </c>
      <c r="G301" s="1" t="n">
        <v>16.3</v>
      </c>
      <c r="H301" s="1" t="n">
        <v>914</v>
      </c>
      <c r="I301" s="1" t="n">
        <f aca="false">(G301 +10) / (H301/1000)</f>
        <v>28.7746170678337</v>
      </c>
      <c r="J301" s="1" t="n">
        <v>6.8</v>
      </c>
      <c r="K301" s="22" t="s">
        <v>47</v>
      </c>
      <c r="L301" s="11" t="s">
        <v>90</v>
      </c>
      <c r="M301" s="11" t="s">
        <v>200</v>
      </c>
      <c r="N301" s="11" t="s">
        <v>77</v>
      </c>
      <c r="O301" s="11" t="s">
        <v>77</v>
      </c>
      <c r="P301" s="11" t="s">
        <v>92</v>
      </c>
      <c r="Q301" s="11" t="s">
        <v>78</v>
      </c>
      <c r="R301" s="11" t="n">
        <v>2</v>
      </c>
      <c r="S301" s="11" t="s">
        <v>53</v>
      </c>
      <c r="T301" s="12" t="n">
        <v>39173</v>
      </c>
      <c r="U301" s="11" t="n">
        <v>8</v>
      </c>
      <c r="V301" s="11" t="s">
        <v>54</v>
      </c>
      <c r="W301" s="11" t="n">
        <f aca="false">R301*U301</f>
        <v>16</v>
      </c>
      <c r="X301" s="13" t="n">
        <v>135.84</v>
      </c>
      <c r="Y301" s="13" t="n">
        <v>16.59</v>
      </c>
      <c r="Z301" s="13" t="n">
        <f aca="false">Y301*SQRT(AA301)</f>
        <v>40.6370348327729</v>
      </c>
      <c r="AA301" s="11" t="n">
        <v>6</v>
      </c>
      <c r="AB301" s="13" t="n">
        <v>181.64</v>
      </c>
      <c r="AC301" s="13" t="n">
        <v>13.27</v>
      </c>
      <c r="AD301" s="13" t="n">
        <f aca="false">AC301*SQRT(AE301)</f>
        <v>32.5047288867328</v>
      </c>
      <c r="AE301" s="11" t="n">
        <v>6</v>
      </c>
      <c r="AF301" s="11" t="n">
        <f aca="false">LN(AB301/X301)</f>
        <v>0.290548983666713</v>
      </c>
      <c r="AG301" s="11" t="n">
        <f aca="false">((AD301)^2/((AB301)^2 * AE301)) + ((Z301)^2/((X301)^2 * AA301))</f>
        <v>0.0202527527400087</v>
      </c>
      <c r="AH301" s="11" t="n">
        <f aca="false">((AA301*AE301)/(AA301+AE301)) + ((U301*U301)/(U301+U301))</f>
        <v>7</v>
      </c>
      <c r="AI301" s="11" t="n">
        <f aca="false">AH301</f>
        <v>7</v>
      </c>
      <c r="AJ301" s="11" t="n">
        <f aca="false">AF301*AI301</f>
        <v>2.03384288566699</v>
      </c>
      <c r="AK301" s="11" t="s">
        <v>55</v>
      </c>
      <c r="AL301" s="11" t="s">
        <v>56</v>
      </c>
      <c r="AM301" s="11" t="s">
        <v>128</v>
      </c>
      <c r="AN301" s="11" t="s">
        <v>58</v>
      </c>
      <c r="AO301" s="11" t="s">
        <v>82</v>
      </c>
      <c r="AP301" s="11" t="s">
        <v>204</v>
      </c>
      <c r="AQ301" s="11" t="s">
        <v>96</v>
      </c>
    </row>
    <row r="302" customFormat="false" ht="13.8" hidden="false" customHeight="false" outlineLevel="0" collapsed="false">
      <c r="A302" s="11" t="s">
        <v>205</v>
      </c>
      <c r="B302" s="11" t="n">
        <v>21</v>
      </c>
      <c r="C302" s="11" t="s">
        <v>206</v>
      </c>
      <c r="D302" s="11" t="n">
        <v>2013</v>
      </c>
      <c r="E302" s="11" t="s">
        <v>193</v>
      </c>
      <c r="F302" s="11" t="s">
        <v>46</v>
      </c>
      <c r="G302" s="1" t="n">
        <v>2.1</v>
      </c>
      <c r="H302" s="1" t="n">
        <v>385.5</v>
      </c>
      <c r="I302" s="1" t="n">
        <f aca="false">(G302 +10) / (H302/1000)</f>
        <v>31.3878080415045</v>
      </c>
      <c r="J302" s="1" t="n">
        <v>7.7</v>
      </c>
      <c r="K302" s="22" t="s">
        <v>74</v>
      </c>
      <c r="L302" s="11" t="s">
        <v>90</v>
      </c>
      <c r="M302" s="11" t="s">
        <v>101</v>
      </c>
      <c r="N302" s="11" t="s">
        <v>50</v>
      </c>
      <c r="O302" s="11" t="s">
        <v>77</v>
      </c>
      <c r="P302" s="11" t="s">
        <v>92</v>
      </c>
      <c r="Q302" s="11" t="s">
        <v>78</v>
      </c>
      <c r="R302" s="11" t="n">
        <v>1.79</v>
      </c>
      <c r="S302" s="11" t="s">
        <v>79</v>
      </c>
      <c r="T302" s="12" t="s">
        <v>207</v>
      </c>
      <c r="U302" s="11" t="n">
        <v>4</v>
      </c>
      <c r="V302" s="11" t="s">
        <v>80</v>
      </c>
      <c r="W302" s="11" t="n">
        <f aca="false">R302*U302</f>
        <v>7.16</v>
      </c>
      <c r="X302" s="13" t="n">
        <v>48.11</v>
      </c>
      <c r="Y302" s="13" t="n">
        <v>10.76</v>
      </c>
      <c r="Z302" s="13" t="n">
        <f aca="false">Y302*SQRT(AA302)</f>
        <v>26.356509632347</v>
      </c>
      <c r="AA302" s="11" t="n">
        <v>6</v>
      </c>
      <c r="AB302" s="13" t="n">
        <v>44.53</v>
      </c>
      <c r="AC302" s="13" t="n">
        <v>5.47</v>
      </c>
      <c r="AD302" s="13" t="n">
        <f aca="false">AC302*SQRT(AE302)</f>
        <v>13.398708893024</v>
      </c>
      <c r="AE302" s="11" t="n">
        <v>6</v>
      </c>
      <c r="AF302" s="11" t="n">
        <f aca="false">LN(AB302/X302)</f>
        <v>-0.0773269363777513</v>
      </c>
      <c r="AG302" s="11" t="n">
        <f aca="false">((AD302)^2/((AB302)^2 * AE302)) + ((Z302)^2/((X302)^2 * AA302))</f>
        <v>0.0651104739415753</v>
      </c>
      <c r="AH302" s="11" t="n">
        <f aca="false">((AA302*AE302)/(AA302+AE302)) + ((U302*U302)/(U302+U302))</f>
        <v>5</v>
      </c>
      <c r="AI302" s="11" t="n">
        <f aca="false">AH302/2</f>
        <v>2.5</v>
      </c>
      <c r="AJ302" s="11" t="n">
        <f aca="false">AF302*AI302</f>
        <v>-0.193317340944378</v>
      </c>
      <c r="AK302" s="11" t="s">
        <v>55</v>
      </c>
      <c r="AL302" s="11" t="s">
        <v>56</v>
      </c>
      <c r="AM302" s="11" t="s">
        <v>57</v>
      </c>
      <c r="AN302" s="11" t="s">
        <v>58</v>
      </c>
      <c r="AO302" s="11" t="s">
        <v>94</v>
      </c>
      <c r="AP302" s="11" t="s">
        <v>161</v>
      </c>
      <c r="AQ302" s="11" t="s">
        <v>208</v>
      </c>
    </row>
    <row r="303" customFormat="false" ht="13.8" hidden="false" customHeight="false" outlineLevel="0" collapsed="false">
      <c r="A303" s="11" t="s">
        <v>205</v>
      </c>
      <c r="B303" s="11" t="n">
        <v>21</v>
      </c>
      <c r="C303" s="11" t="s">
        <v>206</v>
      </c>
      <c r="D303" s="11" t="n">
        <v>2013</v>
      </c>
      <c r="E303" s="11" t="s">
        <v>193</v>
      </c>
      <c r="F303" s="11" t="s">
        <v>84</v>
      </c>
      <c r="G303" s="1" t="n">
        <v>2.1</v>
      </c>
      <c r="H303" s="1" t="n">
        <v>385.5</v>
      </c>
      <c r="I303" s="1" t="n">
        <f aca="false">(G303 +10) / (H303/1000)</f>
        <v>31.3878080415045</v>
      </c>
      <c r="J303" s="1" t="n">
        <v>7.7</v>
      </c>
      <c r="K303" s="22" t="s">
        <v>74</v>
      </c>
      <c r="L303" s="11" t="s">
        <v>90</v>
      </c>
      <c r="M303" s="11" t="s">
        <v>101</v>
      </c>
      <c r="N303" s="11" t="s">
        <v>50</v>
      </c>
      <c r="O303" s="11" t="s">
        <v>77</v>
      </c>
      <c r="P303" s="11" t="s">
        <v>92</v>
      </c>
      <c r="Q303" s="11" t="s">
        <v>78</v>
      </c>
      <c r="R303" s="11" t="n">
        <v>1.79</v>
      </c>
      <c r="S303" s="11" t="s">
        <v>79</v>
      </c>
      <c r="T303" s="12" t="s">
        <v>207</v>
      </c>
      <c r="U303" s="11" t="n">
        <v>4</v>
      </c>
      <c r="V303" s="11" t="s">
        <v>80</v>
      </c>
      <c r="W303" s="11" t="n">
        <f aca="false">R303*U303</f>
        <v>7.16</v>
      </c>
      <c r="X303" s="14" t="n">
        <v>64.72</v>
      </c>
      <c r="Y303" s="14" t="n">
        <v>9.62</v>
      </c>
      <c r="Z303" s="13" t="n">
        <f aca="false">Y303*SQRT(AA303)</f>
        <v>23.5640913255742</v>
      </c>
      <c r="AA303" s="15" t="n">
        <v>6</v>
      </c>
      <c r="AB303" s="13" t="n">
        <v>71.7</v>
      </c>
      <c r="AC303" s="13" t="n">
        <v>6.03999999999999</v>
      </c>
      <c r="AD303" s="13" t="n">
        <f aca="false">AC303*SQRT(AE303)</f>
        <v>14.7949180464104</v>
      </c>
      <c r="AE303" s="11" t="n">
        <v>6</v>
      </c>
      <c r="AF303" s="11" t="n">
        <f aca="false">LN(AB303/X303)</f>
        <v>0.102420474855338</v>
      </c>
      <c r="AG303" s="11" t="n">
        <f aca="false">((AD303)^2/((AB303)^2 * AE303)) + ((Z303)^2/((X303)^2 * AA303))</f>
        <v>0.0291902965936159</v>
      </c>
      <c r="AH303" s="11" t="n">
        <f aca="false">((AA303*AE303)/(AA303+AE303)) + ((U303*U303)/(U303+U303))</f>
        <v>5</v>
      </c>
      <c r="AI303" s="11" t="n">
        <f aca="false">AH303/2</f>
        <v>2.5</v>
      </c>
      <c r="AJ303" s="11" t="n">
        <f aca="false">AF303*AI303</f>
        <v>0.256051187138345</v>
      </c>
      <c r="AK303" s="11" t="s">
        <v>55</v>
      </c>
      <c r="AL303" s="11" t="s">
        <v>56</v>
      </c>
      <c r="AM303" s="11" t="s">
        <v>57</v>
      </c>
      <c r="AN303" s="11" t="s">
        <v>58</v>
      </c>
      <c r="AO303" s="11" t="s">
        <v>94</v>
      </c>
      <c r="AP303" s="11" t="s">
        <v>161</v>
      </c>
      <c r="AQ303" s="11" t="s">
        <v>208</v>
      </c>
    </row>
    <row r="304" customFormat="false" ht="13.8" hidden="false" customHeight="false" outlineLevel="0" collapsed="false">
      <c r="A304" s="11" t="s">
        <v>205</v>
      </c>
      <c r="B304" s="11" t="n">
        <v>21</v>
      </c>
      <c r="C304" s="11" t="s">
        <v>206</v>
      </c>
      <c r="D304" s="11" t="n">
        <v>2013</v>
      </c>
      <c r="E304" s="11" t="s">
        <v>193</v>
      </c>
      <c r="F304" s="11" t="s">
        <v>46</v>
      </c>
      <c r="G304" s="1" t="n">
        <v>2.1</v>
      </c>
      <c r="H304" s="1" t="n">
        <v>385.5</v>
      </c>
      <c r="I304" s="1" t="n">
        <f aca="false">(G304 +10) / (H304/1000)</f>
        <v>31.3878080415045</v>
      </c>
      <c r="J304" s="1" t="n">
        <v>7.7</v>
      </c>
      <c r="K304" s="22" t="s">
        <v>74</v>
      </c>
      <c r="L304" s="11" t="s">
        <v>90</v>
      </c>
      <c r="M304" s="11" t="s">
        <v>101</v>
      </c>
      <c r="N304" s="11" t="s">
        <v>50</v>
      </c>
      <c r="O304" s="11" t="s">
        <v>77</v>
      </c>
      <c r="P304" s="11" t="s">
        <v>92</v>
      </c>
      <c r="Q304" s="11" t="s">
        <v>78</v>
      </c>
      <c r="R304" s="11" t="n">
        <v>1.79</v>
      </c>
      <c r="S304" s="11" t="s">
        <v>79</v>
      </c>
      <c r="T304" s="12" t="s">
        <v>207</v>
      </c>
      <c r="U304" s="11" t="n">
        <v>4</v>
      </c>
      <c r="V304" s="11" t="s">
        <v>80</v>
      </c>
      <c r="W304" s="11" t="n">
        <f aca="false">R304*U304</f>
        <v>7.16</v>
      </c>
      <c r="X304" s="13" t="n">
        <v>10.5</v>
      </c>
      <c r="Y304" s="13" t="n">
        <v>3.09</v>
      </c>
      <c r="Z304" s="13" t="n">
        <f aca="false">Y304*SQRT(AA304)</f>
        <v>7.56892330520002</v>
      </c>
      <c r="AA304" s="11" t="n">
        <v>6</v>
      </c>
      <c r="AB304" s="13" t="n">
        <v>8.03</v>
      </c>
      <c r="AC304" s="13" t="n">
        <v>1.95</v>
      </c>
      <c r="AD304" s="13" t="n">
        <f aca="false">AC304*SQRT(AE304)</f>
        <v>4.7765049984272</v>
      </c>
      <c r="AE304" s="11" t="n">
        <v>6</v>
      </c>
      <c r="AF304" s="11" t="n">
        <f aca="false">LN(AB304/X304)</f>
        <v>-0.268190729204807</v>
      </c>
      <c r="AG304" s="11" t="n">
        <f aca="false">((AD304)^2/((AB304)^2 * AE304)) + ((Z304)^2/((X304)^2 * AA304))</f>
        <v>0.145575032720495</v>
      </c>
      <c r="AH304" s="11" t="n">
        <f aca="false">((AA304*AE304)/(AA304+AE304)) + ((U304*U304)/(U304+U304))</f>
        <v>5</v>
      </c>
      <c r="AI304" s="11" t="n">
        <f aca="false">AH304/2</f>
        <v>2.5</v>
      </c>
      <c r="AJ304" s="11" t="n">
        <f aca="false">AF304*AI304</f>
        <v>-0.670476823012018</v>
      </c>
      <c r="AK304" s="11" t="s">
        <v>55</v>
      </c>
      <c r="AL304" s="11" t="s">
        <v>56</v>
      </c>
      <c r="AM304" s="11" t="s">
        <v>64</v>
      </c>
      <c r="AN304" s="11" t="s">
        <v>58</v>
      </c>
      <c r="AO304" s="11" t="s">
        <v>94</v>
      </c>
      <c r="AP304" s="11" t="s">
        <v>161</v>
      </c>
      <c r="AQ304" s="11" t="s">
        <v>208</v>
      </c>
    </row>
    <row r="305" customFormat="false" ht="13.8" hidden="false" customHeight="false" outlineLevel="0" collapsed="false">
      <c r="A305" s="11" t="s">
        <v>205</v>
      </c>
      <c r="B305" s="11" t="n">
        <v>21</v>
      </c>
      <c r="C305" s="11" t="s">
        <v>206</v>
      </c>
      <c r="D305" s="11" t="n">
        <v>2013</v>
      </c>
      <c r="E305" s="11" t="s">
        <v>193</v>
      </c>
      <c r="F305" s="11" t="s">
        <v>84</v>
      </c>
      <c r="G305" s="1" t="n">
        <v>2.1</v>
      </c>
      <c r="H305" s="1" t="n">
        <v>385.5</v>
      </c>
      <c r="I305" s="1" t="n">
        <f aca="false">(G305 +10) / (H305/1000)</f>
        <v>31.3878080415045</v>
      </c>
      <c r="J305" s="1" t="n">
        <v>7.7</v>
      </c>
      <c r="K305" s="22" t="s">
        <v>74</v>
      </c>
      <c r="L305" s="11" t="s">
        <v>90</v>
      </c>
      <c r="M305" s="11" t="s">
        <v>101</v>
      </c>
      <c r="N305" s="11" t="s">
        <v>50</v>
      </c>
      <c r="O305" s="11" t="s">
        <v>77</v>
      </c>
      <c r="P305" s="11" t="s">
        <v>92</v>
      </c>
      <c r="Q305" s="11" t="s">
        <v>78</v>
      </c>
      <c r="R305" s="11" t="n">
        <v>1.79</v>
      </c>
      <c r="S305" s="11" t="s">
        <v>79</v>
      </c>
      <c r="T305" s="12" t="s">
        <v>207</v>
      </c>
      <c r="U305" s="11" t="n">
        <v>4</v>
      </c>
      <c r="V305" s="11" t="s">
        <v>80</v>
      </c>
      <c r="W305" s="11" t="n">
        <f aca="false">R305*U305</f>
        <v>7.16</v>
      </c>
      <c r="X305" s="14" t="n">
        <v>17.29</v>
      </c>
      <c r="Y305" s="14" t="n">
        <v>3.02</v>
      </c>
      <c r="Z305" s="13" t="n">
        <f aca="false">Y305*SQRT(AA305)</f>
        <v>7.3974590232052</v>
      </c>
      <c r="AA305" s="15" t="n">
        <v>6</v>
      </c>
      <c r="AB305" s="13" t="n">
        <v>14.97</v>
      </c>
      <c r="AC305" s="13" t="n">
        <v>3.31</v>
      </c>
      <c r="AD305" s="13" t="n">
        <f aca="false">AC305*SQRT(AE305)</f>
        <v>8.10781104861232</v>
      </c>
      <c r="AE305" s="11" t="n">
        <v>6</v>
      </c>
      <c r="AF305" s="11" t="n">
        <f aca="false">LN(AB305/X305)</f>
        <v>-0.144080101263662</v>
      </c>
      <c r="AG305" s="11" t="n">
        <f aca="false">((AD305)^2/((AB305)^2 * AE305)) + ((Z305)^2/((X305)^2 * AA305))</f>
        <v>0.0793978526127944</v>
      </c>
      <c r="AH305" s="11" t="n">
        <f aca="false">((AA305*AE305)/(AA305+AE305)) + ((U305*U305)/(U305+U305))</f>
        <v>5</v>
      </c>
      <c r="AI305" s="11" t="n">
        <f aca="false">AH305/2</f>
        <v>2.5</v>
      </c>
      <c r="AJ305" s="11" t="n">
        <f aca="false">AF305*AI305</f>
        <v>-0.360200253159155</v>
      </c>
      <c r="AK305" s="11" t="s">
        <v>55</v>
      </c>
      <c r="AL305" s="11" t="s">
        <v>56</v>
      </c>
      <c r="AM305" s="11" t="s">
        <v>64</v>
      </c>
      <c r="AN305" s="11" t="s">
        <v>58</v>
      </c>
      <c r="AO305" s="11" t="s">
        <v>94</v>
      </c>
      <c r="AP305" s="11" t="s">
        <v>161</v>
      </c>
      <c r="AQ305" s="11" t="s">
        <v>208</v>
      </c>
    </row>
    <row r="306" customFormat="false" ht="13.8" hidden="false" customHeight="false" outlineLevel="0" collapsed="false">
      <c r="A306" s="11" t="s">
        <v>205</v>
      </c>
      <c r="B306" s="11" t="n">
        <v>21</v>
      </c>
      <c r="C306" s="11" t="s">
        <v>206</v>
      </c>
      <c r="D306" s="11" t="n">
        <v>2013</v>
      </c>
      <c r="E306" s="11" t="s">
        <v>193</v>
      </c>
      <c r="F306" s="11" t="s">
        <v>46</v>
      </c>
      <c r="G306" s="1" t="n">
        <v>2.1</v>
      </c>
      <c r="H306" s="1" t="n">
        <v>385.5</v>
      </c>
      <c r="I306" s="1" t="n">
        <f aca="false">(G306 +10) / (H306/1000)</f>
        <v>31.3878080415045</v>
      </c>
      <c r="J306" s="1" t="n">
        <v>7.7</v>
      </c>
      <c r="K306" s="22" t="s">
        <v>74</v>
      </c>
      <c r="L306" s="11" t="s">
        <v>90</v>
      </c>
      <c r="M306" s="11" t="s">
        <v>101</v>
      </c>
      <c r="N306" s="11" t="s">
        <v>50</v>
      </c>
      <c r="O306" s="11" t="s">
        <v>77</v>
      </c>
      <c r="P306" s="11" t="s">
        <v>92</v>
      </c>
      <c r="Q306" s="11" t="s">
        <v>78</v>
      </c>
      <c r="R306" s="11" t="n">
        <v>1.79</v>
      </c>
      <c r="S306" s="11" t="s">
        <v>79</v>
      </c>
      <c r="T306" s="12" t="s">
        <v>207</v>
      </c>
      <c r="U306" s="11" t="n">
        <v>4</v>
      </c>
      <c r="V306" s="11" t="s">
        <v>80</v>
      </c>
      <c r="W306" s="11" t="n">
        <f aca="false">R306*U306</f>
        <v>7.16</v>
      </c>
      <c r="X306" s="13" t="n">
        <v>74.92</v>
      </c>
      <c r="Y306" s="13" t="n">
        <v>16.94</v>
      </c>
      <c r="Z306" s="13" t="n">
        <f aca="false">Y306*SQRT(AA306)</f>
        <v>41.494356242747</v>
      </c>
      <c r="AA306" s="11" t="n">
        <v>6</v>
      </c>
      <c r="AB306" s="13" t="n">
        <v>68.4</v>
      </c>
      <c r="AC306" s="13" t="n">
        <v>8.14999999999999</v>
      </c>
      <c r="AD306" s="13" t="n">
        <f aca="false">AC306*SQRT(AE306)</f>
        <v>19.9633414036829</v>
      </c>
      <c r="AE306" s="11" t="n">
        <v>6</v>
      </c>
      <c r="AF306" s="11" t="n">
        <f aca="false">LN(AB306/X306)</f>
        <v>-0.0910480529473829</v>
      </c>
      <c r="AG306" s="11" t="n">
        <f aca="false">((AD306)^2/((AB306)^2 * AE306)) + ((Z306)^2/((X306)^2 * AA306))</f>
        <v>0.0653219693479601</v>
      </c>
      <c r="AH306" s="11" t="n">
        <f aca="false">((AA306*AE306)/(AA306+AE306)) + ((U306*U306)/(U306+U306))</f>
        <v>5</v>
      </c>
      <c r="AI306" s="11" t="n">
        <f aca="false">AH306/2</f>
        <v>2.5</v>
      </c>
      <c r="AJ306" s="11" t="n">
        <f aca="false">AF306*AI306</f>
        <v>-0.227620132368457</v>
      </c>
      <c r="AK306" s="11" t="s">
        <v>55</v>
      </c>
      <c r="AL306" s="11" t="s">
        <v>56</v>
      </c>
      <c r="AM306" s="11" t="s">
        <v>128</v>
      </c>
      <c r="AN306" s="11" t="s">
        <v>58</v>
      </c>
      <c r="AO306" s="11" t="s">
        <v>94</v>
      </c>
      <c r="AP306" s="11" t="s">
        <v>161</v>
      </c>
      <c r="AQ306" s="11" t="s">
        <v>208</v>
      </c>
    </row>
    <row r="307" customFormat="false" ht="13.8" hidden="false" customHeight="false" outlineLevel="0" collapsed="false">
      <c r="A307" s="11" t="s">
        <v>205</v>
      </c>
      <c r="B307" s="11" t="n">
        <v>21</v>
      </c>
      <c r="C307" s="11" t="s">
        <v>206</v>
      </c>
      <c r="D307" s="11" t="n">
        <v>2013</v>
      </c>
      <c r="E307" s="11" t="s">
        <v>193</v>
      </c>
      <c r="F307" s="11" t="s">
        <v>84</v>
      </c>
      <c r="G307" s="1" t="n">
        <v>2.1</v>
      </c>
      <c r="H307" s="1" t="n">
        <v>385.5</v>
      </c>
      <c r="I307" s="1" t="n">
        <f aca="false">(G307 +10) / (H307/1000)</f>
        <v>31.3878080415045</v>
      </c>
      <c r="J307" s="1" t="n">
        <v>7.7</v>
      </c>
      <c r="K307" s="22" t="s">
        <v>74</v>
      </c>
      <c r="L307" s="11" t="s">
        <v>90</v>
      </c>
      <c r="M307" s="11" t="s">
        <v>101</v>
      </c>
      <c r="N307" s="11" t="s">
        <v>50</v>
      </c>
      <c r="O307" s="11" t="s">
        <v>77</v>
      </c>
      <c r="P307" s="11" t="s">
        <v>92</v>
      </c>
      <c r="Q307" s="11" t="s">
        <v>78</v>
      </c>
      <c r="R307" s="11" t="n">
        <v>1.79</v>
      </c>
      <c r="S307" s="11" t="s">
        <v>79</v>
      </c>
      <c r="T307" s="12" t="s">
        <v>207</v>
      </c>
      <c r="U307" s="11" t="n">
        <v>4</v>
      </c>
      <c r="V307" s="11" t="s">
        <v>80</v>
      </c>
      <c r="W307" s="11" t="n">
        <f aca="false">R307*U307</f>
        <v>7.16</v>
      </c>
      <c r="X307" s="14" t="n">
        <v>102.28</v>
      </c>
      <c r="Y307" s="14" t="n">
        <v>14.01</v>
      </c>
      <c r="Z307" s="13" t="n">
        <f aca="false">Y307*SQRT(AA307)</f>
        <v>34.3173512963923</v>
      </c>
      <c r="AA307" s="15" t="n">
        <v>6</v>
      </c>
      <c r="AB307" s="13" t="n">
        <v>108.47</v>
      </c>
      <c r="AC307" s="13" t="n">
        <v>7.82000000000001</v>
      </c>
      <c r="AD307" s="13" t="n">
        <f aca="false">AC307*SQRT(AE307)</f>
        <v>19.1550097885645</v>
      </c>
      <c r="AE307" s="11" t="n">
        <v>6</v>
      </c>
      <c r="AF307" s="11" t="n">
        <f aca="false">LN(AB307/X307)</f>
        <v>0.0587594866291403</v>
      </c>
      <c r="AG307" s="11" t="n">
        <f aca="false">((AD307)^2/((AB307)^2 * AE307)) + ((Z307)^2/((X307)^2 * AA307))</f>
        <v>0.0239601750221936</v>
      </c>
      <c r="AH307" s="11" t="n">
        <f aca="false">((AA307*AE307)/(AA307+AE307)) + ((U307*U307)/(U307+U307))</f>
        <v>5</v>
      </c>
      <c r="AI307" s="11" t="n">
        <f aca="false">AH307/2</f>
        <v>2.5</v>
      </c>
      <c r="AJ307" s="11" t="n">
        <f aca="false">AF307*AI307</f>
        <v>0.146898716572851</v>
      </c>
      <c r="AK307" s="11" t="s">
        <v>55</v>
      </c>
      <c r="AL307" s="11" t="s">
        <v>56</v>
      </c>
      <c r="AM307" s="11" t="s">
        <v>128</v>
      </c>
      <c r="AN307" s="11" t="s">
        <v>58</v>
      </c>
      <c r="AO307" s="11" t="s">
        <v>94</v>
      </c>
      <c r="AP307" s="11" t="s">
        <v>161</v>
      </c>
      <c r="AQ307" s="11" t="s">
        <v>208</v>
      </c>
    </row>
    <row r="308" customFormat="false" ht="13.8" hidden="false" customHeight="false" outlineLevel="0" collapsed="false">
      <c r="A308" s="11" t="s">
        <v>209</v>
      </c>
      <c r="B308" s="11" t="n">
        <v>22</v>
      </c>
      <c r="C308" s="11" t="s">
        <v>210</v>
      </c>
      <c r="D308" s="11" t="n">
        <v>2017</v>
      </c>
      <c r="E308" s="11" t="s">
        <v>89</v>
      </c>
      <c r="F308" s="11" t="s">
        <v>46</v>
      </c>
      <c r="G308" s="1" t="n">
        <v>7</v>
      </c>
      <c r="H308" s="1" t="n">
        <v>600</v>
      </c>
      <c r="I308" s="1" t="n">
        <f aca="false">(G308 +10) / (H308/1000)</f>
        <v>28.3333333333333</v>
      </c>
      <c r="J308" s="1" t="n">
        <v>7.9</v>
      </c>
      <c r="K308" s="22" t="s">
        <v>74</v>
      </c>
      <c r="L308" s="11" t="s">
        <v>90</v>
      </c>
      <c r="M308" s="11" t="s">
        <v>211</v>
      </c>
      <c r="N308" s="11" t="s">
        <v>77</v>
      </c>
      <c r="O308" s="11" t="s">
        <v>77</v>
      </c>
      <c r="P308" s="11" t="s">
        <v>92</v>
      </c>
      <c r="Q308" s="11" t="s">
        <v>78</v>
      </c>
      <c r="R308" s="11" t="n">
        <v>3</v>
      </c>
      <c r="S308" s="11" t="s">
        <v>53</v>
      </c>
      <c r="T308" s="12" t="n">
        <v>406607</v>
      </c>
      <c r="U308" s="11" t="n">
        <v>2</v>
      </c>
      <c r="V308" s="11" t="s">
        <v>109</v>
      </c>
      <c r="W308" s="11" t="n">
        <f aca="false">R308*U308</f>
        <v>6</v>
      </c>
      <c r="X308" s="13" t="n">
        <v>2100</v>
      </c>
      <c r="Y308" s="13" t="n">
        <v>156</v>
      </c>
      <c r="Z308" s="13" t="n">
        <f aca="false">Y308*SQRT(AA308)</f>
        <v>382.120399874176</v>
      </c>
      <c r="AA308" s="11" t="n">
        <v>6</v>
      </c>
      <c r="AB308" s="13" t="n">
        <v>1826</v>
      </c>
      <c r="AC308" s="13" t="n">
        <v>95</v>
      </c>
      <c r="AD308" s="13" t="n">
        <f aca="false">AC308*SQRT(AE308)</f>
        <v>232.701525564402</v>
      </c>
      <c r="AE308" s="11" t="n">
        <v>6</v>
      </c>
      <c r="AF308" s="11" t="n">
        <f aca="false">LN(AB308/X308)</f>
        <v>-0.139809562556601</v>
      </c>
      <c r="AG308" s="11" t="n">
        <f aca="false">((AD308)^2/((AB308)^2 * AE308)) + ((Z308)^2/((X308)^2 * AA308))</f>
        <v>0.00822510188241214</v>
      </c>
      <c r="AH308" s="11" t="n">
        <f aca="false">((AA308*AE308)/(AA308+AE308)) + ((U308*U308)/(U308+U308))</f>
        <v>4</v>
      </c>
      <c r="AI308" s="11" t="n">
        <f aca="false">AH308</f>
        <v>4</v>
      </c>
      <c r="AJ308" s="11" t="n">
        <f aca="false">AF308*AI308</f>
        <v>-0.559238250226404</v>
      </c>
      <c r="AK308" s="11" t="s">
        <v>55</v>
      </c>
      <c r="AL308" s="11" t="s">
        <v>56</v>
      </c>
      <c r="AM308" s="11" t="s">
        <v>57</v>
      </c>
      <c r="AN308" s="11" t="s">
        <v>58</v>
      </c>
      <c r="AO308" s="11" t="s">
        <v>59</v>
      </c>
      <c r="AP308" s="11" t="s">
        <v>212</v>
      </c>
      <c r="AQ308" s="11" t="s">
        <v>162</v>
      </c>
    </row>
    <row r="309" customFormat="false" ht="13.8" hidden="false" customHeight="false" outlineLevel="0" collapsed="false">
      <c r="A309" s="11" t="s">
        <v>209</v>
      </c>
      <c r="B309" s="11" t="n">
        <v>22</v>
      </c>
      <c r="C309" s="11" t="s">
        <v>210</v>
      </c>
      <c r="D309" s="11" t="n">
        <v>2017</v>
      </c>
      <c r="E309" s="11" t="s">
        <v>89</v>
      </c>
      <c r="F309" s="11" t="s">
        <v>46</v>
      </c>
      <c r="G309" s="1" t="n">
        <v>7</v>
      </c>
      <c r="H309" s="1" t="n">
        <v>600</v>
      </c>
      <c r="I309" s="1" t="n">
        <f aca="false">(G309 +10) / (H309/1000)</f>
        <v>28.3333333333333</v>
      </c>
      <c r="J309" s="1" t="n">
        <v>7.9</v>
      </c>
      <c r="K309" s="22" t="s">
        <v>74</v>
      </c>
      <c r="L309" s="11" t="s">
        <v>90</v>
      </c>
      <c r="M309" s="11" t="s">
        <v>211</v>
      </c>
      <c r="N309" s="11" t="s">
        <v>77</v>
      </c>
      <c r="O309" s="11" t="s">
        <v>77</v>
      </c>
      <c r="P309" s="11" t="s">
        <v>92</v>
      </c>
      <c r="Q309" s="11" t="s">
        <v>78</v>
      </c>
      <c r="R309" s="11" t="n">
        <v>3</v>
      </c>
      <c r="S309" s="11" t="s">
        <v>53</v>
      </c>
      <c r="T309" s="12" t="n">
        <v>406607</v>
      </c>
      <c r="U309" s="11" t="n">
        <v>2</v>
      </c>
      <c r="V309" s="11" t="s">
        <v>109</v>
      </c>
      <c r="W309" s="11" t="n">
        <f aca="false">R309*U309</f>
        <v>6</v>
      </c>
      <c r="X309" s="13" t="n">
        <v>400</v>
      </c>
      <c r="Y309" s="13" t="n">
        <v>62</v>
      </c>
      <c r="Z309" s="13" t="n">
        <f aca="false">Y309*SQRT(AA309)</f>
        <v>151.868364052557</v>
      </c>
      <c r="AA309" s="11" t="n">
        <v>6</v>
      </c>
      <c r="AB309" s="13" t="n">
        <v>334</v>
      </c>
      <c r="AC309" s="13" t="n">
        <v>15</v>
      </c>
      <c r="AD309" s="13" t="n">
        <f aca="false">AC309*SQRT(AE309)</f>
        <v>36.7423461417477</v>
      </c>
      <c r="AE309" s="11" t="n">
        <v>6</v>
      </c>
      <c r="AF309" s="11" t="n">
        <f aca="false">LN(AB309/X309)</f>
        <v>-0.180323554131282</v>
      </c>
      <c r="AG309" s="11" t="n">
        <f aca="false">((AD309)^2/((AB309)^2 * AE309)) + ((Z309)^2/((X309)^2 * AA309))</f>
        <v>0.0260419242353616</v>
      </c>
      <c r="AH309" s="11" t="n">
        <f aca="false">((AA309*AE309)/(AA309+AE309)) + ((U309*U309)/(U309+U309))</f>
        <v>4</v>
      </c>
      <c r="AI309" s="11" t="n">
        <f aca="false">AH309</f>
        <v>4</v>
      </c>
      <c r="AJ309" s="11" t="n">
        <f aca="false">AF309*AI309</f>
        <v>-0.721294216525128</v>
      </c>
      <c r="AK309" s="11" t="s">
        <v>55</v>
      </c>
      <c r="AL309" s="11" t="s">
        <v>56</v>
      </c>
      <c r="AM309" s="11" t="s">
        <v>64</v>
      </c>
      <c r="AN309" s="11" t="s">
        <v>58</v>
      </c>
      <c r="AO309" s="11" t="s">
        <v>59</v>
      </c>
      <c r="AP309" s="11" t="s">
        <v>212</v>
      </c>
      <c r="AQ309" s="11" t="s">
        <v>162</v>
      </c>
    </row>
    <row r="310" customFormat="false" ht="13.8" hidden="false" customHeight="false" outlineLevel="0" collapsed="false">
      <c r="A310" s="11" t="s">
        <v>209</v>
      </c>
      <c r="B310" s="11" t="n">
        <v>22</v>
      </c>
      <c r="C310" s="11" t="s">
        <v>210</v>
      </c>
      <c r="D310" s="11" t="n">
        <v>2017</v>
      </c>
      <c r="E310" s="11" t="s">
        <v>89</v>
      </c>
      <c r="F310" s="11" t="s">
        <v>46</v>
      </c>
      <c r="G310" s="1" t="n">
        <v>7</v>
      </c>
      <c r="H310" s="1" t="n">
        <v>600</v>
      </c>
      <c r="I310" s="1" t="n">
        <f aca="false">(G310 +10) / (H310/1000)</f>
        <v>28.3333333333333</v>
      </c>
      <c r="J310" s="1" t="n">
        <v>7.9</v>
      </c>
      <c r="K310" s="22" t="s">
        <v>74</v>
      </c>
      <c r="L310" s="11" t="s">
        <v>90</v>
      </c>
      <c r="M310" s="11" t="s">
        <v>211</v>
      </c>
      <c r="N310" s="11" t="s">
        <v>77</v>
      </c>
      <c r="O310" s="11" t="s">
        <v>77</v>
      </c>
      <c r="P310" s="11" t="s">
        <v>92</v>
      </c>
      <c r="Q310" s="11" t="s">
        <v>78</v>
      </c>
      <c r="R310" s="11" t="n">
        <v>3</v>
      </c>
      <c r="S310" s="11" t="s">
        <v>53</v>
      </c>
      <c r="T310" s="12" t="n">
        <v>406607</v>
      </c>
      <c r="U310" s="11" t="n">
        <v>2</v>
      </c>
      <c r="V310" s="11" t="s">
        <v>109</v>
      </c>
      <c r="W310" s="11" t="n">
        <f aca="false">R310*U310</f>
        <v>6</v>
      </c>
      <c r="X310" s="13" t="n">
        <v>3708</v>
      </c>
      <c r="Y310" s="13" t="n">
        <v>287</v>
      </c>
      <c r="Z310" s="13" t="n">
        <f aca="false">Y310*SQRT(AA310)</f>
        <v>703.003556178772</v>
      </c>
      <c r="AA310" s="11" t="n">
        <v>6</v>
      </c>
      <c r="AB310" s="13" t="n">
        <v>3163</v>
      </c>
      <c r="AC310" s="13" t="n">
        <v>287</v>
      </c>
      <c r="AD310" s="13" t="n">
        <f aca="false">AC310*SQRT(AE310)</f>
        <v>703.003556178772</v>
      </c>
      <c r="AE310" s="11" t="n">
        <v>6</v>
      </c>
      <c r="AF310" s="11" t="n">
        <f aca="false">LN(AB310/X310)</f>
        <v>-0.158971703380097</v>
      </c>
      <c r="AG310" s="11" t="n">
        <f aca="false">((AD310)^2/((AB310)^2 * AE310)) + ((Z310)^2/((X310)^2 * AA310))</f>
        <v>0.0142239316772251</v>
      </c>
      <c r="AH310" s="11" t="n">
        <f aca="false">((AA310*AE310)/(AA310+AE310)) + ((U310*U310)/(U310+U310))</f>
        <v>4</v>
      </c>
      <c r="AI310" s="11" t="n">
        <f aca="false">AH310</f>
        <v>4</v>
      </c>
      <c r="AJ310" s="11" t="n">
        <f aca="false">AF310*AI310</f>
        <v>-0.635886813520388</v>
      </c>
      <c r="AK310" s="11" t="s">
        <v>55</v>
      </c>
      <c r="AL310" s="11" t="s">
        <v>56</v>
      </c>
      <c r="AM310" s="11" t="s">
        <v>128</v>
      </c>
      <c r="AN310" s="11" t="s">
        <v>58</v>
      </c>
      <c r="AO310" s="11" t="s">
        <v>59</v>
      </c>
      <c r="AP310" s="11" t="s">
        <v>212</v>
      </c>
      <c r="AQ310" s="11" t="s">
        <v>162</v>
      </c>
    </row>
    <row r="311" customFormat="false" ht="13.8" hidden="false" customHeight="false" outlineLevel="0" collapsed="false">
      <c r="A311" s="11" t="s">
        <v>213</v>
      </c>
      <c r="B311" s="11" t="n">
        <v>23</v>
      </c>
      <c r="C311" s="11" t="s">
        <v>210</v>
      </c>
      <c r="D311" s="11" t="n">
        <v>2018</v>
      </c>
      <c r="E311" s="11" t="s">
        <v>89</v>
      </c>
      <c r="F311" s="11" t="s">
        <v>46</v>
      </c>
      <c r="G311" s="1" t="n">
        <v>8</v>
      </c>
      <c r="H311" s="1" t="n">
        <v>600</v>
      </c>
      <c r="I311" s="1" t="n">
        <f aca="false">(G311 +10) / (H311/1000)</f>
        <v>30</v>
      </c>
      <c r="J311" s="1" t="n">
        <v>7.9</v>
      </c>
      <c r="K311" s="22" t="s">
        <v>74</v>
      </c>
      <c r="L311" s="11" t="s">
        <v>90</v>
      </c>
      <c r="M311" s="11" t="s">
        <v>211</v>
      </c>
      <c r="N311" s="11" t="s">
        <v>77</v>
      </c>
      <c r="O311" s="11" t="s">
        <v>77</v>
      </c>
      <c r="P311" s="11" t="s">
        <v>92</v>
      </c>
      <c r="Q311" s="11" t="s">
        <v>78</v>
      </c>
      <c r="R311" s="11" t="n">
        <v>3</v>
      </c>
      <c r="S311" s="11" t="s">
        <v>53</v>
      </c>
      <c r="T311" s="12" t="n">
        <v>41244</v>
      </c>
      <c r="U311" s="11" t="n">
        <v>2</v>
      </c>
      <c r="V311" s="11" t="s">
        <v>109</v>
      </c>
      <c r="W311" s="11" t="n">
        <f aca="false">R311*U311</f>
        <v>6</v>
      </c>
      <c r="X311" s="2" t="n">
        <v>281.23</v>
      </c>
      <c r="Y311" s="13" t="n">
        <v>45.88</v>
      </c>
      <c r="Z311" s="13" t="n">
        <f aca="false">Y311*SQRT(AA311)</f>
        <v>79.4664910512601</v>
      </c>
      <c r="AA311" s="11" t="n">
        <v>3</v>
      </c>
      <c r="AB311" s="13" t="n">
        <v>265.93</v>
      </c>
      <c r="AC311" s="13" t="n">
        <v>43.46</v>
      </c>
      <c r="AD311" s="13" t="n">
        <f aca="false">AC311*SQRT(AE311)</f>
        <v>75.2749280969434</v>
      </c>
      <c r="AE311" s="11" t="n">
        <v>3</v>
      </c>
      <c r="AF311" s="11" t="n">
        <f aca="false">LN(AB311/X311)</f>
        <v>-0.0559397236241563</v>
      </c>
      <c r="AG311" s="11" t="n">
        <f aca="false">((AD311)^2/((AB311)^2 * AE311)) + ((Z311)^2/((X311)^2 * AA311))</f>
        <v>0.053323029136493</v>
      </c>
      <c r="AH311" s="11" t="n">
        <f aca="false">((AA311*AE311)/(AA311+AE311)) + ((U311*U311)/(U311+U311))</f>
        <v>2.5</v>
      </c>
      <c r="AI311" s="11" t="n">
        <f aca="false">AH311/3</f>
        <v>0.833333333333333</v>
      </c>
      <c r="AJ311" s="11" t="n">
        <f aca="false">AF311*AI311</f>
        <v>-0.0466164363534636</v>
      </c>
      <c r="AK311" s="11" t="s">
        <v>55</v>
      </c>
      <c r="AL311" s="11" t="s">
        <v>56</v>
      </c>
      <c r="AM311" s="11" t="s">
        <v>57</v>
      </c>
      <c r="AN311" s="11" t="s">
        <v>58</v>
      </c>
      <c r="AO311" s="11" t="s">
        <v>59</v>
      </c>
      <c r="AP311" s="11" t="s">
        <v>111</v>
      </c>
      <c r="AQ311" s="11" t="s">
        <v>162</v>
      </c>
    </row>
    <row r="312" customFormat="false" ht="13.8" hidden="false" customHeight="false" outlineLevel="0" collapsed="false">
      <c r="A312" s="11" t="s">
        <v>213</v>
      </c>
      <c r="B312" s="11" t="n">
        <v>23</v>
      </c>
      <c r="C312" s="11" t="s">
        <v>210</v>
      </c>
      <c r="D312" s="11" t="n">
        <v>2018</v>
      </c>
      <c r="E312" s="11" t="s">
        <v>89</v>
      </c>
      <c r="F312" s="11" t="s">
        <v>46</v>
      </c>
      <c r="G312" s="1" t="n">
        <v>8</v>
      </c>
      <c r="H312" s="1" t="n">
        <v>600</v>
      </c>
      <c r="I312" s="1" t="n">
        <f aca="false">(G312 +10) / (H312/1000)</f>
        <v>30</v>
      </c>
      <c r="J312" s="1" t="n">
        <v>7.9</v>
      </c>
      <c r="K312" s="22" t="s">
        <v>74</v>
      </c>
      <c r="L312" s="11" t="s">
        <v>90</v>
      </c>
      <c r="M312" s="11" t="s">
        <v>211</v>
      </c>
      <c r="N312" s="11" t="s">
        <v>77</v>
      </c>
      <c r="O312" s="11" t="s">
        <v>77</v>
      </c>
      <c r="P312" s="11" t="s">
        <v>92</v>
      </c>
      <c r="Q312" s="11" t="s">
        <v>78</v>
      </c>
      <c r="R312" s="11" t="n">
        <v>3</v>
      </c>
      <c r="S312" s="11" t="s">
        <v>53</v>
      </c>
      <c r="T312" s="12" t="n">
        <v>41395</v>
      </c>
      <c r="U312" s="11" t="n">
        <v>2</v>
      </c>
      <c r="V312" s="11" t="s">
        <v>109</v>
      </c>
      <c r="W312" s="11" t="n">
        <f aca="false">R312*U312</f>
        <v>6</v>
      </c>
      <c r="X312" s="2" t="n">
        <v>266.63</v>
      </c>
      <c r="Y312" s="13" t="n">
        <v>40.32</v>
      </c>
      <c r="Z312" s="13" t="n">
        <f aca="false">Y312*SQRT(AA312)</f>
        <v>69.8362885611771</v>
      </c>
      <c r="AA312" s="11" t="n">
        <v>3</v>
      </c>
      <c r="AB312" s="13" t="n">
        <v>213.09</v>
      </c>
      <c r="AC312" s="13" t="n">
        <v>13.21</v>
      </c>
      <c r="AD312" s="13" t="n">
        <f aca="false">AC312*SQRT(AE312)</f>
        <v>22.8803911679849</v>
      </c>
      <c r="AE312" s="11" t="n">
        <v>3</v>
      </c>
      <c r="AF312" s="11" t="n">
        <f aca="false">LN(AB312/X312)</f>
        <v>-0.224147317867998</v>
      </c>
      <c r="AG312" s="11" t="n">
        <f aca="false">((AD312)^2/((AB312)^2 * AE312)) + ((Z312)^2/((X312)^2 * AA312))</f>
        <v>0.0267108088241703</v>
      </c>
      <c r="AH312" s="11" t="n">
        <f aca="false">((AA312*AE312)/(AA312+AE312)) + ((U312*U312)/(U312+U312))</f>
        <v>2.5</v>
      </c>
      <c r="AI312" s="11" t="n">
        <f aca="false">AH312/3</f>
        <v>0.833333333333333</v>
      </c>
      <c r="AJ312" s="11" t="n">
        <f aca="false">AF312*AI312</f>
        <v>-0.186789431556665</v>
      </c>
      <c r="AK312" s="11" t="s">
        <v>55</v>
      </c>
      <c r="AL312" s="11" t="s">
        <v>56</v>
      </c>
      <c r="AM312" s="11" t="s">
        <v>57</v>
      </c>
      <c r="AN312" s="11" t="s">
        <v>58</v>
      </c>
      <c r="AO312" s="11" t="s">
        <v>59</v>
      </c>
      <c r="AP312" s="11" t="s">
        <v>111</v>
      </c>
      <c r="AQ312" s="11" t="s">
        <v>162</v>
      </c>
    </row>
    <row r="313" customFormat="false" ht="13.8" hidden="false" customHeight="false" outlineLevel="0" collapsed="false">
      <c r="A313" s="11" t="s">
        <v>213</v>
      </c>
      <c r="B313" s="11" t="n">
        <v>23</v>
      </c>
      <c r="C313" s="11" t="s">
        <v>210</v>
      </c>
      <c r="D313" s="11" t="n">
        <v>2018</v>
      </c>
      <c r="E313" s="11" t="s">
        <v>89</v>
      </c>
      <c r="F313" s="11" t="s">
        <v>46</v>
      </c>
      <c r="G313" s="1" t="n">
        <v>8</v>
      </c>
      <c r="H313" s="1" t="n">
        <v>600</v>
      </c>
      <c r="I313" s="1" t="n">
        <f aca="false">(G313 +10) / (H313/1000)</f>
        <v>30</v>
      </c>
      <c r="J313" s="1" t="n">
        <v>7.9</v>
      </c>
      <c r="K313" s="22" t="s">
        <v>74</v>
      </c>
      <c r="L313" s="11" t="s">
        <v>90</v>
      </c>
      <c r="M313" s="11" t="s">
        <v>211</v>
      </c>
      <c r="N313" s="11" t="s">
        <v>77</v>
      </c>
      <c r="O313" s="11" t="s">
        <v>77</v>
      </c>
      <c r="P313" s="11" t="s">
        <v>92</v>
      </c>
      <c r="Q313" s="11" t="s">
        <v>78</v>
      </c>
      <c r="R313" s="11" t="n">
        <v>3</v>
      </c>
      <c r="S313" s="11" t="s">
        <v>53</v>
      </c>
      <c r="T313" s="12" t="n">
        <v>41426</v>
      </c>
      <c r="U313" s="11" t="n">
        <v>2</v>
      </c>
      <c r="V313" s="11" t="s">
        <v>109</v>
      </c>
      <c r="W313" s="11" t="n">
        <f aca="false">R313*U313</f>
        <v>6</v>
      </c>
      <c r="X313" s="2" t="n">
        <v>278.45</v>
      </c>
      <c r="Y313" s="13" t="n">
        <v>10.08</v>
      </c>
      <c r="Z313" s="13" t="n">
        <f aca="false">Y313*SQRT(AA313)</f>
        <v>17.4590721402943</v>
      </c>
      <c r="AA313" s="11" t="n">
        <v>3</v>
      </c>
      <c r="AB313" s="13" t="n">
        <v>263.15</v>
      </c>
      <c r="AC313" s="13" t="n">
        <v>12.52</v>
      </c>
      <c r="AD313" s="13" t="n">
        <f aca="false">AC313*SQRT(AE313)</f>
        <v>21.6852761107624</v>
      </c>
      <c r="AE313" s="11" t="n">
        <v>3</v>
      </c>
      <c r="AF313" s="11" t="n">
        <f aca="false">LN(AB313/X313)</f>
        <v>-0.0565142982358897</v>
      </c>
      <c r="AG313" s="11" t="n">
        <f aca="false">((AD313)^2/((AB313)^2 * AE313)) + ((Z313)^2/((X313)^2 * AA313))</f>
        <v>0.00357408019199939</v>
      </c>
      <c r="AH313" s="11" t="n">
        <f aca="false">((AA313*AE313)/(AA313+AE313)) + ((U313*U313)/(U313+U313))</f>
        <v>2.5</v>
      </c>
      <c r="AI313" s="11" t="n">
        <f aca="false">AH313/3</f>
        <v>0.833333333333333</v>
      </c>
      <c r="AJ313" s="11" t="n">
        <f aca="false">AF313*AI313</f>
        <v>-0.0470952485299081</v>
      </c>
      <c r="AK313" s="11" t="s">
        <v>55</v>
      </c>
      <c r="AL313" s="11" t="s">
        <v>56</v>
      </c>
      <c r="AM313" s="11" t="s">
        <v>57</v>
      </c>
      <c r="AN313" s="11" t="s">
        <v>58</v>
      </c>
      <c r="AO313" s="11" t="s">
        <v>59</v>
      </c>
      <c r="AP313" s="11" t="s">
        <v>111</v>
      </c>
      <c r="AQ313" s="11" t="s">
        <v>162</v>
      </c>
    </row>
    <row r="314" customFormat="false" ht="13.8" hidden="false" customHeight="false" outlineLevel="0" collapsed="false">
      <c r="A314" s="11" t="s">
        <v>213</v>
      </c>
      <c r="B314" s="11" t="n">
        <v>23</v>
      </c>
      <c r="C314" s="11" t="s">
        <v>210</v>
      </c>
      <c r="D314" s="11" t="n">
        <v>2018</v>
      </c>
      <c r="E314" s="11" t="s">
        <v>89</v>
      </c>
      <c r="F314" s="11" t="s">
        <v>46</v>
      </c>
      <c r="G314" s="1" t="n">
        <v>8</v>
      </c>
      <c r="H314" s="1" t="n">
        <v>600</v>
      </c>
      <c r="I314" s="1" t="n">
        <f aca="false">(G314 +10) / (H314/1000)</f>
        <v>30</v>
      </c>
      <c r="J314" s="1" t="n">
        <v>7.9</v>
      </c>
      <c r="K314" s="22" t="s">
        <v>74</v>
      </c>
      <c r="L314" s="11" t="s">
        <v>90</v>
      </c>
      <c r="M314" s="11" t="s">
        <v>211</v>
      </c>
      <c r="N314" s="11" t="s">
        <v>77</v>
      </c>
      <c r="O314" s="11" t="s">
        <v>77</v>
      </c>
      <c r="P314" s="11" t="s">
        <v>92</v>
      </c>
      <c r="Q314" s="11" t="s">
        <v>78</v>
      </c>
      <c r="R314" s="11" t="n">
        <v>3</v>
      </c>
      <c r="S314" s="11" t="s">
        <v>53</v>
      </c>
      <c r="T314" s="12" t="n">
        <v>41244</v>
      </c>
      <c r="U314" s="11" t="n">
        <v>2</v>
      </c>
      <c r="V314" s="11" t="s">
        <v>109</v>
      </c>
      <c r="W314" s="11" t="n">
        <f aca="false">R314*U314</f>
        <v>6</v>
      </c>
      <c r="X314" s="2" t="n">
        <v>13.86</v>
      </c>
      <c r="Y314" s="13" t="n">
        <v>5.25</v>
      </c>
      <c r="Z314" s="13" t="n">
        <f aca="false">Y314*SQRT(AA314)</f>
        <v>9.09326673973661</v>
      </c>
      <c r="AA314" s="11" t="n">
        <v>3</v>
      </c>
      <c r="AB314" s="13" t="n">
        <v>12.17</v>
      </c>
      <c r="AC314" s="13" t="n">
        <v>2.93</v>
      </c>
      <c r="AD314" s="13" t="n">
        <f aca="false">AC314*SQRT(AE314)</f>
        <v>5.07490886617681</v>
      </c>
      <c r="AE314" s="11" t="n">
        <v>3</v>
      </c>
      <c r="AF314" s="11" t="n">
        <f aca="false">LN(AB314/X314)</f>
        <v>-0.130033086762321</v>
      </c>
      <c r="AG314" s="11" t="n">
        <f aca="false">((AD314)^2/((AB314)^2 * AE314)) + ((Z314)^2/((X314)^2 * AA314))</f>
        <v>0.201443688078568</v>
      </c>
      <c r="AH314" s="11" t="n">
        <f aca="false">((AA314*AE314)/(AA314+AE314)) + ((U314*U314)/(U314+U314))</f>
        <v>2.5</v>
      </c>
      <c r="AI314" s="11" t="n">
        <f aca="false">AH314/3</f>
        <v>0.833333333333333</v>
      </c>
      <c r="AJ314" s="11" t="n">
        <f aca="false">AF314*AI314</f>
        <v>-0.108360905635268</v>
      </c>
      <c r="AK314" s="11" t="s">
        <v>55</v>
      </c>
      <c r="AL314" s="11" t="s">
        <v>56</v>
      </c>
      <c r="AM314" s="11" t="s">
        <v>64</v>
      </c>
      <c r="AN314" s="11" t="s">
        <v>58</v>
      </c>
      <c r="AO314" s="11" t="s">
        <v>59</v>
      </c>
      <c r="AP314" s="11" t="s">
        <v>111</v>
      </c>
      <c r="AQ314" s="11" t="s">
        <v>162</v>
      </c>
    </row>
    <row r="315" customFormat="false" ht="13.8" hidden="false" customHeight="false" outlineLevel="0" collapsed="false">
      <c r="A315" s="11" t="s">
        <v>213</v>
      </c>
      <c r="B315" s="11" t="n">
        <v>23</v>
      </c>
      <c r="C315" s="11" t="s">
        <v>210</v>
      </c>
      <c r="D315" s="11" t="n">
        <v>2018</v>
      </c>
      <c r="E315" s="11" t="s">
        <v>89</v>
      </c>
      <c r="F315" s="11" t="s">
        <v>46</v>
      </c>
      <c r="G315" s="1" t="n">
        <v>8</v>
      </c>
      <c r="H315" s="1" t="n">
        <v>600</v>
      </c>
      <c r="I315" s="1" t="n">
        <f aca="false">(G315 +10) / (H315/1000)</f>
        <v>30</v>
      </c>
      <c r="J315" s="1" t="n">
        <v>7.9</v>
      </c>
      <c r="K315" s="22" t="s">
        <v>74</v>
      </c>
      <c r="L315" s="11" t="s">
        <v>90</v>
      </c>
      <c r="M315" s="11" t="s">
        <v>211</v>
      </c>
      <c r="N315" s="11" t="s">
        <v>77</v>
      </c>
      <c r="O315" s="11" t="s">
        <v>77</v>
      </c>
      <c r="P315" s="11" t="s">
        <v>92</v>
      </c>
      <c r="Q315" s="11" t="s">
        <v>78</v>
      </c>
      <c r="R315" s="11" t="n">
        <v>3</v>
      </c>
      <c r="S315" s="11" t="s">
        <v>53</v>
      </c>
      <c r="T315" s="12" t="n">
        <v>41395</v>
      </c>
      <c r="U315" s="11" t="n">
        <v>2</v>
      </c>
      <c r="V315" s="11" t="s">
        <v>109</v>
      </c>
      <c r="W315" s="11" t="n">
        <f aca="false">R315*U315</f>
        <v>6</v>
      </c>
      <c r="X315" s="2" t="n">
        <v>14.22</v>
      </c>
      <c r="Y315" s="13" t="n">
        <v>2.37</v>
      </c>
      <c r="Z315" s="13" t="n">
        <f aca="false">Y315*SQRT(AA315)</f>
        <v>4.10496041393824</v>
      </c>
      <c r="AA315" s="11" t="n">
        <v>3</v>
      </c>
      <c r="AB315" s="13" t="n">
        <v>14.48</v>
      </c>
      <c r="AC315" s="13" t="n">
        <v>2.98</v>
      </c>
      <c r="AD315" s="13" t="n">
        <f aca="false">AC315*SQRT(AE315)</f>
        <v>5.16151140655526</v>
      </c>
      <c r="AE315" s="11" t="n">
        <v>3</v>
      </c>
      <c r="AF315" s="11" t="n">
        <f aca="false">LN(AB315/X315)</f>
        <v>0.0181189625824756</v>
      </c>
      <c r="AG315" s="11" t="n">
        <f aca="false">((AD315)^2/((AB315)^2 * AE315)) + ((Z315)^2/((X315)^2 * AA315))</f>
        <v>0.0701318725856286</v>
      </c>
      <c r="AH315" s="11" t="n">
        <f aca="false">((AA315*AE315)/(AA315+AE315)) + ((U315*U315)/(U315+U315))</f>
        <v>2.5</v>
      </c>
      <c r="AI315" s="11" t="n">
        <f aca="false">AH315/3</f>
        <v>0.833333333333333</v>
      </c>
      <c r="AJ315" s="11" t="n">
        <f aca="false">AF315*AI315</f>
        <v>0.0150991354853963</v>
      </c>
      <c r="AK315" s="11" t="s">
        <v>55</v>
      </c>
      <c r="AL315" s="11" t="s">
        <v>56</v>
      </c>
      <c r="AM315" s="11" t="s">
        <v>64</v>
      </c>
      <c r="AN315" s="11" t="s">
        <v>58</v>
      </c>
      <c r="AO315" s="11" t="s">
        <v>59</v>
      </c>
      <c r="AP315" s="11" t="s">
        <v>111</v>
      </c>
      <c r="AQ315" s="11" t="s">
        <v>162</v>
      </c>
    </row>
    <row r="316" customFormat="false" ht="13.8" hidden="false" customHeight="false" outlineLevel="0" collapsed="false">
      <c r="A316" s="11" t="s">
        <v>213</v>
      </c>
      <c r="B316" s="11" t="n">
        <v>23</v>
      </c>
      <c r="C316" s="11" t="s">
        <v>210</v>
      </c>
      <c r="D316" s="11" t="n">
        <v>2018</v>
      </c>
      <c r="E316" s="11" t="s">
        <v>89</v>
      </c>
      <c r="F316" s="11" t="s">
        <v>46</v>
      </c>
      <c r="G316" s="1" t="n">
        <v>8</v>
      </c>
      <c r="H316" s="1" t="n">
        <v>600</v>
      </c>
      <c r="I316" s="1" t="n">
        <f aca="false">(G316 +10) / (H316/1000)</f>
        <v>30</v>
      </c>
      <c r="J316" s="1" t="n">
        <v>7.9</v>
      </c>
      <c r="K316" s="22" t="s">
        <v>74</v>
      </c>
      <c r="L316" s="11" t="s">
        <v>90</v>
      </c>
      <c r="M316" s="11" t="s">
        <v>211</v>
      </c>
      <c r="N316" s="11" t="s">
        <v>77</v>
      </c>
      <c r="O316" s="11" t="s">
        <v>77</v>
      </c>
      <c r="P316" s="11" t="s">
        <v>92</v>
      </c>
      <c r="Q316" s="11" t="s">
        <v>78</v>
      </c>
      <c r="R316" s="11" t="n">
        <v>3</v>
      </c>
      <c r="S316" s="11" t="s">
        <v>53</v>
      </c>
      <c r="T316" s="12" t="n">
        <v>41426</v>
      </c>
      <c r="U316" s="11" t="n">
        <v>2</v>
      </c>
      <c r="V316" s="11" t="s">
        <v>109</v>
      </c>
      <c r="W316" s="11" t="n">
        <f aca="false">R316*U316</f>
        <v>6</v>
      </c>
      <c r="X316" s="2" t="n">
        <v>13.14</v>
      </c>
      <c r="Y316" s="13" t="n">
        <v>0.879999999999999</v>
      </c>
      <c r="Z316" s="13" t="n">
        <f aca="false">Y316*SQRT(AA316)</f>
        <v>1.52420471066061</v>
      </c>
      <c r="AA316" s="11" t="n">
        <v>3</v>
      </c>
      <c r="AB316" s="13" t="n">
        <v>13.81</v>
      </c>
      <c r="AC316" s="13" t="n">
        <v>0.619999999999999</v>
      </c>
      <c r="AD316" s="13" t="n">
        <f aca="false">AC316*SQRT(AE316)</f>
        <v>1.0738715006927</v>
      </c>
      <c r="AE316" s="11" t="n">
        <v>3</v>
      </c>
      <c r="AF316" s="11" t="n">
        <f aca="false">LN(AB316/X316)</f>
        <v>0.0497319543647364</v>
      </c>
      <c r="AG316" s="11" t="n">
        <f aca="false">((AD316)^2/((AB316)^2 * AE316)) + ((Z316)^2/((X316)^2 * AA316))</f>
        <v>0.00650068699615942</v>
      </c>
      <c r="AH316" s="11" t="n">
        <f aca="false">((AA316*AE316)/(AA316+AE316)) + ((U316*U316)/(U316+U316))</f>
        <v>2.5</v>
      </c>
      <c r="AI316" s="11" t="n">
        <f aca="false">AH316/3</f>
        <v>0.833333333333333</v>
      </c>
      <c r="AJ316" s="11" t="n">
        <f aca="false">AF316*AI316</f>
        <v>0.041443295303947</v>
      </c>
      <c r="AK316" s="11" t="s">
        <v>55</v>
      </c>
      <c r="AL316" s="11" t="s">
        <v>56</v>
      </c>
      <c r="AM316" s="11" t="s">
        <v>64</v>
      </c>
      <c r="AN316" s="11" t="s">
        <v>58</v>
      </c>
      <c r="AO316" s="11" t="s">
        <v>59</v>
      </c>
      <c r="AP316" s="11" t="s">
        <v>111</v>
      </c>
      <c r="AQ316" s="11" t="s">
        <v>162</v>
      </c>
    </row>
    <row r="317" customFormat="false" ht="13.8" hidden="false" customHeight="false" outlineLevel="0" collapsed="false">
      <c r="A317" s="11" t="s">
        <v>213</v>
      </c>
      <c r="B317" s="11" t="n">
        <v>23</v>
      </c>
      <c r="C317" s="11" t="s">
        <v>210</v>
      </c>
      <c r="D317" s="11" t="n">
        <v>2018</v>
      </c>
      <c r="E317" s="11" t="s">
        <v>89</v>
      </c>
      <c r="F317" s="11" t="s">
        <v>46</v>
      </c>
      <c r="G317" s="1" t="n">
        <v>8</v>
      </c>
      <c r="H317" s="1" t="n">
        <v>600</v>
      </c>
      <c r="I317" s="1" t="n">
        <f aca="false">(G317 +10) / (H317/1000)</f>
        <v>30</v>
      </c>
      <c r="J317" s="1" t="n">
        <v>7.9</v>
      </c>
      <c r="K317" s="22" t="s">
        <v>74</v>
      </c>
      <c r="L317" s="11" t="s">
        <v>90</v>
      </c>
      <c r="M317" s="11" t="s">
        <v>211</v>
      </c>
      <c r="N317" s="11" t="s">
        <v>77</v>
      </c>
      <c r="O317" s="11" t="s">
        <v>77</v>
      </c>
      <c r="P317" s="11" t="s">
        <v>92</v>
      </c>
      <c r="Q317" s="11" t="s">
        <v>78</v>
      </c>
      <c r="R317" s="11" t="n">
        <v>3</v>
      </c>
      <c r="S317" s="11" t="s">
        <v>53</v>
      </c>
      <c r="T317" s="12" t="n">
        <v>41244</v>
      </c>
      <c r="U317" s="11" t="n">
        <v>2</v>
      </c>
      <c r="V317" s="11" t="s">
        <v>109</v>
      </c>
      <c r="W317" s="11" t="n">
        <f aca="false">R317*U317</f>
        <v>6</v>
      </c>
      <c r="X317" s="2" t="n">
        <v>741.46</v>
      </c>
      <c r="Y317" s="13" t="n">
        <v>144.95</v>
      </c>
      <c r="Z317" s="13" t="n">
        <f aca="false">Y317*SQRT(AA317)</f>
        <v>251.060764557109</v>
      </c>
      <c r="AA317" s="11" t="n">
        <v>3</v>
      </c>
      <c r="AB317" s="13" t="n">
        <v>674.56</v>
      </c>
      <c r="AC317" s="13" t="n">
        <v>130.09</v>
      </c>
      <c r="AD317" s="13" t="n">
        <f aca="false">AC317*SQRT(AE317)</f>
        <v>225.322489556635</v>
      </c>
      <c r="AE317" s="11" t="n">
        <v>3</v>
      </c>
      <c r="AF317" s="11" t="n">
        <f aca="false">LN(AB317/X317)</f>
        <v>-0.0945605889433551</v>
      </c>
      <c r="AG317" s="11" t="n">
        <f aca="false">((AD317)^2/((AB317)^2 * AE317)) + ((Z317)^2/((X317)^2 * AA317))</f>
        <v>0.0754091403564719</v>
      </c>
      <c r="AH317" s="11" t="n">
        <f aca="false">((AA317*AE317)/(AA317+AE317)) + ((U317*U317)/(U317+U317))</f>
        <v>2.5</v>
      </c>
      <c r="AI317" s="11" t="n">
        <f aca="false">AH317/3</f>
        <v>0.833333333333333</v>
      </c>
      <c r="AJ317" s="11" t="n">
        <f aca="false">AF317*AI317</f>
        <v>-0.0788004907861293</v>
      </c>
      <c r="AK317" s="11" t="s">
        <v>55</v>
      </c>
      <c r="AL317" s="11" t="s">
        <v>56</v>
      </c>
      <c r="AM317" s="11" t="s">
        <v>128</v>
      </c>
      <c r="AN317" s="11" t="s">
        <v>58</v>
      </c>
      <c r="AO317" s="11" t="s">
        <v>59</v>
      </c>
      <c r="AP317" s="11" t="s">
        <v>111</v>
      </c>
      <c r="AQ317" s="11" t="s">
        <v>162</v>
      </c>
    </row>
    <row r="318" customFormat="false" ht="13.8" hidden="false" customHeight="false" outlineLevel="0" collapsed="false">
      <c r="A318" s="11" t="s">
        <v>213</v>
      </c>
      <c r="B318" s="11" t="n">
        <v>23</v>
      </c>
      <c r="C318" s="11" t="s">
        <v>210</v>
      </c>
      <c r="D318" s="11" t="n">
        <v>2018</v>
      </c>
      <c r="E318" s="11" t="s">
        <v>89</v>
      </c>
      <c r="F318" s="11" t="s">
        <v>46</v>
      </c>
      <c r="G318" s="1" t="n">
        <v>8</v>
      </c>
      <c r="H318" s="1" t="n">
        <v>600</v>
      </c>
      <c r="I318" s="1" t="n">
        <f aca="false">(G318 +10) / (H318/1000)</f>
        <v>30</v>
      </c>
      <c r="J318" s="1" t="n">
        <v>7.9</v>
      </c>
      <c r="K318" s="22" t="s">
        <v>74</v>
      </c>
      <c r="L318" s="11" t="s">
        <v>90</v>
      </c>
      <c r="M318" s="11" t="s">
        <v>211</v>
      </c>
      <c r="N318" s="11" t="s">
        <v>77</v>
      </c>
      <c r="O318" s="11" t="s">
        <v>77</v>
      </c>
      <c r="P318" s="11" t="s">
        <v>92</v>
      </c>
      <c r="Q318" s="11" t="s">
        <v>78</v>
      </c>
      <c r="R318" s="11" t="n">
        <v>3</v>
      </c>
      <c r="S318" s="11" t="s">
        <v>53</v>
      </c>
      <c r="T318" s="12" t="n">
        <v>41395</v>
      </c>
      <c r="U318" s="11" t="n">
        <v>2</v>
      </c>
      <c r="V318" s="11" t="s">
        <v>109</v>
      </c>
      <c r="W318" s="11" t="n">
        <f aca="false">R318*U318</f>
        <v>6</v>
      </c>
      <c r="X318" s="2" t="n">
        <v>672.71</v>
      </c>
      <c r="Y318" s="13" t="n">
        <v>96.63</v>
      </c>
      <c r="Z318" s="13" t="n">
        <f aca="false">Y318*SQRT(AA318)</f>
        <v>167.368069535381</v>
      </c>
      <c r="AA318" s="11" t="n">
        <v>3</v>
      </c>
      <c r="AB318" s="13" t="n">
        <v>553.77</v>
      </c>
      <c r="AC318" s="13" t="n">
        <v>53.9</v>
      </c>
      <c r="AD318" s="13" t="n">
        <f aca="false">AC318*SQRT(AE318)</f>
        <v>93.3575385279625</v>
      </c>
      <c r="AE318" s="11" t="n">
        <v>3</v>
      </c>
      <c r="AF318" s="11" t="n">
        <f aca="false">LN(AB318/X318)</f>
        <v>-0.194564892299971</v>
      </c>
      <c r="AG318" s="11" t="n">
        <f aca="false">((AD318)^2/((AB318)^2 * AE318)) + ((Z318)^2/((X318)^2 * AA318))</f>
        <v>0.030106955553626</v>
      </c>
      <c r="AH318" s="11" t="n">
        <f aca="false">((AA318*AE318)/(AA318+AE318)) + ((U318*U318)/(U318+U318))</f>
        <v>2.5</v>
      </c>
      <c r="AI318" s="11" t="n">
        <f aca="false">AH318/3</f>
        <v>0.833333333333333</v>
      </c>
      <c r="AJ318" s="11" t="n">
        <f aca="false">AF318*AI318</f>
        <v>-0.162137410249976</v>
      </c>
      <c r="AK318" s="11" t="s">
        <v>55</v>
      </c>
      <c r="AL318" s="11" t="s">
        <v>56</v>
      </c>
      <c r="AM318" s="11" t="s">
        <v>128</v>
      </c>
      <c r="AN318" s="11" t="s">
        <v>58</v>
      </c>
      <c r="AO318" s="11" t="s">
        <v>59</v>
      </c>
      <c r="AP318" s="11" t="s">
        <v>111</v>
      </c>
      <c r="AQ318" s="11" t="s">
        <v>162</v>
      </c>
    </row>
    <row r="319" customFormat="false" ht="13.8" hidden="false" customHeight="false" outlineLevel="0" collapsed="false">
      <c r="A319" s="11" t="s">
        <v>213</v>
      </c>
      <c r="B319" s="11" t="n">
        <v>23</v>
      </c>
      <c r="C319" s="11" t="s">
        <v>210</v>
      </c>
      <c r="D319" s="11" t="n">
        <v>2018</v>
      </c>
      <c r="E319" s="11" t="s">
        <v>89</v>
      </c>
      <c r="F319" s="11" t="s">
        <v>46</v>
      </c>
      <c r="G319" s="1" t="n">
        <v>8</v>
      </c>
      <c r="H319" s="1" t="n">
        <v>600</v>
      </c>
      <c r="I319" s="1" t="n">
        <f aca="false">(G319 +10) / (H319/1000)</f>
        <v>30</v>
      </c>
      <c r="J319" s="1" t="n">
        <v>7.9</v>
      </c>
      <c r="K319" s="22" t="s">
        <v>74</v>
      </c>
      <c r="L319" s="11" t="s">
        <v>90</v>
      </c>
      <c r="M319" s="11" t="s">
        <v>211</v>
      </c>
      <c r="N319" s="11" t="s">
        <v>77</v>
      </c>
      <c r="O319" s="11" t="s">
        <v>77</v>
      </c>
      <c r="P319" s="11" t="s">
        <v>92</v>
      </c>
      <c r="Q319" s="11" t="s">
        <v>78</v>
      </c>
      <c r="R319" s="11" t="n">
        <v>3</v>
      </c>
      <c r="S319" s="11" t="s">
        <v>53</v>
      </c>
      <c r="T319" s="12" t="n">
        <v>41426</v>
      </c>
      <c r="U319" s="11" t="n">
        <v>2</v>
      </c>
      <c r="V319" s="11" t="s">
        <v>109</v>
      </c>
      <c r="W319" s="11" t="n">
        <f aca="false">R319*U319</f>
        <v>6</v>
      </c>
      <c r="X319" s="2" t="n">
        <v>704.3</v>
      </c>
      <c r="Y319" s="13" t="n">
        <v>35.3100000000001</v>
      </c>
      <c r="Z319" s="13" t="n">
        <f aca="false">Y319*SQRT(AA319)</f>
        <v>61.1587140152572</v>
      </c>
      <c r="AA319" s="11" t="n">
        <v>3</v>
      </c>
      <c r="AB319" s="13" t="n">
        <v>663.41</v>
      </c>
      <c r="AC319" s="13" t="n">
        <v>27.88</v>
      </c>
      <c r="AD319" s="13" t="n">
        <f aca="false">AC319*SQRT(AE319)</f>
        <v>48.2895765150203</v>
      </c>
      <c r="AE319" s="11" t="n">
        <v>3</v>
      </c>
      <c r="AF319" s="11" t="n">
        <f aca="false">LN(AB319/X319)</f>
        <v>-0.0598112014900987</v>
      </c>
      <c r="AG319" s="11" t="n">
        <f aca="false">((AD319)^2/((AB319)^2 * AE319)) + ((Z319)^2/((X319)^2 * AA319))</f>
        <v>0.00427963206308734</v>
      </c>
      <c r="AH319" s="11" t="n">
        <f aca="false">((AA319*AE319)/(AA319+AE319)) + ((U319*U319)/(U319+U319))</f>
        <v>2.5</v>
      </c>
      <c r="AI319" s="11" t="n">
        <f aca="false">AH319/3</f>
        <v>0.833333333333333</v>
      </c>
      <c r="AJ319" s="11" t="n">
        <f aca="false">AF319*AI319</f>
        <v>-0.0498426679084156</v>
      </c>
      <c r="AK319" s="11" t="s">
        <v>55</v>
      </c>
      <c r="AL319" s="11" t="s">
        <v>56</v>
      </c>
      <c r="AM319" s="11" t="s">
        <v>128</v>
      </c>
      <c r="AN319" s="11" t="s">
        <v>58</v>
      </c>
      <c r="AO319" s="11" t="s">
        <v>59</v>
      </c>
      <c r="AP319" s="11" t="s">
        <v>111</v>
      </c>
      <c r="AQ319" s="11" t="s">
        <v>162</v>
      </c>
    </row>
    <row r="320" customFormat="false" ht="13.8" hidden="false" customHeight="false" outlineLevel="0" collapsed="false">
      <c r="A320" s="11" t="s">
        <v>214</v>
      </c>
      <c r="B320" s="11" t="n">
        <v>24</v>
      </c>
      <c r="C320" s="11" t="s">
        <v>215</v>
      </c>
      <c r="D320" s="11" t="n">
        <v>2010</v>
      </c>
      <c r="E320" s="11" t="s">
        <v>159</v>
      </c>
      <c r="F320" s="11" t="s">
        <v>46</v>
      </c>
      <c r="G320" s="1" t="n">
        <v>7.5</v>
      </c>
      <c r="H320" s="1" t="n">
        <v>818</v>
      </c>
      <c r="I320" s="1" t="n">
        <f aca="false">(G320 +10) / (H320/1000)</f>
        <v>21.3936430317848</v>
      </c>
      <c r="J320" s="1" t="n">
        <v>7.6</v>
      </c>
      <c r="K320" s="11" t="s">
        <v>74</v>
      </c>
      <c r="L320" s="11" t="s">
        <v>90</v>
      </c>
      <c r="M320" s="11" t="s">
        <v>216</v>
      </c>
      <c r="N320" s="11" t="s">
        <v>50</v>
      </c>
      <c r="O320" s="11" t="s">
        <v>77</v>
      </c>
      <c r="P320" s="11" t="s">
        <v>92</v>
      </c>
      <c r="Q320" s="11" t="s">
        <v>78</v>
      </c>
      <c r="R320" s="11" t="n">
        <v>1.4</v>
      </c>
      <c r="S320" s="11" t="s">
        <v>79</v>
      </c>
      <c r="T320" s="12" t="n">
        <v>39173</v>
      </c>
      <c r="U320" s="11" t="n">
        <v>1</v>
      </c>
      <c r="V320" s="11" t="s">
        <v>109</v>
      </c>
      <c r="W320" s="11" t="n">
        <f aca="false">R320*U320</f>
        <v>1.4</v>
      </c>
      <c r="X320" s="13" t="n">
        <v>0.8</v>
      </c>
      <c r="Y320" s="13" t="n">
        <v>0.0800000000000001</v>
      </c>
      <c r="Z320" s="13" t="n">
        <f aca="false">Y320*SQRT(AA320)</f>
        <v>0.357770876399967</v>
      </c>
      <c r="AA320" s="11" t="n">
        <v>20</v>
      </c>
      <c r="AB320" s="13" t="n">
        <v>0.8</v>
      </c>
      <c r="AC320" s="13" t="n">
        <v>0.08</v>
      </c>
      <c r="AD320" s="13" t="n">
        <f aca="false">AC320*SQRT(AE320)</f>
        <v>0.50596442562694</v>
      </c>
      <c r="AE320" s="11" t="n">
        <v>40</v>
      </c>
      <c r="AF320" s="11" t="n">
        <f aca="false">LN(AB320/X320)</f>
        <v>0</v>
      </c>
      <c r="AG320" s="11" t="n">
        <f aca="false">((AD320)^2/((AB320)^2 * AE320)) + ((Z320)^2/((X320)^2 * AA320))</f>
        <v>0.02</v>
      </c>
      <c r="AH320" s="11" t="n">
        <f aca="false">((AA320*AE320)/(AA320+AE320)) + ((U320*U320)/(U320+U320))</f>
        <v>13.8333333333333</v>
      </c>
      <c r="AI320" s="11" t="n">
        <f aca="false">AH320/7</f>
        <v>1.97619047619048</v>
      </c>
      <c r="AJ320" s="11" t="n">
        <f aca="false">AF320*AI320</f>
        <v>0</v>
      </c>
      <c r="AK320" s="11" t="s">
        <v>217</v>
      </c>
      <c r="AL320" s="11" t="s">
        <v>69</v>
      </c>
      <c r="AM320" s="11" t="s">
        <v>70</v>
      </c>
      <c r="AN320" s="11" t="s">
        <v>58</v>
      </c>
      <c r="AO320" s="11" t="s">
        <v>94</v>
      </c>
      <c r="AP320" s="11" t="s">
        <v>98</v>
      </c>
      <c r="AQ320" s="11" t="s">
        <v>162</v>
      </c>
    </row>
    <row r="321" customFormat="false" ht="13.8" hidden="false" customHeight="false" outlineLevel="0" collapsed="false">
      <c r="A321" s="11" t="s">
        <v>214</v>
      </c>
      <c r="B321" s="11" t="n">
        <v>24</v>
      </c>
      <c r="C321" s="11" t="s">
        <v>215</v>
      </c>
      <c r="D321" s="11" t="n">
        <v>2010</v>
      </c>
      <c r="E321" s="11" t="s">
        <v>159</v>
      </c>
      <c r="F321" s="11" t="s">
        <v>46</v>
      </c>
      <c r="G321" s="1" t="n">
        <v>7.5</v>
      </c>
      <c r="H321" s="1" t="n">
        <v>818</v>
      </c>
      <c r="I321" s="1" t="n">
        <f aca="false">(G321 +10) / (H321/1000)</f>
        <v>21.3936430317848</v>
      </c>
      <c r="J321" s="1" t="n">
        <v>7.6</v>
      </c>
      <c r="K321" s="11" t="s">
        <v>74</v>
      </c>
      <c r="L321" s="11" t="s">
        <v>90</v>
      </c>
      <c r="M321" s="11" t="s">
        <v>216</v>
      </c>
      <c r="N321" s="11" t="s">
        <v>50</v>
      </c>
      <c r="O321" s="11" t="s">
        <v>77</v>
      </c>
      <c r="P321" s="11" t="s">
        <v>92</v>
      </c>
      <c r="Q321" s="11" t="s">
        <v>78</v>
      </c>
      <c r="R321" s="11" t="n">
        <v>1.4</v>
      </c>
      <c r="S321" s="11" t="s">
        <v>79</v>
      </c>
      <c r="T321" s="12" t="n">
        <v>39203</v>
      </c>
      <c r="U321" s="11" t="n">
        <v>1</v>
      </c>
      <c r="V321" s="11" t="s">
        <v>109</v>
      </c>
      <c r="W321" s="11" t="n">
        <f aca="false">R321*U321</f>
        <v>1.4</v>
      </c>
      <c r="X321" s="13" t="n">
        <v>0.51</v>
      </c>
      <c r="Y321" s="13" t="n">
        <v>0.05</v>
      </c>
      <c r="Z321" s="13" t="n">
        <f aca="false">Y321*SQRT(AA321)</f>
        <v>0.223606797749979</v>
      </c>
      <c r="AA321" s="11" t="n">
        <v>20</v>
      </c>
      <c r="AB321" s="13" t="n">
        <v>0.73</v>
      </c>
      <c r="AC321" s="13" t="n">
        <v>0.05</v>
      </c>
      <c r="AD321" s="13" t="n">
        <f aca="false">AC321*SQRT(AE321)</f>
        <v>0.316227766016838</v>
      </c>
      <c r="AE321" s="11" t="n">
        <v>40</v>
      </c>
      <c r="AF321" s="11" t="n">
        <f aca="false">LN(AB321/X321)</f>
        <v>0.358633808424065</v>
      </c>
      <c r="AG321" s="11" t="n">
        <f aca="false">((AD321)^2/((AB321)^2 * AE321)) + ((Z321)^2/((X321)^2 * AA321))</f>
        <v>0.0143029995031286</v>
      </c>
      <c r="AH321" s="11" t="n">
        <f aca="false">((AA321*AE321)/(AA321+AE321)) + ((U321*U321)/(U321+U321))</f>
        <v>13.8333333333333</v>
      </c>
      <c r="AI321" s="11" t="n">
        <f aca="false">AH321/7</f>
        <v>1.97619047619048</v>
      </c>
      <c r="AJ321" s="11" t="n">
        <f aca="false">AF321*AI321</f>
        <v>0.708728716647557</v>
      </c>
      <c r="AK321" s="11" t="s">
        <v>217</v>
      </c>
      <c r="AL321" s="11" t="s">
        <v>69</v>
      </c>
      <c r="AM321" s="11" t="s">
        <v>70</v>
      </c>
      <c r="AN321" s="11" t="s">
        <v>58</v>
      </c>
      <c r="AO321" s="11" t="s">
        <v>94</v>
      </c>
      <c r="AP321" s="11" t="s">
        <v>98</v>
      </c>
      <c r="AQ321" s="11" t="s">
        <v>162</v>
      </c>
    </row>
    <row r="322" customFormat="false" ht="13.8" hidden="false" customHeight="false" outlineLevel="0" collapsed="false">
      <c r="A322" s="11" t="s">
        <v>214</v>
      </c>
      <c r="B322" s="11" t="n">
        <v>24</v>
      </c>
      <c r="C322" s="11" t="s">
        <v>215</v>
      </c>
      <c r="D322" s="11" t="n">
        <v>2010</v>
      </c>
      <c r="E322" s="11" t="s">
        <v>159</v>
      </c>
      <c r="F322" s="11" t="s">
        <v>46</v>
      </c>
      <c r="G322" s="1" t="n">
        <v>7.5</v>
      </c>
      <c r="H322" s="1" t="n">
        <v>818</v>
      </c>
      <c r="I322" s="1" t="n">
        <f aca="false">(G322 +10) / (H322/1000)</f>
        <v>21.3936430317848</v>
      </c>
      <c r="J322" s="1" t="n">
        <v>7.6</v>
      </c>
      <c r="K322" s="11" t="s">
        <v>74</v>
      </c>
      <c r="L322" s="11" t="s">
        <v>90</v>
      </c>
      <c r="M322" s="11" t="s">
        <v>216</v>
      </c>
      <c r="N322" s="11" t="s">
        <v>50</v>
      </c>
      <c r="O322" s="11" t="s">
        <v>77</v>
      </c>
      <c r="P322" s="11" t="s">
        <v>92</v>
      </c>
      <c r="Q322" s="11" t="s">
        <v>78</v>
      </c>
      <c r="R322" s="11" t="n">
        <v>1.4</v>
      </c>
      <c r="S322" s="11" t="s">
        <v>79</v>
      </c>
      <c r="T322" s="12" t="n">
        <v>39326</v>
      </c>
      <c r="U322" s="11" t="n">
        <v>1</v>
      </c>
      <c r="V322" s="11" t="s">
        <v>109</v>
      </c>
      <c r="W322" s="11" t="n">
        <f aca="false">R322*U322</f>
        <v>1.4</v>
      </c>
      <c r="X322" s="13" t="n">
        <v>0.58</v>
      </c>
      <c r="Y322" s="13" t="n">
        <v>0.0399999999999999</v>
      </c>
      <c r="Z322" s="13" t="n">
        <f aca="false">Y322*SQRT(AA322)</f>
        <v>0.178885438199983</v>
      </c>
      <c r="AA322" s="11" t="n">
        <v>20</v>
      </c>
      <c r="AB322" s="13" t="n">
        <v>0.69</v>
      </c>
      <c r="AC322" s="13" t="n">
        <v>0.04</v>
      </c>
      <c r="AD322" s="13" t="n">
        <f aca="false">AC322*SQRT(AE322)</f>
        <v>0.252982212813471</v>
      </c>
      <c r="AE322" s="11" t="n">
        <v>40</v>
      </c>
      <c r="AF322" s="11" t="n">
        <f aca="false">LN(AB322/X322)</f>
        <v>0.17366349405084</v>
      </c>
      <c r="AG322" s="11" t="n">
        <f aca="false">((AD322)^2/((AB322)^2 * AE322)) + ((Z322)^2/((X322)^2 * AA322))</f>
        <v>0.00811688108969003</v>
      </c>
      <c r="AH322" s="11" t="n">
        <f aca="false">((AA322*AE322)/(AA322+AE322)) + ((U322*U322)/(U322+U322))</f>
        <v>13.8333333333333</v>
      </c>
      <c r="AI322" s="11" t="n">
        <f aca="false">AH322/7</f>
        <v>1.97619047619048</v>
      </c>
      <c r="AJ322" s="11" t="n">
        <f aca="false">AF322*AI322</f>
        <v>0.343192143005231</v>
      </c>
      <c r="AK322" s="11" t="s">
        <v>217</v>
      </c>
      <c r="AL322" s="11" t="s">
        <v>69</v>
      </c>
      <c r="AM322" s="11" t="s">
        <v>70</v>
      </c>
      <c r="AN322" s="11" t="s">
        <v>58</v>
      </c>
      <c r="AO322" s="11" t="s">
        <v>94</v>
      </c>
      <c r="AP322" s="11" t="s">
        <v>98</v>
      </c>
      <c r="AQ322" s="11" t="s">
        <v>162</v>
      </c>
    </row>
    <row r="323" customFormat="false" ht="13.8" hidden="false" customHeight="false" outlineLevel="0" collapsed="false">
      <c r="A323" s="11" t="s">
        <v>214</v>
      </c>
      <c r="B323" s="11" t="n">
        <v>24</v>
      </c>
      <c r="C323" s="11" t="s">
        <v>215</v>
      </c>
      <c r="D323" s="11" t="n">
        <v>2010</v>
      </c>
      <c r="E323" s="11" t="s">
        <v>159</v>
      </c>
      <c r="F323" s="11" t="s">
        <v>46</v>
      </c>
      <c r="G323" s="1" t="n">
        <v>7.5</v>
      </c>
      <c r="H323" s="1" t="n">
        <v>818</v>
      </c>
      <c r="I323" s="1" t="n">
        <f aca="false">(G323 +10) / (H323/1000)</f>
        <v>21.3936430317848</v>
      </c>
      <c r="J323" s="1" t="n">
        <v>7.6</v>
      </c>
      <c r="K323" s="11" t="s">
        <v>74</v>
      </c>
      <c r="L323" s="11" t="s">
        <v>90</v>
      </c>
      <c r="M323" s="11" t="s">
        <v>216</v>
      </c>
      <c r="N323" s="11" t="s">
        <v>50</v>
      </c>
      <c r="O323" s="11" t="s">
        <v>77</v>
      </c>
      <c r="P323" s="11" t="s">
        <v>92</v>
      </c>
      <c r="Q323" s="11" t="s">
        <v>78</v>
      </c>
      <c r="R323" s="11" t="n">
        <v>1.4</v>
      </c>
      <c r="S323" s="11" t="s">
        <v>79</v>
      </c>
      <c r="T323" s="12" t="n">
        <v>39387</v>
      </c>
      <c r="U323" s="11" t="n">
        <v>1</v>
      </c>
      <c r="V323" s="11" t="s">
        <v>109</v>
      </c>
      <c r="W323" s="11" t="n">
        <f aca="false">R323*U323</f>
        <v>1.4</v>
      </c>
      <c r="X323" s="13" t="n">
        <v>0.8</v>
      </c>
      <c r="Y323" s="13" t="n">
        <v>0.04</v>
      </c>
      <c r="Z323" s="13" t="n">
        <f aca="false">Y323*SQRT(AA323)</f>
        <v>0.178885438199983</v>
      </c>
      <c r="AA323" s="11" t="n">
        <v>20</v>
      </c>
      <c r="AB323" s="13" t="n">
        <v>0.84</v>
      </c>
      <c r="AC323" s="13" t="n">
        <v>0.05</v>
      </c>
      <c r="AD323" s="13" t="n">
        <f aca="false">AC323*SQRT(AE323)</f>
        <v>0.316227766016838</v>
      </c>
      <c r="AE323" s="11" t="n">
        <v>40</v>
      </c>
      <c r="AF323" s="11" t="n">
        <f aca="false">LN(AB323/X323)</f>
        <v>0.0487901641694318</v>
      </c>
      <c r="AG323" s="11" t="n">
        <f aca="false">((AD323)^2/((AB323)^2 * AE323)) + ((Z323)^2/((X323)^2 * AA323))</f>
        <v>0.00604308390022677</v>
      </c>
      <c r="AH323" s="11" t="n">
        <f aca="false">((AA323*AE323)/(AA323+AE323)) + ((U323*U323)/(U323+U323))</f>
        <v>13.8333333333333</v>
      </c>
      <c r="AI323" s="11" t="n">
        <f aca="false">AH323/7</f>
        <v>1.97619047619048</v>
      </c>
      <c r="AJ323" s="11" t="n">
        <f aca="false">AF323*AI323</f>
        <v>0.0964186577634009</v>
      </c>
      <c r="AK323" s="11" t="s">
        <v>217</v>
      </c>
      <c r="AL323" s="11" t="s">
        <v>69</v>
      </c>
      <c r="AM323" s="11" t="s">
        <v>70</v>
      </c>
      <c r="AN323" s="11" t="s">
        <v>58</v>
      </c>
      <c r="AO323" s="11" t="s">
        <v>94</v>
      </c>
      <c r="AP323" s="11" t="s">
        <v>98</v>
      </c>
      <c r="AQ323" s="11" t="s">
        <v>162</v>
      </c>
    </row>
    <row r="324" customFormat="false" ht="13.8" hidden="false" customHeight="false" outlineLevel="0" collapsed="false">
      <c r="A324" s="11" t="s">
        <v>214</v>
      </c>
      <c r="B324" s="11" t="n">
        <v>24</v>
      </c>
      <c r="C324" s="11" t="s">
        <v>215</v>
      </c>
      <c r="D324" s="11" t="n">
        <v>2010</v>
      </c>
      <c r="E324" s="11" t="s">
        <v>159</v>
      </c>
      <c r="F324" s="11" t="s">
        <v>46</v>
      </c>
      <c r="G324" s="1" t="n">
        <v>7.5</v>
      </c>
      <c r="H324" s="1" t="n">
        <v>818</v>
      </c>
      <c r="I324" s="1" t="n">
        <f aca="false">(G324 +10) / (H324/1000)</f>
        <v>21.3936430317848</v>
      </c>
      <c r="J324" s="1" t="n">
        <v>7.6</v>
      </c>
      <c r="K324" s="11" t="s">
        <v>74</v>
      </c>
      <c r="L324" s="11" t="s">
        <v>90</v>
      </c>
      <c r="M324" s="11" t="s">
        <v>216</v>
      </c>
      <c r="N324" s="11" t="s">
        <v>50</v>
      </c>
      <c r="O324" s="11" t="s">
        <v>77</v>
      </c>
      <c r="P324" s="11" t="s">
        <v>92</v>
      </c>
      <c r="Q324" s="11" t="s">
        <v>78</v>
      </c>
      <c r="R324" s="11" t="n">
        <v>1.4</v>
      </c>
      <c r="S324" s="11" t="s">
        <v>79</v>
      </c>
      <c r="T324" s="12" t="n">
        <v>39508</v>
      </c>
      <c r="U324" s="11" t="n">
        <v>1</v>
      </c>
      <c r="V324" s="11" t="s">
        <v>109</v>
      </c>
      <c r="W324" s="11" t="n">
        <f aca="false">R324*U324</f>
        <v>1.4</v>
      </c>
      <c r="X324" s="13" t="n">
        <v>0.59</v>
      </c>
      <c r="Y324" s="13" t="n">
        <v>0.08</v>
      </c>
      <c r="Z324" s="13" t="n">
        <f aca="false">Y324*SQRT(AA324)</f>
        <v>0.357770876399966</v>
      </c>
      <c r="AA324" s="11" t="n">
        <v>20</v>
      </c>
      <c r="AB324" s="13" t="n">
        <v>0.77</v>
      </c>
      <c r="AC324" s="13" t="n">
        <v>0.09</v>
      </c>
      <c r="AD324" s="13" t="n">
        <f aca="false">AC324*SQRT(AE324)</f>
        <v>0.569209978830308</v>
      </c>
      <c r="AE324" s="11" t="n">
        <v>40</v>
      </c>
      <c r="AF324" s="11" t="n">
        <f aca="false">LN(AB324/X324)</f>
        <v>0.266267977947964</v>
      </c>
      <c r="AG324" s="11" t="n">
        <f aca="false">((AD324)^2/((AB324)^2 * AE324)) + ((Z324)^2/((X324)^2 * AA324))</f>
        <v>0.0320471844142083</v>
      </c>
      <c r="AH324" s="11" t="n">
        <f aca="false">((AA324*AE324)/(AA324+AE324)) + ((U324*U324)/(U324+U324))</f>
        <v>13.8333333333333</v>
      </c>
      <c r="AI324" s="11" t="n">
        <f aca="false">AH324/7</f>
        <v>1.97619047619048</v>
      </c>
      <c r="AJ324" s="11" t="n">
        <f aca="false">AF324*AI324</f>
        <v>0.526196242135262</v>
      </c>
      <c r="AK324" s="11" t="s">
        <v>217</v>
      </c>
      <c r="AL324" s="11" t="s">
        <v>69</v>
      </c>
      <c r="AM324" s="11" t="s">
        <v>70</v>
      </c>
      <c r="AN324" s="11" t="s">
        <v>58</v>
      </c>
      <c r="AO324" s="11" t="s">
        <v>94</v>
      </c>
      <c r="AP324" s="11" t="s">
        <v>98</v>
      </c>
      <c r="AQ324" s="11" t="s">
        <v>162</v>
      </c>
    </row>
    <row r="325" customFormat="false" ht="13.8" hidden="false" customHeight="false" outlineLevel="0" collapsed="false">
      <c r="A325" s="11" t="s">
        <v>214</v>
      </c>
      <c r="B325" s="11" t="n">
        <v>24</v>
      </c>
      <c r="C325" s="11" t="s">
        <v>215</v>
      </c>
      <c r="D325" s="11" t="n">
        <v>2010</v>
      </c>
      <c r="E325" s="11" t="s">
        <v>159</v>
      </c>
      <c r="F325" s="11" t="s">
        <v>46</v>
      </c>
      <c r="G325" s="1" t="n">
        <v>7.5</v>
      </c>
      <c r="H325" s="1" t="n">
        <v>818</v>
      </c>
      <c r="I325" s="1" t="n">
        <f aca="false">(G325 +10) / (H325/1000)</f>
        <v>21.3936430317848</v>
      </c>
      <c r="J325" s="1" t="n">
        <v>7.6</v>
      </c>
      <c r="K325" s="11" t="s">
        <v>74</v>
      </c>
      <c r="L325" s="11" t="s">
        <v>90</v>
      </c>
      <c r="M325" s="11" t="s">
        <v>216</v>
      </c>
      <c r="N325" s="11" t="s">
        <v>50</v>
      </c>
      <c r="O325" s="11" t="s">
        <v>77</v>
      </c>
      <c r="P325" s="11" t="s">
        <v>92</v>
      </c>
      <c r="Q325" s="11" t="s">
        <v>78</v>
      </c>
      <c r="R325" s="11" t="n">
        <v>1.4</v>
      </c>
      <c r="S325" s="11" t="s">
        <v>79</v>
      </c>
      <c r="T325" s="12" t="n">
        <v>39539</v>
      </c>
      <c r="U325" s="11" t="n">
        <v>1</v>
      </c>
      <c r="V325" s="11" t="s">
        <v>109</v>
      </c>
      <c r="W325" s="11" t="n">
        <f aca="false">R325*U325</f>
        <v>1.4</v>
      </c>
      <c r="X325" s="13" t="n">
        <v>0.59</v>
      </c>
      <c r="Y325" s="13" t="n">
        <v>0.06</v>
      </c>
      <c r="Z325" s="13" t="n">
        <f aca="false">Y325*SQRT(AA325)</f>
        <v>0.268328157299974</v>
      </c>
      <c r="AA325" s="11" t="n">
        <v>20</v>
      </c>
      <c r="AB325" s="13" t="n">
        <v>0.66</v>
      </c>
      <c r="AC325" s="13" t="n">
        <v>0.0499999999999999</v>
      </c>
      <c r="AD325" s="13" t="n">
        <f aca="false">AC325*SQRT(AE325)</f>
        <v>0.316227766016838</v>
      </c>
      <c r="AE325" s="11" t="n">
        <v>40</v>
      </c>
      <c r="AF325" s="11" t="n">
        <f aca="false">LN(AB325/X325)</f>
        <v>0.112117298120706</v>
      </c>
      <c r="AG325" s="11" t="n">
        <f aca="false">((AD325)^2/((AB325)^2 * AE325)) + ((Z325)^2/((X325)^2 * AA325))</f>
        <v>0.0160810660732313</v>
      </c>
      <c r="AH325" s="11" t="n">
        <f aca="false">((AA325*AE325)/(AA325+AE325)) + ((U325*U325)/(U325+U325))</f>
        <v>13.8333333333333</v>
      </c>
      <c r="AI325" s="11" t="n">
        <f aca="false">AH325/7</f>
        <v>1.97619047619048</v>
      </c>
      <c r="AJ325" s="11" t="n">
        <f aca="false">AF325*AI325</f>
        <v>0.221565136762348</v>
      </c>
      <c r="AK325" s="11" t="s">
        <v>217</v>
      </c>
      <c r="AL325" s="11" t="s">
        <v>69</v>
      </c>
      <c r="AM325" s="11" t="s">
        <v>70</v>
      </c>
      <c r="AN325" s="11" t="s">
        <v>58</v>
      </c>
      <c r="AO325" s="11" t="s">
        <v>94</v>
      </c>
      <c r="AP325" s="11" t="s">
        <v>98</v>
      </c>
      <c r="AQ325" s="11" t="s">
        <v>162</v>
      </c>
    </row>
    <row r="326" customFormat="false" ht="13.8" hidden="false" customHeight="false" outlineLevel="0" collapsed="false">
      <c r="A326" s="11" t="s">
        <v>214</v>
      </c>
      <c r="B326" s="11" t="n">
        <v>24</v>
      </c>
      <c r="C326" s="11" t="s">
        <v>215</v>
      </c>
      <c r="D326" s="11" t="n">
        <v>2010</v>
      </c>
      <c r="E326" s="11" t="s">
        <v>159</v>
      </c>
      <c r="F326" s="11" t="s">
        <v>46</v>
      </c>
      <c r="G326" s="1" t="n">
        <v>7.5</v>
      </c>
      <c r="H326" s="1" t="n">
        <v>818</v>
      </c>
      <c r="I326" s="1" t="n">
        <f aca="false">(G326 +10) / (H326/1000)</f>
        <v>21.3936430317848</v>
      </c>
      <c r="J326" s="1" t="n">
        <v>7.6</v>
      </c>
      <c r="K326" s="11" t="s">
        <v>74</v>
      </c>
      <c r="L326" s="11" t="s">
        <v>90</v>
      </c>
      <c r="M326" s="11" t="s">
        <v>216</v>
      </c>
      <c r="N326" s="11" t="s">
        <v>50</v>
      </c>
      <c r="O326" s="11" t="s">
        <v>77</v>
      </c>
      <c r="P326" s="11" t="s">
        <v>92</v>
      </c>
      <c r="Q326" s="11" t="s">
        <v>78</v>
      </c>
      <c r="R326" s="11" t="n">
        <v>1.4</v>
      </c>
      <c r="S326" s="11" t="s">
        <v>79</v>
      </c>
      <c r="T326" s="12" t="n">
        <v>39600</v>
      </c>
      <c r="U326" s="11" t="n">
        <v>1</v>
      </c>
      <c r="V326" s="11" t="s">
        <v>109</v>
      </c>
      <c r="W326" s="11" t="n">
        <f aca="false">R326*U326</f>
        <v>1.4</v>
      </c>
      <c r="X326" s="13" t="n">
        <v>0.68</v>
      </c>
      <c r="Y326" s="13" t="n">
        <v>0.05</v>
      </c>
      <c r="Z326" s="13" t="n">
        <f aca="false">Y326*SQRT(AA326)</f>
        <v>0.223606797749979</v>
      </c>
      <c r="AA326" s="11" t="n">
        <v>20</v>
      </c>
      <c r="AB326" s="13" t="n">
        <v>0.85</v>
      </c>
      <c r="AC326" s="13" t="n">
        <v>0.0800000000000001</v>
      </c>
      <c r="AD326" s="13" t="n">
        <f aca="false">AC326*SQRT(AE326)</f>
        <v>0.505964425626941</v>
      </c>
      <c r="AE326" s="11" t="n">
        <v>40</v>
      </c>
      <c r="AF326" s="11" t="n">
        <f aca="false">LN(AB326/X326)</f>
        <v>0.22314355131421</v>
      </c>
      <c r="AG326" s="11" t="n">
        <f aca="false">((AD326)^2/((AB326)^2 * AE326)) + ((Z326)^2/((X326)^2 * AA326))</f>
        <v>0.014264705882353</v>
      </c>
      <c r="AH326" s="11" t="n">
        <f aca="false">((AA326*AE326)/(AA326+AE326)) + ((U326*U326)/(U326+U326))</f>
        <v>13.8333333333333</v>
      </c>
      <c r="AI326" s="11" t="n">
        <f aca="false">AH326/7</f>
        <v>1.97619047619048</v>
      </c>
      <c r="AJ326" s="11" t="n">
        <f aca="false">AF326*AI326</f>
        <v>0.440974160930463</v>
      </c>
      <c r="AK326" s="11" t="s">
        <v>217</v>
      </c>
      <c r="AL326" s="11" t="s">
        <v>69</v>
      </c>
      <c r="AM326" s="11" t="s">
        <v>70</v>
      </c>
      <c r="AN326" s="11" t="s">
        <v>58</v>
      </c>
      <c r="AO326" s="11" t="s">
        <v>94</v>
      </c>
      <c r="AP326" s="11" t="s">
        <v>98</v>
      </c>
      <c r="AQ326" s="11" t="s">
        <v>162</v>
      </c>
    </row>
    <row r="327" customFormat="false" ht="13.8" hidden="false" customHeight="false" outlineLevel="0" collapsed="false">
      <c r="A327" s="11" t="s">
        <v>218</v>
      </c>
      <c r="B327" s="11" t="n">
        <v>25</v>
      </c>
      <c r="C327" s="11" t="s">
        <v>219</v>
      </c>
      <c r="D327" s="11" t="n">
        <v>2016</v>
      </c>
      <c r="E327" s="11" t="s">
        <v>220</v>
      </c>
      <c r="F327" s="11" t="s">
        <v>46</v>
      </c>
      <c r="G327" s="1" t="n">
        <v>1.34</v>
      </c>
      <c r="H327" s="1" t="n">
        <v>408.45</v>
      </c>
      <c r="I327" s="1" t="n">
        <f aca="false">(G327 +10) / (H327/1000)</f>
        <v>27.7634961439589</v>
      </c>
      <c r="J327" s="1" t="n">
        <v>7.7</v>
      </c>
      <c r="K327" s="11" t="s">
        <v>74</v>
      </c>
      <c r="L327" s="11" t="s">
        <v>90</v>
      </c>
      <c r="M327" s="11" t="s">
        <v>221</v>
      </c>
      <c r="N327" s="11" t="s">
        <v>77</v>
      </c>
      <c r="O327" s="11" t="s">
        <v>77</v>
      </c>
      <c r="P327" s="11" t="s">
        <v>92</v>
      </c>
      <c r="Q327" s="11" t="s">
        <v>184</v>
      </c>
      <c r="R327" s="11" t="n">
        <v>1.03</v>
      </c>
      <c r="S327" s="11" t="s">
        <v>79</v>
      </c>
      <c r="T327" s="12" t="n">
        <v>41426</v>
      </c>
      <c r="U327" s="11" t="n">
        <v>3</v>
      </c>
      <c r="V327" s="11" t="s">
        <v>80</v>
      </c>
      <c r="W327" s="11" t="n">
        <f aca="false">R327*U327</f>
        <v>3.09</v>
      </c>
      <c r="X327" s="2" t="n">
        <v>250.59</v>
      </c>
      <c r="Y327" s="2" t="n">
        <v>3.54999999999998</v>
      </c>
      <c r="Z327" s="13" t="n">
        <f aca="false">Y327*SQRT(AA327)</f>
        <v>8.69568858688024</v>
      </c>
      <c r="AA327" s="11" t="n">
        <v>6</v>
      </c>
      <c r="AB327" s="2" t="n">
        <v>173.76</v>
      </c>
      <c r="AC327" s="2" t="n">
        <v>11.82</v>
      </c>
      <c r="AD327" s="13" t="n">
        <f aca="false">AC327*SQRT(AE327)</f>
        <v>28.9529687596972</v>
      </c>
      <c r="AE327" s="11" t="n">
        <v>6</v>
      </c>
      <c r="AF327" s="11" t="n">
        <f aca="false">LN(AB327/X327)</f>
        <v>-0.366143100690354</v>
      </c>
      <c r="AG327" s="11" t="n">
        <f aca="false">((AD327)^2/((AB327)^2 * AE327)) + ((Z327)^2/((X327)^2 * AA327))</f>
        <v>0.00482807345137462</v>
      </c>
      <c r="AH327" s="11" t="n">
        <f aca="false">((AA327*AE327)/(AA327+AE327)) + ((U327*U327)/(U327+U327))</f>
        <v>4.5</v>
      </c>
      <c r="AI327" s="11" t="n">
        <f aca="false">AH327/4</f>
        <v>1.125</v>
      </c>
      <c r="AJ327" s="11" t="n">
        <f aca="false">AF327*AI327</f>
        <v>-0.411910988276648</v>
      </c>
      <c r="AK327" s="11" t="s">
        <v>217</v>
      </c>
      <c r="AL327" s="11" t="s">
        <v>69</v>
      </c>
      <c r="AM327" s="11" t="s">
        <v>70</v>
      </c>
      <c r="AN327" s="11" t="s">
        <v>58</v>
      </c>
      <c r="AO327" s="11" t="s">
        <v>59</v>
      </c>
      <c r="AP327" s="11" t="s">
        <v>222</v>
      </c>
      <c r="AQ327" s="11" t="s">
        <v>162</v>
      </c>
    </row>
    <row r="328" customFormat="false" ht="13.8" hidden="false" customHeight="false" outlineLevel="0" collapsed="false">
      <c r="A328" s="11" t="s">
        <v>218</v>
      </c>
      <c r="B328" s="11" t="n">
        <v>25</v>
      </c>
      <c r="C328" s="11" t="s">
        <v>219</v>
      </c>
      <c r="D328" s="11" t="n">
        <v>2016</v>
      </c>
      <c r="E328" s="11" t="s">
        <v>220</v>
      </c>
      <c r="F328" s="11" t="s">
        <v>46</v>
      </c>
      <c r="G328" s="1" t="n">
        <v>1.34</v>
      </c>
      <c r="H328" s="1" t="n">
        <v>408.45</v>
      </c>
      <c r="I328" s="1" t="n">
        <f aca="false">(G328 +10) / (H328/1000)</f>
        <v>27.7634961439589</v>
      </c>
      <c r="J328" s="1" t="n">
        <v>7.7</v>
      </c>
      <c r="K328" s="11" t="s">
        <v>74</v>
      </c>
      <c r="L328" s="11" t="s">
        <v>90</v>
      </c>
      <c r="M328" s="11" t="s">
        <v>221</v>
      </c>
      <c r="N328" s="11" t="s">
        <v>77</v>
      </c>
      <c r="O328" s="11" t="s">
        <v>77</v>
      </c>
      <c r="P328" s="11" t="s">
        <v>92</v>
      </c>
      <c r="Q328" s="11" t="s">
        <v>184</v>
      </c>
      <c r="R328" s="11" t="n">
        <v>1.03</v>
      </c>
      <c r="S328" s="11" t="s">
        <v>79</v>
      </c>
      <c r="T328" s="12" t="n">
        <v>41456</v>
      </c>
      <c r="U328" s="11" t="n">
        <v>3</v>
      </c>
      <c r="V328" s="11" t="s">
        <v>80</v>
      </c>
      <c r="W328" s="11" t="n">
        <f aca="false">R328*U328</f>
        <v>3.09</v>
      </c>
      <c r="X328" s="2" t="n">
        <v>291.96</v>
      </c>
      <c r="Y328" s="13" t="n">
        <v>4.73000000000002</v>
      </c>
      <c r="Z328" s="13" t="n">
        <f aca="false">Y328*SQRT(AA328)</f>
        <v>11.5860864833645</v>
      </c>
      <c r="AA328" s="11" t="n">
        <v>6</v>
      </c>
      <c r="AB328" s="2" t="n">
        <v>232.86</v>
      </c>
      <c r="AC328" s="13" t="n">
        <v>11.23</v>
      </c>
      <c r="AD328" s="13" t="n">
        <f aca="false">AC328*SQRT(AE328)</f>
        <v>27.5077698114551</v>
      </c>
      <c r="AE328" s="11" t="n">
        <v>6</v>
      </c>
      <c r="AF328" s="11" t="n">
        <f aca="false">LN(AB328/X328)</f>
        <v>-0.226179391974562</v>
      </c>
      <c r="AG328" s="11" t="n">
        <f aca="false">((AD328)^2/((AB328)^2 * AE328)) + ((Z328)^2/((X328)^2 * AA328))</f>
        <v>0.00258825338470769</v>
      </c>
      <c r="AH328" s="11" t="n">
        <f aca="false">((AA328*AE328)/(AA328+AE328)) + ((U328*U328)/(U328+U328))</f>
        <v>4.5</v>
      </c>
      <c r="AI328" s="11" t="n">
        <f aca="false">AH328/4</f>
        <v>1.125</v>
      </c>
      <c r="AJ328" s="11" t="n">
        <f aca="false">AF328*AI328</f>
        <v>-0.254451815971382</v>
      </c>
      <c r="AK328" s="11" t="s">
        <v>217</v>
      </c>
      <c r="AL328" s="11" t="s">
        <v>69</v>
      </c>
      <c r="AM328" s="11" t="s">
        <v>70</v>
      </c>
      <c r="AN328" s="11" t="s">
        <v>58</v>
      </c>
      <c r="AO328" s="11" t="s">
        <v>59</v>
      </c>
      <c r="AP328" s="11" t="s">
        <v>222</v>
      </c>
      <c r="AQ328" s="11" t="s">
        <v>162</v>
      </c>
    </row>
    <row r="329" customFormat="false" ht="13.8" hidden="false" customHeight="false" outlineLevel="0" collapsed="false">
      <c r="A329" s="11" t="s">
        <v>218</v>
      </c>
      <c r="B329" s="11" t="n">
        <v>25</v>
      </c>
      <c r="C329" s="11" t="s">
        <v>219</v>
      </c>
      <c r="D329" s="11" t="n">
        <v>2016</v>
      </c>
      <c r="E329" s="11" t="s">
        <v>220</v>
      </c>
      <c r="F329" s="11" t="s">
        <v>46</v>
      </c>
      <c r="G329" s="1" t="n">
        <v>1.34</v>
      </c>
      <c r="H329" s="1" t="n">
        <v>408.45</v>
      </c>
      <c r="I329" s="1" t="n">
        <f aca="false">(G329 +10) / (H329/1000)</f>
        <v>27.7634961439589</v>
      </c>
      <c r="J329" s="1" t="n">
        <v>7.7</v>
      </c>
      <c r="K329" s="11" t="s">
        <v>74</v>
      </c>
      <c r="L329" s="11" t="s">
        <v>90</v>
      </c>
      <c r="M329" s="11" t="s">
        <v>221</v>
      </c>
      <c r="N329" s="11" t="s">
        <v>77</v>
      </c>
      <c r="O329" s="11" t="s">
        <v>77</v>
      </c>
      <c r="P329" s="11" t="s">
        <v>92</v>
      </c>
      <c r="Q329" s="11" t="s">
        <v>184</v>
      </c>
      <c r="R329" s="11" t="n">
        <v>1.03</v>
      </c>
      <c r="S329" s="11" t="s">
        <v>79</v>
      </c>
      <c r="T329" s="12" t="n">
        <v>41487</v>
      </c>
      <c r="U329" s="11" t="n">
        <v>3</v>
      </c>
      <c r="V329" s="11" t="s">
        <v>80</v>
      </c>
      <c r="W329" s="11" t="n">
        <f aca="false">R329*U329</f>
        <v>3.09</v>
      </c>
      <c r="X329" s="2" t="n">
        <v>339.24</v>
      </c>
      <c r="Y329" s="13" t="n">
        <v>16.55</v>
      </c>
      <c r="Z329" s="13" t="n">
        <f aca="false">Y329*SQRT(AA329)</f>
        <v>40.5390552430616</v>
      </c>
      <c r="AA329" s="11" t="n">
        <v>6</v>
      </c>
      <c r="AB329" s="2" t="n">
        <v>290.78</v>
      </c>
      <c r="AC329" s="13" t="n">
        <v>10.64</v>
      </c>
      <c r="AD329" s="13" t="n">
        <f aca="false">AC329*SQRT(AE329)</f>
        <v>26.0625708632131</v>
      </c>
      <c r="AE329" s="11" t="n">
        <v>6</v>
      </c>
      <c r="AF329" s="11" t="n">
        <f aca="false">LN(AB329/X329)</f>
        <v>-0.15414085399022</v>
      </c>
      <c r="AG329" s="11" t="n">
        <f aca="false">((AD329)^2/((AB329)^2 * AE329)) + ((Z329)^2/((X329)^2 * AA329))</f>
        <v>0.0037189456694646</v>
      </c>
      <c r="AH329" s="11" t="n">
        <f aca="false">((AA329*AE329)/(AA329+AE329)) + ((U329*U329)/(U329+U329))</f>
        <v>4.5</v>
      </c>
      <c r="AI329" s="11" t="n">
        <f aca="false">AH329/4</f>
        <v>1.125</v>
      </c>
      <c r="AJ329" s="11" t="n">
        <f aca="false">AF329*AI329</f>
        <v>-0.173408460738998</v>
      </c>
      <c r="AK329" s="11" t="s">
        <v>217</v>
      </c>
      <c r="AL329" s="11" t="s">
        <v>69</v>
      </c>
      <c r="AM329" s="11" t="s">
        <v>70</v>
      </c>
      <c r="AN329" s="11" t="s">
        <v>58</v>
      </c>
      <c r="AO329" s="11" t="s">
        <v>59</v>
      </c>
      <c r="AP329" s="11" t="s">
        <v>222</v>
      </c>
      <c r="AQ329" s="11" t="s">
        <v>162</v>
      </c>
    </row>
    <row r="330" customFormat="false" ht="13.8" hidden="false" customHeight="false" outlineLevel="0" collapsed="false">
      <c r="A330" s="11" t="s">
        <v>218</v>
      </c>
      <c r="B330" s="11" t="n">
        <v>25</v>
      </c>
      <c r="C330" s="11" t="s">
        <v>219</v>
      </c>
      <c r="D330" s="11" t="n">
        <v>2016</v>
      </c>
      <c r="E330" s="11" t="s">
        <v>220</v>
      </c>
      <c r="F330" s="11" t="s">
        <v>46</v>
      </c>
      <c r="G330" s="1" t="n">
        <v>1.34</v>
      </c>
      <c r="H330" s="1" t="n">
        <v>408.45</v>
      </c>
      <c r="I330" s="1" t="n">
        <f aca="false">(G330 +10) / (H330/1000)</f>
        <v>27.7634961439589</v>
      </c>
      <c r="J330" s="1" t="n">
        <v>7.7</v>
      </c>
      <c r="K330" s="11" t="s">
        <v>74</v>
      </c>
      <c r="L330" s="11" t="s">
        <v>90</v>
      </c>
      <c r="M330" s="11" t="s">
        <v>221</v>
      </c>
      <c r="N330" s="11" t="s">
        <v>77</v>
      </c>
      <c r="O330" s="11" t="s">
        <v>77</v>
      </c>
      <c r="P330" s="11" t="s">
        <v>92</v>
      </c>
      <c r="Q330" s="11" t="s">
        <v>184</v>
      </c>
      <c r="R330" s="11" t="n">
        <v>1.03</v>
      </c>
      <c r="S330" s="11" t="s">
        <v>79</v>
      </c>
      <c r="T330" s="12" t="n">
        <v>41548</v>
      </c>
      <c r="U330" s="11" t="n">
        <v>3</v>
      </c>
      <c r="V330" s="11" t="s">
        <v>80</v>
      </c>
      <c r="W330" s="11" t="n">
        <f aca="false">R330*U330</f>
        <v>3.09</v>
      </c>
      <c r="X330" s="2" t="n">
        <v>165.48</v>
      </c>
      <c r="Y330" s="13" t="n">
        <v>20.69</v>
      </c>
      <c r="Z330" s="13" t="n">
        <f aca="false">Y330*SQRT(AA330)</f>
        <v>50.6799427781839</v>
      </c>
      <c r="AA330" s="11" t="n">
        <v>6</v>
      </c>
      <c r="AB330" s="2" t="n">
        <v>146.57</v>
      </c>
      <c r="AC330" s="13" t="n">
        <v>16.55</v>
      </c>
      <c r="AD330" s="13" t="n">
        <f aca="false">AC330*SQRT(AE330)</f>
        <v>40.5390552430616</v>
      </c>
      <c r="AE330" s="11" t="n">
        <v>6</v>
      </c>
      <c r="AF330" s="11" t="n">
        <f aca="false">LN(AB330/X330)</f>
        <v>-0.121347211554002</v>
      </c>
      <c r="AG330" s="11" t="n">
        <f aca="false">((AD330)^2/((AB330)^2 * AE330)) + ((Z330)^2/((X330)^2 * AA330))</f>
        <v>0.0283824265710866</v>
      </c>
      <c r="AH330" s="11" t="n">
        <f aca="false">((AA330*AE330)/(AA330+AE330)) + ((U330*U330)/(U330+U330))</f>
        <v>4.5</v>
      </c>
      <c r="AI330" s="11" t="n">
        <f aca="false">AH330/4</f>
        <v>1.125</v>
      </c>
      <c r="AJ330" s="11" t="n">
        <f aca="false">AF330*AI330</f>
        <v>-0.136515612998252</v>
      </c>
      <c r="AK330" s="11" t="s">
        <v>217</v>
      </c>
      <c r="AL330" s="11" t="s">
        <v>69</v>
      </c>
      <c r="AM330" s="11" t="s">
        <v>70</v>
      </c>
      <c r="AN330" s="11" t="s">
        <v>58</v>
      </c>
      <c r="AO330" s="11" t="s">
        <v>59</v>
      </c>
      <c r="AP330" s="11" t="s">
        <v>222</v>
      </c>
      <c r="AQ330" s="11" t="s">
        <v>162</v>
      </c>
    </row>
    <row r="331" customFormat="false" ht="13.8" hidden="false" customHeight="false" outlineLevel="0" collapsed="false">
      <c r="A331" s="11" t="s">
        <v>223</v>
      </c>
      <c r="B331" s="11" t="n">
        <v>26</v>
      </c>
      <c r="C331" s="11" t="s">
        <v>224</v>
      </c>
      <c r="D331" s="11" t="n">
        <v>2012</v>
      </c>
      <c r="E331" s="11" t="s">
        <v>225</v>
      </c>
      <c r="F331" s="11" t="s">
        <v>46</v>
      </c>
      <c r="G331" s="1" t="n">
        <v>15</v>
      </c>
      <c r="H331" s="1" t="n">
        <v>460</v>
      </c>
      <c r="I331" s="1" t="n">
        <f aca="false">(G331 +10) / (H331/1000)</f>
        <v>54.3478260869565</v>
      </c>
      <c r="J331" s="1" t="n">
        <v>7.7</v>
      </c>
      <c r="K331" s="11" t="s">
        <v>74</v>
      </c>
      <c r="L331" s="11" t="s">
        <v>90</v>
      </c>
      <c r="M331" s="11" t="s">
        <v>226</v>
      </c>
      <c r="N331" s="11" t="s">
        <v>77</v>
      </c>
      <c r="O331" s="11" t="s">
        <v>77</v>
      </c>
      <c r="P331" s="11" t="s">
        <v>92</v>
      </c>
      <c r="Q331" s="11" t="s">
        <v>78</v>
      </c>
      <c r="R331" s="11" t="n">
        <v>2</v>
      </c>
      <c r="S331" s="11" t="s">
        <v>53</v>
      </c>
      <c r="T331" s="12" t="n">
        <v>38838</v>
      </c>
      <c r="U331" s="11" t="n">
        <v>2</v>
      </c>
      <c r="V331" s="11" t="s">
        <v>109</v>
      </c>
      <c r="W331" s="11" t="n">
        <f aca="false">R331*U331</f>
        <v>4</v>
      </c>
      <c r="X331" s="13" t="n">
        <v>425.6</v>
      </c>
      <c r="Y331" s="13" t="n">
        <v>53.76</v>
      </c>
      <c r="Z331" s="13" t="n">
        <f aca="false">Y331*SQRT(AA331)</f>
        <v>240.422028940777</v>
      </c>
      <c r="AA331" s="11" t="n">
        <v>20</v>
      </c>
      <c r="AB331" s="13" t="n">
        <v>502.1</v>
      </c>
      <c r="AC331" s="13" t="n">
        <v>113.78</v>
      </c>
      <c r="AD331" s="13" t="n">
        <f aca="false">AC331*SQRT(AE331)</f>
        <v>508.839628959852</v>
      </c>
      <c r="AE331" s="11" t="n">
        <v>20</v>
      </c>
      <c r="AF331" s="11" t="n">
        <f aca="false">LN(AB331/X331)</f>
        <v>0.165299365013225</v>
      </c>
      <c r="AG331" s="11" t="n">
        <f aca="false">((AD331)^2/((AB331)^2 * AE331)) + ((Z331)^2/((X331)^2 * AA331))</f>
        <v>0.0673069755397802</v>
      </c>
      <c r="AH331" s="11" t="n">
        <f aca="false">((AA331*AE331)/(AA331+AE331)) + ((U331*U331)/(U331+U331))</f>
        <v>11</v>
      </c>
      <c r="AI331" s="1" t="n">
        <f aca="false">AH331/4</f>
        <v>2.75</v>
      </c>
      <c r="AJ331" s="11" t="n">
        <f aca="false">AF331*AI331</f>
        <v>0.454573253786369</v>
      </c>
      <c r="AK331" s="11" t="s">
        <v>68</v>
      </c>
      <c r="AL331" s="11" t="s">
        <v>227</v>
      </c>
      <c r="AM331" s="11" t="s">
        <v>57</v>
      </c>
      <c r="AN331" s="11" t="s">
        <v>58</v>
      </c>
      <c r="AO331" s="11" t="s">
        <v>110</v>
      </c>
      <c r="AP331" s="11" t="s">
        <v>228</v>
      </c>
      <c r="AQ331" s="11" t="s">
        <v>229</v>
      </c>
    </row>
    <row r="332" customFormat="false" ht="13.8" hidden="false" customHeight="false" outlineLevel="0" collapsed="false">
      <c r="A332" s="11" t="s">
        <v>223</v>
      </c>
      <c r="B332" s="11" t="n">
        <v>26</v>
      </c>
      <c r="C332" s="11" t="s">
        <v>224</v>
      </c>
      <c r="D332" s="11" t="n">
        <v>2012</v>
      </c>
      <c r="E332" s="11" t="s">
        <v>225</v>
      </c>
      <c r="F332" s="11" t="s">
        <v>104</v>
      </c>
      <c r="G332" s="1" t="n">
        <v>15</v>
      </c>
      <c r="H332" s="1" t="n">
        <v>460</v>
      </c>
      <c r="I332" s="1" t="n">
        <f aca="false">(G332 +10) / (H332/1000)</f>
        <v>54.3478260869565</v>
      </c>
      <c r="J332" s="1" t="n">
        <v>7.7</v>
      </c>
      <c r="K332" s="11" t="s">
        <v>74</v>
      </c>
      <c r="L332" s="11" t="s">
        <v>90</v>
      </c>
      <c r="M332" s="11" t="s">
        <v>226</v>
      </c>
      <c r="N332" s="11" t="s">
        <v>77</v>
      </c>
      <c r="O332" s="11" t="s">
        <v>50</v>
      </c>
      <c r="P332" s="11" t="s">
        <v>92</v>
      </c>
      <c r="Q332" s="11" t="s">
        <v>78</v>
      </c>
      <c r="R332" s="11" t="n">
        <v>2</v>
      </c>
      <c r="S332" s="11" t="s">
        <v>53</v>
      </c>
      <c r="T332" s="12" t="n">
        <v>38838</v>
      </c>
      <c r="U332" s="11" t="n">
        <v>2</v>
      </c>
      <c r="V332" s="11" t="s">
        <v>109</v>
      </c>
      <c r="W332" s="11" t="n">
        <f aca="false">R332*U332</f>
        <v>4</v>
      </c>
      <c r="X332" s="14" t="n">
        <v>509.4</v>
      </c>
      <c r="Y332" s="14" t="n">
        <v>63.56</v>
      </c>
      <c r="Z332" s="13" t="n">
        <f aca="false">Y332*SQRT(AA332)</f>
        <v>284.248961299773</v>
      </c>
      <c r="AA332" s="15" t="n">
        <v>20</v>
      </c>
      <c r="AB332" s="13" t="n">
        <v>444.5</v>
      </c>
      <c r="AC332" s="13" t="n">
        <v>110.2</v>
      </c>
      <c r="AD332" s="13" t="n">
        <f aca="false">AC332*SQRT(AE332)</f>
        <v>492.829382240954</v>
      </c>
      <c r="AE332" s="11" t="n">
        <v>20</v>
      </c>
      <c r="AF332" s="11" t="n">
        <f aca="false">LN(AB332/X332)</f>
        <v>-0.136283507591397</v>
      </c>
      <c r="AG332" s="11" t="n">
        <f aca="false">((AD332)^2/((AB332)^2 * AE332)) + ((Z332)^2/((X332)^2 * AA332))</f>
        <v>0.0770324475986279</v>
      </c>
      <c r="AH332" s="11" t="n">
        <f aca="false">((AA332*AE332)/(AA332+AE332)) + ((U332*U332)/(U332+U332))</f>
        <v>11</v>
      </c>
      <c r="AI332" s="1" t="n">
        <f aca="false">AH332/4</f>
        <v>2.75</v>
      </c>
      <c r="AJ332" s="11" t="n">
        <f aca="false">AF332*AI332</f>
        <v>-0.374779645876342</v>
      </c>
      <c r="AK332" s="11" t="s">
        <v>68</v>
      </c>
      <c r="AL332" s="11" t="s">
        <v>227</v>
      </c>
      <c r="AM332" s="11" t="s">
        <v>57</v>
      </c>
      <c r="AN332" s="11" t="s">
        <v>58</v>
      </c>
      <c r="AO332" s="11" t="s">
        <v>110</v>
      </c>
      <c r="AP332" s="11" t="s">
        <v>228</v>
      </c>
      <c r="AQ332" s="11" t="s">
        <v>229</v>
      </c>
    </row>
    <row r="333" customFormat="false" ht="13.8" hidden="false" customHeight="false" outlineLevel="0" collapsed="false">
      <c r="A333" s="11" t="s">
        <v>223</v>
      </c>
      <c r="B333" s="11" t="n">
        <v>26</v>
      </c>
      <c r="C333" s="11" t="s">
        <v>224</v>
      </c>
      <c r="D333" s="11" t="n">
        <v>2012</v>
      </c>
      <c r="E333" s="11" t="s">
        <v>225</v>
      </c>
      <c r="F333" s="11" t="s">
        <v>46</v>
      </c>
      <c r="G333" s="1" t="n">
        <v>15</v>
      </c>
      <c r="H333" s="1" t="n">
        <v>460</v>
      </c>
      <c r="I333" s="1" t="n">
        <f aca="false">(G333 +10) / (H333/1000)</f>
        <v>54.3478260869565</v>
      </c>
      <c r="J333" s="1" t="n">
        <v>7.7</v>
      </c>
      <c r="K333" s="11" t="s">
        <v>74</v>
      </c>
      <c r="L333" s="11" t="s">
        <v>90</v>
      </c>
      <c r="M333" s="11" t="s">
        <v>226</v>
      </c>
      <c r="N333" s="11" t="s">
        <v>77</v>
      </c>
      <c r="O333" s="11" t="s">
        <v>77</v>
      </c>
      <c r="P333" s="11" t="s">
        <v>92</v>
      </c>
      <c r="Q333" s="11" t="s">
        <v>78</v>
      </c>
      <c r="R333" s="11" t="n">
        <v>2</v>
      </c>
      <c r="S333" s="11" t="s">
        <v>53</v>
      </c>
      <c r="T333" s="12" t="n">
        <v>38961</v>
      </c>
      <c r="U333" s="11" t="n">
        <v>2</v>
      </c>
      <c r="V333" s="11" t="s">
        <v>109</v>
      </c>
      <c r="W333" s="11" t="n">
        <f aca="false">R333*U333</f>
        <v>4</v>
      </c>
      <c r="X333" s="13" t="n">
        <v>550</v>
      </c>
      <c r="Y333" s="13" t="n">
        <v>81.43</v>
      </c>
      <c r="Z333" s="13" t="n">
        <f aca="false">Y333*SQRT(AA333)</f>
        <v>364.166030815616</v>
      </c>
      <c r="AA333" s="11" t="n">
        <v>20</v>
      </c>
      <c r="AB333" s="13" t="n">
        <v>675</v>
      </c>
      <c r="AC333" s="13" t="n">
        <v>12.07</v>
      </c>
      <c r="AD333" s="13" t="n">
        <f aca="false">AC333*SQRT(AE333)</f>
        <v>53.9786809768449</v>
      </c>
      <c r="AE333" s="11" t="n">
        <v>20</v>
      </c>
      <c r="AF333" s="11" t="n">
        <f aca="false">LN(AB333/X333)</f>
        <v>0.204794412646013</v>
      </c>
      <c r="AG333" s="11" t="n">
        <f aca="false">((AD333)^2/((AB333)^2 * AE333)) + ((Z333)^2/((X333)^2 * AA333))</f>
        <v>0.0222398958097246</v>
      </c>
      <c r="AH333" s="11" t="n">
        <f aca="false">((AA333*AE333)/(AA333+AE333)) + ((U333*U333)/(U333+U333))</f>
        <v>11</v>
      </c>
      <c r="AI333" s="1" t="n">
        <f aca="false">AH333/4</f>
        <v>2.75</v>
      </c>
      <c r="AJ333" s="11" t="n">
        <f aca="false">AF333*AI333</f>
        <v>0.563184634776536</v>
      </c>
      <c r="AK333" s="11" t="s">
        <v>68</v>
      </c>
      <c r="AL333" s="11" t="s">
        <v>227</v>
      </c>
      <c r="AM333" s="11" t="s">
        <v>57</v>
      </c>
      <c r="AN333" s="11" t="s">
        <v>58</v>
      </c>
      <c r="AO333" s="11" t="s">
        <v>110</v>
      </c>
      <c r="AP333" s="11" t="s">
        <v>228</v>
      </c>
      <c r="AQ333" s="11" t="s">
        <v>229</v>
      </c>
    </row>
    <row r="334" customFormat="false" ht="13.8" hidden="false" customHeight="false" outlineLevel="0" collapsed="false">
      <c r="A334" s="11" t="s">
        <v>223</v>
      </c>
      <c r="B334" s="11" t="n">
        <v>26</v>
      </c>
      <c r="C334" s="11" t="s">
        <v>224</v>
      </c>
      <c r="D334" s="11" t="n">
        <v>2012</v>
      </c>
      <c r="E334" s="11" t="s">
        <v>225</v>
      </c>
      <c r="F334" s="11" t="s">
        <v>104</v>
      </c>
      <c r="G334" s="1" t="n">
        <v>15</v>
      </c>
      <c r="H334" s="1" t="n">
        <v>460</v>
      </c>
      <c r="I334" s="1" t="n">
        <f aca="false">(G334 +10) / (H334/1000)</f>
        <v>54.3478260869565</v>
      </c>
      <c r="J334" s="1" t="n">
        <v>7.7</v>
      </c>
      <c r="K334" s="11" t="s">
        <v>74</v>
      </c>
      <c r="L334" s="11" t="s">
        <v>90</v>
      </c>
      <c r="M334" s="11" t="s">
        <v>226</v>
      </c>
      <c r="N334" s="11" t="s">
        <v>77</v>
      </c>
      <c r="O334" s="11" t="s">
        <v>50</v>
      </c>
      <c r="P334" s="11" t="s">
        <v>92</v>
      </c>
      <c r="Q334" s="11" t="s">
        <v>78</v>
      </c>
      <c r="R334" s="11" t="n">
        <v>2</v>
      </c>
      <c r="S334" s="11" t="s">
        <v>53</v>
      </c>
      <c r="T334" s="12" t="n">
        <v>38961</v>
      </c>
      <c r="U334" s="11" t="n">
        <v>2</v>
      </c>
      <c r="V334" s="11" t="s">
        <v>109</v>
      </c>
      <c r="W334" s="11" t="n">
        <f aca="false">R334*U334</f>
        <v>4</v>
      </c>
      <c r="X334" s="14" t="n">
        <v>556.2</v>
      </c>
      <c r="Y334" s="14" t="n">
        <v>102.61</v>
      </c>
      <c r="Z334" s="13" t="n">
        <f aca="false">Y334*SQRT(AA334)</f>
        <v>458.885870342507</v>
      </c>
      <c r="AA334" s="15" t="n">
        <v>20</v>
      </c>
      <c r="AB334" s="13" t="n">
        <v>634.8</v>
      </c>
      <c r="AC334" s="13" t="n">
        <v>76.04</v>
      </c>
      <c r="AD334" s="13" t="n">
        <f aca="false">AC334*SQRT(AE334)</f>
        <v>340.061218018168</v>
      </c>
      <c r="AE334" s="11" t="n">
        <v>20</v>
      </c>
      <c r="AF334" s="11" t="n">
        <f aca="false">LN(AB334/X334)</f>
        <v>0.132182046852389</v>
      </c>
      <c r="AG334" s="11" t="n">
        <f aca="false">((AD334)^2/((AB334)^2 * AE334)) + ((Z334)^2/((X334)^2 * AA334))</f>
        <v>0.0483829738550055</v>
      </c>
      <c r="AH334" s="11" t="n">
        <f aca="false">((AA334*AE334)/(AA334+AE334)) + ((U334*U334)/(U334+U334))</f>
        <v>11</v>
      </c>
      <c r="AI334" s="1" t="n">
        <f aca="false">AH334/4</f>
        <v>2.75</v>
      </c>
      <c r="AJ334" s="11" t="n">
        <f aca="false">AF334*AI334</f>
        <v>0.36350062884407</v>
      </c>
      <c r="AK334" s="11" t="s">
        <v>68</v>
      </c>
      <c r="AL334" s="11" t="s">
        <v>227</v>
      </c>
      <c r="AM334" s="11" t="s">
        <v>57</v>
      </c>
      <c r="AN334" s="11" t="s">
        <v>58</v>
      </c>
      <c r="AO334" s="11" t="s">
        <v>110</v>
      </c>
      <c r="AP334" s="11" t="s">
        <v>228</v>
      </c>
      <c r="AQ334" s="11" t="s">
        <v>229</v>
      </c>
    </row>
    <row r="335" customFormat="false" ht="13.8" hidden="false" customHeight="false" outlineLevel="0" collapsed="false">
      <c r="A335" s="11" t="s">
        <v>223</v>
      </c>
      <c r="B335" s="11" t="n">
        <v>26</v>
      </c>
      <c r="C335" s="11" t="s">
        <v>224</v>
      </c>
      <c r="D335" s="11" t="n">
        <v>2012</v>
      </c>
      <c r="E335" s="11" t="s">
        <v>225</v>
      </c>
      <c r="F335" s="11" t="s">
        <v>46</v>
      </c>
      <c r="G335" s="1" t="n">
        <v>15</v>
      </c>
      <c r="H335" s="1" t="n">
        <v>460</v>
      </c>
      <c r="I335" s="1" t="n">
        <f aca="false">(G335 +10) / (H335/1000)</f>
        <v>54.3478260869565</v>
      </c>
      <c r="J335" s="1" t="n">
        <v>7.7</v>
      </c>
      <c r="K335" s="11" t="s">
        <v>74</v>
      </c>
      <c r="L335" s="11" t="s">
        <v>90</v>
      </c>
      <c r="M335" s="11" t="s">
        <v>226</v>
      </c>
      <c r="N335" s="11" t="s">
        <v>77</v>
      </c>
      <c r="O335" s="11" t="s">
        <v>77</v>
      </c>
      <c r="P335" s="11" t="s">
        <v>92</v>
      </c>
      <c r="Q335" s="11" t="s">
        <v>78</v>
      </c>
      <c r="R335" s="11" t="n">
        <v>2</v>
      </c>
      <c r="S335" s="11" t="s">
        <v>53</v>
      </c>
      <c r="T335" s="12" t="n">
        <v>38838</v>
      </c>
      <c r="U335" s="11" t="n">
        <v>2</v>
      </c>
      <c r="V335" s="11" t="s">
        <v>109</v>
      </c>
      <c r="W335" s="11" t="n">
        <f aca="false">R335*U335</f>
        <v>4</v>
      </c>
      <c r="X335" s="13" t="n">
        <v>164.6</v>
      </c>
      <c r="Y335" s="13" t="n">
        <v>12.97</v>
      </c>
      <c r="Z335" s="13" t="n">
        <f aca="false">Y335*SQRT(AA335)</f>
        <v>58.0036033363446</v>
      </c>
      <c r="AA335" s="11" t="n">
        <v>20</v>
      </c>
      <c r="AB335" s="13" t="n">
        <v>230.3</v>
      </c>
      <c r="AC335" s="13" t="n">
        <v>27.6</v>
      </c>
      <c r="AD335" s="13" t="n">
        <f aca="false">AC335*SQRT(AE335)</f>
        <v>123.430952357988</v>
      </c>
      <c r="AE335" s="11" t="n">
        <v>20</v>
      </c>
      <c r="AF335" s="11" t="n">
        <f aca="false">LN(AB335/X335)</f>
        <v>0.33586451858367</v>
      </c>
      <c r="AG335" s="11" t="n">
        <f aca="false">((AD335)^2/((AB335)^2 * AE335)) + ((Z335)^2/((X335)^2 * AA335))</f>
        <v>0.0205714885737868</v>
      </c>
      <c r="AH335" s="11" t="n">
        <f aca="false">((AA335*AE335)/(AA335+AE335)) + ((U335*U335)/(U335+U335))</f>
        <v>11</v>
      </c>
      <c r="AI335" s="1" t="n">
        <f aca="false">AH335/4</f>
        <v>2.75</v>
      </c>
      <c r="AJ335" s="11" t="n">
        <f aca="false">AF335*AI335</f>
        <v>0.923627426105093</v>
      </c>
      <c r="AK335" s="11" t="s">
        <v>68</v>
      </c>
      <c r="AL335" s="11" t="s">
        <v>227</v>
      </c>
      <c r="AM335" s="11" t="s">
        <v>64</v>
      </c>
      <c r="AN335" s="11" t="s">
        <v>58</v>
      </c>
      <c r="AO335" s="11" t="s">
        <v>110</v>
      </c>
      <c r="AP335" s="11" t="s">
        <v>228</v>
      </c>
      <c r="AQ335" s="11" t="s">
        <v>229</v>
      </c>
    </row>
    <row r="336" customFormat="false" ht="13.8" hidden="false" customHeight="false" outlineLevel="0" collapsed="false">
      <c r="A336" s="11" t="s">
        <v>223</v>
      </c>
      <c r="B336" s="11" t="n">
        <v>26</v>
      </c>
      <c r="C336" s="11" t="s">
        <v>224</v>
      </c>
      <c r="D336" s="11" t="n">
        <v>2012</v>
      </c>
      <c r="E336" s="11" t="s">
        <v>225</v>
      </c>
      <c r="F336" s="11" t="s">
        <v>104</v>
      </c>
      <c r="G336" s="1" t="n">
        <v>15</v>
      </c>
      <c r="H336" s="1" t="n">
        <v>460</v>
      </c>
      <c r="I336" s="1" t="n">
        <f aca="false">(G336 +10) / (H336/1000)</f>
        <v>54.3478260869565</v>
      </c>
      <c r="J336" s="1" t="n">
        <v>7.7</v>
      </c>
      <c r="K336" s="11" t="s">
        <v>74</v>
      </c>
      <c r="L336" s="11" t="s">
        <v>90</v>
      </c>
      <c r="M336" s="11" t="s">
        <v>226</v>
      </c>
      <c r="N336" s="11" t="s">
        <v>77</v>
      </c>
      <c r="O336" s="11" t="s">
        <v>50</v>
      </c>
      <c r="P336" s="11" t="s">
        <v>92</v>
      </c>
      <c r="Q336" s="11" t="s">
        <v>78</v>
      </c>
      <c r="R336" s="11" t="n">
        <v>2</v>
      </c>
      <c r="S336" s="11" t="s">
        <v>53</v>
      </c>
      <c r="T336" s="12" t="n">
        <v>38838</v>
      </c>
      <c r="U336" s="11" t="n">
        <v>2</v>
      </c>
      <c r="V336" s="11" t="s">
        <v>109</v>
      </c>
      <c r="W336" s="11" t="n">
        <f aca="false">R336*U336</f>
        <v>4</v>
      </c>
      <c r="X336" s="14" t="n">
        <v>225.5</v>
      </c>
      <c r="Y336" s="14" t="n">
        <v>29.63</v>
      </c>
      <c r="Z336" s="13" t="n">
        <f aca="false">Y336*SQRT(AA336)</f>
        <v>132.509388346638</v>
      </c>
      <c r="AA336" s="15" t="n">
        <v>20</v>
      </c>
      <c r="AB336" s="13" t="n">
        <v>210.1</v>
      </c>
      <c r="AC336" s="13" t="n">
        <v>21.93</v>
      </c>
      <c r="AD336" s="13" t="n">
        <f aca="false">AC336*SQRT(AE336)</f>
        <v>98.0739414931408</v>
      </c>
      <c r="AE336" s="11" t="n">
        <v>20</v>
      </c>
      <c r="AF336" s="11" t="n">
        <f aca="false">LN(AB336/X336)</f>
        <v>-0.0707365510917784</v>
      </c>
      <c r="AG336" s="11" t="n">
        <f aca="false">((AD336)^2/((AB336)^2 * AE336)) + ((Z336)^2/((X336)^2 * AA336))</f>
        <v>0.0281600921417235</v>
      </c>
      <c r="AH336" s="11" t="n">
        <f aca="false">((AA336*AE336)/(AA336+AE336)) + ((U336*U336)/(U336+U336))</f>
        <v>11</v>
      </c>
      <c r="AI336" s="1" t="n">
        <f aca="false">AH336/4</f>
        <v>2.75</v>
      </c>
      <c r="AJ336" s="11" t="n">
        <f aca="false">AF336*AI336</f>
        <v>-0.194525515502391</v>
      </c>
      <c r="AK336" s="11" t="s">
        <v>68</v>
      </c>
      <c r="AL336" s="11" t="s">
        <v>227</v>
      </c>
      <c r="AM336" s="11" t="s">
        <v>64</v>
      </c>
      <c r="AN336" s="11" t="s">
        <v>58</v>
      </c>
      <c r="AO336" s="11" t="s">
        <v>110</v>
      </c>
      <c r="AP336" s="11" t="s">
        <v>228</v>
      </c>
      <c r="AQ336" s="11" t="s">
        <v>229</v>
      </c>
    </row>
    <row r="337" customFormat="false" ht="13.8" hidden="false" customHeight="false" outlineLevel="0" collapsed="false">
      <c r="A337" s="11" t="s">
        <v>223</v>
      </c>
      <c r="B337" s="11" t="n">
        <v>26</v>
      </c>
      <c r="C337" s="11" t="s">
        <v>224</v>
      </c>
      <c r="D337" s="11" t="n">
        <v>2012</v>
      </c>
      <c r="E337" s="11" t="s">
        <v>225</v>
      </c>
      <c r="F337" s="11" t="s">
        <v>46</v>
      </c>
      <c r="G337" s="1" t="n">
        <v>15</v>
      </c>
      <c r="H337" s="1" t="n">
        <v>460</v>
      </c>
      <c r="I337" s="1" t="n">
        <f aca="false">(G337 +10) / (H337/1000)</f>
        <v>54.3478260869565</v>
      </c>
      <c r="J337" s="1" t="n">
        <v>7.7</v>
      </c>
      <c r="K337" s="11" t="s">
        <v>74</v>
      </c>
      <c r="L337" s="11" t="s">
        <v>90</v>
      </c>
      <c r="M337" s="11" t="s">
        <v>226</v>
      </c>
      <c r="N337" s="11" t="s">
        <v>77</v>
      </c>
      <c r="O337" s="11" t="s">
        <v>77</v>
      </c>
      <c r="P337" s="11" t="s">
        <v>92</v>
      </c>
      <c r="Q337" s="11" t="s">
        <v>78</v>
      </c>
      <c r="R337" s="11" t="n">
        <v>2</v>
      </c>
      <c r="S337" s="11" t="s">
        <v>53</v>
      </c>
      <c r="T337" s="12" t="n">
        <v>38961</v>
      </c>
      <c r="U337" s="11" t="n">
        <v>2</v>
      </c>
      <c r="V337" s="11" t="s">
        <v>109</v>
      </c>
      <c r="W337" s="11" t="n">
        <f aca="false">R337*U337</f>
        <v>4</v>
      </c>
      <c r="X337" s="13" t="n">
        <v>99.48</v>
      </c>
      <c r="Y337" s="13" t="n">
        <v>10.04</v>
      </c>
      <c r="Z337" s="13" t="n">
        <f aca="false">Y337*SQRT(AA337)</f>
        <v>44.9002449881958</v>
      </c>
      <c r="AA337" s="11" t="n">
        <v>20</v>
      </c>
      <c r="AB337" s="13" t="n">
        <v>132.08</v>
      </c>
      <c r="AC337" s="13" t="n">
        <v>16.37</v>
      </c>
      <c r="AD337" s="13" t="n">
        <f aca="false">AC337*SQRT(AE337)</f>
        <v>73.2088655833431</v>
      </c>
      <c r="AE337" s="11" t="n">
        <v>20</v>
      </c>
      <c r="AF337" s="11" t="n">
        <f aca="false">LN(AB337/X337)</f>
        <v>0.283451180676669</v>
      </c>
      <c r="AG337" s="11" t="n">
        <f aca="false">((AD337)^2/((AB337)^2 * AE337)) + ((Z337)^2/((X337)^2 * AA337))</f>
        <v>0.0255469496814261</v>
      </c>
      <c r="AH337" s="11" t="n">
        <f aca="false">((AA337*AE337)/(AA337+AE337)) + ((U337*U337)/(U337+U337))</f>
        <v>11</v>
      </c>
      <c r="AI337" s="1" t="n">
        <f aca="false">AH337/4</f>
        <v>2.75</v>
      </c>
      <c r="AJ337" s="11" t="n">
        <f aca="false">AF337*AI337</f>
        <v>0.77949074686084</v>
      </c>
      <c r="AK337" s="11" t="s">
        <v>68</v>
      </c>
      <c r="AL337" s="11" t="s">
        <v>227</v>
      </c>
      <c r="AM337" s="11" t="s">
        <v>64</v>
      </c>
      <c r="AN337" s="11" t="s">
        <v>58</v>
      </c>
      <c r="AO337" s="11" t="s">
        <v>110</v>
      </c>
      <c r="AP337" s="11" t="s">
        <v>228</v>
      </c>
      <c r="AQ337" s="11" t="s">
        <v>229</v>
      </c>
    </row>
    <row r="338" customFormat="false" ht="13.8" hidden="false" customHeight="false" outlineLevel="0" collapsed="false">
      <c r="A338" s="11" t="s">
        <v>223</v>
      </c>
      <c r="B338" s="11" t="n">
        <v>26</v>
      </c>
      <c r="C338" s="11" t="s">
        <v>224</v>
      </c>
      <c r="D338" s="11" t="n">
        <v>2012</v>
      </c>
      <c r="E338" s="11" t="s">
        <v>225</v>
      </c>
      <c r="F338" s="11" t="s">
        <v>104</v>
      </c>
      <c r="G338" s="1" t="n">
        <v>15</v>
      </c>
      <c r="H338" s="1" t="n">
        <v>460</v>
      </c>
      <c r="I338" s="1" t="n">
        <f aca="false">(G338 +10) / (H338/1000)</f>
        <v>54.3478260869565</v>
      </c>
      <c r="J338" s="1" t="n">
        <v>7.7</v>
      </c>
      <c r="K338" s="11" t="s">
        <v>74</v>
      </c>
      <c r="L338" s="11" t="s">
        <v>90</v>
      </c>
      <c r="M338" s="11" t="s">
        <v>226</v>
      </c>
      <c r="N338" s="11" t="s">
        <v>77</v>
      </c>
      <c r="O338" s="11" t="s">
        <v>50</v>
      </c>
      <c r="P338" s="11" t="s">
        <v>92</v>
      </c>
      <c r="Q338" s="11" t="s">
        <v>78</v>
      </c>
      <c r="R338" s="11" t="n">
        <v>2</v>
      </c>
      <c r="S338" s="11" t="s">
        <v>53</v>
      </c>
      <c r="T338" s="12" t="n">
        <v>38961</v>
      </c>
      <c r="U338" s="11" t="n">
        <v>2</v>
      </c>
      <c r="V338" s="11" t="s">
        <v>109</v>
      </c>
      <c r="W338" s="11" t="n">
        <f aca="false">R338*U338</f>
        <v>4</v>
      </c>
      <c r="X338" s="14" t="n">
        <v>103.12</v>
      </c>
      <c r="Y338" s="14" t="n">
        <v>4.25</v>
      </c>
      <c r="Z338" s="13" t="n">
        <f aca="false">Y338*SQRT(AA338)</f>
        <v>19.0065778087482</v>
      </c>
      <c r="AA338" s="15" t="n">
        <v>20</v>
      </c>
      <c r="AB338" s="13" t="n">
        <v>114.48</v>
      </c>
      <c r="AC338" s="13" t="n">
        <v>15.82</v>
      </c>
      <c r="AD338" s="13" t="n">
        <f aca="false">AC338*SQRT(AE338)</f>
        <v>70.7491908080934</v>
      </c>
      <c r="AE338" s="11" t="n">
        <v>20</v>
      </c>
      <c r="AF338" s="11" t="n">
        <f aca="false">LN(AB338/X338)</f>
        <v>0.104506776617264</v>
      </c>
      <c r="AG338" s="11" t="n">
        <f aca="false">((AD338)^2/((AB338)^2 * AE338)) + ((Z338)^2/((X338)^2 * AA338))</f>
        <v>0.0207951009890393</v>
      </c>
      <c r="AH338" s="11" t="n">
        <f aca="false">((AA338*AE338)/(AA338+AE338)) + ((U338*U338)/(U338+U338))</f>
        <v>11</v>
      </c>
      <c r="AI338" s="1" t="n">
        <f aca="false">AH338/4</f>
        <v>2.75</v>
      </c>
      <c r="AJ338" s="11" t="n">
        <f aca="false">AF338*AI338</f>
        <v>0.287393635697476</v>
      </c>
      <c r="AK338" s="11" t="s">
        <v>68</v>
      </c>
      <c r="AL338" s="11" t="s">
        <v>227</v>
      </c>
      <c r="AM338" s="11" t="s">
        <v>64</v>
      </c>
      <c r="AN338" s="11" t="s">
        <v>58</v>
      </c>
      <c r="AO338" s="11" t="s">
        <v>110</v>
      </c>
      <c r="AP338" s="11" t="s">
        <v>228</v>
      </c>
      <c r="AQ338" s="11" t="s">
        <v>229</v>
      </c>
    </row>
    <row r="339" customFormat="false" ht="13.8" hidden="false" customHeight="false" outlineLevel="0" collapsed="false">
      <c r="A339" s="11" t="s">
        <v>230</v>
      </c>
      <c r="B339" s="11" t="n">
        <v>27</v>
      </c>
      <c r="C339" s="11" t="s">
        <v>231</v>
      </c>
      <c r="D339" s="11" t="n">
        <v>2011</v>
      </c>
      <c r="E339" s="11" t="s">
        <v>193</v>
      </c>
      <c r="F339" s="11" t="s">
        <v>46</v>
      </c>
      <c r="G339" s="1" t="n">
        <v>4.9</v>
      </c>
      <c r="H339" s="1" t="n">
        <v>410</v>
      </c>
      <c r="I339" s="1" t="n">
        <f aca="false">(G339 +10) / (H339/1000)</f>
        <v>36.3414634146342</v>
      </c>
      <c r="J339" s="1" t="n">
        <v>8.2</v>
      </c>
      <c r="K339" s="11" t="s">
        <v>74</v>
      </c>
      <c r="L339" s="11" t="s">
        <v>90</v>
      </c>
      <c r="M339" s="11" t="s">
        <v>232</v>
      </c>
      <c r="N339" s="11" t="s">
        <v>50</v>
      </c>
      <c r="O339" s="11" t="s">
        <v>77</v>
      </c>
      <c r="P339" s="11" t="s">
        <v>92</v>
      </c>
      <c r="Q339" s="11" t="s">
        <v>78</v>
      </c>
      <c r="R339" s="11" t="n">
        <v>1.8</v>
      </c>
      <c r="S339" s="11" t="s">
        <v>79</v>
      </c>
      <c r="T339" s="11" t="n">
        <v>2007</v>
      </c>
      <c r="U339" s="11" t="n">
        <v>3</v>
      </c>
      <c r="V339" s="11" t="s">
        <v>80</v>
      </c>
      <c r="W339" s="11" t="n">
        <f aca="false">R339*U339</f>
        <v>5.4</v>
      </c>
      <c r="X339" s="13" t="n">
        <v>106.85</v>
      </c>
      <c r="Y339" s="13" t="n">
        <v>3.68</v>
      </c>
      <c r="Z339" s="13" t="n">
        <f aca="false">Y339*SQRT(AA339)</f>
        <v>9.01412225344209</v>
      </c>
      <c r="AA339" s="11" t="n">
        <v>6</v>
      </c>
      <c r="AB339" s="13" t="n">
        <v>125.26</v>
      </c>
      <c r="AC339" s="13" t="n">
        <v>4.14</v>
      </c>
      <c r="AD339" s="13" t="n">
        <f aca="false">AC339*SQRT(AE339)</f>
        <v>10.1408875351224</v>
      </c>
      <c r="AE339" s="11" t="n">
        <v>6</v>
      </c>
      <c r="AF339" s="11" t="n">
        <f aca="false">LN(AB339/X339)</f>
        <v>0.15896559533211</v>
      </c>
      <c r="AG339" s="11" t="n">
        <f aca="false">((AD339)^2/((AB339)^2 * AE339)) + ((Z339)^2/((X339)^2 * AA339))</f>
        <v>0.00227855439070617</v>
      </c>
      <c r="AH339" s="11" t="n">
        <f aca="false">((AA339*AE339)/(AA339+AE339)) + ((U339*U339)/(U339+U339))</f>
        <v>4.5</v>
      </c>
      <c r="AI339" s="11" t="n">
        <f aca="false">AH339/6</f>
        <v>0.75</v>
      </c>
      <c r="AJ339" s="11" t="n">
        <f aca="false">AF339*AI339</f>
        <v>0.119224196499083</v>
      </c>
      <c r="AK339" s="11" t="s">
        <v>55</v>
      </c>
      <c r="AL339" s="11" t="s">
        <v>56</v>
      </c>
      <c r="AM339" s="11" t="s">
        <v>128</v>
      </c>
      <c r="AN339" s="11" t="s">
        <v>58</v>
      </c>
      <c r="AO339" s="11" t="s">
        <v>94</v>
      </c>
      <c r="AP339" s="11" t="s">
        <v>161</v>
      </c>
      <c r="AQ339" s="11" t="s">
        <v>233</v>
      </c>
    </row>
    <row r="340" customFormat="false" ht="13.8" hidden="false" customHeight="false" outlineLevel="0" collapsed="false">
      <c r="A340" s="11" t="s">
        <v>230</v>
      </c>
      <c r="B340" s="11" t="n">
        <v>27</v>
      </c>
      <c r="C340" s="11" t="s">
        <v>231</v>
      </c>
      <c r="D340" s="11" t="n">
        <v>2011</v>
      </c>
      <c r="E340" s="11" t="s">
        <v>193</v>
      </c>
      <c r="F340" s="11" t="s">
        <v>84</v>
      </c>
      <c r="G340" s="1" t="n">
        <v>4.9</v>
      </c>
      <c r="H340" s="1" t="n">
        <v>410</v>
      </c>
      <c r="I340" s="1" t="n">
        <f aca="false">(G340 +10) / (H340/1000)</f>
        <v>36.3414634146342</v>
      </c>
      <c r="J340" s="1" t="n">
        <v>8.2</v>
      </c>
      <c r="K340" s="11" t="s">
        <v>74</v>
      </c>
      <c r="L340" s="11" t="s">
        <v>90</v>
      </c>
      <c r="M340" s="11" t="s">
        <v>232</v>
      </c>
      <c r="N340" s="11" t="s">
        <v>50</v>
      </c>
      <c r="O340" s="11" t="s">
        <v>77</v>
      </c>
      <c r="P340" s="11" t="s">
        <v>92</v>
      </c>
      <c r="Q340" s="11" t="s">
        <v>78</v>
      </c>
      <c r="R340" s="11" t="n">
        <v>1.8</v>
      </c>
      <c r="S340" s="11" t="s">
        <v>79</v>
      </c>
      <c r="T340" s="11" t="n">
        <v>2007</v>
      </c>
      <c r="U340" s="11" t="n">
        <v>3</v>
      </c>
      <c r="V340" s="11" t="s">
        <v>80</v>
      </c>
      <c r="W340" s="11" t="n">
        <f aca="false">R340*U340</f>
        <v>5.4</v>
      </c>
      <c r="X340" s="14" t="n">
        <v>121.12</v>
      </c>
      <c r="Y340" s="14" t="n">
        <v>4.59999999999999</v>
      </c>
      <c r="Z340" s="13" t="n">
        <f aca="false">Y340*SQRT(AA340)</f>
        <v>11.2676528168026</v>
      </c>
      <c r="AA340" s="15" t="n">
        <v>6</v>
      </c>
      <c r="AB340" s="13" t="n">
        <v>138.15</v>
      </c>
      <c r="AC340" s="13" t="n">
        <v>3.68000000000001</v>
      </c>
      <c r="AD340" s="13" t="n">
        <f aca="false">AC340*SQRT(AE340)</f>
        <v>9.01412225344211</v>
      </c>
      <c r="AE340" s="11" t="n">
        <v>6</v>
      </c>
      <c r="AF340" s="11" t="n">
        <f aca="false">LN(AB340/X340)</f>
        <v>0.131558261680287</v>
      </c>
      <c r="AG340" s="11" t="n">
        <f aca="false">((AD340)^2/((AB340)^2 * AE340)) + ((Z340)^2/((X340)^2 * AA340))</f>
        <v>0.00215196184013644</v>
      </c>
      <c r="AH340" s="11" t="n">
        <f aca="false">((AA340*AE340)/(AA340+AE340)) + ((U340*U340)/(U340+U340))</f>
        <v>4.5</v>
      </c>
      <c r="AI340" s="11" t="n">
        <f aca="false">AH340/6</f>
        <v>0.75</v>
      </c>
      <c r="AJ340" s="11" t="n">
        <f aca="false">AF340*AI340</f>
        <v>0.0986686962602153</v>
      </c>
      <c r="AK340" s="11" t="s">
        <v>55</v>
      </c>
      <c r="AL340" s="11" t="s">
        <v>56</v>
      </c>
      <c r="AM340" s="11" t="s">
        <v>128</v>
      </c>
      <c r="AN340" s="11" t="s">
        <v>58</v>
      </c>
      <c r="AO340" s="11" t="s">
        <v>94</v>
      </c>
      <c r="AP340" s="11" t="s">
        <v>161</v>
      </c>
      <c r="AQ340" s="11" t="s">
        <v>233</v>
      </c>
    </row>
    <row r="341" customFormat="false" ht="13.8" hidden="false" customHeight="false" outlineLevel="0" collapsed="false">
      <c r="A341" s="11" t="s">
        <v>230</v>
      </c>
      <c r="B341" s="11" t="n">
        <v>27</v>
      </c>
      <c r="C341" s="11" t="s">
        <v>231</v>
      </c>
      <c r="D341" s="11" t="n">
        <v>2011</v>
      </c>
      <c r="E341" s="11" t="s">
        <v>193</v>
      </c>
      <c r="F341" s="11" t="s">
        <v>46</v>
      </c>
      <c r="G341" s="1" t="n">
        <v>4.9</v>
      </c>
      <c r="H341" s="1" t="n">
        <v>410</v>
      </c>
      <c r="I341" s="1" t="n">
        <f aca="false">(G341 +10) / (H341/1000)</f>
        <v>36.3414634146342</v>
      </c>
      <c r="J341" s="1" t="n">
        <v>8.2</v>
      </c>
      <c r="K341" s="11" t="s">
        <v>74</v>
      </c>
      <c r="L341" s="11" t="s">
        <v>90</v>
      </c>
      <c r="M341" s="11" t="s">
        <v>232</v>
      </c>
      <c r="N341" s="11" t="s">
        <v>50</v>
      </c>
      <c r="O341" s="11" t="s">
        <v>77</v>
      </c>
      <c r="P341" s="11" t="s">
        <v>92</v>
      </c>
      <c r="Q341" s="11" t="s">
        <v>78</v>
      </c>
      <c r="R341" s="11" t="n">
        <v>1.8</v>
      </c>
      <c r="S341" s="11" t="s">
        <v>79</v>
      </c>
      <c r="T341" s="11" t="n">
        <v>2008</v>
      </c>
      <c r="U341" s="11" t="n">
        <v>3</v>
      </c>
      <c r="V341" s="11" t="s">
        <v>80</v>
      </c>
      <c r="W341" s="11" t="n">
        <f aca="false">R341*U341</f>
        <v>5.4</v>
      </c>
      <c r="X341" s="13" t="n">
        <v>128.48</v>
      </c>
      <c r="Y341" s="13" t="n">
        <v>4.14</v>
      </c>
      <c r="Z341" s="13" t="n">
        <f aca="false">Y341*SQRT(AA341)</f>
        <v>10.1408875351224</v>
      </c>
      <c r="AA341" s="11" t="n">
        <v>6</v>
      </c>
      <c r="AB341" s="13" t="n">
        <v>152.88</v>
      </c>
      <c r="AC341" s="13" t="n">
        <v>5.06</v>
      </c>
      <c r="AD341" s="13" t="n">
        <f aca="false">AC341*SQRT(AE341)</f>
        <v>12.3944180984829</v>
      </c>
      <c r="AE341" s="11" t="n">
        <v>6</v>
      </c>
      <c r="AF341" s="11" t="n">
        <f aca="false">LN(AB341/X341)</f>
        <v>0.173880049733566</v>
      </c>
      <c r="AG341" s="11" t="n">
        <f aca="false">((AD341)^2/((AB341)^2 * AE341)) + ((Z341)^2/((X341)^2 * AA341))</f>
        <v>0.00213378416555872</v>
      </c>
      <c r="AH341" s="11" t="n">
        <f aca="false">((AA341*AE341)/(AA341+AE341)) + ((U341*U341)/(U341+U341))</f>
        <v>4.5</v>
      </c>
      <c r="AI341" s="11" t="n">
        <f aca="false">AH341/6</f>
        <v>0.75</v>
      </c>
      <c r="AJ341" s="11" t="n">
        <f aca="false">AF341*AI341</f>
        <v>0.130410037300175</v>
      </c>
      <c r="AK341" s="11" t="s">
        <v>55</v>
      </c>
      <c r="AL341" s="11" t="s">
        <v>56</v>
      </c>
      <c r="AM341" s="11" t="s">
        <v>128</v>
      </c>
      <c r="AN341" s="11" t="s">
        <v>58</v>
      </c>
      <c r="AO341" s="11" t="s">
        <v>94</v>
      </c>
      <c r="AP341" s="11" t="s">
        <v>161</v>
      </c>
      <c r="AQ341" s="11" t="s">
        <v>233</v>
      </c>
    </row>
    <row r="342" customFormat="false" ht="13.8" hidden="false" customHeight="false" outlineLevel="0" collapsed="false">
      <c r="A342" s="11" t="s">
        <v>230</v>
      </c>
      <c r="B342" s="11" t="n">
        <v>27</v>
      </c>
      <c r="C342" s="11" t="s">
        <v>231</v>
      </c>
      <c r="D342" s="11" t="n">
        <v>2011</v>
      </c>
      <c r="E342" s="11" t="s">
        <v>193</v>
      </c>
      <c r="F342" s="11" t="s">
        <v>84</v>
      </c>
      <c r="G342" s="1" t="n">
        <v>4.9</v>
      </c>
      <c r="H342" s="1" t="n">
        <v>410</v>
      </c>
      <c r="I342" s="1" t="n">
        <f aca="false">(G342 +10) / (H342/1000)</f>
        <v>36.3414634146342</v>
      </c>
      <c r="J342" s="1" t="n">
        <v>8.2</v>
      </c>
      <c r="K342" s="11" t="s">
        <v>74</v>
      </c>
      <c r="L342" s="11" t="s">
        <v>90</v>
      </c>
      <c r="M342" s="11" t="s">
        <v>232</v>
      </c>
      <c r="N342" s="11" t="s">
        <v>50</v>
      </c>
      <c r="O342" s="11" t="s">
        <v>77</v>
      </c>
      <c r="P342" s="11" t="s">
        <v>92</v>
      </c>
      <c r="Q342" s="11" t="s">
        <v>78</v>
      </c>
      <c r="R342" s="11" t="n">
        <v>1.8</v>
      </c>
      <c r="S342" s="11" t="s">
        <v>79</v>
      </c>
      <c r="T342" s="11" t="n">
        <v>2008</v>
      </c>
      <c r="U342" s="11" t="n">
        <v>3</v>
      </c>
      <c r="V342" s="11" t="s">
        <v>80</v>
      </c>
      <c r="W342" s="11" t="n">
        <f aca="false">R342*U342</f>
        <v>5.4</v>
      </c>
      <c r="X342" s="14" t="n">
        <v>154.72</v>
      </c>
      <c r="Y342" s="14" t="n">
        <v>4.14000000000002</v>
      </c>
      <c r="Z342" s="13" t="n">
        <f aca="false">Y342*SQRT(AA342)</f>
        <v>10.1408875351224</v>
      </c>
      <c r="AA342" s="15" t="n">
        <v>6</v>
      </c>
      <c r="AB342" s="13" t="n">
        <v>176.81</v>
      </c>
      <c r="AC342" s="13" t="n">
        <v>5.53</v>
      </c>
      <c r="AD342" s="13" t="n">
        <f aca="false">AC342*SQRT(AE342)</f>
        <v>13.545678277591</v>
      </c>
      <c r="AE342" s="11" t="n">
        <v>6</v>
      </c>
      <c r="AF342" s="11" t="n">
        <f aca="false">LN(AB342/X342)</f>
        <v>0.133458677985014</v>
      </c>
      <c r="AG342" s="11" t="n">
        <f aca="false">((AD342)^2/((AB342)^2 * AE342)) + ((Z342)^2/((X342)^2 * AA342))</f>
        <v>0.00169421151099812</v>
      </c>
      <c r="AH342" s="11" t="n">
        <f aca="false">((AA342*AE342)/(AA342+AE342)) + ((U342*U342)/(U342+U342))</f>
        <v>4.5</v>
      </c>
      <c r="AI342" s="11" t="n">
        <f aca="false">AH342/6</f>
        <v>0.75</v>
      </c>
      <c r="AJ342" s="11" t="n">
        <f aca="false">AF342*AI342</f>
        <v>0.100094008488761</v>
      </c>
      <c r="AK342" s="11" t="s">
        <v>55</v>
      </c>
      <c r="AL342" s="11" t="s">
        <v>56</v>
      </c>
      <c r="AM342" s="11" t="s">
        <v>128</v>
      </c>
      <c r="AN342" s="11" t="s">
        <v>58</v>
      </c>
      <c r="AO342" s="11" t="s">
        <v>94</v>
      </c>
      <c r="AP342" s="11" t="s">
        <v>161</v>
      </c>
      <c r="AQ342" s="11" t="s">
        <v>233</v>
      </c>
    </row>
    <row r="343" customFormat="false" ht="13.8" hidden="false" customHeight="false" outlineLevel="0" collapsed="false">
      <c r="A343" s="11" t="s">
        <v>230</v>
      </c>
      <c r="B343" s="11" t="n">
        <v>27</v>
      </c>
      <c r="C343" s="11" t="s">
        <v>231</v>
      </c>
      <c r="D343" s="11" t="n">
        <v>2011</v>
      </c>
      <c r="E343" s="11" t="s">
        <v>193</v>
      </c>
      <c r="F343" s="11" t="s">
        <v>46</v>
      </c>
      <c r="G343" s="1" t="n">
        <v>4.9</v>
      </c>
      <c r="H343" s="1" t="n">
        <v>410</v>
      </c>
      <c r="I343" s="1" t="n">
        <f aca="false">(G343 +10) / (H343/1000)</f>
        <v>36.3414634146342</v>
      </c>
      <c r="J343" s="1" t="n">
        <v>8.2</v>
      </c>
      <c r="K343" s="11" t="s">
        <v>74</v>
      </c>
      <c r="L343" s="11" t="s">
        <v>90</v>
      </c>
      <c r="M343" s="11" t="s">
        <v>232</v>
      </c>
      <c r="N343" s="11" t="s">
        <v>50</v>
      </c>
      <c r="O343" s="11" t="s">
        <v>77</v>
      </c>
      <c r="P343" s="11" t="s">
        <v>92</v>
      </c>
      <c r="Q343" s="11" t="s">
        <v>78</v>
      </c>
      <c r="R343" s="11" t="n">
        <v>1.8</v>
      </c>
      <c r="S343" s="11" t="s">
        <v>79</v>
      </c>
      <c r="T343" s="11" t="n">
        <v>2009</v>
      </c>
      <c r="U343" s="11" t="n">
        <v>3</v>
      </c>
      <c r="V343" s="11" t="s">
        <v>80</v>
      </c>
      <c r="W343" s="11" t="n">
        <f aca="false">R343*U343</f>
        <v>5.4</v>
      </c>
      <c r="X343" s="13" t="n">
        <v>129.86</v>
      </c>
      <c r="Y343" s="13" t="n">
        <v>4.6</v>
      </c>
      <c r="Z343" s="13" t="n">
        <f aca="false">Y343*SQRT(AA343)</f>
        <v>11.2676528168026</v>
      </c>
      <c r="AA343" s="11" t="n">
        <v>6</v>
      </c>
      <c r="AB343" s="13" t="n">
        <v>156.33</v>
      </c>
      <c r="AC343" s="13" t="n">
        <v>3.91</v>
      </c>
      <c r="AD343" s="13" t="n">
        <f aca="false">AC343*SQRT(AE343)</f>
        <v>9.57750489428222</v>
      </c>
      <c r="AE343" s="11" t="n">
        <v>6</v>
      </c>
      <c r="AF343" s="11" t="n">
        <f aca="false">LN(AB343/X343)</f>
        <v>0.185512210508892</v>
      </c>
      <c r="AG343" s="11" t="n">
        <f aca="false">((AD343)^2/((AB343)^2 * AE343)) + ((Z343)^2/((X343)^2 * AA343))</f>
        <v>0.00188033197555768</v>
      </c>
      <c r="AH343" s="11" t="n">
        <f aca="false">((AA343*AE343)/(AA343+AE343)) + ((U343*U343)/(U343+U343))</f>
        <v>4.5</v>
      </c>
      <c r="AI343" s="11" t="n">
        <f aca="false">AH343/6</f>
        <v>0.75</v>
      </c>
      <c r="AJ343" s="11" t="n">
        <f aca="false">AF343*AI343</f>
        <v>0.139134157881669</v>
      </c>
      <c r="AK343" s="11" t="s">
        <v>55</v>
      </c>
      <c r="AL343" s="11" t="s">
        <v>56</v>
      </c>
      <c r="AM343" s="11" t="s">
        <v>128</v>
      </c>
      <c r="AN343" s="11" t="s">
        <v>58</v>
      </c>
      <c r="AO343" s="11" t="s">
        <v>94</v>
      </c>
      <c r="AP343" s="11" t="s">
        <v>161</v>
      </c>
      <c r="AQ343" s="11" t="s">
        <v>233</v>
      </c>
    </row>
    <row r="344" customFormat="false" ht="13.8" hidden="false" customHeight="false" outlineLevel="0" collapsed="false">
      <c r="A344" s="11" t="s">
        <v>230</v>
      </c>
      <c r="B344" s="11" t="n">
        <v>27</v>
      </c>
      <c r="C344" s="11" t="s">
        <v>231</v>
      </c>
      <c r="D344" s="11" t="n">
        <v>2011</v>
      </c>
      <c r="E344" s="11" t="s">
        <v>193</v>
      </c>
      <c r="F344" s="11" t="s">
        <v>84</v>
      </c>
      <c r="G344" s="1" t="n">
        <v>4.9</v>
      </c>
      <c r="H344" s="1" t="n">
        <v>410</v>
      </c>
      <c r="I344" s="1" t="n">
        <f aca="false">(G344 +10) / (H344/1000)</f>
        <v>36.3414634146342</v>
      </c>
      <c r="J344" s="1" t="n">
        <v>8.2</v>
      </c>
      <c r="K344" s="11" t="s">
        <v>74</v>
      </c>
      <c r="L344" s="11" t="s">
        <v>90</v>
      </c>
      <c r="M344" s="11" t="s">
        <v>232</v>
      </c>
      <c r="N344" s="11" t="s">
        <v>50</v>
      </c>
      <c r="O344" s="11" t="s">
        <v>77</v>
      </c>
      <c r="P344" s="11" t="s">
        <v>92</v>
      </c>
      <c r="Q344" s="11" t="s">
        <v>78</v>
      </c>
      <c r="R344" s="11" t="n">
        <v>1.8</v>
      </c>
      <c r="S344" s="11" t="s">
        <v>79</v>
      </c>
      <c r="T344" s="11" t="n">
        <v>2009</v>
      </c>
      <c r="U344" s="11" t="n">
        <v>3</v>
      </c>
      <c r="V344" s="11" t="s">
        <v>80</v>
      </c>
      <c r="W344" s="11" t="n">
        <f aca="false">R344*U344</f>
        <v>5.4</v>
      </c>
      <c r="X344" s="14" t="n">
        <v>158.4</v>
      </c>
      <c r="Y344" s="14" t="n">
        <v>4.59999999999999</v>
      </c>
      <c r="Z344" s="13" t="n">
        <f aca="false">Y344*SQRT(AA344)</f>
        <v>11.2676528168026</v>
      </c>
      <c r="AA344" s="15" t="n">
        <v>6</v>
      </c>
      <c r="AB344" s="13" t="n">
        <v>180.72</v>
      </c>
      <c r="AC344" s="13" t="n">
        <v>5.75999999999999</v>
      </c>
      <c r="AD344" s="13" t="n">
        <f aca="false">AC344*SQRT(AE344)</f>
        <v>14.1090609184311</v>
      </c>
      <c r="AE344" s="11" t="n">
        <v>6</v>
      </c>
      <c r="AF344" s="11" t="n">
        <f aca="false">LN(AB344/X344)</f>
        <v>0.131825392779422</v>
      </c>
      <c r="AG344" s="11" t="n">
        <f aca="false">((AD344)^2/((AB344)^2 * AE344)) + ((Z344)^2/((X344)^2 * AA344))</f>
        <v>0.00185920195799037</v>
      </c>
      <c r="AH344" s="11" t="n">
        <f aca="false">((AA344*AE344)/(AA344+AE344)) + ((U344*U344)/(U344+U344))</f>
        <v>4.5</v>
      </c>
      <c r="AI344" s="11" t="n">
        <f aca="false">AH344/6</f>
        <v>0.75</v>
      </c>
      <c r="AJ344" s="11" t="n">
        <f aca="false">AF344*AI344</f>
        <v>0.0988690445845665</v>
      </c>
      <c r="AK344" s="11" t="s">
        <v>55</v>
      </c>
      <c r="AL344" s="11" t="s">
        <v>56</v>
      </c>
      <c r="AM344" s="11" t="s">
        <v>128</v>
      </c>
      <c r="AN344" s="11" t="s">
        <v>58</v>
      </c>
      <c r="AO344" s="11" t="s">
        <v>94</v>
      </c>
      <c r="AP344" s="11" t="s">
        <v>161</v>
      </c>
      <c r="AQ344" s="11" t="s">
        <v>233</v>
      </c>
    </row>
    <row r="345" customFormat="false" ht="13.8" hidden="false" customHeight="false" outlineLevel="0" collapsed="false">
      <c r="A345" s="11" t="s">
        <v>230</v>
      </c>
      <c r="B345" s="11" t="n">
        <v>27</v>
      </c>
      <c r="C345" s="11" t="s">
        <v>231</v>
      </c>
      <c r="D345" s="11" t="n">
        <v>2011</v>
      </c>
      <c r="E345" s="11" t="s">
        <v>193</v>
      </c>
      <c r="F345" s="11" t="s">
        <v>46</v>
      </c>
      <c r="G345" s="1" t="n">
        <v>4.9</v>
      </c>
      <c r="H345" s="1" t="n">
        <v>410</v>
      </c>
      <c r="I345" s="1" t="n">
        <f aca="false">(G345 +10) / (H345/1000)</f>
        <v>36.3414634146342</v>
      </c>
      <c r="J345" s="1" t="n">
        <v>8.2</v>
      </c>
      <c r="K345" s="11" t="s">
        <v>74</v>
      </c>
      <c r="L345" s="11" t="s">
        <v>90</v>
      </c>
      <c r="M345" s="11" t="s">
        <v>232</v>
      </c>
      <c r="N345" s="11" t="s">
        <v>50</v>
      </c>
      <c r="O345" s="11" t="s">
        <v>77</v>
      </c>
      <c r="P345" s="11" t="s">
        <v>92</v>
      </c>
      <c r="Q345" s="11" t="s">
        <v>78</v>
      </c>
      <c r="R345" s="11" t="n">
        <v>1.8</v>
      </c>
      <c r="S345" s="11" t="s">
        <v>79</v>
      </c>
      <c r="T345" s="11" t="n">
        <v>2007</v>
      </c>
      <c r="U345" s="11" t="n">
        <v>3</v>
      </c>
      <c r="V345" s="11" t="s">
        <v>80</v>
      </c>
      <c r="W345" s="11" t="n">
        <f aca="false">R345*U345</f>
        <v>5.4</v>
      </c>
      <c r="X345" s="13" t="n">
        <v>15.03</v>
      </c>
      <c r="Y345" s="13" t="n">
        <v>0.68</v>
      </c>
      <c r="Z345" s="13" t="n">
        <f aca="false">Y345*SQRT(AA345)</f>
        <v>1.66565302509256</v>
      </c>
      <c r="AA345" s="11" t="n">
        <v>6</v>
      </c>
      <c r="AB345" s="13" t="n">
        <v>11.58</v>
      </c>
      <c r="AC345" s="13" t="n">
        <v>0.41</v>
      </c>
      <c r="AD345" s="13" t="n">
        <f aca="false">AC345*SQRT(AE345)</f>
        <v>1.0042907945411</v>
      </c>
      <c r="AE345" s="11" t="n">
        <v>6</v>
      </c>
      <c r="AF345" s="11" t="n">
        <f aca="false">LN(AB345/X345)</f>
        <v>-0.260768731620034</v>
      </c>
      <c r="AG345" s="11" t="n">
        <f aca="false">((AD345)^2/((AB345)^2 * AE345)) + ((Z345)^2/((X345)^2 * AA345))</f>
        <v>0.00330049104817845</v>
      </c>
      <c r="AH345" s="11" t="n">
        <f aca="false">((AA345*AE345)/(AA345+AE345)) + ((U345*U345)/(U345+U345))</f>
        <v>4.5</v>
      </c>
      <c r="AI345" s="11" t="n">
        <f aca="false">AH345/6</f>
        <v>0.75</v>
      </c>
      <c r="AJ345" s="11" t="n">
        <f aca="false">AF345*AI345</f>
        <v>-0.195576548715026</v>
      </c>
      <c r="AK345" s="11" t="s">
        <v>55</v>
      </c>
      <c r="AL345" s="11" t="s">
        <v>56</v>
      </c>
      <c r="AM345" s="11" t="s">
        <v>64</v>
      </c>
      <c r="AN345" s="11" t="s">
        <v>58</v>
      </c>
      <c r="AO345" s="11" t="s">
        <v>94</v>
      </c>
      <c r="AP345" s="11" t="s">
        <v>161</v>
      </c>
      <c r="AQ345" s="11" t="s">
        <v>233</v>
      </c>
    </row>
    <row r="346" customFormat="false" ht="13.8" hidden="false" customHeight="false" outlineLevel="0" collapsed="false">
      <c r="A346" s="11" t="s">
        <v>230</v>
      </c>
      <c r="B346" s="11" t="n">
        <v>27</v>
      </c>
      <c r="C346" s="11" t="s">
        <v>231</v>
      </c>
      <c r="D346" s="11" t="n">
        <v>2011</v>
      </c>
      <c r="E346" s="11" t="s">
        <v>193</v>
      </c>
      <c r="F346" s="11" t="s">
        <v>84</v>
      </c>
      <c r="G346" s="1" t="n">
        <v>4.9</v>
      </c>
      <c r="H346" s="1" t="n">
        <v>410</v>
      </c>
      <c r="I346" s="1" t="n">
        <f aca="false">(G346 +10) / (H346/1000)</f>
        <v>36.3414634146342</v>
      </c>
      <c r="J346" s="1" t="n">
        <v>8.2</v>
      </c>
      <c r="K346" s="11" t="s">
        <v>74</v>
      </c>
      <c r="L346" s="11" t="s">
        <v>90</v>
      </c>
      <c r="M346" s="11" t="s">
        <v>232</v>
      </c>
      <c r="N346" s="11" t="s">
        <v>50</v>
      </c>
      <c r="O346" s="11" t="s">
        <v>77</v>
      </c>
      <c r="P346" s="11" t="s">
        <v>92</v>
      </c>
      <c r="Q346" s="11" t="s">
        <v>78</v>
      </c>
      <c r="R346" s="11" t="n">
        <v>1.8</v>
      </c>
      <c r="S346" s="11" t="s">
        <v>79</v>
      </c>
      <c r="T346" s="11" t="n">
        <v>2007</v>
      </c>
      <c r="U346" s="11" t="n">
        <v>3</v>
      </c>
      <c r="V346" s="11" t="s">
        <v>80</v>
      </c>
      <c r="W346" s="11" t="n">
        <f aca="false">R346*U346</f>
        <v>5.4</v>
      </c>
      <c r="X346" s="14" t="n">
        <v>10.75</v>
      </c>
      <c r="Y346" s="14" t="n">
        <v>0.449999999999999</v>
      </c>
      <c r="Z346" s="13" t="n">
        <f aca="false">Y346*SQRT(AA346)</f>
        <v>1.10227038425243</v>
      </c>
      <c r="AA346" s="15" t="n">
        <v>6</v>
      </c>
      <c r="AB346" s="13" t="n">
        <v>19.31</v>
      </c>
      <c r="AC346" s="13" t="n">
        <v>0.790000000000003</v>
      </c>
      <c r="AD346" s="13" t="n">
        <f aca="false">AC346*SQRT(AE346)</f>
        <v>1.93509689679872</v>
      </c>
      <c r="AE346" s="11" t="n">
        <v>6</v>
      </c>
      <c r="AF346" s="11" t="n">
        <f aca="false">LN(AB346/X346)</f>
        <v>0.585717341866751</v>
      </c>
      <c r="AG346" s="11" t="n">
        <f aca="false">((AD346)^2/((AB346)^2 * AE346)) + ((Z346)^2/((X346)^2 * AA346))</f>
        <v>0.00342604485923912</v>
      </c>
      <c r="AH346" s="11" t="n">
        <f aca="false">((AA346*AE346)/(AA346+AE346)) + ((U346*U346)/(U346+U346))</f>
        <v>4.5</v>
      </c>
      <c r="AI346" s="11" t="n">
        <f aca="false">AH346/6</f>
        <v>0.75</v>
      </c>
      <c r="AJ346" s="11" t="n">
        <f aca="false">AF346*AI346</f>
        <v>0.439288006400063</v>
      </c>
      <c r="AK346" s="11" t="s">
        <v>55</v>
      </c>
      <c r="AL346" s="11" t="s">
        <v>56</v>
      </c>
      <c r="AM346" s="11" t="s">
        <v>64</v>
      </c>
      <c r="AN346" s="11" t="s">
        <v>58</v>
      </c>
      <c r="AO346" s="11" t="s">
        <v>94</v>
      </c>
      <c r="AP346" s="11" t="s">
        <v>161</v>
      </c>
      <c r="AQ346" s="11" t="s">
        <v>233</v>
      </c>
    </row>
    <row r="347" customFormat="false" ht="13.8" hidden="false" customHeight="false" outlineLevel="0" collapsed="false">
      <c r="A347" s="11" t="s">
        <v>230</v>
      </c>
      <c r="B347" s="11" t="n">
        <v>27</v>
      </c>
      <c r="C347" s="11" t="s">
        <v>231</v>
      </c>
      <c r="D347" s="11" t="n">
        <v>2011</v>
      </c>
      <c r="E347" s="11" t="s">
        <v>193</v>
      </c>
      <c r="F347" s="11" t="s">
        <v>46</v>
      </c>
      <c r="G347" s="1" t="n">
        <v>4.9</v>
      </c>
      <c r="H347" s="1" t="n">
        <v>410</v>
      </c>
      <c r="I347" s="1" t="n">
        <f aca="false">(G347 +10) / (H347/1000)</f>
        <v>36.3414634146342</v>
      </c>
      <c r="J347" s="1" t="n">
        <v>8.2</v>
      </c>
      <c r="K347" s="11" t="s">
        <v>74</v>
      </c>
      <c r="L347" s="11" t="s">
        <v>90</v>
      </c>
      <c r="M347" s="11" t="s">
        <v>232</v>
      </c>
      <c r="N347" s="11" t="s">
        <v>50</v>
      </c>
      <c r="O347" s="11" t="s">
        <v>77</v>
      </c>
      <c r="P347" s="11" t="s">
        <v>92</v>
      </c>
      <c r="Q347" s="11" t="s">
        <v>78</v>
      </c>
      <c r="R347" s="11" t="n">
        <v>1.8</v>
      </c>
      <c r="S347" s="11" t="s">
        <v>79</v>
      </c>
      <c r="T347" s="11" t="n">
        <v>2008</v>
      </c>
      <c r="U347" s="11" t="n">
        <v>3</v>
      </c>
      <c r="V347" s="11" t="s">
        <v>80</v>
      </c>
      <c r="W347" s="11" t="n">
        <f aca="false">R347*U347</f>
        <v>5.4</v>
      </c>
      <c r="X347" s="13" t="n">
        <v>20.21</v>
      </c>
      <c r="Y347" s="13" t="n">
        <v>0.9</v>
      </c>
      <c r="Z347" s="13" t="n">
        <f aca="false">Y347*SQRT(AA347)</f>
        <v>2.20454076850486</v>
      </c>
      <c r="AA347" s="11" t="n">
        <v>6</v>
      </c>
      <c r="AB347" s="13" t="n">
        <v>14.51</v>
      </c>
      <c r="AC347" s="13" t="n">
        <v>0.75</v>
      </c>
      <c r="AD347" s="13" t="n">
        <f aca="false">AC347*SQRT(AE347)</f>
        <v>1.83711730708738</v>
      </c>
      <c r="AE347" s="11" t="n">
        <v>6</v>
      </c>
      <c r="AF347" s="11" t="n">
        <f aca="false">LN(AB347/X347)</f>
        <v>-0.331339464519433</v>
      </c>
      <c r="AG347" s="11" t="n">
        <f aca="false">((AD347)^2/((AB347)^2 * AE347)) + ((Z347)^2/((X347)^2 * AA347))</f>
        <v>0.00465483558396348</v>
      </c>
      <c r="AH347" s="11" t="n">
        <f aca="false">((AA347*AE347)/(AA347+AE347)) + ((U347*U347)/(U347+U347))</f>
        <v>4.5</v>
      </c>
      <c r="AI347" s="11" t="n">
        <f aca="false">AH347/6</f>
        <v>0.75</v>
      </c>
      <c r="AJ347" s="11" t="n">
        <f aca="false">AF347*AI347</f>
        <v>-0.248504598389575</v>
      </c>
      <c r="AK347" s="11" t="s">
        <v>55</v>
      </c>
      <c r="AL347" s="11" t="s">
        <v>56</v>
      </c>
      <c r="AM347" s="11" t="s">
        <v>64</v>
      </c>
      <c r="AN347" s="11" t="s">
        <v>58</v>
      </c>
      <c r="AO347" s="11" t="s">
        <v>94</v>
      </c>
      <c r="AP347" s="11" t="s">
        <v>161</v>
      </c>
      <c r="AQ347" s="11" t="s">
        <v>233</v>
      </c>
    </row>
    <row r="348" customFormat="false" ht="13.8" hidden="false" customHeight="false" outlineLevel="0" collapsed="false">
      <c r="A348" s="11" t="s">
        <v>230</v>
      </c>
      <c r="B348" s="11" t="n">
        <v>27</v>
      </c>
      <c r="C348" s="11" t="s">
        <v>231</v>
      </c>
      <c r="D348" s="11" t="n">
        <v>2011</v>
      </c>
      <c r="E348" s="11" t="s">
        <v>193</v>
      </c>
      <c r="F348" s="11" t="s">
        <v>84</v>
      </c>
      <c r="G348" s="1" t="n">
        <v>4.9</v>
      </c>
      <c r="H348" s="1" t="n">
        <v>410</v>
      </c>
      <c r="I348" s="1" t="n">
        <f aca="false">(G348 +10) / (H348/1000)</f>
        <v>36.3414634146342</v>
      </c>
      <c r="J348" s="1" t="n">
        <v>8.2</v>
      </c>
      <c r="K348" s="11" t="s">
        <v>74</v>
      </c>
      <c r="L348" s="11" t="s">
        <v>90</v>
      </c>
      <c r="M348" s="11" t="s">
        <v>232</v>
      </c>
      <c r="N348" s="11" t="s">
        <v>50</v>
      </c>
      <c r="O348" s="11" t="s">
        <v>77</v>
      </c>
      <c r="P348" s="11" t="s">
        <v>92</v>
      </c>
      <c r="Q348" s="11" t="s">
        <v>78</v>
      </c>
      <c r="R348" s="11" t="n">
        <v>1.8</v>
      </c>
      <c r="S348" s="11" t="s">
        <v>79</v>
      </c>
      <c r="T348" s="11" t="n">
        <v>2008</v>
      </c>
      <c r="U348" s="11" t="n">
        <v>3</v>
      </c>
      <c r="V348" s="11" t="s">
        <v>80</v>
      </c>
      <c r="W348" s="11" t="n">
        <f aca="false">R348*U348</f>
        <v>5.4</v>
      </c>
      <c r="X348" s="14" t="n">
        <v>14.32</v>
      </c>
      <c r="Y348" s="14" t="n">
        <v>0.709999999999999</v>
      </c>
      <c r="Z348" s="13" t="n">
        <f aca="false">Y348*SQRT(AA348)</f>
        <v>1.73913771737605</v>
      </c>
      <c r="AA348" s="15" t="n">
        <v>6</v>
      </c>
      <c r="AB348" s="13" t="n">
        <v>26.22</v>
      </c>
      <c r="AC348" s="13" t="n">
        <v>0.790000000000003</v>
      </c>
      <c r="AD348" s="13" t="n">
        <f aca="false">AC348*SQRT(AE348)</f>
        <v>1.93509689679872</v>
      </c>
      <c r="AE348" s="11" t="n">
        <v>6</v>
      </c>
      <c r="AF348" s="11" t="n">
        <f aca="false">LN(AB348/X348)</f>
        <v>0.604865316803054</v>
      </c>
      <c r="AG348" s="11" t="n">
        <f aca="false">((AD348)^2/((AB348)^2 * AE348)) + ((Z348)^2/((X348)^2 * AA348))</f>
        <v>0.00336607325017298</v>
      </c>
      <c r="AH348" s="11" t="n">
        <f aca="false">((AA348*AE348)/(AA348+AE348)) + ((U348*U348)/(U348+U348))</f>
        <v>4.5</v>
      </c>
      <c r="AI348" s="11" t="n">
        <f aca="false">AH348/6</f>
        <v>0.75</v>
      </c>
      <c r="AJ348" s="11" t="n">
        <f aca="false">AF348*AI348</f>
        <v>0.453648987602291</v>
      </c>
      <c r="AK348" s="11" t="s">
        <v>55</v>
      </c>
      <c r="AL348" s="11" t="s">
        <v>56</v>
      </c>
      <c r="AM348" s="11" t="s">
        <v>64</v>
      </c>
      <c r="AN348" s="11" t="s">
        <v>58</v>
      </c>
      <c r="AO348" s="11" t="s">
        <v>94</v>
      </c>
      <c r="AP348" s="11" t="s">
        <v>161</v>
      </c>
      <c r="AQ348" s="11" t="s">
        <v>233</v>
      </c>
    </row>
    <row r="349" customFormat="false" ht="13.8" hidden="false" customHeight="false" outlineLevel="0" collapsed="false">
      <c r="A349" s="11" t="s">
        <v>230</v>
      </c>
      <c r="B349" s="11" t="n">
        <v>27</v>
      </c>
      <c r="C349" s="11" t="s">
        <v>231</v>
      </c>
      <c r="D349" s="11" t="n">
        <v>2011</v>
      </c>
      <c r="E349" s="11" t="s">
        <v>193</v>
      </c>
      <c r="F349" s="11" t="s">
        <v>46</v>
      </c>
      <c r="G349" s="1" t="n">
        <v>4.9</v>
      </c>
      <c r="H349" s="1" t="n">
        <v>410</v>
      </c>
      <c r="I349" s="1" t="n">
        <f aca="false">(G349 +10) / (H349/1000)</f>
        <v>36.3414634146342</v>
      </c>
      <c r="J349" s="1" t="n">
        <v>8.2</v>
      </c>
      <c r="K349" s="11" t="s">
        <v>74</v>
      </c>
      <c r="L349" s="11" t="s">
        <v>90</v>
      </c>
      <c r="M349" s="11" t="s">
        <v>232</v>
      </c>
      <c r="N349" s="11" t="s">
        <v>50</v>
      </c>
      <c r="O349" s="11" t="s">
        <v>77</v>
      </c>
      <c r="P349" s="11" t="s">
        <v>92</v>
      </c>
      <c r="Q349" s="11" t="s">
        <v>78</v>
      </c>
      <c r="R349" s="11" t="n">
        <v>1.8</v>
      </c>
      <c r="S349" s="11" t="s">
        <v>79</v>
      </c>
      <c r="T349" s="11" t="n">
        <v>2009</v>
      </c>
      <c r="U349" s="11" t="n">
        <v>3</v>
      </c>
      <c r="V349" s="11" t="s">
        <v>80</v>
      </c>
      <c r="W349" s="11" t="n">
        <f aca="false">R349*U349</f>
        <v>5.4</v>
      </c>
      <c r="X349" s="13" t="n">
        <v>18.94</v>
      </c>
      <c r="Y349" s="13" t="n">
        <v>0.68</v>
      </c>
      <c r="Z349" s="13" t="n">
        <f aca="false">Y349*SQRT(AA349)</f>
        <v>1.66565302509256</v>
      </c>
      <c r="AA349" s="11" t="n">
        <v>6</v>
      </c>
      <c r="AB349" s="13" t="n">
        <v>15.11</v>
      </c>
      <c r="AC349" s="13" t="n">
        <v>0.75</v>
      </c>
      <c r="AD349" s="13" t="n">
        <f aca="false">AC349*SQRT(AE349)</f>
        <v>1.83711730708738</v>
      </c>
      <c r="AE349" s="11" t="n">
        <v>6</v>
      </c>
      <c r="AF349" s="11" t="n">
        <f aca="false">LN(AB349/X349)</f>
        <v>-0.225919311473284</v>
      </c>
      <c r="AG349" s="11" t="n">
        <f aca="false">((AD349)^2/((AB349)^2 * AE349)) + ((Z349)^2/((X349)^2 * AA349))</f>
        <v>0.00375274747653627</v>
      </c>
      <c r="AH349" s="11" t="n">
        <f aca="false">((AA349*AE349)/(AA349+AE349)) + ((U349*U349)/(U349+U349))</f>
        <v>4.5</v>
      </c>
      <c r="AI349" s="11" t="n">
        <f aca="false">AH349/6</f>
        <v>0.75</v>
      </c>
      <c r="AJ349" s="11" t="n">
        <f aca="false">AF349*AI349</f>
        <v>-0.169439483604963</v>
      </c>
      <c r="AK349" s="11" t="s">
        <v>55</v>
      </c>
      <c r="AL349" s="11" t="s">
        <v>56</v>
      </c>
      <c r="AM349" s="11" t="s">
        <v>64</v>
      </c>
      <c r="AN349" s="11" t="s">
        <v>58</v>
      </c>
      <c r="AO349" s="11" t="s">
        <v>94</v>
      </c>
      <c r="AP349" s="11" t="s">
        <v>161</v>
      </c>
      <c r="AQ349" s="11" t="s">
        <v>233</v>
      </c>
    </row>
    <row r="350" customFormat="false" ht="13.8" hidden="false" customHeight="false" outlineLevel="0" collapsed="false">
      <c r="A350" s="11" t="s">
        <v>230</v>
      </c>
      <c r="B350" s="11" t="n">
        <v>27</v>
      </c>
      <c r="C350" s="11" t="s">
        <v>231</v>
      </c>
      <c r="D350" s="11" t="n">
        <v>2011</v>
      </c>
      <c r="E350" s="11" t="s">
        <v>193</v>
      </c>
      <c r="F350" s="11" t="s">
        <v>84</v>
      </c>
      <c r="G350" s="1" t="n">
        <v>4.9</v>
      </c>
      <c r="H350" s="1" t="n">
        <v>410</v>
      </c>
      <c r="I350" s="1" t="n">
        <f aca="false">(G350 +10) / (H350/1000)</f>
        <v>36.3414634146342</v>
      </c>
      <c r="J350" s="1" t="n">
        <v>8.2</v>
      </c>
      <c r="K350" s="11" t="s">
        <v>74</v>
      </c>
      <c r="L350" s="11" t="s">
        <v>90</v>
      </c>
      <c r="M350" s="11" t="s">
        <v>232</v>
      </c>
      <c r="N350" s="11" t="s">
        <v>50</v>
      </c>
      <c r="O350" s="11" t="s">
        <v>77</v>
      </c>
      <c r="P350" s="11" t="s">
        <v>92</v>
      </c>
      <c r="Q350" s="11" t="s">
        <v>78</v>
      </c>
      <c r="R350" s="11" t="n">
        <v>1.8</v>
      </c>
      <c r="S350" s="11" t="s">
        <v>79</v>
      </c>
      <c r="T350" s="11" t="n">
        <v>2009</v>
      </c>
      <c r="U350" s="11" t="n">
        <v>3</v>
      </c>
      <c r="V350" s="11" t="s">
        <v>80</v>
      </c>
      <c r="W350" s="11" t="n">
        <f aca="false">R350*U350</f>
        <v>5.4</v>
      </c>
      <c r="X350" s="14" t="n">
        <v>14.51</v>
      </c>
      <c r="Y350" s="14" t="n">
        <v>0.67</v>
      </c>
      <c r="Z350" s="13" t="n">
        <f aca="false">Y350*SQRT(AA350)</f>
        <v>1.64115812766473</v>
      </c>
      <c r="AA350" s="15" t="n">
        <v>6</v>
      </c>
      <c r="AB350" s="13" t="n">
        <v>25.47</v>
      </c>
      <c r="AC350" s="13" t="n">
        <v>0.790000000000003</v>
      </c>
      <c r="AD350" s="13" t="n">
        <f aca="false">AC350*SQRT(AE350)</f>
        <v>1.93509689679872</v>
      </c>
      <c r="AE350" s="11" t="n">
        <v>6</v>
      </c>
      <c r="AF350" s="11" t="n">
        <f aca="false">LN(AB350/X350)</f>
        <v>0.562663222095269</v>
      </c>
      <c r="AG350" s="11" t="n">
        <f aca="false">((AD350)^2/((AB350)^2 * AE350)) + ((Z350)^2/((X350)^2 * AA350))</f>
        <v>0.00309418240509051</v>
      </c>
      <c r="AH350" s="11" t="n">
        <f aca="false">((AA350*AE350)/(AA350+AE350)) + ((U350*U350)/(U350+U350))</f>
        <v>4.5</v>
      </c>
      <c r="AI350" s="11" t="n">
        <f aca="false">AH350/6</f>
        <v>0.75</v>
      </c>
      <c r="AJ350" s="11" t="n">
        <f aca="false">AF350*AI350</f>
        <v>0.421997416571452</v>
      </c>
      <c r="AK350" s="11" t="s">
        <v>55</v>
      </c>
      <c r="AL350" s="11" t="s">
        <v>56</v>
      </c>
      <c r="AM350" s="11" t="s">
        <v>64</v>
      </c>
      <c r="AN350" s="11" t="s">
        <v>58</v>
      </c>
      <c r="AO350" s="11" t="s">
        <v>94</v>
      </c>
      <c r="AP350" s="11" t="s">
        <v>161</v>
      </c>
      <c r="AQ350" s="11" t="s">
        <v>233</v>
      </c>
    </row>
    <row r="351" customFormat="false" ht="13.8" hidden="false" customHeight="false" outlineLevel="0" collapsed="false">
      <c r="A351" s="11" t="s">
        <v>234</v>
      </c>
      <c r="B351" s="11" t="n">
        <v>28</v>
      </c>
      <c r="C351" s="11" t="s">
        <v>235</v>
      </c>
      <c r="D351" s="11" t="n">
        <v>2012</v>
      </c>
      <c r="E351" s="11" t="s">
        <v>236</v>
      </c>
      <c r="F351" s="11" t="s">
        <v>46</v>
      </c>
      <c r="G351" s="1" t="n">
        <v>1.3</v>
      </c>
      <c r="H351" s="1" t="n">
        <v>476.8</v>
      </c>
      <c r="I351" s="1" t="n">
        <f aca="false">(G351 +10) / (H351/1000)</f>
        <v>23.6996644295302</v>
      </c>
      <c r="J351" s="1" t="n">
        <v>6.4</v>
      </c>
      <c r="K351" s="11" t="s">
        <v>174</v>
      </c>
      <c r="L351" s="11" t="s">
        <v>90</v>
      </c>
      <c r="M351" s="11" t="s">
        <v>237</v>
      </c>
      <c r="N351" s="11" t="s">
        <v>77</v>
      </c>
      <c r="O351" s="11" t="s">
        <v>77</v>
      </c>
      <c r="P351" s="11" t="s">
        <v>92</v>
      </c>
      <c r="Q351" s="11" t="s">
        <v>184</v>
      </c>
      <c r="R351" s="11" t="n">
        <v>1.26</v>
      </c>
      <c r="S351" s="11" t="s">
        <v>79</v>
      </c>
      <c r="T351" s="12" t="n">
        <v>40725</v>
      </c>
      <c r="U351" s="11" t="n">
        <v>1.5</v>
      </c>
      <c r="V351" s="11" t="s">
        <v>109</v>
      </c>
      <c r="W351" s="11" t="n">
        <f aca="false">R351*U351</f>
        <v>1.89</v>
      </c>
      <c r="X351" s="13" t="n">
        <v>441.78</v>
      </c>
      <c r="Y351" s="13" t="n">
        <v>68.8</v>
      </c>
      <c r="Z351" s="13" t="n">
        <f aca="false">Y351*SQRT(AA351)</f>
        <v>137.6</v>
      </c>
      <c r="AA351" s="11" t="n">
        <v>4</v>
      </c>
      <c r="AB351" s="13" t="n">
        <v>267.97</v>
      </c>
      <c r="AC351" s="13" t="n">
        <v>36.21</v>
      </c>
      <c r="AD351" s="13" t="n">
        <f aca="false">AC351*SQRT(AE351)</f>
        <v>72.42</v>
      </c>
      <c r="AE351" s="11" t="n">
        <v>4</v>
      </c>
      <c r="AF351" s="11" t="n">
        <f aca="false">LN(AB351/X351)</f>
        <v>-0.499936986662114</v>
      </c>
      <c r="AG351" s="11" t="n">
        <f aca="false">((AD351)^2/((AB351)^2 * AE351)) + ((Z351)^2/((X351)^2 * AA351))</f>
        <v>0.0425122854454094</v>
      </c>
      <c r="AH351" s="11" t="n">
        <f aca="false">((AA351*AE351)/(AA351+AE351)) + ((U351*U351)/(U351+U351))</f>
        <v>2.75</v>
      </c>
      <c r="AI351" s="11" t="n">
        <f aca="false">AH351/9</f>
        <v>0.305555555555556</v>
      </c>
      <c r="AJ351" s="11" t="n">
        <f aca="false">AF351*AI351</f>
        <v>-0.152758523702313</v>
      </c>
      <c r="AK351" s="11" t="s">
        <v>102</v>
      </c>
      <c r="AL351" s="11" t="s">
        <v>69</v>
      </c>
      <c r="AM351" s="11" t="s">
        <v>70</v>
      </c>
      <c r="AN351" s="11" t="s">
        <v>58</v>
      </c>
      <c r="AO351" s="11" t="s">
        <v>82</v>
      </c>
      <c r="AP351" s="11" t="s">
        <v>157</v>
      </c>
      <c r="AQ351" s="11" t="s">
        <v>162</v>
      </c>
    </row>
    <row r="352" customFormat="false" ht="13.8" hidden="false" customHeight="false" outlineLevel="0" collapsed="false">
      <c r="A352" s="11" t="s">
        <v>234</v>
      </c>
      <c r="B352" s="11" t="n">
        <v>28</v>
      </c>
      <c r="C352" s="11" t="s">
        <v>235</v>
      </c>
      <c r="D352" s="11" t="n">
        <v>2012</v>
      </c>
      <c r="E352" s="11" t="s">
        <v>236</v>
      </c>
      <c r="F352" s="11" t="s">
        <v>46</v>
      </c>
      <c r="G352" s="1" t="n">
        <v>1.3</v>
      </c>
      <c r="H352" s="1" t="n">
        <v>476.8</v>
      </c>
      <c r="I352" s="1" t="n">
        <f aca="false">(G352 +10) / (H352/1000)</f>
        <v>23.6996644295302</v>
      </c>
      <c r="J352" s="1" t="n">
        <v>6.4</v>
      </c>
      <c r="K352" s="11" t="s">
        <v>174</v>
      </c>
      <c r="L352" s="11" t="s">
        <v>90</v>
      </c>
      <c r="M352" s="11" t="s">
        <v>237</v>
      </c>
      <c r="N352" s="11" t="s">
        <v>77</v>
      </c>
      <c r="O352" s="11" t="s">
        <v>77</v>
      </c>
      <c r="P352" s="11" t="s">
        <v>92</v>
      </c>
      <c r="Q352" s="11" t="s">
        <v>184</v>
      </c>
      <c r="R352" s="11" t="n">
        <v>1.26</v>
      </c>
      <c r="S352" s="11" t="s">
        <v>79</v>
      </c>
      <c r="T352" s="12" t="n">
        <v>40756</v>
      </c>
      <c r="U352" s="11" t="n">
        <v>1.5</v>
      </c>
      <c r="V352" s="11" t="s">
        <v>109</v>
      </c>
      <c r="W352" s="11" t="n">
        <f aca="false">R352*U352</f>
        <v>1.89</v>
      </c>
      <c r="X352" s="13" t="n">
        <v>325.91</v>
      </c>
      <c r="Y352" s="13" t="n">
        <v>47.07</v>
      </c>
      <c r="Z352" s="13" t="n">
        <f aca="false">Y352*SQRT(AA352)</f>
        <v>94.14</v>
      </c>
      <c r="AA352" s="11" t="n">
        <v>4</v>
      </c>
      <c r="AB352" s="13" t="n">
        <v>318.66</v>
      </c>
      <c r="AC352" s="13" t="n">
        <v>43.46</v>
      </c>
      <c r="AD352" s="13" t="n">
        <f aca="false">AC352*SQRT(AE352)</f>
        <v>86.92</v>
      </c>
      <c r="AE352" s="11" t="n">
        <v>4</v>
      </c>
      <c r="AF352" s="11" t="n">
        <f aca="false">LN(AB352/X352)</f>
        <v>-0.0224965659693759</v>
      </c>
      <c r="AG352" s="11" t="n">
        <f aca="false">((AD352)^2/((AB352)^2 * AE352)) + ((Z352)^2/((X352)^2 * AA352))</f>
        <v>0.0394594659867872</v>
      </c>
      <c r="AH352" s="11" t="n">
        <f aca="false">((AA352*AE352)/(AA352+AE352)) + ((U352*U352)/(U352+U352))</f>
        <v>2.75</v>
      </c>
      <c r="AI352" s="11" t="n">
        <f aca="false">AH352/9</f>
        <v>0.305555555555556</v>
      </c>
      <c r="AJ352" s="11" t="n">
        <f aca="false">AF352*AI352</f>
        <v>-0.00687395071286486</v>
      </c>
      <c r="AK352" s="11" t="s">
        <v>102</v>
      </c>
      <c r="AL352" s="11" t="s">
        <v>69</v>
      </c>
      <c r="AM352" s="11" t="s">
        <v>70</v>
      </c>
      <c r="AN352" s="11" t="s">
        <v>58</v>
      </c>
      <c r="AO352" s="11" t="s">
        <v>82</v>
      </c>
      <c r="AP352" s="11" t="s">
        <v>157</v>
      </c>
      <c r="AQ352" s="11" t="s">
        <v>162</v>
      </c>
    </row>
    <row r="353" customFormat="false" ht="13.8" hidden="false" customHeight="false" outlineLevel="0" collapsed="false">
      <c r="A353" s="11" t="s">
        <v>234</v>
      </c>
      <c r="B353" s="11" t="n">
        <v>28</v>
      </c>
      <c r="C353" s="11" t="s">
        <v>235</v>
      </c>
      <c r="D353" s="11" t="n">
        <v>2012</v>
      </c>
      <c r="E353" s="11" t="s">
        <v>236</v>
      </c>
      <c r="F353" s="11" t="s">
        <v>46</v>
      </c>
      <c r="G353" s="1" t="n">
        <v>1.3</v>
      </c>
      <c r="H353" s="1" t="n">
        <v>476.8</v>
      </c>
      <c r="I353" s="1" t="n">
        <f aca="false">(G353 +10) / (H353/1000)</f>
        <v>23.6996644295302</v>
      </c>
      <c r="J353" s="1" t="n">
        <v>6.4</v>
      </c>
      <c r="K353" s="11" t="s">
        <v>174</v>
      </c>
      <c r="L353" s="11" t="s">
        <v>90</v>
      </c>
      <c r="M353" s="11" t="s">
        <v>237</v>
      </c>
      <c r="N353" s="11" t="s">
        <v>77</v>
      </c>
      <c r="O353" s="11" t="s">
        <v>77</v>
      </c>
      <c r="P353" s="11" t="s">
        <v>92</v>
      </c>
      <c r="Q353" s="11" t="s">
        <v>184</v>
      </c>
      <c r="R353" s="11" t="n">
        <v>1.26</v>
      </c>
      <c r="S353" s="11" t="s">
        <v>79</v>
      </c>
      <c r="T353" s="12" t="n">
        <v>40787</v>
      </c>
      <c r="U353" s="11" t="n">
        <v>1.5</v>
      </c>
      <c r="V353" s="11" t="s">
        <v>109</v>
      </c>
      <c r="W353" s="11" t="n">
        <f aca="false">R353*U353</f>
        <v>1.89</v>
      </c>
      <c r="X353" s="13" t="n">
        <v>286.07</v>
      </c>
      <c r="Y353" s="13" t="n">
        <v>25.35</v>
      </c>
      <c r="Z353" s="13" t="n">
        <f aca="false">Y353*SQRT(AA353)</f>
        <v>50.7000000000001</v>
      </c>
      <c r="AA353" s="11" t="n">
        <v>4</v>
      </c>
      <c r="AB353" s="13" t="n">
        <v>249.86</v>
      </c>
      <c r="AC353" s="13" t="n">
        <v>21.73</v>
      </c>
      <c r="AD353" s="13" t="n">
        <f aca="false">AC353*SQRT(AE353)</f>
        <v>43.4599999999999</v>
      </c>
      <c r="AE353" s="11" t="n">
        <v>4</v>
      </c>
      <c r="AF353" s="11" t="n">
        <f aca="false">LN(AB353/X353)</f>
        <v>-0.135335775113246</v>
      </c>
      <c r="AG353" s="11" t="n">
        <f aca="false">((AD353)^2/((AB353)^2 * AE353)) + ((Z353)^2/((X353)^2 * AA353))</f>
        <v>0.015416115787401</v>
      </c>
      <c r="AH353" s="11" t="n">
        <f aca="false">((AA353*AE353)/(AA353+AE353)) + ((U353*U353)/(U353+U353))</f>
        <v>2.75</v>
      </c>
      <c r="AI353" s="11" t="n">
        <f aca="false">AH353/9</f>
        <v>0.305555555555556</v>
      </c>
      <c r="AJ353" s="11" t="n">
        <f aca="false">AF353*AI353</f>
        <v>-0.0413525979512696</v>
      </c>
      <c r="AK353" s="11" t="s">
        <v>102</v>
      </c>
      <c r="AL353" s="11" t="s">
        <v>69</v>
      </c>
      <c r="AM353" s="11" t="s">
        <v>70</v>
      </c>
      <c r="AN353" s="11" t="s">
        <v>58</v>
      </c>
      <c r="AO353" s="11" t="s">
        <v>82</v>
      </c>
      <c r="AP353" s="11" t="s">
        <v>157</v>
      </c>
      <c r="AQ353" s="11" t="s">
        <v>162</v>
      </c>
    </row>
    <row r="354" customFormat="false" ht="13.8" hidden="false" customHeight="false" outlineLevel="0" collapsed="false">
      <c r="A354" s="11" t="s">
        <v>234</v>
      </c>
      <c r="B354" s="11" t="n">
        <v>28</v>
      </c>
      <c r="C354" s="11" t="s">
        <v>235</v>
      </c>
      <c r="D354" s="11" t="n">
        <v>2012</v>
      </c>
      <c r="E354" s="11" t="s">
        <v>236</v>
      </c>
      <c r="F354" s="11" t="s">
        <v>46</v>
      </c>
      <c r="G354" s="1" t="n">
        <v>1.3</v>
      </c>
      <c r="H354" s="1" t="n">
        <v>476.8</v>
      </c>
      <c r="I354" s="1" t="n">
        <f aca="false">(G354 +10) / (H354/1000)</f>
        <v>23.6996644295302</v>
      </c>
      <c r="J354" s="1" t="n">
        <v>6.4</v>
      </c>
      <c r="K354" s="11" t="s">
        <v>174</v>
      </c>
      <c r="L354" s="11" t="s">
        <v>90</v>
      </c>
      <c r="M354" s="11" t="s">
        <v>237</v>
      </c>
      <c r="N354" s="11" t="s">
        <v>77</v>
      </c>
      <c r="O354" s="11" t="s">
        <v>77</v>
      </c>
      <c r="P354" s="11" t="s">
        <v>92</v>
      </c>
      <c r="Q354" s="11" t="s">
        <v>184</v>
      </c>
      <c r="R354" s="11" t="n">
        <v>0.98</v>
      </c>
      <c r="S354" s="11" t="s">
        <v>79</v>
      </c>
      <c r="T354" s="12" t="n">
        <v>40725</v>
      </c>
      <c r="U354" s="11" t="n">
        <v>1.5</v>
      </c>
      <c r="V354" s="11" t="s">
        <v>109</v>
      </c>
      <c r="W354" s="11" t="n">
        <f aca="false">R354*U354</f>
        <v>1.47</v>
      </c>
      <c r="X354" s="13" t="n">
        <v>376.6</v>
      </c>
      <c r="Y354" s="13" t="n">
        <v>57.94</v>
      </c>
      <c r="Z354" s="13" t="n">
        <f aca="false">Y354*SQRT(AA354)</f>
        <v>115.88</v>
      </c>
      <c r="AA354" s="11" t="n">
        <v>4</v>
      </c>
      <c r="AB354" s="13" t="n">
        <v>275.21</v>
      </c>
      <c r="AC354" s="13" t="n">
        <v>39.83</v>
      </c>
      <c r="AD354" s="13" t="n">
        <f aca="false">AC354*SQRT(AE354)</f>
        <v>79.6600000000001</v>
      </c>
      <c r="AE354" s="11" t="n">
        <v>4</v>
      </c>
      <c r="AF354" s="11" t="n">
        <f aca="false">LN(AB354/X354)</f>
        <v>-0.313649173614742</v>
      </c>
      <c r="AG354" s="11" t="n">
        <f aca="false">((AD354)^2/((AB354)^2 * AE354)) + ((Z354)^2/((X354)^2 * AA354))</f>
        <v>0.0446154664530479</v>
      </c>
      <c r="AH354" s="11" t="n">
        <f aca="false">((AA354*AE354)/(AA354+AE354)) + ((U354*U354)/(U354+U354))</f>
        <v>2.75</v>
      </c>
      <c r="AI354" s="11" t="n">
        <f aca="false">AH354/9</f>
        <v>0.305555555555556</v>
      </c>
      <c r="AJ354" s="11" t="n">
        <f aca="false">AF354*AI354</f>
        <v>-0.0958372474933934</v>
      </c>
      <c r="AK354" s="11" t="s">
        <v>102</v>
      </c>
      <c r="AL354" s="11" t="s">
        <v>69</v>
      </c>
      <c r="AM354" s="11" t="s">
        <v>70</v>
      </c>
      <c r="AN354" s="11" t="s">
        <v>58</v>
      </c>
      <c r="AO354" s="11" t="s">
        <v>82</v>
      </c>
      <c r="AP354" s="11" t="s">
        <v>157</v>
      </c>
      <c r="AQ354" s="11" t="s">
        <v>162</v>
      </c>
    </row>
    <row r="355" customFormat="false" ht="13.8" hidden="false" customHeight="false" outlineLevel="0" collapsed="false">
      <c r="A355" s="11" t="s">
        <v>234</v>
      </c>
      <c r="B355" s="11" t="n">
        <v>28</v>
      </c>
      <c r="C355" s="11" t="s">
        <v>235</v>
      </c>
      <c r="D355" s="11" t="n">
        <v>2012</v>
      </c>
      <c r="E355" s="11" t="s">
        <v>236</v>
      </c>
      <c r="F355" s="11" t="s">
        <v>46</v>
      </c>
      <c r="G355" s="1" t="n">
        <v>1.3</v>
      </c>
      <c r="H355" s="1" t="n">
        <v>476.8</v>
      </c>
      <c r="I355" s="1" t="n">
        <f aca="false">(G355 +10) / (H355/1000)</f>
        <v>23.6996644295302</v>
      </c>
      <c r="J355" s="1" t="n">
        <v>6.4</v>
      </c>
      <c r="K355" s="11" t="s">
        <v>174</v>
      </c>
      <c r="L355" s="11" t="s">
        <v>90</v>
      </c>
      <c r="M355" s="11" t="s">
        <v>237</v>
      </c>
      <c r="N355" s="11" t="s">
        <v>77</v>
      </c>
      <c r="O355" s="11" t="s">
        <v>77</v>
      </c>
      <c r="P355" s="11" t="s">
        <v>92</v>
      </c>
      <c r="Q355" s="11" t="s">
        <v>184</v>
      </c>
      <c r="R355" s="11" t="n">
        <v>0.98</v>
      </c>
      <c r="S355" s="11" t="s">
        <v>79</v>
      </c>
      <c r="T355" s="12" t="n">
        <v>40756</v>
      </c>
      <c r="U355" s="11" t="n">
        <v>1.5</v>
      </c>
      <c r="V355" s="11" t="s">
        <v>109</v>
      </c>
      <c r="W355" s="11" t="n">
        <f aca="false">R355*U355</f>
        <v>1.47</v>
      </c>
      <c r="X355" s="13" t="n">
        <v>354.87</v>
      </c>
      <c r="Y355" s="13" t="n">
        <v>39.84</v>
      </c>
      <c r="Z355" s="13" t="n">
        <f aca="false">Y355*SQRT(AA355)</f>
        <v>79.6799999999999</v>
      </c>
      <c r="AA355" s="11" t="n">
        <v>4</v>
      </c>
      <c r="AB355" s="13" t="n">
        <v>318.66</v>
      </c>
      <c r="AC355" s="13" t="n">
        <v>25.35</v>
      </c>
      <c r="AD355" s="13" t="n">
        <f aca="false">AC355*SQRT(AE355)</f>
        <v>50.6999999999999</v>
      </c>
      <c r="AE355" s="11" t="n">
        <v>4</v>
      </c>
      <c r="AF355" s="11" t="n">
        <f aca="false">LN(AB355/X355)</f>
        <v>-0.107626821563392</v>
      </c>
      <c r="AG355" s="11" t="n">
        <f aca="false">((AD355)^2/((AB355)^2 * AE355)) + ((Z355)^2/((X355)^2 * AA355))</f>
        <v>0.01893225946126</v>
      </c>
      <c r="AH355" s="11" t="n">
        <f aca="false">((AA355*AE355)/(AA355+AE355)) + ((U355*U355)/(U355+U355))</f>
        <v>2.75</v>
      </c>
      <c r="AI355" s="11" t="n">
        <f aca="false">AH355/9</f>
        <v>0.305555555555556</v>
      </c>
      <c r="AJ355" s="11" t="n">
        <f aca="false">AF355*AI355</f>
        <v>-0.0328859732554809</v>
      </c>
      <c r="AK355" s="11" t="s">
        <v>102</v>
      </c>
      <c r="AL355" s="11" t="s">
        <v>69</v>
      </c>
      <c r="AM355" s="11" t="s">
        <v>70</v>
      </c>
      <c r="AN355" s="11" t="s">
        <v>58</v>
      </c>
      <c r="AO355" s="11" t="s">
        <v>82</v>
      </c>
      <c r="AP355" s="11" t="s">
        <v>157</v>
      </c>
      <c r="AQ355" s="11" t="s">
        <v>162</v>
      </c>
    </row>
    <row r="356" customFormat="false" ht="13.8" hidden="false" customHeight="false" outlineLevel="0" collapsed="false">
      <c r="A356" s="11" t="s">
        <v>234</v>
      </c>
      <c r="B356" s="11" t="n">
        <v>28</v>
      </c>
      <c r="C356" s="11" t="s">
        <v>235</v>
      </c>
      <c r="D356" s="11" t="n">
        <v>2012</v>
      </c>
      <c r="E356" s="11" t="s">
        <v>236</v>
      </c>
      <c r="F356" s="11" t="s">
        <v>46</v>
      </c>
      <c r="G356" s="1" t="n">
        <v>1.3</v>
      </c>
      <c r="H356" s="1" t="n">
        <v>476.8</v>
      </c>
      <c r="I356" s="1" t="n">
        <f aca="false">(G356 +10) / (H356/1000)</f>
        <v>23.6996644295302</v>
      </c>
      <c r="J356" s="1" t="n">
        <v>6.4</v>
      </c>
      <c r="K356" s="11" t="s">
        <v>174</v>
      </c>
      <c r="L356" s="11" t="s">
        <v>90</v>
      </c>
      <c r="M356" s="11" t="s">
        <v>237</v>
      </c>
      <c r="N356" s="11" t="s">
        <v>77</v>
      </c>
      <c r="O356" s="11" t="s">
        <v>77</v>
      </c>
      <c r="P356" s="11" t="s">
        <v>92</v>
      </c>
      <c r="Q356" s="11" t="s">
        <v>184</v>
      </c>
      <c r="R356" s="11" t="n">
        <v>0.98</v>
      </c>
      <c r="S356" s="11" t="s">
        <v>79</v>
      </c>
      <c r="T356" s="12" t="n">
        <v>40787</v>
      </c>
      <c r="U356" s="11" t="n">
        <v>1.5</v>
      </c>
      <c r="V356" s="11" t="s">
        <v>109</v>
      </c>
      <c r="W356" s="11" t="n">
        <f aca="false">R356*U356</f>
        <v>1.47</v>
      </c>
      <c r="X356" s="13" t="n">
        <v>304.18</v>
      </c>
      <c r="Y356" s="13" t="n">
        <v>43.45</v>
      </c>
      <c r="Z356" s="13" t="n">
        <f aca="false">Y356*SQRT(AA356)</f>
        <v>86.9</v>
      </c>
      <c r="AA356" s="11" t="n">
        <v>4</v>
      </c>
      <c r="AB356" s="13" t="n">
        <v>267.97</v>
      </c>
      <c r="AC356" s="13" t="n">
        <v>32.59</v>
      </c>
      <c r="AD356" s="13" t="n">
        <f aca="false">AC356*SQRT(AE356)</f>
        <v>65.18</v>
      </c>
      <c r="AE356" s="11" t="n">
        <v>4</v>
      </c>
      <c r="AF356" s="11" t="n">
        <f aca="false">LN(AB356/X356)</f>
        <v>-0.126744597497656</v>
      </c>
      <c r="AG356" s="11" t="n">
        <f aca="false">((AD356)^2/((AB356)^2 * AE356)) + ((Z356)^2/((X356)^2 * AA356))</f>
        <v>0.0351950981193351</v>
      </c>
      <c r="AH356" s="11" t="n">
        <f aca="false">((AA356*AE356)/(AA356+AE356)) + ((U356*U356)/(U356+U356))</f>
        <v>2.75</v>
      </c>
      <c r="AI356" s="11" t="n">
        <f aca="false">AH356/9</f>
        <v>0.305555555555556</v>
      </c>
      <c r="AJ356" s="11" t="n">
        <f aca="false">AF356*AI356</f>
        <v>-0.0387275159020616</v>
      </c>
      <c r="AK356" s="11" t="s">
        <v>102</v>
      </c>
      <c r="AL356" s="11" t="s">
        <v>69</v>
      </c>
      <c r="AM356" s="11" t="s">
        <v>70</v>
      </c>
      <c r="AN356" s="11" t="s">
        <v>58</v>
      </c>
      <c r="AO356" s="11" t="s">
        <v>82</v>
      </c>
      <c r="AP356" s="11" t="s">
        <v>157</v>
      </c>
      <c r="AQ356" s="11" t="s">
        <v>162</v>
      </c>
    </row>
    <row r="357" customFormat="false" ht="13.8" hidden="false" customHeight="false" outlineLevel="0" collapsed="false">
      <c r="A357" s="11" t="s">
        <v>234</v>
      </c>
      <c r="B357" s="11" t="n">
        <v>28</v>
      </c>
      <c r="C357" s="11" t="s">
        <v>235</v>
      </c>
      <c r="D357" s="11" t="n">
        <v>2012</v>
      </c>
      <c r="E357" s="11" t="s">
        <v>236</v>
      </c>
      <c r="F357" s="11" t="s">
        <v>46</v>
      </c>
      <c r="G357" s="1" t="n">
        <v>1.3</v>
      </c>
      <c r="H357" s="1" t="n">
        <v>476.8</v>
      </c>
      <c r="I357" s="1" t="n">
        <f aca="false">(G357 +10) / (H357/1000)</f>
        <v>23.6996644295302</v>
      </c>
      <c r="J357" s="1" t="n">
        <v>6.4</v>
      </c>
      <c r="K357" s="11" t="s">
        <v>174</v>
      </c>
      <c r="L357" s="11" t="s">
        <v>90</v>
      </c>
      <c r="M357" s="11" t="s">
        <v>237</v>
      </c>
      <c r="N357" s="11" t="s">
        <v>77</v>
      </c>
      <c r="O357" s="11" t="s">
        <v>77</v>
      </c>
      <c r="P357" s="11" t="s">
        <v>92</v>
      </c>
      <c r="Q357" s="11" t="s">
        <v>184</v>
      </c>
      <c r="R357" s="11" t="n">
        <v>1.37</v>
      </c>
      <c r="S357" s="11" t="s">
        <v>79</v>
      </c>
      <c r="T357" s="12" t="n">
        <v>40725</v>
      </c>
      <c r="U357" s="11" t="n">
        <v>1.5</v>
      </c>
      <c r="V357" s="11" t="s">
        <v>109</v>
      </c>
      <c r="W357" s="11" t="n">
        <f aca="false">R357*U357</f>
        <v>2.055</v>
      </c>
      <c r="X357" s="13" t="n">
        <v>919.78</v>
      </c>
      <c r="Y357" s="13" t="n">
        <v>47.0700000000001</v>
      </c>
      <c r="Z357" s="13" t="n">
        <f aca="false">Y357*SQRT(AA357)</f>
        <v>94.1400000000001</v>
      </c>
      <c r="AA357" s="11" t="n">
        <v>4</v>
      </c>
      <c r="AB357" s="13" t="n">
        <v>738.72</v>
      </c>
      <c r="AC357" s="13" t="n">
        <v>108.63</v>
      </c>
      <c r="AD357" s="13" t="n">
        <f aca="false">AC357*SQRT(AE357)</f>
        <v>217.26</v>
      </c>
      <c r="AE357" s="11" t="n">
        <v>4</v>
      </c>
      <c r="AF357" s="11" t="n">
        <f aca="false">LN(AB357/X357)</f>
        <v>-0.219215552253383</v>
      </c>
      <c r="AG357" s="11" t="n">
        <f aca="false">((AD357)^2/((AB357)^2 * AE357)) + ((Z357)^2/((X357)^2 * AA357))</f>
        <v>0.0242430991930229</v>
      </c>
      <c r="AH357" s="11" t="n">
        <f aca="false">((AA357*AE357)/(AA357+AE357)) + ((U357*U357)/(U357+U357))</f>
        <v>2.75</v>
      </c>
      <c r="AI357" s="11" t="n">
        <f aca="false">AH357/9</f>
        <v>0.305555555555556</v>
      </c>
      <c r="AJ357" s="11" t="n">
        <f aca="false">AF357*AI357</f>
        <v>-0.0669825298552004</v>
      </c>
      <c r="AK357" s="11" t="s">
        <v>102</v>
      </c>
      <c r="AL357" s="11" t="s">
        <v>69</v>
      </c>
      <c r="AM357" s="11" t="s">
        <v>70</v>
      </c>
      <c r="AN357" s="11" t="s">
        <v>58</v>
      </c>
      <c r="AO357" s="11" t="s">
        <v>82</v>
      </c>
      <c r="AP357" s="11" t="s">
        <v>157</v>
      </c>
      <c r="AQ357" s="11" t="s">
        <v>162</v>
      </c>
    </row>
    <row r="358" customFormat="false" ht="13.8" hidden="false" customHeight="false" outlineLevel="0" collapsed="false">
      <c r="A358" s="11" t="s">
        <v>234</v>
      </c>
      <c r="B358" s="11" t="n">
        <v>28</v>
      </c>
      <c r="C358" s="11" t="s">
        <v>235</v>
      </c>
      <c r="D358" s="11" t="n">
        <v>2012</v>
      </c>
      <c r="E358" s="11" t="s">
        <v>236</v>
      </c>
      <c r="F358" s="11" t="s">
        <v>46</v>
      </c>
      <c r="G358" s="1" t="n">
        <v>1.3</v>
      </c>
      <c r="H358" s="1" t="n">
        <v>476.8</v>
      </c>
      <c r="I358" s="1" t="n">
        <f aca="false">(G358 +10) / (H358/1000)</f>
        <v>23.6996644295302</v>
      </c>
      <c r="J358" s="1" t="n">
        <v>6.4</v>
      </c>
      <c r="K358" s="11" t="s">
        <v>174</v>
      </c>
      <c r="L358" s="11" t="s">
        <v>90</v>
      </c>
      <c r="M358" s="11" t="s">
        <v>237</v>
      </c>
      <c r="N358" s="11" t="s">
        <v>77</v>
      </c>
      <c r="O358" s="11" t="s">
        <v>77</v>
      </c>
      <c r="P358" s="11" t="s">
        <v>92</v>
      </c>
      <c r="Q358" s="11" t="s">
        <v>184</v>
      </c>
      <c r="R358" s="11" t="n">
        <v>1.37</v>
      </c>
      <c r="S358" s="11" t="s">
        <v>79</v>
      </c>
      <c r="T358" s="12" t="n">
        <v>40756</v>
      </c>
      <c r="U358" s="11" t="n">
        <v>1.5</v>
      </c>
      <c r="V358" s="11" t="s">
        <v>109</v>
      </c>
      <c r="W358" s="11" t="n">
        <f aca="false">R358*U358</f>
        <v>2.055</v>
      </c>
      <c r="X358" s="13" t="n">
        <v>572.14</v>
      </c>
      <c r="Y358" s="13" t="n">
        <v>72.4300000000001</v>
      </c>
      <c r="Z358" s="13" t="n">
        <f aca="false">Y358*SQRT(AA358)</f>
        <v>144.86</v>
      </c>
      <c r="AA358" s="11" t="n">
        <v>4</v>
      </c>
      <c r="AB358" s="13" t="n">
        <v>575.77</v>
      </c>
      <c r="AC358" s="13" t="n">
        <v>25.34</v>
      </c>
      <c r="AD358" s="13" t="n">
        <f aca="false">AC358*SQRT(AE358)</f>
        <v>50.6800000000001</v>
      </c>
      <c r="AE358" s="11" t="n">
        <v>4</v>
      </c>
      <c r="AF358" s="11" t="n">
        <f aca="false">LN(AB358/X358)</f>
        <v>0.00632455871976876</v>
      </c>
      <c r="AG358" s="11" t="n">
        <f aca="false">((AD358)^2/((AB358)^2 * AE358)) + ((Z358)^2/((X358)^2 * AA358))</f>
        <v>0.0179632014992459</v>
      </c>
      <c r="AH358" s="11" t="n">
        <f aca="false">((AA358*AE358)/(AA358+AE358)) + ((U358*U358)/(U358+U358))</f>
        <v>2.75</v>
      </c>
      <c r="AI358" s="11" t="n">
        <f aca="false">AH358/9</f>
        <v>0.305555555555556</v>
      </c>
      <c r="AJ358" s="11" t="n">
        <f aca="false">AF358*AI358</f>
        <v>0.00193250405326268</v>
      </c>
      <c r="AK358" s="11" t="s">
        <v>102</v>
      </c>
      <c r="AL358" s="11" t="s">
        <v>69</v>
      </c>
      <c r="AM358" s="11" t="s">
        <v>70</v>
      </c>
      <c r="AN358" s="11" t="s">
        <v>58</v>
      </c>
      <c r="AO358" s="11" t="s">
        <v>82</v>
      </c>
      <c r="AP358" s="11" t="s">
        <v>157</v>
      </c>
      <c r="AQ358" s="11" t="s">
        <v>162</v>
      </c>
    </row>
    <row r="359" customFormat="false" ht="13.8" hidden="false" customHeight="false" outlineLevel="0" collapsed="false">
      <c r="A359" s="11" t="s">
        <v>234</v>
      </c>
      <c r="B359" s="11" t="n">
        <v>28</v>
      </c>
      <c r="C359" s="11" t="s">
        <v>235</v>
      </c>
      <c r="D359" s="11" t="n">
        <v>2012</v>
      </c>
      <c r="E359" s="11" t="s">
        <v>236</v>
      </c>
      <c r="F359" s="11" t="s">
        <v>46</v>
      </c>
      <c r="G359" s="1" t="n">
        <v>1.3</v>
      </c>
      <c r="H359" s="1" t="n">
        <v>476.8</v>
      </c>
      <c r="I359" s="1" t="n">
        <f aca="false">(G359 +10) / (H359/1000)</f>
        <v>23.6996644295302</v>
      </c>
      <c r="J359" s="1" t="n">
        <v>6.4</v>
      </c>
      <c r="K359" s="11" t="s">
        <v>174</v>
      </c>
      <c r="L359" s="11" t="s">
        <v>90</v>
      </c>
      <c r="M359" s="11" t="s">
        <v>237</v>
      </c>
      <c r="N359" s="11" t="s">
        <v>77</v>
      </c>
      <c r="O359" s="11" t="s">
        <v>77</v>
      </c>
      <c r="P359" s="11" t="s">
        <v>92</v>
      </c>
      <c r="Q359" s="11" t="s">
        <v>184</v>
      </c>
      <c r="R359" s="11" t="n">
        <v>1.37</v>
      </c>
      <c r="S359" s="11" t="s">
        <v>79</v>
      </c>
      <c r="T359" s="12" t="n">
        <v>40787</v>
      </c>
      <c r="U359" s="11" t="n">
        <v>1.5</v>
      </c>
      <c r="V359" s="11" t="s">
        <v>109</v>
      </c>
      <c r="W359" s="11" t="n">
        <f aca="false">R359*U359</f>
        <v>2.055</v>
      </c>
      <c r="X359" s="13" t="n">
        <v>586.63</v>
      </c>
      <c r="Y359" s="13" t="n">
        <v>61.5600000000001</v>
      </c>
      <c r="Z359" s="13" t="n">
        <f aca="false">Y359*SQRT(AA359)</f>
        <v>123.12</v>
      </c>
      <c r="AA359" s="11" t="n">
        <v>4</v>
      </c>
      <c r="AB359" s="13" t="n">
        <v>514.21</v>
      </c>
      <c r="AC359" s="13" t="n">
        <v>57.93</v>
      </c>
      <c r="AD359" s="13" t="n">
        <f aca="false">AC359*SQRT(AE359)</f>
        <v>115.86</v>
      </c>
      <c r="AE359" s="11" t="n">
        <v>4</v>
      </c>
      <c r="AF359" s="11" t="n">
        <f aca="false">LN(AB359/X359)</f>
        <v>-0.131762555082471</v>
      </c>
      <c r="AG359" s="11" t="n">
        <f aca="false">((AD359)^2/((AB359)^2 * AE359)) + ((Z359)^2/((X359)^2 * AA359))</f>
        <v>0.0237039447802483</v>
      </c>
      <c r="AH359" s="11" t="n">
        <f aca="false">((AA359*AE359)/(AA359+AE359)) + ((U359*U359)/(U359+U359))</f>
        <v>2.75</v>
      </c>
      <c r="AI359" s="11" t="n">
        <f aca="false">AH359/9</f>
        <v>0.305555555555556</v>
      </c>
      <c r="AJ359" s="11" t="n">
        <f aca="false">AF359*AI359</f>
        <v>-0.0402607807196439</v>
      </c>
      <c r="AK359" s="11" t="s">
        <v>102</v>
      </c>
      <c r="AL359" s="11" t="s">
        <v>69</v>
      </c>
      <c r="AM359" s="11" t="s">
        <v>70</v>
      </c>
      <c r="AN359" s="11" t="s">
        <v>58</v>
      </c>
      <c r="AO359" s="11" t="s">
        <v>82</v>
      </c>
      <c r="AP359" s="11" t="s">
        <v>157</v>
      </c>
      <c r="AQ359" s="11" t="s">
        <v>162</v>
      </c>
    </row>
    <row r="360" customFormat="false" ht="13.8" hidden="false" customHeight="false" outlineLevel="0" collapsed="false">
      <c r="A360" s="11" t="s">
        <v>238</v>
      </c>
      <c r="B360" s="1" t="n">
        <v>34</v>
      </c>
      <c r="C360" s="11" t="s">
        <v>239</v>
      </c>
      <c r="D360" s="11" t="n">
        <v>2014</v>
      </c>
      <c r="E360" s="11" t="s">
        <v>240</v>
      </c>
      <c r="F360" s="11" t="s">
        <v>46</v>
      </c>
      <c r="G360" s="1" t="n">
        <v>-1.9</v>
      </c>
      <c r="H360" s="1" t="n">
        <v>371.95</v>
      </c>
      <c r="I360" s="1" t="n">
        <f aca="false">(G360 +10) / (H360/1000)</f>
        <v>21.7771205807232</v>
      </c>
      <c r="J360" s="1" t="n">
        <v>7.7</v>
      </c>
      <c r="K360" s="11" t="s">
        <v>74</v>
      </c>
      <c r="L360" s="11" t="s">
        <v>90</v>
      </c>
      <c r="M360" s="11" t="s">
        <v>241</v>
      </c>
      <c r="N360" s="11" t="s">
        <v>77</v>
      </c>
      <c r="O360" s="11" t="s">
        <v>77</v>
      </c>
      <c r="P360" s="11" t="s">
        <v>92</v>
      </c>
      <c r="Q360" s="11" t="s">
        <v>78</v>
      </c>
      <c r="R360" s="11" t="n">
        <v>1.9</v>
      </c>
      <c r="S360" s="11" t="s">
        <v>79</v>
      </c>
      <c r="T360" s="16" t="n">
        <v>40026</v>
      </c>
      <c r="U360" s="11" t="n">
        <v>4</v>
      </c>
      <c r="V360" s="11" t="s">
        <v>80</v>
      </c>
      <c r="W360" s="11" t="n">
        <f aca="false">R360*U360</f>
        <v>7.6</v>
      </c>
      <c r="X360" s="13" t="n">
        <v>1807</v>
      </c>
      <c r="Y360" s="13" t="n">
        <v>242</v>
      </c>
      <c r="Z360" s="13" t="n">
        <f aca="false">Y360*SQRT(AA360)</f>
        <v>484</v>
      </c>
      <c r="AA360" s="11" t="n">
        <v>4</v>
      </c>
      <c r="AB360" s="13" t="n">
        <v>1600</v>
      </c>
      <c r="AC360" s="13" t="n">
        <v>135</v>
      </c>
      <c r="AD360" s="13" t="n">
        <f aca="false">AC360*SQRT(AE360)</f>
        <v>270</v>
      </c>
      <c r="AE360" s="11" t="n">
        <v>4</v>
      </c>
      <c r="AF360" s="11" t="n">
        <f aca="false">LN(AB360/X360)</f>
        <v>-0.121664382364356</v>
      </c>
      <c r="AG360" s="11" t="n">
        <f aca="false">((AD360)^2/((AB360)^2 * AE360)) + ((Z360)^2/((X360)^2 * AA360))</f>
        <v>0.0250546793848312</v>
      </c>
      <c r="AH360" s="11" t="n">
        <f aca="false">((AA360*AE360)/(AA360+AE360)) + ((U360*U360)/(U360+U360))</f>
        <v>4</v>
      </c>
      <c r="AI360" s="11" t="n">
        <f aca="false">AH360/4</f>
        <v>1</v>
      </c>
      <c r="AJ360" s="11" t="n">
        <f aca="false">AF360*AI360</f>
        <v>-0.121664382364356</v>
      </c>
      <c r="AK360" s="1" t="s">
        <v>102</v>
      </c>
      <c r="AL360" s="11" t="s">
        <v>69</v>
      </c>
      <c r="AM360" s="11" t="s">
        <v>70</v>
      </c>
      <c r="AN360" s="11" t="s">
        <v>58</v>
      </c>
      <c r="AO360" s="11" t="s">
        <v>110</v>
      </c>
      <c r="AP360" s="11" t="s">
        <v>60</v>
      </c>
      <c r="AQ360" s="11" t="s">
        <v>162</v>
      </c>
    </row>
    <row r="361" customFormat="false" ht="13.8" hidden="false" customHeight="false" outlineLevel="0" collapsed="false">
      <c r="A361" s="11" t="s">
        <v>238</v>
      </c>
      <c r="B361" s="1" t="n">
        <v>34</v>
      </c>
      <c r="C361" s="11" t="s">
        <v>239</v>
      </c>
      <c r="D361" s="11" t="n">
        <v>2014</v>
      </c>
      <c r="E361" s="11" t="s">
        <v>240</v>
      </c>
      <c r="F361" s="11" t="s">
        <v>46</v>
      </c>
      <c r="G361" s="1" t="n">
        <v>-1.9</v>
      </c>
      <c r="H361" s="1" t="n">
        <v>371.95</v>
      </c>
      <c r="I361" s="1" t="n">
        <f aca="false">(G361 +10) / (H361/1000)</f>
        <v>21.7771205807232</v>
      </c>
      <c r="J361" s="1" t="n">
        <v>7.7</v>
      </c>
      <c r="K361" s="11" t="s">
        <v>74</v>
      </c>
      <c r="L361" s="11" t="s">
        <v>90</v>
      </c>
      <c r="M361" s="11" t="s">
        <v>241</v>
      </c>
      <c r="N361" s="11" t="s">
        <v>77</v>
      </c>
      <c r="O361" s="11" t="s">
        <v>77</v>
      </c>
      <c r="P361" s="11" t="s">
        <v>92</v>
      </c>
      <c r="Q361" s="11" t="s">
        <v>78</v>
      </c>
      <c r="R361" s="11" t="n">
        <v>1.9</v>
      </c>
      <c r="S361" s="11" t="s">
        <v>79</v>
      </c>
      <c r="T361" s="12" t="n">
        <v>40057</v>
      </c>
      <c r="U361" s="11" t="n">
        <v>4</v>
      </c>
      <c r="V361" s="11" t="s">
        <v>80</v>
      </c>
      <c r="W361" s="11" t="n">
        <f aca="false">R361*U361</f>
        <v>7.6</v>
      </c>
      <c r="X361" s="13" t="n">
        <v>2121</v>
      </c>
      <c r="Y361" s="13" t="n">
        <v>148</v>
      </c>
      <c r="Z361" s="13" t="n">
        <f aca="false">Y361*SQRT(AA361)</f>
        <v>296</v>
      </c>
      <c r="AA361" s="11" t="n">
        <v>4</v>
      </c>
      <c r="AB361" s="13" t="n">
        <v>1756</v>
      </c>
      <c r="AC361" s="13" t="n">
        <v>98</v>
      </c>
      <c r="AD361" s="13" t="n">
        <f aca="false">AC361*SQRT(AE361)</f>
        <v>196</v>
      </c>
      <c r="AE361" s="11" t="n">
        <v>4</v>
      </c>
      <c r="AF361" s="11" t="n">
        <f aca="false">LN(AB361/X361)</f>
        <v>-0.188849180369621</v>
      </c>
      <c r="AG361" s="11" t="n">
        <f aca="false">((AD361)^2/((AB361)^2 * AE361)) + ((Z361)^2/((X361)^2 * AA361))</f>
        <v>0.00798363209000237</v>
      </c>
      <c r="AH361" s="11" t="n">
        <f aca="false">((AA361*AE361)/(AA361+AE361)) + ((U361*U361)/(U361+U361))</f>
        <v>4</v>
      </c>
      <c r="AI361" s="11" t="n">
        <f aca="false">AH361/4</f>
        <v>1</v>
      </c>
      <c r="AJ361" s="11" t="n">
        <f aca="false">AF361*AI361</f>
        <v>-0.188849180369621</v>
      </c>
      <c r="AK361" s="1" t="s">
        <v>102</v>
      </c>
      <c r="AL361" s="11" t="s">
        <v>69</v>
      </c>
      <c r="AM361" s="11" t="s">
        <v>70</v>
      </c>
      <c r="AN361" s="11" t="s">
        <v>58</v>
      </c>
      <c r="AO361" s="11" t="s">
        <v>110</v>
      </c>
      <c r="AP361" s="11" t="s">
        <v>60</v>
      </c>
      <c r="AQ361" s="11" t="s">
        <v>162</v>
      </c>
    </row>
    <row r="362" customFormat="false" ht="13.8" hidden="false" customHeight="false" outlineLevel="0" collapsed="false">
      <c r="A362" s="11" t="s">
        <v>238</v>
      </c>
      <c r="B362" s="1" t="n">
        <v>34</v>
      </c>
      <c r="C362" s="11" t="s">
        <v>239</v>
      </c>
      <c r="D362" s="11" t="n">
        <v>2014</v>
      </c>
      <c r="E362" s="11" t="s">
        <v>240</v>
      </c>
      <c r="F362" s="11" t="s">
        <v>46</v>
      </c>
      <c r="G362" s="1" t="n">
        <v>-1.9</v>
      </c>
      <c r="H362" s="1" t="n">
        <v>371.95</v>
      </c>
      <c r="I362" s="1" t="n">
        <f aca="false">(G362 +10) / (H362/1000)</f>
        <v>21.7771205807232</v>
      </c>
      <c r="J362" s="1" t="n">
        <v>7.7</v>
      </c>
      <c r="K362" s="11" t="s">
        <v>74</v>
      </c>
      <c r="L362" s="11" t="s">
        <v>90</v>
      </c>
      <c r="M362" s="11" t="s">
        <v>241</v>
      </c>
      <c r="N362" s="11" t="s">
        <v>77</v>
      </c>
      <c r="O362" s="11" t="s">
        <v>77</v>
      </c>
      <c r="P362" s="11" t="s">
        <v>92</v>
      </c>
      <c r="Q362" s="11" t="s">
        <v>78</v>
      </c>
      <c r="R362" s="11" t="n">
        <v>1.9</v>
      </c>
      <c r="S362" s="11" t="s">
        <v>79</v>
      </c>
      <c r="T362" s="16" t="n">
        <v>40026</v>
      </c>
      <c r="U362" s="11" t="n">
        <v>4</v>
      </c>
      <c r="V362" s="11" t="s">
        <v>80</v>
      </c>
      <c r="W362" s="11" t="n">
        <f aca="false">R362*U362</f>
        <v>7.6</v>
      </c>
      <c r="X362" s="13" t="n">
        <v>1307</v>
      </c>
      <c r="Y362" s="13" t="n">
        <v>193</v>
      </c>
      <c r="Z362" s="13" t="n">
        <f aca="false">Y362*SQRT(AA362)</f>
        <v>386</v>
      </c>
      <c r="AA362" s="11" t="n">
        <v>4</v>
      </c>
      <c r="AB362" s="13" t="n">
        <v>1005</v>
      </c>
      <c r="AC362" s="13" t="n">
        <v>226</v>
      </c>
      <c r="AD362" s="13" t="n">
        <f aca="false">AC362*SQRT(AE362)</f>
        <v>452</v>
      </c>
      <c r="AE362" s="11" t="n">
        <v>4</v>
      </c>
      <c r="AF362" s="11" t="n">
        <f aca="false">LN(AB362/X362)</f>
        <v>-0.262746893131046</v>
      </c>
      <c r="AG362" s="11" t="n">
        <f aca="false">((AD362)^2/((AB362)^2 * AE362)) + ((Z362)^2/((X362)^2 * AA362))</f>
        <v>0.0723744144442483</v>
      </c>
      <c r="AH362" s="11" t="n">
        <f aca="false">((AA362*AE362)/(AA362+AE362)) + ((U362*U362)/(U362+U362))</f>
        <v>4</v>
      </c>
      <c r="AI362" s="11" t="n">
        <f aca="false">AH362/4</f>
        <v>1</v>
      </c>
      <c r="AJ362" s="11" t="n">
        <f aca="false">AF362*AI362</f>
        <v>-0.262746893131046</v>
      </c>
      <c r="AK362" s="1" t="s">
        <v>102</v>
      </c>
      <c r="AL362" s="11" t="s">
        <v>69</v>
      </c>
      <c r="AM362" s="11" t="s">
        <v>70</v>
      </c>
      <c r="AN362" s="11" t="s">
        <v>58</v>
      </c>
      <c r="AO362" s="17" t="s">
        <v>156</v>
      </c>
      <c r="AP362" s="11" t="s">
        <v>60</v>
      </c>
      <c r="AQ362" s="11" t="s">
        <v>162</v>
      </c>
    </row>
    <row r="363" customFormat="false" ht="13.8" hidden="false" customHeight="false" outlineLevel="0" collapsed="false">
      <c r="A363" s="11" t="s">
        <v>238</v>
      </c>
      <c r="B363" s="1" t="n">
        <v>34</v>
      </c>
      <c r="C363" s="11" t="s">
        <v>239</v>
      </c>
      <c r="D363" s="11" t="n">
        <v>2014</v>
      </c>
      <c r="E363" s="11" t="s">
        <v>240</v>
      </c>
      <c r="F363" s="11" t="s">
        <v>46</v>
      </c>
      <c r="G363" s="1" t="n">
        <v>-1.9</v>
      </c>
      <c r="H363" s="1" t="n">
        <v>371.95</v>
      </c>
      <c r="I363" s="1" t="n">
        <f aca="false">(G363 +10) / (H363/1000)</f>
        <v>21.7771205807232</v>
      </c>
      <c r="J363" s="1" t="n">
        <v>7.7</v>
      </c>
      <c r="K363" s="11" t="s">
        <v>74</v>
      </c>
      <c r="L363" s="11" t="s">
        <v>90</v>
      </c>
      <c r="M363" s="11" t="s">
        <v>241</v>
      </c>
      <c r="N363" s="11" t="s">
        <v>77</v>
      </c>
      <c r="O363" s="11" t="s">
        <v>77</v>
      </c>
      <c r="P363" s="11" t="s">
        <v>92</v>
      </c>
      <c r="Q363" s="11" t="s">
        <v>78</v>
      </c>
      <c r="R363" s="11" t="n">
        <v>1.9</v>
      </c>
      <c r="S363" s="11" t="s">
        <v>79</v>
      </c>
      <c r="T363" s="12" t="n">
        <v>40057</v>
      </c>
      <c r="U363" s="11" t="n">
        <v>4</v>
      </c>
      <c r="V363" s="11" t="s">
        <v>80</v>
      </c>
      <c r="W363" s="11" t="n">
        <f aca="false">R363*U363</f>
        <v>7.6</v>
      </c>
      <c r="X363" s="13" t="n">
        <v>1003</v>
      </c>
      <c r="Y363" s="13" t="n">
        <v>165</v>
      </c>
      <c r="Z363" s="13" t="n">
        <f aca="false">Y363*SQRT(AA363)</f>
        <v>330</v>
      </c>
      <c r="AA363" s="11" t="n">
        <v>4</v>
      </c>
      <c r="AB363" s="13" t="n">
        <v>1608</v>
      </c>
      <c r="AC363" s="13" t="n">
        <v>419</v>
      </c>
      <c r="AD363" s="13" t="n">
        <f aca="false">AC363*SQRT(AE363)</f>
        <v>838</v>
      </c>
      <c r="AE363" s="11" t="n">
        <v>4</v>
      </c>
      <c r="AF363" s="11" t="n">
        <f aca="false">LN(AB363/X363)</f>
        <v>0.471995661776976</v>
      </c>
      <c r="AG363" s="11" t="n">
        <f aca="false">((AD363)^2/((AB363)^2 * AE363)) + ((Z363)^2/((X363)^2 * AA363))</f>
        <v>0.0949602219268801</v>
      </c>
      <c r="AH363" s="11" t="n">
        <f aca="false">((AA363*AE363)/(AA363+AE363)) + ((U363*U363)/(U363+U363))</f>
        <v>4</v>
      </c>
      <c r="AI363" s="11" t="n">
        <f aca="false">AH363/4</f>
        <v>1</v>
      </c>
      <c r="AJ363" s="11" t="n">
        <f aca="false">AF363*AI363</f>
        <v>0.471995661776976</v>
      </c>
      <c r="AK363" s="1" t="s">
        <v>102</v>
      </c>
      <c r="AL363" s="11" t="s">
        <v>69</v>
      </c>
      <c r="AM363" s="11" t="s">
        <v>70</v>
      </c>
      <c r="AN363" s="11" t="s">
        <v>58</v>
      </c>
      <c r="AO363" s="17" t="s">
        <v>156</v>
      </c>
      <c r="AP363" s="11" t="s">
        <v>60</v>
      </c>
      <c r="AQ363" s="11" t="s">
        <v>162</v>
      </c>
    </row>
    <row r="364" customFormat="false" ht="13.8" hidden="false" customHeight="false" outlineLevel="0" collapsed="false">
      <c r="A364" s="11" t="s">
        <v>242</v>
      </c>
      <c r="B364" s="1" t="n">
        <v>35</v>
      </c>
      <c r="C364" s="11" t="s">
        <v>243</v>
      </c>
      <c r="D364" s="11" t="n">
        <v>2015</v>
      </c>
      <c r="E364" s="11" t="s">
        <v>244</v>
      </c>
      <c r="F364" s="11" t="s">
        <v>46</v>
      </c>
      <c r="G364" s="1" t="n">
        <v>6.4</v>
      </c>
      <c r="H364" s="1" t="n">
        <v>471</v>
      </c>
      <c r="I364" s="1" t="n">
        <f aca="false">(G364 +10) / (H364/1000)</f>
        <v>34.8195329087049</v>
      </c>
      <c r="J364" s="1" t="n">
        <v>9</v>
      </c>
      <c r="K364" s="11" t="s">
        <v>74</v>
      </c>
      <c r="L364" s="11" t="s">
        <v>90</v>
      </c>
      <c r="M364" s="11" t="s">
        <v>245</v>
      </c>
      <c r="N364" s="11" t="s">
        <v>50</v>
      </c>
      <c r="O364" s="11" t="s">
        <v>77</v>
      </c>
      <c r="P364" s="11" t="s">
        <v>92</v>
      </c>
      <c r="Q364" s="11" t="s">
        <v>78</v>
      </c>
      <c r="R364" s="11" t="n">
        <v>1.1</v>
      </c>
      <c r="S364" s="11" t="s">
        <v>79</v>
      </c>
      <c r="T364" s="11" t="n">
        <v>2008</v>
      </c>
      <c r="U364" s="11" t="n">
        <v>4</v>
      </c>
      <c r="V364" s="11" t="s">
        <v>80</v>
      </c>
      <c r="W364" s="11" t="n">
        <f aca="false">R364*U364</f>
        <v>4.4</v>
      </c>
      <c r="X364" s="13" t="n">
        <v>1.13</v>
      </c>
      <c r="Y364" s="13" t="n">
        <v>0.07</v>
      </c>
      <c r="Z364" s="13" t="n">
        <f aca="false">Y364*SQRT(AA364)</f>
        <v>0.171464281994822</v>
      </c>
      <c r="AA364" s="11" t="n">
        <v>6</v>
      </c>
      <c r="AB364" s="2" t="n">
        <v>1.43</v>
      </c>
      <c r="AC364" s="2" t="n">
        <v>0.0800000000000001</v>
      </c>
      <c r="AD364" s="13" t="n">
        <f aca="false">AC364*SQRT(AE364)</f>
        <v>0.195959179422654</v>
      </c>
      <c r="AE364" s="11" t="n">
        <v>6</v>
      </c>
      <c r="AF364" s="11" t="n">
        <f aca="false">LN(AB364/X364)</f>
        <v>0.235456811547567</v>
      </c>
      <c r="AG364" s="11" t="n">
        <f aca="false">((AD364)^2/((AB364)^2 * AE364)) + ((Z364)^2/((X364)^2 * AA364))</f>
        <v>0.00696715614400327</v>
      </c>
      <c r="AH364" s="11" t="n">
        <f aca="false">((AA364*AE364)/(AA364+AE364)) + ((U364*U364)/(U364+U364))</f>
        <v>5</v>
      </c>
      <c r="AI364" s="11" t="n">
        <f aca="false">AH364/6</f>
        <v>0.833333333333333</v>
      </c>
      <c r="AJ364" s="11" t="n">
        <f aca="false">AF364*AI364</f>
        <v>0.196214009622973</v>
      </c>
      <c r="AK364" s="1" t="s">
        <v>246</v>
      </c>
      <c r="AL364" s="11" t="s">
        <v>69</v>
      </c>
      <c r="AM364" s="11" t="s">
        <v>70</v>
      </c>
      <c r="AN364" s="11" t="s">
        <v>58</v>
      </c>
      <c r="AO364" s="11" t="s">
        <v>94</v>
      </c>
      <c r="AP364" s="11" t="s">
        <v>165</v>
      </c>
      <c r="AQ364" s="11" t="s">
        <v>247</v>
      </c>
    </row>
    <row r="365" customFormat="false" ht="13.8" hidden="false" customHeight="false" outlineLevel="0" collapsed="false">
      <c r="A365" s="11" t="s">
        <v>242</v>
      </c>
      <c r="B365" s="1" t="n">
        <v>35</v>
      </c>
      <c r="C365" s="11" t="s">
        <v>243</v>
      </c>
      <c r="D365" s="11" t="n">
        <v>2015</v>
      </c>
      <c r="E365" s="11" t="s">
        <v>244</v>
      </c>
      <c r="F365" s="11" t="s">
        <v>84</v>
      </c>
      <c r="G365" s="1" t="n">
        <v>6.4</v>
      </c>
      <c r="H365" s="1" t="n">
        <v>471</v>
      </c>
      <c r="I365" s="1" t="n">
        <f aca="false">(G365 +10) / (H365/1000)</f>
        <v>34.8195329087049</v>
      </c>
      <c r="J365" s="1" t="n">
        <v>9</v>
      </c>
      <c r="K365" s="11" t="s">
        <v>74</v>
      </c>
      <c r="L365" s="11" t="s">
        <v>90</v>
      </c>
      <c r="M365" s="11" t="s">
        <v>245</v>
      </c>
      <c r="N365" s="11" t="s">
        <v>50</v>
      </c>
      <c r="O365" s="11" t="s">
        <v>77</v>
      </c>
      <c r="P365" s="11" t="s">
        <v>92</v>
      </c>
      <c r="Q365" s="11" t="s">
        <v>78</v>
      </c>
      <c r="R365" s="11" t="n">
        <v>1.1</v>
      </c>
      <c r="S365" s="11" t="s">
        <v>79</v>
      </c>
      <c r="T365" s="11" t="n">
        <v>2008</v>
      </c>
      <c r="U365" s="11" t="n">
        <v>4</v>
      </c>
      <c r="V365" s="11" t="s">
        <v>80</v>
      </c>
      <c r="W365" s="11" t="n">
        <f aca="false">R365*U365</f>
        <v>4.4</v>
      </c>
      <c r="X365" s="14" t="n">
        <v>1.52</v>
      </c>
      <c r="Y365" s="14" t="n">
        <v>0.0700000000000001</v>
      </c>
      <c r="Z365" s="13" t="n">
        <f aca="false">Y365*SQRT(AA365)</f>
        <v>0.171464281994823</v>
      </c>
      <c r="AA365" s="15" t="n">
        <v>6</v>
      </c>
      <c r="AB365" s="13" t="n">
        <v>1.38</v>
      </c>
      <c r="AC365" s="13" t="n">
        <v>0.0700000000000001</v>
      </c>
      <c r="AD365" s="13" t="n">
        <f aca="false">AC365*SQRT(AE365)</f>
        <v>0.171464281994823</v>
      </c>
      <c r="AE365" s="11" t="n">
        <v>6</v>
      </c>
      <c r="AF365" s="11" t="n">
        <f aca="false">LN(AB365/X365)</f>
        <v>-0.0966268356890718</v>
      </c>
      <c r="AG365" s="11" t="n">
        <f aca="false">((AD365)^2/((AB365)^2 * AE365)) + ((Z365)^2/((X365)^2 * AA365))</f>
        <v>0.00469383374323117</v>
      </c>
      <c r="AH365" s="11" t="n">
        <f aca="false">((AA365*AE365)/(AA365+AE365)) + ((U365*U365)/(U365+U365))</f>
        <v>5</v>
      </c>
      <c r="AI365" s="11" t="n">
        <f aca="false">AH365/6</f>
        <v>0.833333333333333</v>
      </c>
      <c r="AJ365" s="11" t="n">
        <f aca="false">AF365*AI365</f>
        <v>-0.0805223630742265</v>
      </c>
      <c r="AK365" s="1" t="s">
        <v>246</v>
      </c>
      <c r="AL365" s="11" t="s">
        <v>69</v>
      </c>
      <c r="AM365" s="11" t="s">
        <v>70</v>
      </c>
      <c r="AN365" s="11" t="s">
        <v>58</v>
      </c>
      <c r="AO365" s="11" t="s">
        <v>94</v>
      </c>
      <c r="AP365" s="11" t="s">
        <v>165</v>
      </c>
      <c r="AQ365" s="11" t="s">
        <v>247</v>
      </c>
    </row>
    <row r="366" customFormat="false" ht="13.8" hidden="false" customHeight="false" outlineLevel="0" collapsed="false">
      <c r="A366" s="11" t="s">
        <v>242</v>
      </c>
      <c r="B366" s="1" t="n">
        <v>35</v>
      </c>
      <c r="C366" s="11" t="s">
        <v>243</v>
      </c>
      <c r="D366" s="11" t="n">
        <v>2015</v>
      </c>
      <c r="E366" s="11" t="s">
        <v>244</v>
      </c>
      <c r="F366" s="11" t="s">
        <v>46</v>
      </c>
      <c r="G366" s="1" t="n">
        <v>6.4</v>
      </c>
      <c r="H366" s="1" t="n">
        <v>471</v>
      </c>
      <c r="I366" s="1" t="n">
        <f aca="false">(G366 +10) / (H366/1000)</f>
        <v>34.8195329087049</v>
      </c>
      <c r="J366" s="1" t="n">
        <v>9</v>
      </c>
      <c r="K366" s="11" t="s">
        <v>74</v>
      </c>
      <c r="L366" s="11" t="s">
        <v>90</v>
      </c>
      <c r="M366" s="11" t="s">
        <v>245</v>
      </c>
      <c r="N366" s="11" t="s">
        <v>50</v>
      </c>
      <c r="O366" s="11" t="s">
        <v>77</v>
      </c>
      <c r="P366" s="11" t="s">
        <v>92</v>
      </c>
      <c r="Q366" s="11" t="s">
        <v>78</v>
      </c>
      <c r="R366" s="11" t="n">
        <v>1.1</v>
      </c>
      <c r="S366" s="11" t="s">
        <v>79</v>
      </c>
      <c r="T366" s="11" t="n">
        <v>2009</v>
      </c>
      <c r="U366" s="11" t="n">
        <v>4</v>
      </c>
      <c r="V366" s="11" t="s">
        <v>80</v>
      </c>
      <c r="W366" s="11" t="n">
        <f aca="false">R366*U366</f>
        <v>4.4</v>
      </c>
      <c r="X366" s="13" t="n">
        <v>0.7</v>
      </c>
      <c r="Y366" s="13" t="n">
        <v>0.08</v>
      </c>
      <c r="Z366" s="13" t="n">
        <f aca="false">Y366*SQRT(AA366)</f>
        <v>0.195959179422654</v>
      </c>
      <c r="AA366" s="11" t="n">
        <v>6</v>
      </c>
      <c r="AB366" s="13" t="n">
        <v>1.24</v>
      </c>
      <c r="AC366" s="13" t="n">
        <v>0.0800000000000001</v>
      </c>
      <c r="AD366" s="13" t="n">
        <f aca="false">AC366*SQRT(AE366)</f>
        <v>0.195959179422654</v>
      </c>
      <c r="AE366" s="11" t="n">
        <v>6</v>
      </c>
      <c r="AF366" s="11" t="n">
        <f aca="false">LN(AB366/X366)</f>
        <v>0.571786323555678</v>
      </c>
      <c r="AG366" s="11" t="n">
        <f aca="false">((AD366)^2/((AB366)^2 * AE366)) + ((Z366)^2/((X366)^2 * AA366))</f>
        <v>0.0172235553951029</v>
      </c>
      <c r="AH366" s="11" t="n">
        <f aca="false">((AA366*AE366)/(AA366+AE366)) + ((U366*U366)/(U366+U366))</f>
        <v>5</v>
      </c>
      <c r="AI366" s="11" t="n">
        <f aca="false">AH366/6</f>
        <v>0.833333333333333</v>
      </c>
      <c r="AJ366" s="11" t="n">
        <f aca="false">AF366*AI366</f>
        <v>0.476488602963065</v>
      </c>
      <c r="AK366" s="1" t="s">
        <v>246</v>
      </c>
      <c r="AL366" s="11" t="s">
        <v>69</v>
      </c>
      <c r="AM366" s="11" t="s">
        <v>70</v>
      </c>
      <c r="AN366" s="11" t="s">
        <v>58</v>
      </c>
      <c r="AO366" s="11" t="s">
        <v>94</v>
      </c>
      <c r="AP366" s="11" t="s">
        <v>165</v>
      </c>
      <c r="AQ366" s="11" t="s">
        <v>247</v>
      </c>
    </row>
    <row r="367" customFormat="false" ht="13.8" hidden="false" customHeight="false" outlineLevel="0" collapsed="false">
      <c r="A367" s="11" t="s">
        <v>242</v>
      </c>
      <c r="B367" s="1" t="n">
        <v>35</v>
      </c>
      <c r="C367" s="11" t="s">
        <v>243</v>
      </c>
      <c r="D367" s="11" t="n">
        <v>2015</v>
      </c>
      <c r="E367" s="11" t="s">
        <v>244</v>
      </c>
      <c r="F367" s="11" t="s">
        <v>84</v>
      </c>
      <c r="G367" s="1" t="n">
        <v>6.4</v>
      </c>
      <c r="H367" s="1" t="n">
        <v>471</v>
      </c>
      <c r="I367" s="1" t="n">
        <f aca="false">(G367 +10) / (H367/1000)</f>
        <v>34.8195329087049</v>
      </c>
      <c r="J367" s="1" t="n">
        <v>9</v>
      </c>
      <c r="K367" s="11" t="s">
        <v>74</v>
      </c>
      <c r="L367" s="11" t="s">
        <v>90</v>
      </c>
      <c r="M367" s="11" t="s">
        <v>245</v>
      </c>
      <c r="N367" s="11" t="s">
        <v>50</v>
      </c>
      <c r="O367" s="11" t="s">
        <v>77</v>
      </c>
      <c r="P367" s="11" t="s">
        <v>92</v>
      </c>
      <c r="Q367" s="11" t="s">
        <v>78</v>
      </c>
      <c r="R367" s="11" t="n">
        <v>1.1</v>
      </c>
      <c r="S367" s="11" t="s">
        <v>79</v>
      </c>
      <c r="T367" s="11" t="n">
        <v>2009</v>
      </c>
      <c r="U367" s="11" t="n">
        <v>4</v>
      </c>
      <c r="V367" s="11" t="s">
        <v>80</v>
      </c>
      <c r="W367" s="11" t="n">
        <f aca="false">R367*U367</f>
        <v>4.4</v>
      </c>
      <c r="X367" s="14" t="n">
        <v>1.13</v>
      </c>
      <c r="Y367" s="14" t="n">
        <v>0.0700000000000001</v>
      </c>
      <c r="Z367" s="13" t="n">
        <f aca="false">Y367*SQRT(AA367)</f>
        <v>0.171464281994823</v>
      </c>
      <c r="AA367" s="15" t="n">
        <v>6</v>
      </c>
      <c r="AB367" s="13" t="n">
        <v>1.16</v>
      </c>
      <c r="AC367" s="13" t="n">
        <v>0.0700000000000001</v>
      </c>
      <c r="AD367" s="13" t="n">
        <f aca="false">AC367*SQRT(AE367)</f>
        <v>0.171464281994823</v>
      </c>
      <c r="AE367" s="11" t="n">
        <v>6</v>
      </c>
      <c r="AF367" s="11" t="n">
        <f aca="false">LN(AB367/X367)</f>
        <v>0.0262023723940241</v>
      </c>
      <c r="AG367" s="11" t="n">
        <f aca="false">((AD367)^2/((AB367)^2 * AE367)) + ((Z367)^2/((X367)^2 * AA367))</f>
        <v>0.00747891696494065</v>
      </c>
      <c r="AH367" s="11" t="n">
        <f aca="false">((AA367*AE367)/(AA367+AE367)) + ((U367*U367)/(U367+U367))</f>
        <v>5</v>
      </c>
      <c r="AI367" s="11" t="n">
        <f aca="false">AH367/6</f>
        <v>0.833333333333333</v>
      </c>
      <c r="AJ367" s="11" t="n">
        <f aca="false">AF367*AI367</f>
        <v>0.0218353103283534</v>
      </c>
      <c r="AK367" s="1" t="s">
        <v>246</v>
      </c>
      <c r="AL367" s="11" t="s">
        <v>69</v>
      </c>
      <c r="AM367" s="11" t="s">
        <v>70</v>
      </c>
      <c r="AN367" s="11" t="s">
        <v>58</v>
      </c>
      <c r="AO367" s="11" t="s">
        <v>94</v>
      </c>
      <c r="AP367" s="11" t="s">
        <v>165</v>
      </c>
      <c r="AQ367" s="11" t="s">
        <v>247</v>
      </c>
    </row>
    <row r="368" customFormat="false" ht="13.8" hidden="false" customHeight="false" outlineLevel="0" collapsed="false">
      <c r="A368" s="11" t="s">
        <v>242</v>
      </c>
      <c r="B368" s="1" t="n">
        <v>35</v>
      </c>
      <c r="C368" s="11" t="s">
        <v>243</v>
      </c>
      <c r="D368" s="11" t="n">
        <v>2015</v>
      </c>
      <c r="E368" s="11" t="s">
        <v>244</v>
      </c>
      <c r="F368" s="11" t="s">
        <v>46</v>
      </c>
      <c r="G368" s="1" t="n">
        <v>6.4</v>
      </c>
      <c r="H368" s="1" t="n">
        <v>471</v>
      </c>
      <c r="I368" s="1" t="n">
        <f aca="false">(G368 +10) / (H368/1000)</f>
        <v>34.8195329087049</v>
      </c>
      <c r="J368" s="1" t="n">
        <v>9</v>
      </c>
      <c r="K368" s="11" t="s">
        <v>74</v>
      </c>
      <c r="L368" s="11" t="s">
        <v>90</v>
      </c>
      <c r="M368" s="11" t="s">
        <v>245</v>
      </c>
      <c r="N368" s="11" t="s">
        <v>50</v>
      </c>
      <c r="O368" s="11" t="s">
        <v>77</v>
      </c>
      <c r="P368" s="11" t="s">
        <v>92</v>
      </c>
      <c r="Q368" s="11" t="s">
        <v>78</v>
      </c>
      <c r="R368" s="11" t="n">
        <v>1.1</v>
      </c>
      <c r="S368" s="11" t="s">
        <v>79</v>
      </c>
      <c r="T368" s="11" t="n">
        <v>2010</v>
      </c>
      <c r="U368" s="11" t="n">
        <v>4</v>
      </c>
      <c r="V368" s="11" t="s">
        <v>80</v>
      </c>
      <c r="W368" s="11" t="n">
        <f aca="false">R368*U368</f>
        <v>4.4</v>
      </c>
      <c r="X368" s="13" t="n">
        <v>0.52</v>
      </c>
      <c r="Y368" s="13" t="n">
        <v>0.08</v>
      </c>
      <c r="Z368" s="13" t="n">
        <f aca="false">Y368*SQRT(AA368)</f>
        <v>0.195959179422654</v>
      </c>
      <c r="AA368" s="11" t="n">
        <v>6</v>
      </c>
      <c r="AB368" s="13" t="n">
        <v>0.82</v>
      </c>
      <c r="AC368" s="13" t="n">
        <v>0.0900000000000001</v>
      </c>
      <c r="AD368" s="13" t="n">
        <f aca="false">AC368*SQRT(AE368)</f>
        <v>0.220454076850486</v>
      </c>
      <c r="AE368" s="11" t="n">
        <v>6</v>
      </c>
      <c r="AF368" s="11" t="n">
        <f aca="false">LN(AB368/X368)</f>
        <v>0.455475528682826</v>
      </c>
      <c r="AG368" s="11" t="n">
        <f aca="false">((AD368)^2/((AB368)^2 * AE368)) + ((Z368)^2/((X368)^2 * AA368))</f>
        <v>0.0357150400050688</v>
      </c>
      <c r="AH368" s="11" t="n">
        <f aca="false">((AA368*AE368)/(AA368+AE368)) + ((U368*U368)/(U368+U368))</f>
        <v>5</v>
      </c>
      <c r="AI368" s="11" t="n">
        <f aca="false">AH368/6</f>
        <v>0.833333333333333</v>
      </c>
      <c r="AJ368" s="11" t="n">
        <f aca="false">AF368*AI368</f>
        <v>0.379562940569022</v>
      </c>
      <c r="AK368" s="1" t="s">
        <v>246</v>
      </c>
      <c r="AL368" s="11" t="s">
        <v>69</v>
      </c>
      <c r="AM368" s="11" t="s">
        <v>70</v>
      </c>
      <c r="AN368" s="11" t="s">
        <v>58</v>
      </c>
      <c r="AO368" s="11" t="s">
        <v>94</v>
      </c>
      <c r="AP368" s="11" t="s">
        <v>165</v>
      </c>
      <c r="AQ368" s="11" t="s">
        <v>247</v>
      </c>
    </row>
    <row r="369" customFormat="false" ht="13.8" hidden="false" customHeight="false" outlineLevel="0" collapsed="false">
      <c r="A369" s="11" t="s">
        <v>242</v>
      </c>
      <c r="B369" s="1" t="n">
        <v>35</v>
      </c>
      <c r="C369" s="11" t="s">
        <v>243</v>
      </c>
      <c r="D369" s="11" t="n">
        <v>2015</v>
      </c>
      <c r="E369" s="11" t="s">
        <v>244</v>
      </c>
      <c r="F369" s="11" t="s">
        <v>84</v>
      </c>
      <c r="G369" s="1" t="n">
        <v>6.4</v>
      </c>
      <c r="H369" s="1" t="n">
        <v>471</v>
      </c>
      <c r="I369" s="1" t="n">
        <f aca="false">(G369 +10) / (H369/1000)</f>
        <v>34.8195329087049</v>
      </c>
      <c r="J369" s="1" t="n">
        <v>9</v>
      </c>
      <c r="K369" s="11" t="s">
        <v>74</v>
      </c>
      <c r="L369" s="11" t="s">
        <v>90</v>
      </c>
      <c r="M369" s="11" t="s">
        <v>245</v>
      </c>
      <c r="N369" s="11" t="s">
        <v>50</v>
      </c>
      <c r="O369" s="11" t="s">
        <v>77</v>
      </c>
      <c r="P369" s="11" t="s">
        <v>92</v>
      </c>
      <c r="Q369" s="11" t="s">
        <v>78</v>
      </c>
      <c r="R369" s="11" t="n">
        <v>1.1</v>
      </c>
      <c r="S369" s="11" t="s">
        <v>79</v>
      </c>
      <c r="T369" s="11" t="n">
        <v>2010</v>
      </c>
      <c r="U369" s="11" t="n">
        <v>4</v>
      </c>
      <c r="V369" s="11" t="s">
        <v>80</v>
      </c>
      <c r="W369" s="11" t="n">
        <f aca="false">R369*U369</f>
        <v>4.4</v>
      </c>
      <c r="X369" s="14" t="n">
        <v>0.92</v>
      </c>
      <c r="Y369" s="14" t="n">
        <v>0.09</v>
      </c>
      <c r="Z369" s="13" t="n">
        <f aca="false">Y369*SQRT(AA369)</f>
        <v>0.220454076850486</v>
      </c>
      <c r="AA369" s="15" t="n">
        <v>6</v>
      </c>
      <c r="AB369" s="13" t="n">
        <v>0.75</v>
      </c>
      <c r="AC369" s="13" t="n">
        <v>0.09</v>
      </c>
      <c r="AD369" s="13" t="n">
        <f aca="false">AC369*SQRT(AE369)</f>
        <v>0.220454076850486</v>
      </c>
      <c r="AE369" s="11" t="n">
        <v>6</v>
      </c>
      <c r="AF369" s="11" t="n">
        <f aca="false">LN(AB369/X369)</f>
        <v>-0.20430046351273</v>
      </c>
      <c r="AG369" s="11" t="n">
        <f aca="false">((AD369)^2/((AB369)^2 * AE369)) + ((Z369)^2/((X369)^2 * AA369))</f>
        <v>0.0239699432892249</v>
      </c>
      <c r="AH369" s="11" t="n">
        <f aca="false">((AA369*AE369)/(AA369+AE369)) + ((U369*U369)/(U369+U369))</f>
        <v>5</v>
      </c>
      <c r="AI369" s="11" t="n">
        <f aca="false">AH369/6</f>
        <v>0.833333333333333</v>
      </c>
      <c r="AJ369" s="11" t="n">
        <f aca="false">AF369*AI369</f>
        <v>-0.170250386260608</v>
      </c>
      <c r="AK369" s="1" t="s">
        <v>246</v>
      </c>
      <c r="AL369" s="11" t="s">
        <v>69</v>
      </c>
      <c r="AM369" s="11" t="s">
        <v>70</v>
      </c>
      <c r="AN369" s="11" t="s">
        <v>58</v>
      </c>
      <c r="AO369" s="11" t="s">
        <v>94</v>
      </c>
      <c r="AP369" s="11" t="s">
        <v>165</v>
      </c>
      <c r="AQ369" s="11" t="s">
        <v>247</v>
      </c>
    </row>
    <row r="370" customFormat="false" ht="13.8" hidden="false" customHeight="false" outlineLevel="0" collapsed="false">
      <c r="A370" s="11" t="s">
        <v>248</v>
      </c>
      <c r="B370" s="1" t="n">
        <v>36</v>
      </c>
      <c r="C370" s="11" t="s">
        <v>198</v>
      </c>
      <c r="D370" s="11" t="n">
        <v>2013</v>
      </c>
      <c r="E370" s="11" t="s">
        <v>249</v>
      </c>
      <c r="F370" s="11" t="s">
        <v>46</v>
      </c>
      <c r="G370" s="1" t="n">
        <v>2.1</v>
      </c>
      <c r="H370" s="1" t="n">
        <v>385.5</v>
      </c>
      <c r="I370" s="1" t="n">
        <f aca="false">(G370 +10) / (H370/1000)</f>
        <v>31.3878080415045</v>
      </c>
      <c r="J370" s="1" t="n">
        <v>7.7</v>
      </c>
      <c r="K370" s="11" t="s">
        <v>74</v>
      </c>
      <c r="L370" s="11" t="s">
        <v>90</v>
      </c>
      <c r="M370" s="11" t="s">
        <v>221</v>
      </c>
      <c r="N370" s="11" t="s">
        <v>77</v>
      </c>
      <c r="O370" s="11" t="s">
        <v>77</v>
      </c>
      <c r="P370" s="11" t="s">
        <v>92</v>
      </c>
      <c r="Q370" s="11" t="s">
        <v>78</v>
      </c>
      <c r="R370" s="11" t="n">
        <v>0.98</v>
      </c>
      <c r="S370" s="11" t="s">
        <v>79</v>
      </c>
      <c r="T370" s="16" t="n">
        <v>40391</v>
      </c>
      <c r="U370" s="11" t="n">
        <v>5</v>
      </c>
      <c r="V370" s="11" t="s">
        <v>54</v>
      </c>
      <c r="W370" s="11" t="n">
        <f aca="false">R370*U370</f>
        <v>4.9</v>
      </c>
      <c r="X370" s="13" t="n">
        <v>717.05</v>
      </c>
      <c r="Y370" s="13" t="n">
        <v>52.27</v>
      </c>
      <c r="Z370" s="13" t="n">
        <f aca="false">Y370*SQRT(AA370)</f>
        <v>128.034828855277</v>
      </c>
      <c r="AA370" s="11" t="n">
        <v>6</v>
      </c>
      <c r="AB370" s="2" t="n">
        <v>764.77</v>
      </c>
      <c r="AC370" s="2" t="n">
        <v>29.5500000000001</v>
      </c>
      <c r="AD370" s="13" t="n">
        <f aca="false">AC370*SQRT(AE370)</f>
        <v>72.3824218992431</v>
      </c>
      <c r="AE370" s="11" t="n">
        <v>6</v>
      </c>
      <c r="AF370" s="11" t="n">
        <f aca="false">LN(AB370/X370)</f>
        <v>0.0644295618511904</v>
      </c>
      <c r="AG370" s="11" t="n">
        <f aca="false">((AD370)^2/((AB370)^2 * AE370)) + ((Z370)^2/((X370)^2 * AA370))</f>
        <v>0.0068067887733228</v>
      </c>
      <c r="AH370" s="11" t="n">
        <f aca="false">((AA370*AE370)/(AA370+AE370)) + ((U370*U370)/(U370+U370))</f>
        <v>5.5</v>
      </c>
      <c r="AI370" s="11" t="n">
        <f aca="false">AH370/4</f>
        <v>1.375</v>
      </c>
      <c r="AJ370" s="11" t="n">
        <f aca="false">AF370*AI370</f>
        <v>0.0885906475453868</v>
      </c>
      <c r="AK370" s="11" t="s">
        <v>102</v>
      </c>
      <c r="AL370" s="11" t="s">
        <v>69</v>
      </c>
      <c r="AM370" s="11" t="s">
        <v>70</v>
      </c>
      <c r="AN370" s="11" t="s">
        <v>58</v>
      </c>
      <c r="AO370" s="11" t="s">
        <v>110</v>
      </c>
      <c r="AP370" s="11" t="s">
        <v>204</v>
      </c>
      <c r="AQ370" s="11" t="s">
        <v>250</v>
      </c>
    </row>
    <row r="371" customFormat="false" ht="13.8" hidden="false" customHeight="false" outlineLevel="0" collapsed="false">
      <c r="A371" s="11" t="s">
        <v>248</v>
      </c>
      <c r="B371" s="1" t="n">
        <v>36</v>
      </c>
      <c r="C371" s="11" t="s">
        <v>198</v>
      </c>
      <c r="D371" s="11" t="n">
        <v>2013</v>
      </c>
      <c r="E371" s="11" t="s">
        <v>249</v>
      </c>
      <c r="F371" s="11" t="s">
        <v>104</v>
      </c>
      <c r="G371" s="1" t="n">
        <v>2.1</v>
      </c>
      <c r="H371" s="1" t="n">
        <v>385.5</v>
      </c>
      <c r="I371" s="1" t="n">
        <f aca="false">(G371 +10) / (H371/1000)</f>
        <v>31.3878080415045</v>
      </c>
      <c r="J371" s="1" t="n">
        <v>7.7</v>
      </c>
      <c r="K371" s="11" t="s">
        <v>74</v>
      </c>
      <c r="L371" s="11" t="s">
        <v>90</v>
      </c>
      <c r="M371" s="11" t="s">
        <v>221</v>
      </c>
      <c r="N371" s="11" t="s">
        <v>77</v>
      </c>
      <c r="O371" s="11" t="s">
        <v>50</v>
      </c>
      <c r="P371" s="11" t="s">
        <v>92</v>
      </c>
      <c r="Q371" s="11" t="s">
        <v>78</v>
      </c>
      <c r="R371" s="11" t="n">
        <v>0.98</v>
      </c>
      <c r="S371" s="11" t="s">
        <v>79</v>
      </c>
      <c r="T371" s="16" t="n">
        <v>40391</v>
      </c>
      <c r="U371" s="11" t="n">
        <v>5</v>
      </c>
      <c r="V371" s="11" t="s">
        <v>54</v>
      </c>
      <c r="W371" s="11" t="n">
        <f aca="false">R371*U371</f>
        <v>4.9</v>
      </c>
      <c r="X371" s="25" t="n">
        <v>892.05</v>
      </c>
      <c r="Y371" s="25" t="n">
        <v>65.9000000000001</v>
      </c>
      <c r="Z371" s="13" t="n">
        <f aca="false">Y371*SQRT(AA371)</f>
        <v>161.421374049412</v>
      </c>
      <c r="AA371" s="15" t="n">
        <v>6</v>
      </c>
      <c r="AB371" s="2" t="n">
        <v>889.77</v>
      </c>
      <c r="AC371" s="2" t="n">
        <v>40.91</v>
      </c>
      <c r="AD371" s="13" t="n">
        <f aca="false">AC371*SQRT(AE371)</f>
        <v>100.20862537726</v>
      </c>
      <c r="AE371" s="11" t="n">
        <v>6</v>
      </c>
      <c r="AF371" s="11" t="n">
        <f aca="false">LN(AB371/X371)</f>
        <v>-0.00255918245882152</v>
      </c>
      <c r="AG371" s="11" t="n">
        <f aca="false">((AD371)^2/((AB371)^2 * AE371)) + ((Z371)^2/((X371)^2 * AA371))</f>
        <v>0.0075714760310653</v>
      </c>
      <c r="AH371" s="11" t="n">
        <f aca="false">((AA371*AE371)/(AA371+AE371)) + ((U371*U371)/(U371+U371))</f>
        <v>5.5</v>
      </c>
      <c r="AI371" s="11" t="n">
        <f aca="false">AH371/4</f>
        <v>1.375</v>
      </c>
      <c r="AJ371" s="11" t="n">
        <f aca="false">AF371*AI371</f>
        <v>-0.00351887588087959</v>
      </c>
      <c r="AK371" s="11" t="s">
        <v>102</v>
      </c>
      <c r="AL371" s="11" t="s">
        <v>69</v>
      </c>
      <c r="AM371" s="11" t="s">
        <v>70</v>
      </c>
      <c r="AN371" s="11" t="s">
        <v>58</v>
      </c>
      <c r="AO371" s="11" t="s">
        <v>110</v>
      </c>
      <c r="AP371" s="11" t="s">
        <v>204</v>
      </c>
      <c r="AQ371" s="11" t="s">
        <v>250</v>
      </c>
    </row>
    <row r="372" customFormat="false" ht="13.8" hidden="false" customHeight="false" outlineLevel="0" collapsed="false">
      <c r="A372" s="11" t="s">
        <v>248</v>
      </c>
      <c r="B372" s="1" t="n">
        <v>36</v>
      </c>
      <c r="C372" s="11" t="s">
        <v>198</v>
      </c>
      <c r="D372" s="11" t="n">
        <v>2013</v>
      </c>
      <c r="E372" s="11" t="s">
        <v>249</v>
      </c>
      <c r="F372" s="11" t="s">
        <v>46</v>
      </c>
      <c r="G372" s="1" t="n">
        <v>2.1</v>
      </c>
      <c r="H372" s="1" t="n">
        <v>385.5</v>
      </c>
      <c r="I372" s="1" t="n">
        <f aca="false">(G372 +10) / (H372/1000)</f>
        <v>31.3878080415045</v>
      </c>
      <c r="J372" s="1" t="n">
        <v>7.7</v>
      </c>
      <c r="K372" s="11" t="s">
        <v>74</v>
      </c>
      <c r="L372" s="11" t="s">
        <v>90</v>
      </c>
      <c r="M372" s="11" t="s">
        <v>221</v>
      </c>
      <c r="N372" s="11" t="s">
        <v>77</v>
      </c>
      <c r="O372" s="11" t="s">
        <v>77</v>
      </c>
      <c r="P372" s="11" t="s">
        <v>92</v>
      </c>
      <c r="Q372" s="11" t="s">
        <v>78</v>
      </c>
      <c r="R372" s="11" t="n">
        <v>0.98</v>
      </c>
      <c r="S372" s="11" t="s">
        <v>79</v>
      </c>
      <c r="T372" s="16" t="n">
        <v>40391</v>
      </c>
      <c r="U372" s="11" t="n">
        <v>5</v>
      </c>
      <c r="V372" s="11" t="s">
        <v>54</v>
      </c>
      <c r="W372" s="11" t="n">
        <f aca="false">R372*U372</f>
        <v>4.9</v>
      </c>
      <c r="X372" s="13" t="n">
        <v>317.05</v>
      </c>
      <c r="Y372" s="13" t="n">
        <v>31.81</v>
      </c>
      <c r="Z372" s="13" t="n">
        <f aca="false">Y372*SQRT(AA372)</f>
        <v>77.9182687179329</v>
      </c>
      <c r="AA372" s="11" t="n">
        <v>6</v>
      </c>
      <c r="AB372" s="2" t="n">
        <v>335.23</v>
      </c>
      <c r="AC372" s="2" t="n">
        <v>61.36</v>
      </c>
      <c r="AD372" s="13" t="n">
        <f aca="false">AC372*SQRT(AE372)</f>
        <v>150.300690617176</v>
      </c>
      <c r="AE372" s="11" t="n">
        <v>6</v>
      </c>
      <c r="AF372" s="11" t="n">
        <f aca="false">LN(AB372/X372)</f>
        <v>0.0557573732637907</v>
      </c>
      <c r="AG372" s="11" t="n">
        <f aca="false">((AD372)^2/((AB372)^2 * AE372)) + ((Z372)^2/((X372)^2 * AA372))</f>
        <v>0.0435694417510781</v>
      </c>
      <c r="AH372" s="11" t="n">
        <f aca="false">((AA372*AE372)/(AA372+AE372)) + ((U372*U372)/(U372+U372))</f>
        <v>5.5</v>
      </c>
      <c r="AI372" s="11" t="n">
        <f aca="false">AH372/4</f>
        <v>1.375</v>
      </c>
      <c r="AJ372" s="11" t="n">
        <f aca="false">AF372*AI372</f>
        <v>0.0766663882377122</v>
      </c>
      <c r="AK372" s="11" t="s">
        <v>102</v>
      </c>
      <c r="AL372" s="11" t="s">
        <v>69</v>
      </c>
      <c r="AM372" s="11" t="s">
        <v>70</v>
      </c>
      <c r="AN372" s="11" t="s">
        <v>58</v>
      </c>
      <c r="AO372" s="17" t="s">
        <v>156</v>
      </c>
      <c r="AP372" s="11" t="s">
        <v>204</v>
      </c>
      <c r="AQ372" s="11" t="s">
        <v>250</v>
      </c>
    </row>
    <row r="373" customFormat="false" ht="13.8" hidden="false" customHeight="false" outlineLevel="0" collapsed="false">
      <c r="A373" s="11" t="s">
        <v>248</v>
      </c>
      <c r="B373" s="1" t="n">
        <v>36</v>
      </c>
      <c r="C373" s="11" t="s">
        <v>198</v>
      </c>
      <c r="D373" s="11" t="n">
        <v>2013</v>
      </c>
      <c r="E373" s="11" t="s">
        <v>249</v>
      </c>
      <c r="F373" s="11" t="s">
        <v>104</v>
      </c>
      <c r="G373" s="1" t="n">
        <v>2.1</v>
      </c>
      <c r="H373" s="1" t="n">
        <v>385.5</v>
      </c>
      <c r="I373" s="1" t="n">
        <f aca="false">(G373 +10) / (H373/1000)</f>
        <v>31.3878080415045</v>
      </c>
      <c r="J373" s="1" t="n">
        <v>7.7</v>
      </c>
      <c r="K373" s="11" t="s">
        <v>74</v>
      </c>
      <c r="L373" s="11" t="s">
        <v>90</v>
      </c>
      <c r="M373" s="11" t="s">
        <v>221</v>
      </c>
      <c r="N373" s="11" t="s">
        <v>77</v>
      </c>
      <c r="O373" s="11" t="s">
        <v>50</v>
      </c>
      <c r="P373" s="11" t="s">
        <v>92</v>
      </c>
      <c r="Q373" s="11" t="s">
        <v>78</v>
      </c>
      <c r="R373" s="11" t="n">
        <v>0.98</v>
      </c>
      <c r="S373" s="11" t="s">
        <v>79</v>
      </c>
      <c r="T373" s="16" t="n">
        <v>40391</v>
      </c>
      <c r="U373" s="11" t="n">
        <v>5</v>
      </c>
      <c r="V373" s="11" t="s">
        <v>54</v>
      </c>
      <c r="W373" s="11" t="n">
        <f aca="false">R373*U373</f>
        <v>4.9</v>
      </c>
      <c r="X373" s="25" t="n">
        <v>373.86</v>
      </c>
      <c r="Y373" s="25" t="n">
        <v>47.73</v>
      </c>
      <c r="Z373" s="13" t="n">
        <f aca="false">Y373*SQRT(AA373)</f>
        <v>116.914145423041</v>
      </c>
      <c r="AA373" s="15" t="n">
        <v>6</v>
      </c>
      <c r="AB373" s="2" t="n">
        <v>317.05</v>
      </c>
      <c r="AC373" s="2" t="n">
        <v>52.27</v>
      </c>
      <c r="AD373" s="13" t="n">
        <f aca="false">AC373*SQRT(AE373)</f>
        <v>128.034828855277</v>
      </c>
      <c r="AE373" s="11" t="n">
        <v>6</v>
      </c>
      <c r="AF373" s="11" t="n">
        <f aca="false">LN(AB373/X373)</f>
        <v>-0.164821905638145</v>
      </c>
      <c r="AG373" s="11" t="n">
        <f aca="false">((AD373)^2/((AB373)^2 * AE373)) + ((Z373)^2/((X373)^2 * AA373))</f>
        <v>0.043479148630846</v>
      </c>
      <c r="AH373" s="11" t="n">
        <f aca="false">((AA373*AE373)/(AA373+AE373)) + ((U373*U373)/(U373+U373))</f>
        <v>5.5</v>
      </c>
      <c r="AI373" s="11" t="n">
        <f aca="false">AH373/4</f>
        <v>1.375</v>
      </c>
      <c r="AJ373" s="11" t="n">
        <f aca="false">AF373*AI373</f>
        <v>-0.226630120252449</v>
      </c>
      <c r="AK373" s="11" t="s">
        <v>102</v>
      </c>
      <c r="AL373" s="11" t="s">
        <v>69</v>
      </c>
      <c r="AM373" s="11" t="s">
        <v>70</v>
      </c>
      <c r="AN373" s="11" t="s">
        <v>58</v>
      </c>
      <c r="AO373" s="17" t="s">
        <v>156</v>
      </c>
      <c r="AP373" s="11" t="s">
        <v>204</v>
      </c>
      <c r="AQ373" s="11" t="s">
        <v>250</v>
      </c>
    </row>
    <row r="374" customFormat="false" ht="13.8" hidden="false" customHeight="false" outlineLevel="0" collapsed="false">
      <c r="A374" s="11" t="s">
        <v>251</v>
      </c>
      <c r="B374" s="11" t="n">
        <v>38</v>
      </c>
      <c r="C374" s="11" t="s">
        <v>231</v>
      </c>
      <c r="D374" s="11" t="n">
        <v>2018</v>
      </c>
      <c r="E374" s="11" t="s">
        <v>193</v>
      </c>
      <c r="F374" s="11" t="s">
        <v>252</v>
      </c>
      <c r="G374" s="1" t="n">
        <v>4.8</v>
      </c>
      <c r="H374" s="1" t="n">
        <v>693.2</v>
      </c>
      <c r="I374" s="1" t="n">
        <f aca="false">(G374 +10) / (H374/1000)</f>
        <v>21.3502596653203</v>
      </c>
      <c r="J374" s="1" t="n">
        <v>5.8</v>
      </c>
      <c r="K374" s="11" t="s">
        <v>174</v>
      </c>
      <c r="L374" s="11" t="s">
        <v>253</v>
      </c>
      <c r="M374" s="11" t="s">
        <v>162</v>
      </c>
      <c r="N374" s="11" t="s">
        <v>77</v>
      </c>
      <c r="O374" s="11" t="s">
        <v>77</v>
      </c>
      <c r="P374" s="11" t="s">
        <v>92</v>
      </c>
      <c r="Q374" s="11" t="s">
        <v>184</v>
      </c>
      <c r="R374" s="11" t="n">
        <v>0.64</v>
      </c>
      <c r="S374" s="11" t="s">
        <v>79</v>
      </c>
      <c r="T374" s="12" t="n">
        <v>42491</v>
      </c>
      <c r="U374" s="11" t="n">
        <v>1</v>
      </c>
      <c r="V374" s="11" t="s">
        <v>109</v>
      </c>
      <c r="W374" s="11" t="n">
        <f aca="false">R374*U374</f>
        <v>0.64</v>
      </c>
      <c r="X374" s="2" t="n">
        <v>936.2</v>
      </c>
      <c r="Y374" s="13" t="n">
        <v>52.64</v>
      </c>
      <c r="Z374" s="13" t="n">
        <f aca="false">Y374*SQRT(AA374)</f>
        <v>91.1751545104257</v>
      </c>
      <c r="AA374" s="11" t="n">
        <v>3</v>
      </c>
      <c r="AB374" s="13" t="n">
        <v>942.58</v>
      </c>
      <c r="AC374" s="13" t="n">
        <v>57.42</v>
      </c>
      <c r="AD374" s="13" t="n">
        <f aca="false">AC374*SQRT(AE374)</f>
        <v>99.4543573706049</v>
      </c>
      <c r="AE374" s="11" t="n">
        <v>3</v>
      </c>
      <c r="AF374" s="11" t="n">
        <f aca="false">LN(AB374/X374)</f>
        <v>0.00679166749064299</v>
      </c>
      <c r="AG374" s="11" t="n">
        <f aca="false">((AD374)^2/((AB374)^2 * AE374)) + ((Z374)^2/((X374)^2 * AA374))</f>
        <v>0.00687250076672737</v>
      </c>
      <c r="AH374" s="11" t="n">
        <f aca="false">((AA374*AE374)/(AA374+AE374)) + ((U374*U374)/(U374+U374))</f>
        <v>2</v>
      </c>
      <c r="AI374" s="11" t="n">
        <f aca="false">AH374/6</f>
        <v>0.333333333333333</v>
      </c>
      <c r="AJ374" s="11" t="n">
        <f aca="false">AF374*AI374</f>
        <v>0.00226388916354766</v>
      </c>
      <c r="AK374" s="11" t="s">
        <v>102</v>
      </c>
      <c r="AL374" s="11" t="s">
        <v>69</v>
      </c>
      <c r="AM374" s="11" t="s">
        <v>70</v>
      </c>
      <c r="AN374" s="11" t="s">
        <v>58</v>
      </c>
      <c r="AO374" s="11" t="s">
        <v>94</v>
      </c>
      <c r="AP374" s="11" t="s">
        <v>254</v>
      </c>
      <c r="AQ374" s="11" t="s">
        <v>162</v>
      </c>
    </row>
    <row r="375" customFormat="false" ht="13.8" hidden="false" customHeight="false" outlineLevel="0" collapsed="false">
      <c r="A375" s="11" t="s">
        <v>251</v>
      </c>
      <c r="B375" s="11" t="n">
        <v>38</v>
      </c>
      <c r="C375" s="11" t="s">
        <v>231</v>
      </c>
      <c r="D375" s="11" t="n">
        <v>2018</v>
      </c>
      <c r="E375" s="11" t="s">
        <v>193</v>
      </c>
      <c r="F375" s="11" t="s">
        <v>252</v>
      </c>
      <c r="G375" s="1" t="n">
        <v>4.8</v>
      </c>
      <c r="H375" s="1" t="n">
        <v>693.2</v>
      </c>
      <c r="I375" s="1" t="n">
        <f aca="false">(G375 +10) / (H375/1000)</f>
        <v>21.3502596653203</v>
      </c>
      <c r="J375" s="1" t="n">
        <v>5.8</v>
      </c>
      <c r="K375" s="11" t="s">
        <v>174</v>
      </c>
      <c r="L375" s="11" t="s">
        <v>253</v>
      </c>
      <c r="M375" s="11" t="s">
        <v>162</v>
      </c>
      <c r="N375" s="11" t="s">
        <v>77</v>
      </c>
      <c r="O375" s="11" t="s">
        <v>77</v>
      </c>
      <c r="P375" s="11" t="s">
        <v>92</v>
      </c>
      <c r="Q375" s="11" t="s">
        <v>184</v>
      </c>
      <c r="R375" s="11" t="n">
        <v>0.64</v>
      </c>
      <c r="S375" s="11" t="s">
        <v>79</v>
      </c>
      <c r="T375" s="12" t="n">
        <v>42552</v>
      </c>
      <c r="U375" s="11" t="n">
        <v>1</v>
      </c>
      <c r="V375" s="11" t="s">
        <v>109</v>
      </c>
      <c r="W375" s="11" t="n">
        <f aca="false">R375*U375</f>
        <v>0.64</v>
      </c>
      <c r="X375" s="2" t="n">
        <v>387.56</v>
      </c>
      <c r="Y375" s="13" t="n">
        <v>33.49</v>
      </c>
      <c r="Z375" s="13" t="n">
        <f aca="false">Y375*SQRT(AA375)</f>
        <v>58.0063815454817</v>
      </c>
      <c r="AA375" s="11" t="n">
        <v>3</v>
      </c>
      <c r="AB375" s="13" t="n">
        <v>371.61</v>
      </c>
      <c r="AC375" s="13" t="n">
        <v>27.11</v>
      </c>
      <c r="AD375" s="13" t="n">
        <f aca="false">AC375*SQRT(AE375)</f>
        <v>46.9558973931923</v>
      </c>
      <c r="AE375" s="11" t="n">
        <v>3</v>
      </c>
      <c r="AF375" s="11" t="n">
        <f aca="false">LN(AB375/X375)</f>
        <v>-0.0420257582825851</v>
      </c>
      <c r="AG375" s="11" t="n">
        <f aca="false">((AD375)^2/((AB375)^2 * AE375)) + ((Z375)^2/((X375)^2 * AA375))</f>
        <v>0.0127892223982328</v>
      </c>
      <c r="AH375" s="11" t="n">
        <f aca="false">((AA375*AE375)/(AA375+AE375)) + ((U375*U375)/(U375+U375))</f>
        <v>2</v>
      </c>
      <c r="AI375" s="11" t="n">
        <f aca="false">AH375/6</f>
        <v>0.333333333333333</v>
      </c>
      <c r="AJ375" s="11" t="n">
        <f aca="false">AF375*AI375</f>
        <v>-0.014008586094195</v>
      </c>
      <c r="AK375" s="11" t="s">
        <v>102</v>
      </c>
      <c r="AL375" s="11" t="s">
        <v>69</v>
      </c>
      <c r="AM375" s="11" t="s">
        <v>70</v>
      </c>
      <c r="AN375" s="11" t="s">
        <v>58</v>
      </c>
      <c r="AO375" s="11" t="s">
        <v>94</v>
      </c>
      <c r="AP375" s="11" t="s">
        <v>254</v>
      </c>
      <c r="AQ375" s="11" t="s">
        <v>162</v>
      </c>
    </row>
    <row r="376" customFormat="false" ht="13.8" hidden="false" customHeight="false" outlineLevel="0" collapsed="false">
      <c r="A376" s="11" t="s">
        <v>251</v>
      </c>
      <c r="B376" s="11" t="n">
        <v>38</v>
      </c>
      <c r="C376" s="11" t="s">
        <v>231</v>
      </c>
      <c r="D376" s="11" t="n">
        <v>2018</v>
      </c>
      <c r="E376" s="11" t="s">
        <v>193</v>
      </c>
      <c r="F376" s="11" t="s">
        <v>252</v>
      </c>
      <c r="G376" s="1" t="n">
        <v>4.8</v>
      </c>
      <c r="H376" s="1" t="n">
        <v>693.2</v>
      </c>
      <c r="I376" s="1" t="n">
        <f aca="false">(G376 +10) / (H376/1000)</f>
        <v>21.3502596653203</v>
      </c>
      <c r="J376" s="1" t="n">
        <v>5.8</v>
      </c>
      <c r="K376" s="11" t="s">
        <v>174</v>
      </c>
      <c r="L376" s="11" t="s">
        <v>253</v>
      </c>
      <c r="M376" s="11" t="s">
        <v>162</v>
      </c>
      <c r="N376" s="11" t="s">
        <v>77</v>
      </c>
      <c r="O376" s="11" t="s">
        <v>77</v>
      </c>
      <c r="P376" s="11" t="s">
        <v>92</v>
      </c>
      <c r="Q376" s="11" t="s">
        <v>184</v>
      </c>
      <c r="R376" s="11" t="n">
        <v>0.64</v>
      </c>
      <c r="S376" s="11" t="s">
        <v>79</v>
      </c>
      <c r="T376" s="12" t="n">
        <v>42614</v>
      </c>
      <c r="U376" s="11" t="n">
        <v>1</v>
      </c>
      <c r="V376" s="11" t="s">
        <v>109</v>
      </c>
      <c r="W376" s="11" t="n">
        <f aca="false">R376*U376</f>
        <v>0.64</v>
      </c>
      <c r="X376" s="2" t="n">
        <v>177.03</v>
      </c>
      <c r="Y376" s="13" t="n">
        <v>23.93</v>
      </c>
      <c r="Z376" s="13" t="n">
        <f aca="false">Y376*SQRT(AA376)</f>
        <v>41.4479758251232</v>
      </c>
      <c r="AA376" s="11" t="n">
        <v>3</v>
      </c>
      <c r="AB376" s="13" t="n">
        <v>228.07</v>
      </c>
      <c r="AC376" s="13" t="n">
        <v>36.68</v>
      </c>
      <c r="AD376" s="13" t="n">
        <f aca="false">AC376*SQRT(AE376)</f>
        <v>63.5316236216264</v>
      </c>
      <c r="AE376" s="11" t="n">
        <v>3</v>
      </c>
      <c r="AF376" s="11" t="n">
        <f aca="false">LN(AB376/X376)</f>
        <v>0.253333389640871</v>
      </c>
      <c r="AG376" s="11" t="n">
        <f aca="false">((AD376)^2/((AB376)^2 * AE376)) + ((Z376)^2/((X376)^2 * AA376))</f>
        <v>0.0441378208351872</v>
      </c>
      <c r="AH376" s="11" t="n">
        <f aca="false">((AA376*AE376)/(AA376+AE376)) + ((U376*U376)/(U376+U376))</f>
        <v>2</v>
      </c>
      <c r="AI376" s="11" t="n">
        <f aca="false">AH376/6</f>
        <v>0.333333333333333</v>
      </c>
      <c r="AJ376" s="11" t="n">
        <f aca="false">AF376*AI376</f>
        <v>0.0844444632136237</v>
      </c>
      <c r="AK376" s="11" t="s">
        <v>102</v>
      </c>
      <c r="AL376" s="11" t="s">
        <v>69</v>
      </c>
      <c r="AM376" s="11" t="s">
        <v>70</v>
      </c>
      <c r="AN376" s="11" t="s">
        <v>58</v>
      </c>
      <c r="AO376" s="11" t="s">
        <v>94</v>
      </c>
      <c r="AP376" s="11" t="s">
        <v>161</v>
      </c>
      <c r="AQ376" s="11" t="s">
        <v>162</v>
      </c>
    </row>
    <row r="377" customFormat="false" ht="13.8" hidden="false" customHeight="false" outlineLevel="0" collapsed="false">
      <c r="A377" s="11" t="s">
        <v>251</v>
      </c>
      <c r="B377" s="11" t="n">
        <v>38</v>
      </c>
      <c r="C377" s="11" t="s">
        <v>231</v>
      </c>
      <c r="D377" s="11" t="n">
        <v>2018</v>
      </c>
      <c r="E377" s="11" t="s">
        <v>193</v>
      </c>
      <c r="F377" s="11" t="s">
        <v>255</v>
      </c>
      <c r="G377" s="1" t="n">
        <v>4.8</v>
      </c>
      <c r="H377" s="1" t="n">
        <v>693.2</v>
      </c>
      <c r="I377" s="1" t="n">
        <f aca="false">(G377 +10) / (H377/1000)</f>
        <v>21.3502596653203</v>
      </c>
      <c r="J377" s="1" t="n">
        <v>5.8</v>
      </c>
      <c r="K377" s="11" t="s">
        <v>174</v>
      </c>
      <c r="L377" s="11" t="s">
        <v>253</v>
      </c>
      <c r="M377" s="11" t="s">
        <v>256</v>
      </c>
      <c r="N377" s="11" t="s">
        <v>77</v>
      </c>
      <c r="O377" s="11" t="s">
        <v>77</v>
      </c>
      <c r="P377" s="11" t="s">
        <v>92</v>
      </c>
      <c r="Q377" s="11" t="s">
        <v>184</v>
      </c>
      <c r="R377" s="11" t="n">
        <v>1.29</v>
      </c>
      <c r="S377" s="11" t="s">
        <v>79</v>
      </c>
      <c r="T377" s="12" t="n">
        <v>42491</v>
      </c>
      <c r="U377" s="11" t="n">
        <v>1</v>
      </c>
      <c r="V377" s="11" t="s">
        <v>109</v>
      </c>
      <c r="W377" s="11" t="n">
        <f aca="false">R377*U377</f>
        <v>1.29</v>
      </c>
      <c r="X377" s="2" t="n">
        <v>763.96</v>
      </c>
      <c r="Y377" s="13" t="n">
        <v>41.4599999999999</v>
      </c>
      <c r="Z377" s="13" t="n">
        <f aca="false">Y377*SQRT(AA377)</f>
        <v>71.8108264818055</v>
      </c>
      <c r="AA377" s="11" t="n">
        <v>3</v>
      </c>
      <c r="AB377" s="13" t="n">
        <v>894.74</v>
      </c>
      <c r="AC377" s="13" t="n">
        <v>41.46</v>
      </c>
      <c r="AD377" s="13" t="n">
        <f aca="false">AC377*SQRT(AE377)</f>
        <v>71.8108264818057</v>
      </c>
      <c r="AE377" s="11" t="n">
        <v>3</v>
      </c>
      <c r="AF377" s="11" t="n">
        <f aca="false">LN(AB377/X377)</f>
        <v>0.158017741502495</v>
      </c>
      <c r="AG377" s="11" t="n">
        <f aca="false">((AD377)^2/((AB377)^2 * AE377)) + ((Z377)^2/((X377)^2 * AA377))</f>
        <v>0.00509237976385671</v>
      </c>
      <c r="AH377" s="11" t="n">
        <f aca="false">((AA377*AE377)/(AA377+AE377)) + ((U377*U377)/(U377+U377))</f>
        <v>2</v>
      </c>
      <c r="AI377" s="11" t="n">
        <f aca="false">AH377/6</f>
        <v>0.333333333333333</v>
      </c>
      <c r="AJ377" s="11" t="n">
        <f aca="false">AF377*AI377</f>
        <v>0.0526725805008317</v>
      </c>
      <c r="AK377" s="11" t="s">
        <v>102</v>
      </c>
      <c r="AL377" s="11" t="s">
        <v>69</v>
      </c>
      <c r="AM377" s="11" t="s">
        <v>70</v>
      </c>
      <c r="AN377" s="11" t="s">
        <v>58</v>
      </c>
      <c r="AO377" s="11" t="s">
        <v>94</v>
      </c>
      <c r="AP377" s="11" t="s">
        <v>161</v>
      </c>
      <c r="AQ377" s="11" t="s">
        <v>162</v>
      </c>
    </row>
    <row r="378" customFormat="false" ht="13.8" hidden="false" customHeight="false" outlineLevel="0" collapsed="false">
      <c r="A378" s="11" t="s">
        <v>251</v>
      </c>
      <c r="B378" s="11" t="n">
        <v>38</v>
      </c>
      <c r="C378" s="11" t="s">
        <v>231</v>
      </c>
      <c r="D378" s="11" t="n">
        <v>2018</v>
      </c>
      <c r="E378" s="11" t="s">
        <v>193</v>
      </c>
      <c r="F378" s="11" t="s">
        <v>255</v>
      </c>
      <c r="G378" s="1" t="n">
        <v>4.8</v>
      </c>
      <c r="H378" s="1" t="n">
        <v>693.2</v>
      </c>
      <c r="I378" s="1" t="n">
        <f aca="false">(G378 +10) / (H378/1000)</f>
        <v>21.3502596653203</v>
      </c>
      <c r="J378" s="1" t="n">
        <v>5.8</v>
      </c>
      <c r="K378" s="11" t="s">
        <v>174</v>
      </c>
      <c r="L378" s="11" t="s">
        <v>253</v>
      </c>
      <c r="M378" s="11" t="s">
        <v>256</v>
      </c>
      <c r="N378" s="11" t="s">
        <v>77</v>
      </c>
      <c r="O378" s="11" t="s">
        <v>77</v>
      </c>
      <c r="P378" s="11" t="s">
        <v>92</v>
      </c>
      <c r="Q378" s="11" t="s">
        <v>184</v>
      </c>
      <c r="R378" s="11" t="n">
        <v>1.29</v>
      </c>
      <c r="S378" s="11" t="s">
        <v>79</v>
      </c>
      <c r="T378" s="12" t="n">
        <v>42552</v>
      </c>
      <c r="U378" s="11" t="n">
        <v>1</v>
      </c>
      <c r="V378" s="11" t="s">
        <v>109</v>
      </c>
      <c r="W378" s="11" t="n">
        <f aca="false">R378*U378</f>
        <v>1.29</v>
      </c>
      <c r="X378" s="2" t="n">
        <v>186.6</v>
      </c>
      <c r="Y378" s="13" t="n">
        <v>20.74</v>
      </c>
      <c r="Z378" s="13" t="n">
        <f aca="false">Y378*SQRT(AA378)</f>
        <v>35.9227337489785</v>
      </c>
      <c r="AA378" s="11" t="n">
        <v>3</v>
      </c>
      <c r="AB378" s="13" t="n">
        <v>368.42</v>
      </c>
      <c r="AC378" s="13" t="n">
        <v>44.66</v>
      </c>
      <c r="AD378" s="13" t="n">
        <f aca="false">AC378*SQRT(AE378)</f>
        <v>77.353389066026</v>
      </c>
      <c r="AE378" s="11" t="n">
        <v>3</v>
      </c>
      <c r="AF378" s="11" t="n">
        <f aca="false">LN(AB378/X378)</f>
        <v>0.680256303310828</v>
      </c>
      <c r="AG378" s="11" t="n">
        <f aca="false">((AD378)^2/((AB378)^2 * AE378)) + ((Z378)^2/((X378)^2 * AA378))</f>
        <v>0.0270479919999059</v>
      </c>
      <c r="AH378" s="11" t="n">
        <f aca="false">((AA378*AE378)/(AA378+AE378)) + ((U378*U378)/(U378+U378))</f>
        <v>2</v>
      </c>
      <c r="AI378" s="11" t="n">
        <f aca="false">AH378/6</f>
        <v>0.333333333333333</v>
      </c>
      <c r="AJ378" s="11" t="n">
        <f aca="false">AF378*AI378</f>
        <v>0.226752101103609</v>
      </c>
      <c r="AK378" s="11" t="s">
        <v>102</v>
      </c>
      <c r="AL378" s="11" t="s">
        <v>69</v>
      </c>
      <c r="AM378" s="11" t="s">
        <v>70</v>
      </c>
      <c r="AN378" s="11" t="s">
        <v>58</v>
      </c>
      <c r="AO378" s="11" t="s">
        <v>94</v>
      </c>
      <c r="AP378" s="11" t="s">
        <v>161</v>
      </c>
      <c r="AQ378" s="11" t="s">
        <v>162</v>
      </c>
    </row>
    <row r="379" customFormat="false" ht="13.8" hidden="false" customHeight="false" outlineLevel="0" collapsed="false">
      <c r="A379" s="11" t="s">
        <v>251</v>
      </c>
      <c r="B379" s="11" t="n">
        <v>38</v>
      </c>
      <c r="C379" s="11" t="s">
        <v>231</v>
      </c>
      <c r="D379" s="11" t="n">
        <v>2018</v>
      </c>
      <c r="E379" s="11" t="s">
        <v>193</v>
      </c>
      <c r="F379" s="11" t="s">
        <v>255</v>
      </c>
      <c r="G379" s="1" t="n">
        <v>4.8</v>
      </c>
      <c r="H379" s="1" t="n">
        <v>693.2</v>
      </c>
      <c r="I379" s="1" t="n">
        <f aca="false">(G379 +10) / (H379/1000)</f>
        <v>21.3502596653203</v>
      </c>
      <c r="J379" s="1" t="n">
        <v>5.8</v>
      </c>
      <c r="K379" s="11" t="s">
        <v>174</v>
      </c>
      <c r="L379" s="11" t="s">
        <v>253</v>
      </c>
      <c r="M379" s="11" t="s">
        <v>256</v>
      </c>
      <c r="N379" s="11" t="s">
        <v>77</v>
      </c>
      <c r="O379" s="11" t="s">
        <v>77</v>
      </c>
      <c r="P379" s="11" t="s">
        <v>92</v>
      </c>
      <c r="Q379" s="11" t="s">
        <v>184</v>
      </c>
      <c r="R379" s="11" t="n">
        <v>1.29</v>
      </c>
      <c r="S379" s="11" t="s">
        <v>79</v>
      </c>
      <c r="T379" s="12" t="n">
        <v>42614</v>
      </c>
      <c r="U379" s="11" t="n">
        <v>1</v>
      </c>
      <c r="V379" s="11" t="s">
        <v>109</v>
      </c>
      <c r="W379" s="11" t="n">
        <f aca="false">R379*U379</f>
        <v>1.29</v>
      </c>
      <c r="X379" s="2" t="n">
        <v>192.98</v>
      </c>
      <c r="Y379" s="13" t="n">
        <v>44.66</v>
      </c>
      <c r="Z379" s="13" t="n">
        <f aca="false">Y379*SQRT(AA379)</f>
        <v>77.3533890660261</v>
      </c>
      <c r="AA379" s="11" t="n">
        <v>3</v>
      </c>
      <c r="AB379" s="13" t="n">
        <v>255.18</v>
      </c>
      <c r="AC379" s="13" t="n">
        <v>36.69</v>
      </c>
      <c r="AD379" s="13" t="n">
        <f aca="false">AC379*SQRT(AE379)</f>
        <v>63.5489441297021</v>
      </c>
      <c r="AE379" s="11" t="n">
        <v>3</v>
      </c>
      <c r="AF379" s="11" t="n">
        <f aca="false">LN(AB379/X379)</f>
        <v>0.279382621901359</v>
      </c>
      <c r="AG379" s="11" t="n">
        <f aca="false">((AD379)^2/((AB379)^2 * AE379)) + ((Z379)^2/((X379)^2 * AA379))</f>
        <v>0.0742295155156809</v>
      </c>
      <c r="AH379" s="11" t="n">
        <f aca="false">((AA379*AE379)/(AA379+AE379)) + ((U379*U379)/(U379+U379))</f>
        <v>2</v>
      </c>
      <c r="AI379" s="11" t="n">
        <f aca="false">AH379/6</f>
        <v>0.333333333333333</v>
      </c>
      <c r="AJ379" s="11" t="n">
        <f aca="false">AF379*AI379</f>
        <v>0.0931275406337863</v>
      </c>
      <c r="AK379" s="11" t="s">
        <v>102</v>
      </c>
      <c r="AL379" s="11" t="s">
        <v>69</v>
      </c>
      <c r="AM379" s="11" t="s">
        <v>70</v>
      </c>
      <c r="AN379" s="11" t="s">
        <v>58</v>
      </c>
      <c r="AO379" s="11" t="s">
        <v>94</v>
      </c>
      <c r="AP379" s="11" t="s">
        <v>161</v>
      </c>
      <c r="AQ379" s="11" t="s">
        <v>162</v>
      </c>
    </row>
    <row r="380" customFormat="false" ht="13.8" hidden="false" customHeight="false" outlineLevel="0" collapsed="false">
      <c r="A380" s="11" t="s">
        <v>251</v>
      </c>
      <c r="B380" s="11" t="n">
        <v>38</v>
      </c>
      <c r="C380" s="11" t="s">
        <v>231</v>
      </c>
      <c r="D380" s="11" t="n">
        <v>2018</v>
      </c>
      <c r="E380" s="11" t="s">
        <v>193</v>
      </c>
      <c r="F380" s="11" t="s">
        <v>252</v>
      </c>
      <c r="G380" s="1" t="n">
        <v>4.8</v>
      </c>
      <c r="H380" s="1" t="n">
        <v>693.2</v>
      </c>
      <c r="I380" s="1" t="n">
        <f aca="false">(G380 +10) / (H380/1000)</f>
        <v>21.3502596653203</v>
      </c>
      <c r="J380" s="1" t="n">
        <v>5.8</v>
      </c>
      <c r="K380" s="11" t="s">
        <v>174</v>
      </c>
      <c r="L380" s="11" t="s">
        <v>253</v>
      </c>
      <c r="M380" s="11" t="s">
        <v>162</v>
      </c>
      <c r="N380" s="11" t="s">
        <v>77</v>
      </c>
      <c r="O380" s="11" t="s">
        <v>77</v>
      </c>
      <c r="P380" s="11" t="s">
        <v>92</v>
      </c>
      <c r="Q380" s="11" t="s">
        <v>184</v>
      </c>
      <c r="R380" s="11" t="n">
        <v>0.64</v>
      </c>
      <c r="S380" s="11" t="s">
        <v>79</v>
      </c>
      <c r="T380" s="12" t="n">
        <v>42491</v>
      </c>
      <c r="U380" s="11" t="n">
        <v>1</v>
      </c>
      <c r="V380" s="11" t="s">
        <v>109</v>
      </c>
      <c r="W380" s="11" t="n">
        <f aca="false">R380*U380</f>
        <v>0.64</v>
      </c>
      <c r="X380" s="13" t="n">
        <v>31.38</v>
      </c>
      <c r="Y380" s="13" t="n">
        <v>10.7</v>
      </c>
      <c r="Z380" s="13" t="n">
        <f aca="false">Y380*SQRT(AA380)</f>
        <v>18.532943640987</v>
      </c>
      <c r="AA380" s="11" t="n">
        <v>3</v>
      </c>
      <c r="AB380" s="13" t="n">
        <v>48.28</v>
      </c>
      <c r="AC380" s="13" t="n">
        <v>7.56</v>
      </c>
      <c r="AD380" s="13" t="n">
        <f aca="false">AC380*SQRT(AE380)</f>
        <v>13.0943041052207</v>
      </c>
      <c r="AE380" s="11" t="n">
        <v>3</v>
      </c>
      <c r="AF380" s="11" t="n">
        <f aca="false">LN(AB380/X380)</f>
        <v>0.430846648924444</v>
      </c>
      <c r="AG380" s="11" t="n">
        <f aca="false">((AD380)^2/((AB380)^2 * AE380)) + ((Z380)^2/((X380)^2 * AA380))</f>
        <v>0.140787751362028</v>
      </c>
      <c r="AH380" s="11" t="n">
        <f aca="false">((AA380*AE380)/(AA380+AE380)) + ((U380*U380)/(U380+U380))</f>
        <v>2</v>
      </c>
      <c r="AI380" s="11" t="n">
        <f aca="false">AH380/6</f>
        <v>0.333333333333333</v>
      </c>
      <c r="AJ380" s="11" t="n">
        <f aca="false">AF380*AI380</f>
        <v>0.143615549641481</v>
      </c>
      <c r="AK380" s="11" t="s">
        <v>55</v>
      </c>
      <c r="AL380" s="11" t="s">
        <v>56</v>
      </c>
      <c r="AM380" s="11" t="s">
        <v>128</v>
      </c>
      <c r="AN380" s="11" t="s">
        <v>58</v>
      </c>
      <c r="AO380" s="11" t="s">
        <v>94</v>
      </c>
      <c r="AP380" s="11" t="s">
        <v>65</v>
      </c>
      <c r="AQ380" s="11" t="s">
        <v>162</v>
      </c>
    </row>
    <row r="381" customFormat="false" ht="13.8" hidden="false" customHeight="false" outlineLevel="0" collapsed="false">
      <c r="A381" s="11" t="s">
        <v>251</v>
      </c>
      <c r="B381" s="11" t="n">
        <v>38</v>
      </c>
      <c r="C381" s="11" t="s">
        <v>231</v>
      </c>
      <c r="D381" s="11" t="n">
        <v>2018</v>
      </c>
      <c r="E381" s="11" t="s">
        <v>193</v>
      </c>
      <c r="F381" s="11" t="s">
        <v>252</v>
      </c>
      <c r="G381" s="1" t="n">
        <v>4.8</v>
      </c>
      <c r="H381" s="1" t="n">
        <v>693.2</v>
      </c>
      <c r="I381" s="1" t="n">
        <f aca="false">(G381 +10) / (H381/1000)</f>
        <v>21.3502596653203</v>
      </c>
      <c r="J381" s="1" t="n">
        <v>5.8</v>
      </c>
      <c r="K381" s="11" t="s">
        <v>174</v>
      </c>
      <c r="L381" s="11" t="s">
        <v>253</v>
      </c>
      <c r="M381" s="11" t="s">
        <v>162</v>
      </c>
      <c r="N381" s="11" t="s">
        <v>77</v>
      </c>
      <c r="O381" s="11" t="s">
        <v>77</v>
      </c>
      <c r="P381" s="11" t="s">
        <v>92</v>
      </c>
      <c r="Q381" s="11" t="s">
        <v>184</v>
      </c>
      <c r="R381" s="11" t="n">
        <v>0.64</v>
      </c>
      <c r="S381" s="11" t="s">
        <v>79</v>
      </c>
      <c r="T381" s="12" t="n">
        <v>42552</v>
      </c>
      <c r="U381" s="11" t="n">
        <v>1</v>
      </c>
      <c r="V381" s="11" t="s">
        <v>109</v>
      </c>
      <c r="W381" s="11" t="n">
        <f aca="false">R381*U381</f>
        <v>0.64</v>
      </c>
      <c r="X381" s="13" t="n">
        <v>35.24</v>
      </c>
      <c r="Y381" s="13" t="n">
        <v>10.94</v>
      </c>
      <c r="Z381" s="13" t="n">
        <f aca="false">Y381*SQRT(AA381)</f>
        <v>18.9486358348035</v>
      </c>
      <c r="AA381" s="11" t="n">
        <v>3</v>
      </c>
      <c r="AB381" s="13" t="n">
        <v>29.77</v>
      </c>
      <c r="AC381" s="13" t="n">
        <v>4.83</v>
      </c>
      <c r="AD381" s="13" t="n">
        <f aca="false">AC381*SQRT(AE381)</f>
        <v>8.36580540055768</v>
      </c>
      <c r="AE381" s="11" t="n">
        <v>3</v>
      </c>
      <c r="AF381" s="11" t="n">
        <f aca="false">LN(AB381/X381)</f>
        <v>-0.168680626040294</v>
      </c>
      <c r="AG381" s="11" t="n">
        <f aca="false">((AD381)^2/((AB381)^2 * AE381)) + ((Z381)^2/((X381)^2 * AA381))</f>
        <v>0.12269773004912</v>
      </c>
      <c r="AH381" s="11" t="n">
        <f aca="false">((AA381*AE381)/(AA381+AE381)) + ((U381*U381)/(U381+U381))</f>
        <v>2</v>
      </c>
      <c r="AI381" s="11" t="n">
        <f aca="false">AH381/6</f>
        <v>0.333333333333333</v>
      </c>
      <c r="AJ381" s="11" t="n">
        <f aca="false">AF381*AI381</f>
        <v>-0.0562268753467647</v>
      </c>
      <c r="AK381" s="11" t="s">
        <v>55</v>
      </c>
      <c r="AL381" s="11" t="s">
        <v>56</v>
      </c>
      <c r="AM381" s="11" t="s">
        <v>128</v>
      </c>
      <c r="AN381" s="11" t="s">
        <v>58</v>
      </c>
      <c r="AO381" s="11" t="s">
        <v>94</v>
      </c>
      <c r="AP381" s="11" t="s">
        <v>65</v>
      </c>
      <c r="AQ381" s="11" t="s">
        <v>162</v>
      </c>
    </row>
    <row r="382" customFormat="false" ht="13.8" hidden="false" customHeight="false" outlineLevel="0" collapsed="false">
      <c r="A382" s="11" t="s">
        <v>251</v>
      </c>
      <c r="B382" s="11" t="n">
        <v>38</v>
      </c>
      <c r="C382" s="11" t="s">
        <v>231</v>
      </c>
      <c r="D382" s="11" t="n">
        <v>2018</v>
      </c>
      <c r="E382" s="11" t="s">
        <v>193</v>
      </c>
      <c r="F382" s="11" t="s">
        <v>252</v>
      </c>
      <c r="G382" s="1" t="n">
        <v>4.8</v>
      </c>
      <c r="H382" s="1" t="n">
        <v>693.2</v>
      </c>
      <c r="I382" s="1" t="n">
        <f aca="false">(G382 +10) / (H382/1000)</f>
        <v>21.3502596653203</v>
      </c>
      <c r="J382" s="1" t="n">
        <v>5.8</v>
      </c>
      <c r="K382" s="11" t="s">
        <v>174</v>
      </c>
      <c r="L382" s="11" t="s">
        <v>253</v>
      </c>
      <c r="M382" s="11" t="s">
        <v>162</v>
      </c>
      <c r="N382" s="11" t="s">
        <v>77</v>
      </c>
      <c r="O382" s="11" t="s">
        <v>77</v>
      </c>
      <c r="P382" s="11" t="s">
        <v>92</v>
      </c>
      <c r="Q382" s="11" t="s">
        <v>184</v>
      </c>
      <c r="R382" s="11" t="n">
        <v>0.64</v>
      </c>
      <c r="S382" s="11" t="s">
        <v>79</v>
      </c>
      <c r="T382" s="12" t="n">
        <v>42614</v>
      </c>
      <c r="U382" s="11" t="n">
        <v>1</v>
      </c>
      <c r="V382" s="11" t="s">
        <v>109</v>
      </c>
      <c r="W382" s="11" t="n">
        <f aca="false">R382*U382</f>
        <v>0.64</v>
      </c>
      <c r="X382" s="13" t="n">
        <v>40.55</v>
      </c>
      <c r="Y382" s="13" t="n">
        <v>5.31</v>
      </c>
      <c r="Z382" s="13" t="n">
        <f aca="false">Y382*SQRT(AA382)</f>
        <v>9.19718978819074</v>
      </c>
      <c r="AA382" s="11" t="n">
        <v>3</v>
      </c>
      <c r="AB382" s="13" t="n">
        <v>34.6</v>
      </c>
      <c r="AC382" s="13" t="n">
        <v>1.61</v>
      </c>
      <c r="AD382" s="13" t="n">
        <f aca="false">AC382*SQRT(AE382)</f>
        <v>2.78860180018589</v>
      </c>
      <c r="AE382" s="11" t="n">
        <v>3</v>
      </c>
      <c r="AF382" s="11" t="n">
        <f aca="false">LN(AB382/X382)</f>
        <v>-0.158682098497743</v>
      </c>
      <c r="AG382" s="11" t="n">
        <f aca="false">((AD382)^2/((AB382)^2 * AE382)) + ((Z382)^2/((X382)^2 * AA382))</f>
        <v>0.0193129648378403</v>
      </c>
      <c r="AH382" s="11" t="n">
        <f aca="false">((AA382*AE382)/(AA382+AE382)) + ((U382*U382)/(U382+U382))</f>
        <v>2</v>
      </c>
      <c r="AI382" s="11" t="n">
        <f aca="false">AH382/6</f>
        <v>0.333333333333333</v>
      </c>
      <c r="AJ382" s="11" t="n">
        <f aca="false">AF382*AI382</f>
        <v>-0.052894032832581</v>
      </c>
      <c r="AK382" s="11" t="s">
        <v>55</v>
      </c>
      <c r="AL382" s="11" t="s">
        <v>56</v>
      </c>
      <c r="AM382" s="11" t="s">
        <v>128</v>
      </c>
      <c r="AN382" s="11" t="s">
        <v>58</v>
      </c>
      <c r="AO382" s="11" t="s">
        <v>94</v>
      </c>
      <c r="AP382" s="11" t="s">
        <v>65</v>
      </c>
      <c r="AQ382" s="11" t="s">
        <v>162</v>
      </c>
    </row>
    <row r="383" customFormat="false" ht="13.8" hidden="false" customHeight="false" outlineLevel="0" collapsed="false">
      <c r="A383" s="11" t="s">
        <v>251</v>
      </c>
      <c r="B383" s="11" t="n">
        <v>38</v>
      </c>
      <c r="C383" s="11" t="s">
        <v>231</v>
      </c>
      <c r="D383" s="11" t="n">
        <v>2018</v>
      </c>
      <c r="E383" s="11" t="s">
        <v>193</v>
      </c>
      <c r="F383" s="11" t="s">
        <v>255</v>
      </c>
      <c r="G383" s="1" t="n">
        <v>4.8</v>
      </c>
      <c r="H383" s="1" t="n">
        <v>693.2</v>
      </c>
      <c r="I383" s="1" t="n">
        <f aca="false">(G383 +10) / (H383/1000)</f>
        <v>21.3502596653203</v>
      </c>
      <c r="J383" s="1" t="n">
        <v>5.8</v>
      </c>
      <c r="K383" s="11" t="s">
        <v>174</v>
      </c>
      <c r="L383" s="11" t="s">
        <v>253</v>
      </c>
      <c r="M383" s="11" t="s">
        <v>256</v>
      </c>
      <c r="N383" s="11" t="s">
        <v>77</v>
      </c>
      <c r="O383" s="11" t="s">
        <v>77</v>
      </c>
      <c r="P383" s="11" t="s">
        <v>92</v>
      </c>
      <c r="Q383" s="11" t="s">
        <v>184</v>
      </c>
      <c r="R383" s="11" t="n">
        <v>1.29</v>
      </c>
      <c r="S383" s="11" t="s">
        <v>79</v>
      </c>
      <c r="T383" s="12" t="n">
        <v>42491</v>
      </c>
      <c r="U383" s="11" t="n">
        <v>1</v>
      </c>
      <c r="V383" s="11" t="s">
        <v>109</v>
      </c>
      <c r="W383" s="11" t="n">
        <f aca="false">R383*U383</f>
        <v>1.29</v>
      </c>
      <c r="X383" s="13" t="n">
        <v>33.47</v>
      </c>
      <c r="Y383" s="13" t="n">
        <v>12.07</v>
      </c>
      <c r="Z383" s="13" t="n">
        <f aca="false">Y383*SQRT(AA383)</f>
        <v>20.9058532473563</v>
      </c>
      <c r="AA383" s="11" t="n">
        <v>3</v>
      </c>
      <c r="AB383" s="13" t="n">
        <v>52.3</v>
      </c>
      <c r="AC383" s="13" t="n">
        <v>9.65000000000001</v>
      </c>
      <c r="AD383" s="13" t="n">
        <f aca="false">AC383*SQRT(AE383)</f>
        <v>16.7142902930397</v>
      </c>
      <c r="AE383" s="11" t="n">
        <v>3</v>
      </c>
      <c r="AF383" s="11" t="n">
        <f aca="false">LN(AB383/X383)</f>
        <v>0.446346855847642</v>
      </c>
      <c r="AG383" s="11" t="n">
        <f aca="false">((AD383)^2/((AB383)^2 * AE383)) + ((Z383)^2/((X383)^2 * AA383))</f>
        <v>0.164092667872732</v>
      </c>
      <c r="AH383" s="11" t="n">
        <f aca="false">((AA383*AE383)/(AA383+AE383)) + ((U383*U383)/(U383+U383))</f>
        <v>2</v>
      </c>
      <c r="AI383" s="11" t="n">
        <f aca="false">AH383/6</f>
        <v>0.333333333333333</v>
      </c>
      <c r="AJ383" s="11" t="n">
        <f aca="false">AF383*AI383</f>
        <v>0.148782285282547</v>
      </c>
      <c r="AK383" s="11" t="s">
        <v>55</v>
      </c>
      <c r="AL383" s="11" t="s">
        <v>56</v>
      </c>
      <c r="AM383" s="11" t="s">
        <v>128</v>
      </c>
      <c r="AN383" s="11" t="s">
        <v>58</v>
      </c>
      <c r="AO383" s="11" t="s">
        <v>94</v>
      </c>
      <c r="AP383" s="11" t="s">
        <v>65</v>
      </c>
      <c r="AQ383" s="11" t="s">
        <v>162</v>
      </c>
    </row>
    <row r="384" customFormat="false" ht="13.8" hidden="false" customHeight="false" outlineLevel="0" collapsed="false">
      <c r="A384" s="11" t="s">
        <v>251</v>
      </c>
      <c r="B384" s="11" t="n">
        <v>38</v>
      </c>
      <c r="C384" s="11" t="s">
        <v>231</v>
      </c>
      <c r="D384" s="11" t="n">
        <v>2018</v>
      </c>
      <c r="E384" s="11" t="s">
        <v>193</v>
      </c>
      <c r="F384" s="11" t="s">
        <v>255</v>
      </c>
      <c r="G384" s="1" t="n">
        <v>4.8</v>
      </c>
      <c r="H384" s="1" t="n">
        <v>693.2</v>
      </c>
      <c r="I384" s="1" t="n">
        <f aca="false">(G384 +10) / (H384/1000)</f>
        <v>21.3502596653203</v>
      </c>
      <c r="J384" s="1" t="n">
        <v>5.8</v>
      </c>
      <c r="K384" s="11" t="s">
        <v>174</v>
      </c>
      <c r="L384" s="11" t="s">
        <v>253</v>
      </c>
      <c r="M384" s="11" t="s">
        <v>256</v>
      </c>
      <c r="N384" s="11" t="s">
        <v>77</v>
      </c>
      <c r="O384" s="11" t="s">
        <v>77</v>
      </c>
      <c r="P384" s="11" t="s">
        <v>92</v>
      </c>
      <c r="Q384" s="11" t="s">
        <v>184</v>
      </c>
      <c r="R384" s="11" t="n">
        <v>1.29</v>
      </c>
      <c r="S384" s="11" t="s">
        <v>79</v>
      </c>
      <c r="T384" s="12" t="n">
        <v>42552</v>
      </c>
      <c r="U384" s="11" t="n">
        <v>1</v>
      </c>
      <c r="V384" s="11" t="s">
        <v>109</v>
      </c>
      <c r="W384" s="11" t="n">
        <f aca="false">R384*U384</f>
        <v>1.29</v>
      </c>
      <c r="X384" s="13" t="n">
        <v>24.62</v>
      </c>
      <c r="Y384" s="13" t="n">
        <v>0.32</v>
      </c>
      <c r="Z384" s="13" t="n">
        <f aca="false">Y384*SQRT(AA384)</f>
        <v>0.554256258422041</v>
      </c>
      <c r="AA384" s="11" t="n">
        <v>3</v>
      </c>
      <c r="AB384" s="13" t="n">
        <v>40.39</v>
      </c>
      <c r="AC384" s="13" t="n">
        <v>8.05</v>
      </c>
      <c r="AD384" s="13" t="n">
        <f aca="false">AC384*SQRT(AE384)</f>
        <v>13.9430090009295</v>
      </c>
      <c r="AE384" s="11" t="n">
        <v>3</v>
      </c>
      <c r="AF384" s="11" t="n">
        <f aca="false">LN(AB384/X384)</f>
        <v>0.495023108819014</v>
      </c>
      <c r="AG384" s="11" t="n">
        <f aca="false">((AD384)^2/((AB384)^2 * AE384)) + ((Z384)^2/((X384)^2 * AA384))</f>
        <v>0.0398921208652816</v>
      </c>
      <c r="AH384" s="11" t="n">
        <f aca="false">((AA384*AE384)/(AA384+AE384)) + ((U384*U384)/(U384+U384))</f>
        <v>2</v>
      </c>
      <c r="AI384" s="11" t="n">
        <f aca="false">AH384/6</f>
        <v>0.333333333333333</v>
      </c>
      <c r="AJ384" s="11" t="n">
        <f aca="false">AF384*AI384</f>
        <v>0.165007702939671</v>
      </c>
      <c r="AK384" s="11" t="s">
        <v>55</v>
      </c>
      <c r="AL384" s="11" t="s">
        <v>56</v>
      </c>
      <c r="AM384" s="11" t="s">
        <v>128</v>
      </c>
      <c r="AN384" s="11" t="s">
        <v>58</v>
      </c>
      <c r="AO384" s="11" t="s">
        <v>94</v>
      </c>
      <c r="AP384" s="11" t="s">
        <v>65</v>
      </c>
      <c r="AQ384" s="11" t="s">
        <v>162</v>
      </c>
    </row>
    <row r="385" customFormat="false" ht="13.8" hidden="false" customHeight="false" outlineLevel="0" collapsed="false">
      <c r="A385" s="11" t="s">
        <v>251</v>
      </c>
      <c r="B385" s="11" t="n">
        <v>38</v>
      </c>
      <c r="C385" s="11" t="s">
        <v>231</v>
      </c>
      <c r="D385" s="11" t="n">
        <v>2018</v>
      </c>
      <c r="E385" s="11" t="s">
        <v>193</v>
      </c>
      <c r="F385" s="11" t="s">
        <v>255</v>
      </c>
      <c r="G385" s="1" t="n">
        <v>4.8</v>
      </c>
      <c r="H385" s="1" t="n">
        <v>693.2</v>
      </c>
      <c r="I385" s="1" t="n">
        <f aca="false">(G385 +10) / (H385/1000)</f>
        <v>21.3502596653203</v>
      </c>
      <c r="J385" s="1" t="n">
        <v>5.8</v>
      </c>
      <c r="K385" s="11" t="s">
        <v>174</v>
      </c>
      <c r="L385" s="11" t="s">
        <v>253</v>
      </c>
      <c r="M385" s="11" t="s">
        <v>256</v>
      </c>
      <c r="N385" s="11" t="s">
        <v>77</v>
      </c>
      <c r="O385" s="11" t="s">
        <v>77</v>
      </c>
      <c r="P385" s="11" t="s">
        <v>92</v>
      </c>
      <c r="Q385" s="11" t="s">
        <v>184</v>
      </c>
      <c r="R385" s="11" t="n">
        <v>1.29</v>
      </c>
      <c r="S385" s="11" t="s">
        <v>79</v>
      </c>
      <c r="T385" s="12" t="n">
        <v>42614</v>
      </c>
      <c r="U385" s="11" t="n">
        <v>1</v>
      </c>
      <c r="V385" s="11" t="s">
        <v>109</v>
      </c>
      <c r="W385" s="11" t="n">
        <f aca="false">R385*U385</f>
        <v>1.29</v>
      </c>
      <c r="X385" s="13" t="n">
        <v>45.06</v>
      </c>
      <c r="Y385" s="13" t="n">
        <v>7.4</v>
      </c>
      <c r="Z385" s="13" t="n">
        <f aca="false">Y385*SQRT(AA385)</f>
        <v>12.8171759760097</v>
      </c>
      <c r="AA385" s="11" t="n">
        <v>3</v>
      </c>
      <c r="AB385" s="13" t="n">
        <v>45.06</v>
      </c>
      <c r="AC385" s="13" t="n">
        <v>10.46</v>
      </c>
      <c r="AD385" s="13" t="n">
        <f aca="false">AC385*SQRT(AE385)</f>
        <v>18.1172514471705</v>
      </c>
      <c r="AE385" s="11" t="n">
        <v>3</v>
      </c>
      <c r="AF385" s="11" t="n">
        <f aca="false">LN(AB385/X385)</f>
        <v>0</v>
      </c>
      <c r="AG385" s="11" t="n">
        <f aca="false">((AD385)^2/((AB385)^2 * AE385)) + ((Z385)^2/((X385)^2 * AA385))</f>
        <v>0.0808566336269301</v>
      </c>
      <c r="AH385" s="11" t="n">
        <f aca="false">((AA385*AE385)/(AA385+AE385)) + ((U385*U385)/(U385+U385))</f>
        <v>2</v>
      </c>
      <c r="AI385" s="11" t="n">
        <f aca="false">AH385/6</f>
        <v>0.333333333333333</v>
      </c>
      <c r="AJ385" s="11" t="n">
        <f aca="false">AF385*AI385</f>
        <v>0</v>
      </c>
      <c r="AK385" s="11" t="s">
        <v>55</v>
      </c>
      <c r="AL385" s="11" t="s">
        <v>56</v>
      </c>
      <c r="AM385" s="11" t="s">
        <v>128</v>
      </c>
      <c r="AN385" s="11" t="s">
        <v>58</v>
      </c>
      <c r="AO385" s="11" t="s">
        <v>94</v>
      </c>
      <c r="AP385" s="11" t="s">
        <v>65</v>
      </c>
      <c r="AQ385" s="11" t="s">
        <v>162</v>
      </c>
    </row>
    <row r="386" customFormat="false" ht="13.8" hidden="false" customHeight="false" outlineLevel="0" collapsed="false">
      <c r="A386" s="11" t="s">
        <v>251</v>
      </c>
      <c r="B386" s="11" t="n">
        <v>38</v>
      </c>
      <c r="C386" s="11" t="s">
        <v>231</v>
      </c>
      <c r="D386" s="11" t="n">
        <v>2018</v>
      </c>
      <c r="E386" s="11" t="s">
        <v>193</v>
      </c>
      <c r="F386" s="11" t="s">
        <v>252</v>
      </c>
      <c r="G386" s="1" t="n">
        <v>4.8</v>
      </c>
      <c r="H386" s="1" t="n">
        <v>693.2</v>
      </c>
      <c r="I386" s="1" t="n">
        <f aca="false">(G386 +10) / (H386/1000)</f>
        <v>21.3502596653203</v>
      </c>
      <c r="J386" s="1" t="n">
        <v>5.8</v>
      </c>
      <c r="K386" s="11" t="s">
        <v>174</v>
      </c>
      <c r="L386" s="11" t="s">
        <v>253</v>
      </c>
      <c r="M386" s="11" t="s">
        <v>162</v>
      </c>
      <c r="N386" s="11" t="s">
        <v>77</v>
      </c>
      <c r="O386" s="11" t="s">
        <v>77</v>
      </c>
      <c r="P386" s="11" t="s">
        <v>92</v>
      </c>
      <c r="Q386" s="11" t="s">
        <v>184</v>
      </c>
      <c r="R386" s="11" t="n">
        <v>0.64</v>
      </c>
      <c r="S386" s="11" t="s">
        <v>79</v>
      </c>
      <c r="T386" s="12" t="n">
        <v>42491</v>
      </c>
      <c r="U386" s="11" t="n">
        <v>1</v>
      </c>
      <c r="V386" s="11" t="s">
        <v>109</v>
      </c>
      <c r="W386" s="11" t="n">
        <f aca="false">R386*U386</f>
        <v>0.64</v>
      </c>
      <c r="X386" s="13" t="n">
        <v>0.57</v>
      </c>
      <c r="Y386" s="13" t="n">
        <v>0.11</v>
      </c>
      <c r="Z386" s="13" t="n">
        <f aca="false">Y386*SQRT(AA386)</f>
        <v>0.190525588832577</v>
      </c>
      <c r="AA386" s="11" t="n">
        <v>3</v>
      </c>
      <c r="AB386" s="13" t="n">
        <v>0.83</v>
      </c>
      <c r="AC386" s="13" t="n">
        <v>0.37</v>
      </c>
      <c r="AD386" s="13" t="n">
        <f aca="false">AC386*SQRT(AE386)</f>
        <v>0.640858798800485</v>
      </c>
      <c r="AE386" s="11" t="n">
        <v>3</v>
      </c>
      <c r="AF386" s="11" t="n">
        <f aca="false">LN(AB386/X386)</f>
        <v>0.375789339962048</v>
      </c>
      <c r="AG386" s="11" t="n">
        <f aca="false">((AD386)^2/((AB386)^2 * AE386)) + ((Z386)^2/((X386)^2 * AA386))</f>
        <v>0.235964829626329</v>
      </c>
      <c r="AH386" s="11" t="n">
        <f aca="false">((AA386*AE386)/(AA386+AE386)) + ((U386*U386)/(U386+U386))</f>
        <v>2</v>
      </c>
      <c r="AI386" s="11" t="n">
        <f aca="false">AH386/6</f>
        <v>0.333333333333333</v>
      </c>
      <c r="AJ386" s="11" t="n">
        <f aca="false">AF386*AI386</f>
        <v>0.125263113320683</v>
      </c>
      <c r="AK386" s="11" t="s">
        <v>55</v>
      </c>
      <c r="AL386" s="11" t="s">
        <v>56</v>
      </c>
      <c r="AM386" s="11" t="s">
        <v>64</v>
      </c>
      <c r="AN386" s="11" t="s">
        <v>58</v>
      </c>
      <c r="AO386" s="11" t="s">
        <v>94</v>
      </c>
      <c r="AP386" s="11" t="s">
        <v>65</v>
      </c>
      <c r="AQ386" s="11" t="s">
        <v>162</v>
      </c>
    </row>
    <row r="387" customFormat="false" ht="13.8" hidden="false" customHeight="false" outlineLevel="0" collapsed="false">
      <c r="A387" s="11" t="s">
        <v>251</v>
      </c>
      <c r="B387" s="11" t="n">
        <v>38</v>
      </c>
      <c r="C387" s="11" t="s">
        <v>231</v>
      </c>
      <c r="D387" s="11" t="n">
        <v>2018</v>
      </c>
      <c r="E387" s="11" t="s">
        <v>193</v>
      </c>
      <c r="F387" s="11" t="s">
        <v>252</v>
      </c>
      <c r="G387" s="1" t="n">
        <v>4.8</v>
      </c>
      <c r="H387" s="1" t="n">
        <v>693.2</v>
      </c>
      <c r="I387" s="1" t="n">
        <f aca="false">(G387 +10) / (H387/1000)</f>
        <v>21.3502596653203</v>
      </c>
      <c r="J387" s="1" t="n">
        <v>5.8</v>
      </c>
      <c r="K387" s="11" t="s">
        <v>174</v>
      </c>
      <c r="L387" s="11" t="s">
        <v>253</v>
      </c>
      <c r="M387" s="11" t="s">
        <v>162</v>
      </c>
      <c r="N387" s="11" t="s">
        <v>77</v>
      </c>
      <c r="O387" s="11" t="s">
        <v>77</v>
      </c>
      <c r="P387" s="11" t="s">
        <v>92</v>
      </c>
      <c r="Q387" s="11" t="s">
        <v>184</v>
      </c>
      <c r="R387" s="11" t="n">
        <v>0.64</v>
      </c>
      <c r="S387" s="11" t="s">
        <v>79</v>
      </c>
      <c r="T387" s="12" t="n">
        <v>42552</v>
      </c>
      <c r="U387" s="11" t="n">
        <v>1</v>
      </c>
      <c r="V387" s="11" t="s">
        <v>109</v>
      </c>
      <c r="W387" s="11" t="n">
        <f aca="false">R387*U387</f>
        <v>0.64</v>
      </c>
      <c r="X387" s="13" t="n">
        <v>0.57</v>
      </c>
      <c r="Y387" s="13" t="n">
        <v>0.16</v>
      </c>
      <c r="Z387" s="13" t="n">
        <f aca="false">Y387*SQRT(AA387)</f>
        <v>0.27712812921102</v>
      </c>
      <c r="AA387" s="11" t="n">
        <v>3</v>
      </c>
      <c r="AB387" s="13" t="n">
        <v>0.66</v>
      </c>
      <c r="AC387" s="13" t="n">
        <v>0.0299999999999999</v>
      </c>
      <c r="AD387" s="13" t="n">
        <f aca="false">AC387*SQRT(AE387)</f>
        <v>0.0519615242270662</v>
      </c>
      <c r="AE387" s="11" t="n">
        <v>3</v>
      </c>
      <c r="AF387" s="11" t="n">
        <f aca="false">LN(AB387/X387)</f>
        <v>0.146603474191875</v>
      </c>
      <c r="AG387" s="11" t="n">
        <f aca="false">((AD387)^2/((AB387)^2 * AE387)) + ((Z387)^2/((X387)^2 * AA387))</f>
        <v>0.080859590617838</v>
      </c>
      <c r="AH387" s="11" t="n">
        <f aca="false">((AA387*AE387)/(AA387+AE387)) + ((U387*U387)/(U387+U387))</f>
        <v>2</v>
      </c>
      <c r="AI387" s="11" t="n">
        <f aca="false">AH387/6</f>
        <v>0.333333333333333</v>
      </c>
      <c r="AJ387" s="11" t="n">
        <f aca="false">AF387*AI387</f>
        <v>0.048867824730625</v>
      </c>
      <c r="AK387" s="11" t="s">
        <v>55</v>
      </c>
      <c r="AL387" s="11" t="s">
        <v>56</v>
      </c>
      <c r="AM387" s="11" t="s">
        <v>64</v>
      </c>
      <c r="AN387" s="11" t="s">
        <v>58</v>
      </c>
      <c r="AO387" s="11" t="s">
        <v>94</v>
      </c>
      <c r="AP387" s="11" t="s">
        <v>65</v>
      </c>
      <c r="AQ387" s="11" t="s">
        <v>162</v>
      </c>
    </row>
    <row r="388" customFormat="false" ht="13.8" hidden="false" customHeight="false" outlineLevel="0" collapsed="false">
      <c r="A388" s="11" t="s">
        <v>251</v>
      </c>
      <c r="B388" s="11" t="n">
        <v>38</v>
      </c>
      <c r="C388" s="11" t="s">
        <v>231</v>
      </c>
      <c r="D388" s="11" t="n">
        <v>2018</v>
      </c>
      <c r="E388" s="11" t="s">
        <v>193</v>
      </c>
      <c r="F388" s="11" t="s">
        <v>252</v>
      </c>
      <c r="G388" s="1" t="n">
        <v>4.8</v>
      </c>
      <c r="H388" s="1" t="n">
        <v>693.2</v>
      </c>
      <c r="I388" s="1" t="n">
        <f aca="false">(G388 +10) / (H388/1000)</f>
        <v>21.3502596653203</v>
      </c>
      <c r="J388" s="1" t="n">
        <v>5.8</v>
      </c>
      <c r="K388" s="11" t="s">
        <v>174</v>
      </c>
      <c r="L388" s="11" t="s">
        <v>253</v>
      </c>
      <c r="M388" s="11" t="s">
        <v>162</v>
      </c>
      <c r="N388" s="11" t="s">
        <v>77</v>
      </c>
      <c r="O388" s="11" t="s">
        <v>77</v>
      </c>
      <c r="P388" s="11" t="s">
        <v>92</v>
      </c>
      <c r="Q388" s="11" t="s">
        <v>184</v>
      </c>
      <c r="R388" s="11" t="n">
        <v>0.64</v>
      </c>
      <c r="S388" s="11" t="s">
        <v>79</v>
      </c>
      <c r="T388" s="12" t="n">
        <v>42614</v>
      </c>
      <c r="U388" s="11" t="n">
        <v>1</v>
      </c>
      <c r="V388" s="11" t="s">
        <v>109</v>
      </c>
      <c r="W388" s="11" t="n">
        <f aca="false">R388*U388</f>
        <v>0.64</v>
      </c>
      <c r="X388" s="13" t="n">
        <v>0.7</v>
      </c>
      <c r="Y388" s="13" t="n">
        <v>0.11</v>
      </c>
      <c r="Z388" s="13" t="n">
        <f aca="false">Y388*SQRT(AA388)</f>
        <v>0.190525588832577</v>
      </c>
      <c r="AA388" s="11" t="n">
        <v>3</v>
      </c>
      <c r="AB388" s="13" t="n">
        <v>0.58</v>
      </c>
      <c r="AC388" s="13" t="n">
        <v>0.14</v>
      </c>
      <c r="AD388" s="13" t="n">
        <f aca="false">AC388*SQRT(AE388)</f>
        <v>0.242487113059643</v>
      </c>
      <c r="AE388" s="11" t="n">
        <v>3</v>
      </c>
      <c r="AF388" s="11" t="n">
        <f aca="false">LN(AB388/X388)</f>
        <v>-0.18805223150294</v>
      </c>
      <c r="AG388" s="11" t="n">
        <f aca="false">((AD388)^2/((AB388)^2 * AE388)) + ((Z388)^2/((X388)^2 * AA388))</f>
        <v>0.0829578490135651</v>
      </c>
      <c r="AH388" s="11" t="n">
        <f aca="false">((AA388*AE388)/(AA388+AE388)) + ((U388*U388)/(U388+U388))</f>
        <v>2</v>
      </c>
      <c r="AI388" s="11" t="n">
        <f aca="false">AH388/6</f>
        <v>0.333333333333333</v>
      </c>
      <c r="AJ388" s="11" t="n">
        <f aca="false">AF388*AI388</f>
        <v>-0.0626840771676467</v>
      </c>
      <c r="AK388" s="11" t="s">
        <v>55</v>
      </c>
      <c r="AL388" s="11" t="s">
        <v>56</v>
      </c>
      <c r="AM388" s="11" t="s">
        <v>64</v>
      </c>
      <c r="AN388" s="11" t="s">
        <v>58</v>
      </c>
      <c r="AO388" s="11" t="s">
        <v>94</v>
      </c>
      <c r="AP388" s="11" t="s">
        <v>65</v>
      </c>
      <c r="AQ388" s="11" t="s">
        <v>162</v>
      </c>
    </row>
    <row r="389" customFormat="false" ht="13.8" hidden="false" customHeight="false" outlineLevel="0" collapsed="false">
      <c r="A389" s="11" t="s">
        <v>251</v>
      </c>
      <c r="B389" s="11" t="n">
        <v>38</v>
      </c>
      <c r="C389" s="11" t="s">
        <v>231</v>
      </c>
      <c r="D389" s="11" t="n">
        <v>2018</v>
      </c>
      <c r="E389" s="11" t="s">
        <v>193</v>
      </c>
      <c r="F389" s="11" t="s">
        <v>255</v>
      </c>
      <c r="G389" s="1" t="n">
        <v>4.8</v>
      </c>
      <c r="H389" s="1" t="n">
        <v>693.2</v>
      </c>
      <c r="I389" s="1" t="n">
        <f aca="false">(G389 +10) / (H389/1000)</f>
        <v>21.3502596653203</v>
      </c>
      <c r="J389" s="1" t="n">
        <v>5.8</v>
      </c>
      <c r="K389" s="11" t="s">
        <v>174</v>
      </c>
      <c r="L389" s="11" t="s">
        <v>253</v>
      </c>
      <c r="M389" s="11" t="s">
        <v>256</v>
      </c>
      <c r="N389" s="11" t="s">
        <v>77</v>
      </c>
      <c r="O389" s="11" t="s">
        <v>77</v>
      </c>
      <c r="P389" s="11" t="s">
        <v>92</v>
      </c>
      <c r="Q389" s="11" t="s">
        <v>184</v>
      </c>
      <c r="R389" s="11" t="n">
        <v>1.29</v>
      </c>
      <c r="S389" s="11" t="s">
        <v>79</v>
      </c>
      <c r="T389" s="12" t="n">
        <v>42491</v>
      </c>
      <c r="U389" s="11" t="n">
        <v>1</v>
      </c>
      <c r="V389" s="11" t="s">
        <v>109</v>
      </c>
      <c r="W389" s="11" t="n">
        <f aca="false">R389*U389</f>
        <v>1.29</v>
      </c>
      <c r="X389" s="13" t="n">
        <v>0.72</v>
      </c>
      <c r="Y389" s="13" t="n">
        <v>0.27</v>
      </c>
      <c r="Z389" s="13" t="n">
        <f aca="false">Y389*SQRT(AA389)</f>
        <v>0.467653718043597</v>
      </c>
      <c r="AA389" s="11" t="n">
        <v>3</v>
      </c>
      <c r="AB389" s="13" t="n">
        <v>0.86</v>
      </c>
      <c r="AC389" s="13" t="n">
        <v>0.23</v>
      </c>
      <c r="AD389" s="13" t="n">
        <f aca="false">AC389*SQRT(AE389)</f>
        <v>0.398371685740842</v>
      </c>
      <c r="AE389" s="11" t="n">
        <v>3</v>
      </c>
      <c r="AF389" s="11" t="n">
        <f aca="false">LN(AB389/X389)</f>
        <v>0.177681177237452</v>
      </c>
      <c r="AG389" s="11" t="n">
        <f aca="false">((AD389)^2/((AB389)^2 * AE389)) + ((Z389)^2/((X389)^2 * AA389))</f>
        <v>0.212150148729043</v>
      </c>
      <c r="AH389" s="11" t="n">
        <f aca="false">((AA389*AE389)/(AA389+AE389)) + ((U389*U389)/(U389+U389))</f>
        <v>2</v>
      </c>
      <c r="AI389" s="11" t="n">
        <f aca="false">AH389/6</f>
        <v>0.333333333333333</v>
      </c>
      <c r="AJ389" s="11" t="n">
        <f aca="false">AF389*AI389</f>
        <v>0.0592270590791507</v>
      </c>
      <c r="AK389" s="11" t="s">
        <v>55</v>
      </c>
      <c r="AL389" s="11" t="s">
        <v>56</v>
      </c>
      <c r="AM389" s="11" t="s">
        <v>64</v>
      </c>
      <c r="AN389" s="11" t="s">
        <v>58</v>
      </c>
      <c r="AO389" s="11" t="s">
        <v>94</v>
      </c>
      <c r="AP389" s="11" t="s">
        <v>65</v>
      </c>
      <c r="AQ389" s="11" t="s">
        <v>162</v>
      </c>
    </row>
    <row r="390" customFormat="false" ht="13.8" hidden="false" customHeight="false" outlineLevel="0" collapsed="false">
      <c r="A390" s="11" t="s">
        <v>251</v>
      </c>
      <c r="B390" s="11" t="n">
        <v>38</v>
      </c>
      <c r="C390" s="11" t="s">
        <v>231</v>
      </c>
      <c r="D390" s="11" t="n">
        <v>2018</v>
      </c>
      <c r="E390" s="11" t="s">
        <v>193</v>
      </c>
      <c r="F390" s="11" t="s">
        <v>255</v>
      </c>
      <c r="G390" s="1" t="n">
        <v>4.8</v>
      </c>
      <c r="H390" s="1" t="n">
        <v>693.2</v>
      </c>
      <c r="I390" s="1" t="n">
        <f aca="false">(G390 +10) / (H390/1000)</f>
        <v>21.3502596653203</v>
      </c>
      <c r="J390" s="1" t="n">
        <v>5.8</v>
      </c>
      <c r="K390" s="11" t="s">
        <v>174</v>
      </c>
      <c r="L390" s="11" t="s">
        <v>253</v>
      </c>
      <c r="M390" s="11" t="s">
        <v>256</v>
      </c>
      <c r="N390" s="11" t="s">
        <v>77</v>
      </c>
      <c r="O390" s="11" t="s">
        <v>77</v>
      </c>
      <c r="P390" s="11" t="s">
        <v>92</v>
      </c>
      <c r="Q390" s="11" t="s">
        <v>184</v>
      </c>
      <c r="R390" s="11" t="n">
        <v>1.29</v>
      </c>
      <c r="S390" s="11" t="s">
        <v>79</v>
      </c>
      <c r="T390" s="12" t="n">
        <v>42552</v>
      </c>
      <c r="U390" s="11" t="n">
        <v>1</v>
      </c>
      <c r="V390" s="11" t="s">
        <v>109</v>
      </c>
      <c r="W390" s="11" t="n">
        <f aca="false">R390*U390</f>
        <v>1.29</v>
      </c>
      <c r="X390" s="13" t="n">
        <v>0.68</v>
      </c>
      <c r="Y390" s="13" t="n">
        <v>0.0299999999999999</v>
      </c>
      <c r="Z390" s="13" t="n">
        <f aca="false">Y390*SQRT(AA390)</f>
        <v>0.0519615242270662</v>
      </c>
      <c r="AA390" s="11" t="n">
        <v>3</v>
      </c>
      <c r="AB390" s="13" t="n">
        <v>1.11</v>
      </c>
      <c r="AC390" s="13" t="n">
        <v>0.38</v>
      </c>
      <c r="AD390" s="13" t="n">
        <f aca="false">AC390*SQRT(AE390)</f>
        <v>0.658179306876173</v>
      </c>
      <c r="AE390" s="11" t="n">
        <v>3</v>
      </c>
      <c r="AF390" s="11" t="n">
        <f aca="false">LN(AB390/X390)</f>
        <v>0.490022496136227</v>
      </c>
      <c r="AG390" s="11" t="n">
        <f aca="false">((AD390)^2/((AB390)^2 * AE390)) + ((Z390)^2/((X390)^2 * AA390))</f>
        <v>0.119144646142448</v>
      </c>
      <c r="AH390" s="11" t="n">
        <f aca="false">((AA390*AE390)/(AA390+AE390)) + ((U390*U390)/(U390+U390))</f>
        <v>2</v>
      </c>
      <c r="AI390" s="11" t="n">
        <f aca="false">AH390/6</f>
        <v>0.333333333333333</v>
      </c>
      <c r="AJ390" s="11" t="n">
        <f aca="false">AF390*AI390</f>
        <v>0.163340832045409</v>
      </c>
      <c r="AK390" s="11" t="s">
        <v>55</v>
      </c>
      <c r="AL390" s="11" t="s">
        <v>56</v>
      </c>
      <c r="AM390" s="11" t="s">
        <v>64</v>
      </c>
      <c r="AN390" s="11" t="s">
        <v>58</v>
      </c>
      <c r="AO390" s="11" t="s">
        <v>94</v>
      </c>
      <c r="AP390" s="11" t="s">
        <v>65</v>
      </c>
      <c r="AQ390" s="11" t="s">
        <v>162</v>
      </c>
    </row>
    <row r="391" customFormat="false" ht="13.8" hidden="false" customHeight="false" outlineLevel="0" collapsed="false">
      <c r="A391" s="11" t="s">
        <v>251</v>
      </c>
      <c r="B391" s="11" t="n">
        <v>38</v>
      </c>
      <c r="C391" s="11" t="s">
        <v>231</v>
      </c>
      <c r="D391" s="11" t="n">
        <v>2018</v>
      </c>
      <c r="E391" s="11" t="s">
        <v>193</v>
      </c>
      <c r="F391" s="11" t="s">
        <v>255</v>
      </c>
      <c r="G391" s="1" t="n">
        <v>4.8</v>
      </c>
      <c r="H391" s="1" t="n">
        <v>693.2</v>
      </c>
      <c r="I391" s="1" t="n">
        <f aca="false">(G391 +10) / (H391/1000)</f>
        <v>21.3502596653203</v>
      </c>
      <c r="J391" s="1" t="n">
        <v>5.8</v>
      </c>
      <c r="K391" s="11" t="s">
        <v>174</v>
      </c>
      <c r="L391" s="11" t="s">
        <v>253</v>
      </c>
      <c r="M391" s="11" t="s">
        <v>256</v>
      </c>
      <c r="N391" s="11" t="s">
        <v>77</v>
      </c>
      <c r="O391" s="11" t="s">
        <v>77</v>
      </c>
      <c r="P391" s="11" t="s">
        <v>92</v>
      </c>
      <c r="Q391" s="11" t="s">
        <v>184</v>
      </c>
      <c r="R391" s="11" t="n">
        <v>1.29</v>
      </c>
      <c r="S391" s="11" t="s">
        <v>79</v>
      </c>
      <c r="T391" s="12" t="n">
        <v>42614</v>
      </c>
      <c r="U391" s="11" t="n">
        <v>1</v>
      </c>
      <c r="V391" s="11" t="s">
        <v>109</v>
      </c>
      <c r="W391" s="11" t="n">
        <f aca="false">R391*U391</f>
        <v>1.29</v>
      </c>
      <c r="X391" s="13" t="n">
        <v>1.17</v>
      </c>
      <c r="Y391" s="13" t="n">
        <v>0.22</v>
      </c>
      <c r="Z391" s="13" t="n">
        <f aca="false">Y391*SQRT(AA391)</f>
        <v>0.381051177665153</v>
      </c>
      <c r="AA391" s="11" t="n">
        <v>3</v>
      </c>
      <c r="AB391" s="13" t="n">
        <v>0.84</v>
      </c>
      <c r="AC391" s="13" t="n">
        <v>0.15</v>
      </c>
      <c r="AD391" s="13" t="n">
        <f aca="false">AC391*SQRT(AE391)</f>
        <v>0.259807621135332</v>
      </c>
      <c r="AE391" s="11" t="n">
        <v>3</v>
      </c>
      <c r="AF391" s="11" t="n">
        <f aca="false">LN(AB391/X391)</f>
        <v>-0.331357135954442</v>
      </c>
      <c r="AG391" s="11" t="n">
        <f aca="false">((AD391)^2/((AB391)^2 * AE391)) + ((Z391)^2/((X391)^2 * AA391))</f>
        <v>0.0672446109717172</v>
      </c>
      <c r="AH391" s="11" t="n">
        <f aca="false">((AA391*AE391)/(AA391+AE391)) + ((U391*U391)/(U391+U391))</f>
        <v>2</v>
      </c>
      <c r="AI391" s="11" t="n">
        <f aca="false">AH391/6</f>
        <v>0.333333333333333</v>
      </c>
      <c r="AJ391" s="11" t="n">
        <f aca="false">AF391*AI391</f>
        <v>-0.110452378651481</v>
      </c>
      <c r="AK391" s="11" t="s">
        <v>55</v>
      </c>
      <c r="AL391" s="11" t="s">
        <v>56</v>
      </c>
      <c r="AM391" s="11" t="s">
        <v>64</v>
      </c>
      <c r="AN391" s="11" t="s">
        <v>58</v>
      </c>
      <c r="AO391" s="11" t="s">
        <v>94</v>
      </c>
      <c r="AP391" s="11" t="s">
        <v>65</v>
      </c>
      <c r="AQ391" s="11" t="s">
        <v>162</v>
      </c>
    </row>
    <row r="392" customFormat="false" ht="13.8" hidden="false" customHeight="false" outlineLevel="0" collapsed="false">
      <c r="A392" s="11" t="s">
        <v>251</v>
      </c>
      <c r="B392" s="11" t="n">
        <v>38</v>
      </c>
      <c r="C392" s="11" t="s">
        <v>231</v>
      </c>
      <c r="D392" s="11" t="n">
        <v>2018</v>
      </c>
      <c r="E392" s="11" t="s">
        <v>193</v>
      </c>
      <c r="F392" s="11" t="s">
        <v>252</v>
      </c>
      <c r="G392" s="1" t="n">
        <v>4.8</v>
      </c>
      <c r="H392" s="1" t="n">
        <v>693.2</v>
      </c>
      <c r="I392" s="1" t="n">
        <f aca="false">(G392 +10) / (H392/1000)</f>
        <v>21.3502596653203</v>
      </c>
      <c r="J392" s="1" t="n">
        <v>5.8</v>
      </c>
      <c r="K392" s="11" t="s">
        <v>174</v>
      </c>
      <c r="L392" s="11" t="s">
        <v>253</v>
      </c>
      <c r="M392" s="11" t="s">
        <v>162</v>
      </c>
      <c r="N392" s="11" t="s">
        <v>77</v>
      </c>
      <c r="O392" s="11" t="s">
        <v>77</v>
      </c>
      <c r="P392" s="11" t="s">
        <v>92</v>
      </c>
      <c r="Q392" s="11" t="s">
        <v>184</v>
      </c>
      <c r="R392" s="11" t="n">
        <v>0.64</v>
      </c>
      <c r="S392" s="11" t="s">
        <v>79</v>
      </c>
      <c r="T392" s="12" t="n">
        <v>42491</v>
      </c>
      <c r="U392" s="11" t="n">
        <v>1</v>
      </c>
      <c r="V392" s="11" t="s">
        <v>109</v>
      </c>
      <c r="W392" s="11" t="n">
        <f aca="false">R392*U392</f>
        <v>0.64</v>
      </c>
      <c r="X392" s="13" t="n">
        <v>16.22</v>
      </c>
      <c r="Y392" s="13" t="n">
        <v>5.28</v>
      </c>
      <c r="Z392" s="13" t="n">
        <f aca="false">Y392*SQRT(AA392)</f>
        <v>9.14522826396367</v>
      </c>
      <c r="AA392" s="11" t="n">
        <v>3</v>
      </c>
      <c r="AB392" s="13" t="n">
        <v>23.23</v>
      </c>
      <c r="AC392" s="13" t="n">
        <v>5.85</v>
      </c>
      <c r="AD392" s="13" t="n">
        <f aca="false">AC392*SQRT(AE392)</f>
        <v>10.1324972242779</v>
      </c>
      <c r="AE392" s="11" t="n">
        <v>3</v>
      </c>
      <c r="AF392" s="11" t="n">
        <f aca="false">LN(AB392/X392)</f>
        <v>0.359199498095051</v>
      </c>
      <c r="AG392" s="11" t="n">
        <f aca="false">((AD392)^2/((AB392)^2 * AE392)) + ((Z392)^2/((X392)^2 * AA392))</f>
        <v>0.169384016048244</v>
      </c>
      <c r="AH392" s="11" t="n">
        <f aca="false">((AA392*AE392)/(AA392+AE392)) + ((U392*U392)/(U392+U392))</f>
        <v>2</v>
      </c>
      <c r="AI392" s="11" t="n">
        <f aca="false">AH392/6</f>
        <v>0.333333333333333</v>
      </c>
      <c r="AJ392" s="11" t="n">
        <f aca="false">AF392*AI392</f>
        <v>0.119733166031684</v>
      </c>
      <c r="AK392" s="11" t="s">
        <v>55</v>
      </c>
      <c r="AL392" s="11" t="s">
        <v>56</v>
      </c>
      <c r="AM392" s="11" t="s">
        <v>57</v>
      </c>
      <c r="AN392" s="11" t="s">
        <v>58</v>
      </c>
      <c r="AO392" s="11" t="s">
        <v>94</v>
      </c>
      <c r="AP392" s="11" t="s">
        <v>65</v>
      </c>
      <c r="AQ392" s="11" t="s">
        <v>162</v>
      </c>
    </row>
    <row r="393" customFormat="false" ht="13.8" hidden="false" customHeight="false" outlineLevel="0" collapsed="false">
      <c r="A393" s="11" t="s">
        <v>251</v>
      </c>
      <c r="B393" s="11" t="n">
        <v>38</v>
      </c>
      <c r="C393" s="11" t="s">
        <v>231</v>
      </c>
      <c r="D393" s="11" t="n">
        <v>2018</v>
      </c>
      <c r="E393" s="11" t="s">
        <v>193</v>
      </c>
      <c r="F393" s="11" t="s">
        <v>252</v>
      </c>
      <c r="G393" s="1" t="n">
        <v>4.8</v>
      </c>
      <c r="H393" s="1" t="n">
        <v>693.2</v>
      </c>
      <c r="I393" s="1" t="n">
        <f aca="false">(G393 +10) / (H393/1000)</f>
        <v>21.3502596653203</v>
      </c>
      <c r="J393" s="1" t="n">
        <v>5.8</v>
      </c>
      <c r="K393" s="11" t="s">
        <v>174</v>
      </c>
      <c r="L393" s="11" t="s">
        <v>253</v>
      </c>
      <c r="M393" s="11" t="s">
        <v>162</v>
      </c>
      <c r="N393" s="11" t="s">
        <v>77</v>
      </c>
      <c r="O393" s="11" t="s">
        <v>77</v>
      </c>
      <c r="P393" s="11" t="s">
        <v>92</v>
      </c>
      <c r="Q393" s="11" t="s">
        <v>184</v>
      </c>
      <c r="R393" s="11" t="n">
        <v>0.64</v>
      </c>
      <c r="S393" s="11" t="s">
        <v>79</v>
      </c>
      <c r="T393" s="12" t="n">
        <v>42552</v>
      </c>
      <c r="U393" s="11" t="n">
        <v>1</v>
      </c>
      <c r="V393" s="11" t="s">
        <v>109</v>
      </c>
      <c r="W393" s="11" t="n">
        <f aca="false">R393*U393</f>
        <v>0.64</v>
      </c>
      <c r="X393" s="13" t="n">
        <v>17.42</v>
      </c>
      <c r="Y393" s="13" t="n">
        <v>6.57</v>
      </c>
      <c r="Z393" s="13" t="n">
        <f aca="false">Y393*SQRT(AA393)</f>
        <v>11.3795738057275</v>
      </c>
      <c r="AA393" s="11" t="n">
        <v>3</v>
      </c>
      <c r="AB393" s="13" t="n">
        <v>16.29</v>
      </c>
      <c r="AC393" s="13" t="n">
        <v>1.32</v>
      </c>
      <c r="AD393" s="13" t="n">
        <f aca="false">AC393*SQRT(AE393)</f>
        <v>2.28630706599092</v>
      </c>
      <c r="AE393" s="11" t="n">
        <v>3</v>
      </c>
      <c r="AF393" s="11" t="n">
        <f aca="false">LN(AB393/X393)</f>
        <v>-0.0670675488104031</v>
      </c>
      <c r="AG393" s="11" t="n">
        <f aca="false">((AD393)^2/((AB393)^2 * AE393)) + ((Z393)^2/((X393)^2 * AA393))</f>
        <v>0.148810230448419</v>
      </c>
      <c r="AH393" s="11" t="n">
        <f aca="false">((AA393*AE393)/(AA393+AE393)) + ((U393*U393)/(U393+U393))</f>
        <v>2</v>
      </c>
      <c r="AI393" s="11" t="n">
        <f aca="false">AH393/6</f>
        <v>0.333333333333333</v>
      </c>
      <c r="AJ393" s="11" t="n">
        <f aca="false">AF393*AI393</f>
        <v>-0.0223558496034677</v>
      </c>
      <c r="AK393" s="11" t="s">
        <v>55</v>
      </c>
      <c r="AL393" s="11" t="s">
        <v>56</v>
      </c>
      <c r="AM393" s="11" t="s">
        <v>57</v>
      </c>
      <c r="AN393" s="11" t="s">
        <v>58</v>
      </c>
      <c r="AO393" s="11" t="s">
        <v>94</v>
      </c>
      <c r="AP393" s="11" t="s">
        <v>65</v>
      </c>
      <c r="AQ393" s="11" t="s">
        <v>162</v>
      </c>
    </row>
    <row r="394" customFormat="false" ht="13.8" hidden="false" customHeight="false" outlineLevel="0" collapsed="false">
      <c r="A394" s="11" t="s">
        <v>251</v>
      </c>
      <c r="B394" s="11" t="n">
        <v>38</v>
      </c>
      <c r="C394" s="11" t="s">
        <v>231</v>
      </c>
      <c r="D394" s="11" t="n">
        <v>2018</v>
      </c>
      <c r="E394" s="11" t="s">
        <v>193</v>
      </c>
      <c r="F394" s="11" t="s">
        <v>252</v>
      </c>
      <c r="G394" s="1" t="n">
        <v>4.8</v>
      </c>
      <c r="H394" s="1" t="n">
        <v>693.2</v>
      </c>
      <c r="I394" s="1" t="n">
        <f aca="false">(G394 +10) / (H394/1000)</f>
        <v>21.3502596653203</v>
      </c>
      <c r="J394" s="1" t="n">
        <v>5.8</v>
      </c>
      <c r="K394" s="11" t="s">
        <v>174</v>
      </c>
      <c r="L394" s="11" t="s">
        <v>253</v>
      </c>
      <c r="M394" s="11" t="s">
        <v>162</v>
      </c>
      <c r="N394" s="11" t="s">
        <v>77</v>
      </c>
      <c r="O394" s="11" t="s">
        <v>77</v>
      </c>
      <c r="P394" s="11" t="s">
        <v>92</v>
      </c>
      <c r="Q394" s="11" t="s">
        <v>184</v>
      </c>
      <c r="R394" s="11" t="n">
        <v>0.64</v>
      </c>
      <c r="S394" s="11" t="s">
        <v>79</v>
      </c>
      <c r="T394" s="12" t="n">
        <v>42614</v>
      </c>
      <c r="U394" s="11" t="n">
        <v>1</v>
      </c>
      <c r="V394" s="11" t="s">
        <v>109</v>
      </c>
      <c r="W394" s="11" t="n">
        <f aca="false">R394*U394</f>
        <v>0.64</v>
      </c>
      <c r="X394" s="13" t="n">
        <v>21.57</v>
      </c>
      <c r="Y394" s="13" t="n">
        <v>3.32</v>
      </c>
      <c r="Z394" s="13" t="n">
        <f aca="false">Y394*SQRT(AA394)</f>
        <v>5.75040868112867</v>
      </c>
      <c r="AA394" s="11" t="n">
        <v>3</v>
      </c>
      <c r="AB394" s="13" t="n">
        <v>18.78</v>
      </c>
      <c r="AC394" s="13" t="n">
        <v>0.149999999999999</v>
      </c>
      <c r="AD394" s="13" t="n">
        <f aca="false">AC394*SQRT(AE394)</f>
        <v>0.259807621135329</v>
      </c>
      <c r="AE394" s="11" t="n">
        <v>3</v>
      </c>
      <c r="AF394" s="11" t="n">
        <f aca="false">LN(AB394/X394)</f>
        <v>-0.138510986620948</v>
      </c>
      <c r="AG394" s="11" t="n">
        <f aca="false">((AD394)^2/((AB394)^2 * AE394)) + ((Z394)^2/((X394)^2 * AA394))</f>
        <v>0.0237543857177891</v>
      </c>
      <c r="AH394" s="11" t="n">
        <f aca="false">((AA394*AE394)/(AA394+AE394)) + ((U394*U394)/(U394+U394))</f>
        <v>2</v>
      </c>
      <c r="AI394" s="11" t="n">
        <f aca="false">AH394/6</f>
        <v>0.333333333333333</v>
      </c>
      <c r="AJ394" s="11" t="n">
        <f aca="false">AF394*AI394</f>
        <v>-0.0461703288736493</v>
      </c>
      <c r="AK394" s="11" t="s">
        <v>55</v>
      </c>
      <c r="AL394" s="11" t="s">
        <v>56</v>
      </c>
      <c r="AM394" s="11" t="s">
        <v>57</v>
      </c>
      <c r="AN394" s="11" t="s">
        <v>58</v>
      </c>
      <c r="AO394" s="11" t="s">
        <v>94</v>
      </c>
      <c r="AP394" s="11" t="s">
        <v>65</v>
      </c>
      <c r="AQ394" s="11" t="s">
        <v>162</v>
      </c>
    </row>
    <row r="395" customFormat="false" ht="13.8" hidden="false" customHeight="false" outlineLevel="0" collapsed="false">
      <c r="A395" s="11" t="s">
        <v>251</v>
      </c>
      <c r="B395" s="11" t="n">
        <v>38</v>
      </c>
      <c r="C395" s="11" t="s">
        <v>231</v>
      </c>
      <c r="D395" s="11" t="n">
        <v>2018</v>
      </c>
      <c r="E395" s="11" t="s">
        <v>193</v>
      </c>
      <c r="F395" s="11" t="s">
        <v>255</v>
      </c>
      <c r="G395" s="1" t="n">
        <v>4.8</v>
      </c>
      <c r="H395" s="1" t="n">
        <v>693.2</v>
      </c>
      <c r="I395" s="1" t="n">
        <f aca="false">(G395 +10) / (H395/1000)</f>
        <v>21.3502596653203</v>
      </c>
      <c r="J395" s="1" t="n">
        <v>5.8</v>
      </c>
      <c r="K395" s="11" t="s">
        <v>174</v>
      </c>
      <c r="L395" s="11" t="s">
        <v>253</v>
      </c>
      <c r="M395" s="11" t="s">
        <v>256</v>
      </c>
      <c r="N395" s="11" t="s">
        <v>77</v>
      </c>
      <c r="O395" s="11" t="s">
        <v>77</v>
      </c>
      <c r="P395" s="11" t="s">
        <v>92</v>
      </c>
      <c r="Q395" s="11" t="s">
        <v>184</v>
      </c>
      <c r="R395" s="11" t="n">
        <v>1.29</v>
      </c>
      <c r="S395" s="11" t="s">
        <v>79</v>
      </c>
      <c r="T395" s="12" t="n">
        <v>42491</v>
      </c>
      <c r="U395" s="11" t="n">
        <v>1</v>
      </c>
      <c r="V395" s="11" t="s">
        <v>109</v>
      </c>
      <c r="W395" s="11" t="n">
        <f aca="false">R395*U395</f>
        <v>1.29</v>
      </c>
      <c r="X395" s="13" t="n">
        <v>17.8</v>
      </c>
      <c r="Y395" s="13" t="n">
        <v>8.45</v>
      </c>
      <c r="Z395" s="13" t="n">
        <f aca="false">Y395*SQRT(AA395)</f>
        <v>14.635829323957</v>
      </c>
      <c r="AA395" s="11" t="n">
        <v>3</v>
      </c>
      <c r="AB395" s="13" t="n">
        <v>28.48</v>
      </c>
      <c r="AC395" s="13" t="n">
        <v>5.09</v>
      </c>
      <c r="AD395" s="13" t="n">
        <f aca="false">AC395*SQRT(AE395)</f>
        <v>8.81613861052558</v>
      </c>
      <c r="AE395" s="11" t="n">
        <v>3</v>
      </c>
      <c r="AF395" s="11" t="n">
        <f aca="false">LN(AB395/X395)</f>
        <v>0.470003629245735</v>
      </c>
      <c r="AG395" s="11" t="n">
        <f aca="false">((AD395)^2/((AB395)^2 * AE395)) + ((Z395)^2/((X395)^2 * AA395))</f>
        <v>0.257299746125805</v>
      </c>
      <c r="AH395" s="11" t="n">
        <f aca="false">((AA395*AE395)/(AA395+AE395)) + ((U395*U395)/(U395+U395))</f>
        <v>2</v>
      </c>
      <c r="AI395" s="11" t="n">
        <f aca="false">AH395/6</f>
        <v>0.333333333333333</v>
      </c>
      <c r="AJ395" s="11" t="n">
        <f aca="false">AF395*AI395</f>
        <v>0.156667876415245</v>
      </c>
      <c r="AK395" s="11" t="s">
        <v>55</v>
      </c>
      <c r="AL395" s="11" t="s">
        <v>56</v>
      </c>
      <c r="AM395" s="11" t="s">
        <v>57</v>
      </c>
      <c r="AN395" s="11" t="s">
        <v>58</v>
      </c>
      <c r="AO395" s="11" t="s">
        <v>94</v>
      </c>
      <c r="AP395" s="11" t="s">
        <v>65</v>
      </c>
      <c r="AQ395" s="11" t="s">
        <v>162</v>
      </c>
    </row>
    <row r="396" customFormat="false" ht="13.8" hidden="false" customHeight="false" outlineLevel="0" collapsed="false">
      <c r="A396" s="11" t="s">
        <v>251</v>
      </c>
      <c r="B396" s="11" t="n">
        <v>38</v>
      </c>
      <c r="C396" s="11" t="s">
        <v>231</v>
      </c>
      <c r="D396" s="11" t="n">
        <v>2018</v>
      </c>
      <c r="E396" s="11" t="s">
        <v>193</v>
      </c>
      <c r="F396" s="11" t="s">
        <v>255</v>
      </c>
      <c r="G396" s="1" t="n">
        <v>4.8</v>
      </c>
      <c r="H396" s="1" t="n">
        <v>693.2</v>
      </c>
      <c r="I396" s="1" t="n">
        <f aca="false">(G396 +10) / (H396/1000)</f>
        <v>21.3502596653203</v>
      </c>
      <c r="J396" s="1" t="n">
        <v>5.8</v>
      </c>
      <c r="K396" s="11" t="s">
        <v>174</v>
      </c>
      <c r="L396" s="11" t="s">
        <v>253</v>
      </c>
      <c r="M396" s="11" t="s">
        <v>256</v>
      </c>
      <c r="N396" s="11" t="s">
        <v>77</v>
      </c>
      <c r="O396" s="11" t="s">
        <v>77</v>
      </c>
      <c r="P396" s="11" t="s">
        <v>92</v>
      </c>
      <c r="Q396" s="11" t="s">
        <v>184</v>
      </c>
      <c r="R396" s="11" t="n">
        <v>1.29</v>
      </c>
      <c r="S396" s="11" t="s">
        <v>79</v>
      </c>
      <c r="T396" s="12" t="n">
        <v>42552</v>
      </c>
      <c r="U396" s="11" t="n">
        <v>1</v>
      </c>
      <c r="V396" s="11" t="s">
        <v>109</v>
      </c>
      <c r="W396" s="11" t="n">
        <f aca="false">R396*U396</f>
        <v>1.29</v>
      </c>
      <c r="X396" s="13" t="n">
        <v>13.73</v>
      </c>
      <c r="Y396" s="13" t="n">
        <v>0.219999999999999</v>
      </c>
      <c r="Z396" s="13" t="n">
        <f aca="false">Y396*SQRT(AA396)</f>
        <v>0.381051177665151</v>
      </c>
      <c r="AA396" s="11" t="n">
        <v>3</v>
      </c>
      <c r="AB396" s="13" t="n">
        <v>21.2</v>
      </c>
      <c r="AC396" s="13" t="n">
        <v>4.67</v>
      </c>
      <c r="AD396" s="13" t="n">
        <f aca="false">AC396*SQRT(AE396)</f>
        <v>8.08867727134666</v>
      </c>
      <c r="AE396" s="11" t="n">
        <v>3</v>
      </c>
      <c r="AF396" s="11" t="n">
        <f aca="false">LN(AB396/X396)</f>
        <v>0.434417961898087</v>
      </c>
      <c r="AG396" s="11" t="n">
        <f aca="false">((AD396)^2/((AB396)^2 * AE396)) + ((Z396)^2/((X396)^2 * AA396))</f>
        <v>0.0487813547568556</v>
      </c>
      <c r="AH396" s="11" t="n">
        <f aca="false">((AA396*AE396)/(AA396+AE396)) + ((U396*U396)/(U396+U396))</f>
        <v>2</v>
      </c>
      <c r="AI396" s="11" t="n">
        <f aca="false">AH396/6</f>
        <v>0.333333333333333</v>
      </c>
      <c r="AJ396" s="11" t="n">
        <f aca="false">AF396*AI396</f>
        <v>0.144805987299362</v>
      </c>
      <c r="AK396" s="11" t="s">
        <v>55</v>
      </c>
      <c r="AL396" s="11" t="s">
        <v>56</v>
      </c>
      <c r="AM396" s="11" t="s">
        <v>57</v>
      </c>
      <c r="AN396" s="11" t="s">
        <v>58</v>
      </c>
      <c r="AO396" s="11" t="s">
        <v>94</v>
      </c>
      <c r="AP396" s="11" t="s">
        <v>65</v>
      </c>
      <c r="AQ396" s="11" t="s">
        <v>162</v>
      </c>
    </row>
    <row r="397" customFormat="false" ht="13.8" hidden="false" customHeight="false" outlineLevel="0" collapsed="false">
      <c r="A397" s="11" t="s">
        <v>251</v>
      </c>
      <c r="B397" s="11" t="n">
        <v>38</v>
      </c>
      <c r="C397" s="11" t="s">
        <v>231</v>
      </c>
      <c r="D397" s="11" t="n">
        <v>2018</v>
      </c>
      <c r="E397" s="11" t="s">
        <v>193</v>
      </c>
      <c r="F397" s="11" t="s">
        <v>255</v>
      </c>
      <c r="G397" s="1" t="n">
        <v>4.8</v>
      </c>
      <c r="H397" s="1" t="n">
        <v>693.2</v>
      </c>
      <c r="I397" s="1" t="n">
        <f aca="false">(G397 +10) / (H397/1000)</f>
        <v>21.3502596653203</v>
      </c>
      <c r="J397" s="1" t="n">
        <v>5.8</v>
      </c>
      <c r="K397" s="11" t="s">
        <v>174</v>
      </c>
      <c r="L397" s="11" t="s">
        <v>253</v>
      </c>
      <c r="M397" s="11" t="s">
        <v>256</v>
      </c>
      <c r="N397" s="11" t="s">
        <v>77</v>
      </c>
      <c r="O397" s="11" t="s">
        <v>77</v>
      </c>
      <c r="P397" s="11" t="s">
        <v>92</v>
      </c>
      <c r="Q397" s="11" t="s">
        <v>184</v>
      </c>
      <c r="R397" s="11" t="n">
        <v>1.29</v>
      </c>
      <c r="S397" s="11" t="s">
        <v>79</v>
      </c>
      <c r="T397" s="12" t="n">
        <v>42614</v>
      </c>
      <c r="U397" s="11" t="n">
        <v>1</v>
      </c>
      <c r="V397" s="11" t="s">
        <v>109</v>
      </c>
      <c r="W397" s="11" t="n">
        <f aca="false">R397*U397</f>
        <v>1.29</v>
      </c>
      <c r="X397" s="13" t="n">
        <v>20.52</v>
      </c>
      <c r="Y397" s="13" t="n">
        <v>2.18</v>
      </c>
      <c r="Z397" s="13" t="n">
        <f aca="false">Y397*SQRT(AA397)</f>
        <v>3.77587076050015</v>
      </c>
      <c r="AA397" s="11" t="n">
        <v>3</v>
      </c>
      <c r="AB397" s="13" t="n">
        <v>22.86</v>
      </c>
      <c r="AC397" s="13" t="n">
        <v>5.88</v>
      </c>
      <c r="AD397" s="13" t="n">
        <f aca="false">AC397*SQRT(AE397)</f>
        <v>10.184458748505</v>
      </c>
      <c r="AE397" s="11" t="n">
        <v>3</v>
      </c>
      <c r="AF397" s="11" t="n">
        <f aca="false">LN(AB397/X397)</f>
        <v>0.107988638064096</v>
      </c>
      <c r="AG397" s="11" t="n">
        <f aca="false">((AD397)^2/((AB397)^2 * AE397)) + ((Z397)^2/((X397)^2 * AA397))</f>
        <v>0.0774474949217407</v>
      </c>
      <c r="AH397" s="11" t="n">
        <f aca="false">((AA397*AE397)/(AA397+AE397)) + ((U397*U397)/(U397+U397))</f>
        <v>2</v>
      </c>
      <c r="AI397" s="11" t="n">
        <f aca="false">AH397/6</f>
        <v>0.333333333333333</v>
      </c>
      <c r="AJ397" s="11" t="n">
        <f aca="false">AF397*AI397</f>
        <v>0.035996212688032</v>
      </c>
      <c r="AK397" s="11" t="s">
        <v>55</v>
      </c>
      <c r="AL397" s="11" t="s">
        <v>56</v>
      </c>
      <c r="AM397" s="11" t="s">
        <v>57</v>
      </c>
      <c r="AN397" s="11" t="s">
        <v>58</v>
      </c>
      <c r="AO397" s="11" t="s">
        <v>94</v>
      </c>
      <c r="AP397" s="11" t="s">
        <v>65</v>
      </c>
      <c r="AQ397" s="11" t="s">
        <v>162</v>
      </c>
    </row>
    <row r="398" customFormat="false" ht="13.8" hidden="false" customHeight="false" outlineLevel="0" collapsed="false">
      <c r="A398" s="11" t="s">
        <v>251</v>
      </c>
      <c r="B398" s="11" t="n">
        <v>38</v>
      </c>
      <c r="C398" s="11" t="s">
        <v>231</v>
      </c>
      <c r="D398" s="11" t="n">
        <v>2018</v>
      </c>
      <c r="E398" s="11" t="s">
        <v>193</v>
      </c>
      <c r="F398" s="11" t="s">
        <v>252</v>
      </c>
      <c r="G398" s="1" t="n">
        <v>4.8</v>
      </c>
      <c r="H398" s="1" t="n">
        <v>693.2</v>
      </c>
      <c r="I398" s="1" t="n">
        <f aca="false">(G398 +10) / (H398/1000)</f>
        <v>21.3502596653203</v>
      </c>
      <c r="J398" s="1" t="n">
        <v>5.8</v>
      </c>
      <c r="K398" s="11" t="s">
        <v>174</v>
      </c>
      <c r="L398" s="11" t="s">
        <v>253</v>
      </c>
      <c r="M398" s="11" t="s">
        <v>162</v>
      </c>
      <c r="N398" s="11" t="s">
        <v>77</v>
      </c>
      <c r="O398" s="11" t="s">
        <v>77</v>
      </c>
      <c r="P398" s="11" t="s">
        <v>92</v>
      </c>
      <c r="Q398" s="11" t="s">
        <v>184</v>
      </c>
      <c r="R398" s="11" t="n">
        <v>0.64</v>
      </c>
      <c r="S398" s="11" t="s">
        <v>79</v>
      </c>
      <c r="T398" s="12" t="n">
        <v>42491</v>
      </c>
      <c r="U398" s="11" t="n">
        <v>1</v>
      </c>
      <c r="V398" s="11" t="s">
        <v>109</v>
      </c>
      <c r="W398" s="11" t="n">
        <f aca="false">R398*U398</f>
        <v>0.64</v>
      </c>
      <c r="X398" s="2" t="n">
        <v>6.67</v>
      </c>
      <c r="Y398" s="13" t="n">
        <v>1.86</v>
      </c>
      <c r="Z398" s="13" t="n">
        <f aca="false">Y398*SQRT(AA398)</f>
        <v>3.22161450207811</v>
      </c>
      <c r="AA398" s="11" t="n">
        <v>3</v>
      </c>
      <c r="AB398" s="13" t="n">
        <v>6.71</v>
      </c>
      <c r="AC398" s="13" t="n">
        <v>2.59</v>
      </c>
      <c r="AD398" s="13" t="n">
        <f aca="false">AC398*SQRT(AE398)</f>
        <v>4.48601159160339</v>
      </c>
      <c r="AE398" s="11" t="n">
        <v>3</v>
      </c>
      <c r="AF398" s="11" t="n">
        <f aca="false">LN(AB398/X398)</f>
        <v>0.00597909105605801</v>
      </c>
      <c r="AG398" s="11" t="n">
        <f aca="false">((AD398)^2/((AB398)^2 * AE398)) + ((Z398)^2/((X398)^2 * AA398))</f>
        <v>0.226752314292154</v>
      </c>
      <c r="AH398" s="11" t="n">
        <f aca="false">((AA398*AE398)/(AA398+AE398)) + ((U398*U398)/(U398+U398))</f>
        <v>2</v>
      </c>
      <c r="AI398" s="11" t="n">
        <f aca="false">AH398/6</f>
        <v>0.333333333333333</v>
      </c>
      <c r="AJ398" s="11" t="n">
        <f aca="false">AF398*AI398</f>
        <v>0.00199303035201934</v>
      </c>
      <c r="AK398" s="11" t="s">
        <v>55</v>
      </c>
      <c r="AL398" s="11" t="s">
        <v>56</v>
      </c>
      <c r="AM398" s="11" t="s">
        <v>67</v>
      </c>
      <c r="AN398" s="11" t="s">
        <v>58</v>
      </c>
      <c r="AO398" s="11" t="s">
        <v>94</v>
      </c>
      <c r="AP398" s="11" t="s">
        <v>65</v>
      </c>
      <c r="AQ398" s="11" t="s">
        <v>162</v>
      </c>
    </row>
    <row r="399" customFormat="false" ht="13.8" hidden="false" customHeight="false" outlineLevel="0" collapsed="false">
      <c r="A399" s="11" t="s">
        <v>251</v>
      </c>
      <c r="B399" s="11" t="n">
        <v>38</v>
      </c>
      <c r="C399" s="11" t="s">
        <v>231</v>
      </c>
      <c r="D399" s="11" t="n">
        <v>2018</v>
      </c>
      <c r="E399" s="11" t="s">
        <v>193</v>
      </c>
      <c r="F399" s="11" t="s">
        <v>252</v>
      </c>
      <c r="G399" s="1" t="n">
        <v>4.8</v>
      </c>
      <c r="H399" s="1" t="n">
        <v>693.2</v>
      </c>
      <c r="I399" s="1" t="n">
        <f aca="false">(G399 +10) / (H399/1000)</f>
        <v>21.3502596653203</v>
      </c>
      <c r="J399" s="1" t="n">
        <v>5.8</v>
      </c>
      <c r="K399" s="11" t="s">
        <v>174</v>
      </c>
      <c r="L399" s="11" t="s">
        <v>253</v>
      </c>
      <c r="M399" s="11" t="s">
        <v>162</v>
      </c>
      <c r="N399" s="11" t="s">
        <v>77</v>
      </c>
      <c r="O399" s="11" t="s">
        <v>77</v>
      </c>
      <c r="P399" s="11" t="s">
        <v>92</v>
      </c>
      <c r="Q399" s="11" t="s">
        <v>184</v>
      </c>
      <c r="R399" s="11" t="n">
        <v>0.64</v>
      </c>
      <c r="S399" s="11" t="s">
        <v>79</v>
      </c>
      <c r="T399" s="12" t="n">
        <v>42552</v>
      </c>
      <c r="U399" s="11" t="n">
        <v>1</v>
      </c>
      <c r="V399" s="11" t="s">
        <v>109</v>
      </c>
      <c r="W399" s="11" t="n">
        <f aca="false">R399*U399</f>
        <v>0.64</v>
      </c>
      <c r="X399" s="2" t="n">
        <v>6.8</v>
      </c>
      <c r="Y399" s="13" t="n">
        <v>2.4</v>
      </c>
      <c r="Z399" s="13" t="n">
        <f aca="false">Y399*SQRT(AA399)</f>
        <v>4.1569219381653</v>
      </c>
      <c r="AA399" s="11" t="n">
        <v>3</v>
      </c>
      <c r="AB399" s="13" t="n">
        <v>6.83</v>
      </c>
      <c r="AC399" s="13" t="n">
        <v>0.88</v>
      </c>
      <c r="AD399" s="13" t="n">
        <f aca="false">AC399*SQRT(AE399)</f>
        <v>1.52420471066061</v>
      </c>
      <c r="AE399" s="11" t="n">
        <v>3</v>
      </c>
      <c r="AF399" s="11" t="n">
        <f aca="false">LN(AB399/X399)</f>
        <v>0.00440206140063767</v>
      </c>
      <c r="AG399" s="11" t="n">
        <f aca="false">((AD399)^2/((AB399)^2 * AE399)) + ((Z399)^2/((X399)^2 * AA399))</f>
        <v>0.141168079850509</v>
      </c>
      <c r="AH399" s="11" t="n">
        <f aca="false">((AA399*AE399)/(AA399+AE399)) + ((U399*U399)/(U399+U399))</f>
        <v>2</v>
      </c>
      <c r="AI399" s="11" t="n">
        <f aca="false">AH399/6</f>
        <v>0.333333333333333</v>
      </c>
      <c r="AJ399" s="11" t="n">
        <f aca="false">AF399*AI399</f>
        <v>0.00146735380021256</v>
      </c>
      <c r="AK399" s="11" t="s">
        <v>55</v>
      </c>
      <c r="AL399" s="11" t="s">
        <v>56</v>
      </c>
      <c r="AM399" s="11" t="s">
        <v>67</v>
      </c>
      <c r="AN399" s="11" t="s">
        <v>58</v>
      </c>
      <c r="AO399" s="11" t="s">
        <v>94</v>
      </c>
      <c r="AP399" s="11" t="s">
        <v>65</v>
      </c>
      <c r="AQ399" s="11" t="s">
        <v>162</v>
      </c>
    </row>
    <row r="400" customFormat="false" ht="13.8" hidden="false" customHeight="false" outlineLevel="0" collapsed="false">
      <c r="A400" s="11" t="s">
        <v>251</v>
      </c>
      <c r="B400" s="11" t="n">
        <v>38</v>
      </c>
      <c r="C400" s="11" t="s">
        <v>231</v>
      </c>
      <c r="D400" s="11" t="n">
        <v>2018</v>
      </c>
      <c r="E400" s="11" t="s">
        <v>193</v>
      </c>
      <c r="F400" s="11" t="s">
        <v>252</v>
      </c>
      <c r="G400" s="1" t="n">
        <v>4.8</v>
      </c>
      <c r="H400" s="1" t="n">
        <v>693.2</v>
      </c>
      <c r="I400" s="1" t="n">
        <f aca="false">(G400 +10) / (H400/1000)</f>
        <v>21.3502596653203</v>
      </c>
      <c r="J400" s="1" t="n">
        <v>5.8</v>
      </c>
      <c r="K400" s="11" t="s">
        <v>174</v>
      </c>
      <c r="L400" s="11" t="s">
        <v>253</v>
      </c>
      <c r="M400" s="11" t="s">
        <v>162</v>
      </c>
      <c r="N400" s="11" t="s">
        <v>77</v>
      </c>
      <c r="O400" s="11" t="s">
        <v>77</v>
      </c>
      <c r="P400" s="11" t="s">
        <v>92</v>
      </c>
      <c r="Q400" s="11" t="s">
        <v>184</v>
      </c>
      <c r="R400" s="11" t="n">
        <v>0.64</v>
      </c>
      <c r="S400" s="11" t="s">
        <v>79</v>
      </c>
      <c r="T400" s="12" t="n">
        <v>42614</v>
      </c>
      <c r="U400" s="11" t="n">
        <v>1</v>
      </c>
      <c r="V400" s="11" t="s">
        <v>109</v>
      </c>
      <c r="W400" s="11" t="n">
        <f aca="false">R400*U400</f>
        <v>0.64</v>
      </c>
      <c r="X400" s="2" t="n">
        <v>7.84</v>
      </c>
      <c r="Y400" s="13" t="n">
        <v>1.67</v>
      </c>
      <c r="Z400" s="13" t="n">
        <f aca="false">Y400*SQRT(AA400)</f>
        <v>2.89252484864002</v>
      </c>
      <c r="AA400" s="11" t="n">
        <v>3</v>
      </c>
      <c r="AB400" s="13" t="n">
        <v>5.77</v>
      </c>
      <c r="AC400" s="13" t="n">
        <v>0.53</v>
      </c>
      <c r="AD400" s="13" t="n">
        <f aca="false">AC400*SQRT(AE400)</f>
        <v>0.917986928011505</v>
      </c>
      <c r="AE400" s="11" t="n">
        <v>3</v>
      </c>
      <c r="AF400" s="11" t="n">
        <f aca="false">LN(AB400/X400)</f>
        <v>-0.306566753842308</v>
      </c>
      <c r="AG400" s="11" t="n">
        <f aca="false">((AD400)^2/((AB400)^2 * AE400)) + ((Z400)^2/((X400)^2 * AA400))</f>
        <v>0.0538105814081839</v>
      </c>
      <c r="AH400" s="11" t="n">
        <f aca="false">((AA400*AE400)/(AA400+AE400)) + ((U400*U400)/(U400+U400))</f>
        <v>2</v>
      </c>
      <c r="AI400" s="11" t="n">
        <f aca="false">AH400/6</f>
        <v>0.333333333333333</v>
      </c>
      <c r="AJ400" s="11" t="n">
        <f aca="false">AF400*AI400</f>
        <v>-0.102188917947436</v>
      </c>
      <c r="AK400" s="11" t="s">
        <v>55</v>
      </c>
      <c r="AL400" s="11" t="s">
        <v>56</v>
      </c>
      <c r="AM400" s="11" t="s">
        <v>67</v>
      </c>
      <c r="AN400" s="11" t="s">
        <v>58</v>
      </c>
      <c r="AO400" s="11" t="s">
        <v>94</v>
      </c>
      <c r="AP400" s="11" t="s">
        <v>65</v>
      </c>
      <c r="AQ400" s="11" t="s">
        <v>162</v>
      </c>
    </row>
    <row r="401" customFormat="false" ht="13.8" hidden="false" customHeight="false" outlineLevel="0" collapsed="false">
      <c r="A401" s="11" t="s">
        <v>251</v>
      </c>
      <c r="B401" s="11" t="n">
        <v>38</v>
      </c>
      <c r="C401" s="11" t="s">
        <v>231</v>
      </c>
      <c r="D401" s="11" t="n">
        <v>2018</v>
      </c>
      <c r="E401" s="11" t="s">
        <v>193</v>
      </c>
      <c r="F401" s="11" t="s">
        <v>255</v>
      </c>
      <c r="G401" s="1" t="n">
        <v>4.8</v>
      </c>
      <c r="H401" s="1" t="n">
        <v>693.2</v>
      </c>
      <c r="I401" s="1" t="n">
        <f aca="false">(G401 +10) / (H401/1000)</f>
        <v>21.3502596653203</v>
      </c>
      <c r="J401" s="1" t="n">
        <v>5.8</v>
      </c>
      <c r="K401" s="11" t="s">
        <v>174</v>
      </c>
      <c r="L401" s="11" t="s">
        <v>253</v>
      </c>
      <c r="M401" s="11" t="s">
        <v>256</v>
      </c>
      <c r="N401" s="11" t="s">
        <v>77</v>
      </c>
      <c r="O401" s="11" t="s">
        <v>77</v>
      </c>
      <c r="P401" s="11" t="s">
        <v>92</v>
      </c>
      <c r="Q401" s="11" t="s">
        <v>184</v>
      </c>
      <c r="R401" s="11" t="n">
        <v>1.29</v>
      </c>
      <c r="S401" s="11" t="s">
        <v>79</v>
      </c>
      <c r="T401" s="12" t="n">
        <v>42491</v>
      </c>
      <c r="U401" s="11" t="n">
        <v>1</v>
      </c>
      <c r="V401" s="11" t="s">
        <v>109</v>
      </c>
      <c r="W401" s="11" t="n">
        <f aca="false">R401*U401</f>
        <v>1.29</v>
      </c>
      <c r="X401" s="2" t="n">
        <v>6.63</v>
      </c>
      <c r="Y401" s="13" t="n">
        <v>2.38</v>
      </c>
      <c r="Z401" s="13" t="n">
        <f aca="false">Y401*SQRT(AA401)</f>
        <v>4.12228092201393</v>
      </c>
      <c r="AA401" s="11" t="n">
        <v>3</v>
      </c>
      <c r="AB401" s="13" t="n">
        <v>6.86</v>
      </c>
      <c r="AC401" s="13" t="n">
        <v>0.98</v>
      </c>
      <c r="AD401" s="13" t="n">
        <f aca="false">AC401*SQRT(AE401)</f>
        <v>1.6974097914175</v>
      </c>
      <c r="AE401" s="11" t="n">
        <v>3</v>
      </c>
      <c r="AF401" s="11" t="n">
        <f aca="false">LN(AB401/X401)</f>
        <v>0.0341026375400228</v>
      </c>
      <c r="AG401" s="11" t="n">
        <f aca="false">((AD401)^2/((AB401)^2 * AE401)) + ((Z401)^2/((X401)^2 * AA401))</f>
        <v>0.149270753666358</v>
      </c>
      <c r="AH401" s="11" t="n">
        <f aca="false">((AA401*AE401)/(AA401+AE401)) + ((U401*U401)/(U401+U401))</f>
        <v>2</v>
      </c>
      <c r="AI401" s="11" t="n">
        <f aca="false">AH401/6</f>
        <v>0.333333333333333</v>
      </c>
      <c r="AJ401" s="11" t="n">
        <f aca="false">AF401*AI401</f>
        <v>0.0113675458466743</v>
      </c>
      <c r="AK401" s="11" t="s">
        <v>55</v>
      </c>
      <c r="AL401" s="11" t="s">
        <v>56</v>
      </c>
      <c r="AM401" s="11" t="s">
        <v>67</v>
      </c>
      <c r="AN401" s="11" t="s">
        <v>58</v>
      </c>
      <c r="AO401" s="11" t="s">
        <v>94</v>
      </c>
      <c r="AP401" s="11" t="s">
        <v>65</v>
      </c>
      <c r="AQ401" s="11" t="s">
        <v>162</v>
      </c>
    </row>
    <row r="402" customFormat="false" ht="13.8" hidden="false" customHeight="false" outlineLevel="0" collapsed="false">
      <c r="A402" s="11" t="s">
        <v>251</v>
      </c>
      <c r="B402" s="11" t="n">
        <v>38</v>
      </c>
      <c r="C402" s="11" t="s">
        <v>231</v>
      </c>
      <c r="D402" s="11" t="n">
        <v>2018</v>
      </c>
      <c r="E402" s="11" t="s">
        <v>193</v>
      </c>
      <c r="F402" s="11" t="s">
        <v>255</v>
      </c>
      <c r="G402" s="1" t="n">
        <v>4.8</v>
      </c>
      <c r="H402" s="1" t="n">
        <v>693.2</v>
      </c>
      <c r="I402" s="1" t="n">
        <f aca="false">(G402 +10) / (H402/1000)</f>
        <v>21.3502596653203</v>
      </c>
      <c r="J402" s="1" t="n">
        <v>5.8</v>
      </c>
      <c r="K402" s="11" t="s">
        <v>174</v>
      </c>
      <c r="L402" s="11" t="s">
        <v>253</v>
      </c>
      <c r="M402" s="11" t="s">
        <v>256</v>
      </c>
      <c r="N402" s="11" t="s">
        <v>77</v>
      </c>
      <c r="O402" s="11" t="s">
        <v>77</v>
      </c>
      <c r="P402" s="11" t="s">
        <v>92</v>
      </c>
      <c r="Q402" s="11" t="s">
        <v>184</v>
      </c>
      <c r="R402" s="11" t="n">
        <v>1.29</v>
      </c>
      <c r="S402" s="11" t="s">
        <v>79</v>
      </c>
      <c r="T402" s="12" t="n">
        <v>42552</v>
      </c>
      <c r="U402" s="11" t="n">
        <v>1</v>
      </c>
      <c r="V402" s="11" t="s">
        <v>109</v>
      </c>
      <c r="W402" s="11" t="n">
        <f aca="false">R402*U402</f>
        <v>1.29</v>
      </c>
      <c r="X402" s="2" t="n">
        <v>4.89</v>
      </c>
      <c r="Y402" s="13" t="n">
        <v>0.21</v>
      </c>
      <c r="Z402" s="13" t="n">
        <f aca="false">Y402*SQRT(AA402)</f>
        <v>0.363730669589464</v>
      </c>
      <c r="AA402" s="11" t="n">
        <v>3</v>
      </c>
      <c r="AB402" s="13" t="n">
        <v>8.57</v>
      </c>
      <c r="AC402" s="13" t="n">
        <v>1.48</v>
      </c>
      <c r="AD402" s="13" t="n">
        <f aca="false">AC402*SQRT(AE402)</f>
        <v>2.56343519520194</v>
      </c>
      <c r="AE402" s="11" t="n">
        <v>3</v>
      </c>
      <c r="AF402" s="11" t="n">
        <f aca="false">LN(AB402/X402)</f>
        <v>0.561075429122908</v>
      </c>
      <c r="AG402" s="11" t="n">
        <f aca="false">((AD402)^2/((AB402)^2 * AE402)) + ((Z402)^2/((X402)^2 * AA402))</f>
        <v>0.0316679727711455</v>
      </c>
      <c r="AH402" s="11" t="n">
        <f aca="false">((AA402*AE402)/(AA402+AE402)) + ((U402*U402)/(U402+U402))</f>
        <v>2</v>
      </c>
      <c r="AI402" s="11" t="n">
        <f aca="false">AH402/6</f>
        <v>0.333333333333333</v>
      </c>
      <c r="AJ402" s="11" t="n">
        <f aca="false">AF402*AI402</f>
        <v>0.187025143040969</v>
      </c>
      <c r="AK402" s="11" t="s">
        <v>55</v>
      </c>
      <c r="AL402" s="11" t="s">
        <v>56</v>
      </c>
      <c r="AM402" s="11" t="s">
        <v>67</v>
      </c>
      <c r="AN402" s="11" t="s">
        <v>58</v>
      </c>
      <c r="AO402" s="11" t="s">
        <v>94</v>
      </c>
      <c r="AP402" s="11" t="s">
        <v>65</v>
      </c>
      <c r="AQ402" s="11" t="s">
        <v>162</v>
      </c>
    </row>
    <row r="403" customFormat="false" ht="13.8" hidden="false" customHeight="false" outlineLevel="0" collapsed="false">
      <c r="A403" s="11" t="s">
        <v>251</v>
      </c>
      <c r="B403" s="11" t="n">
        <v>38</v>
      </c>
      <c r="C403" s="11" t="s">
        <v>231</v>
      </c>
      <c r="D403" s="11" t="n">
        <v>2018</v>
      </c>
      <c r="E403" s="11" t="s">
        <v>193</v>
      </c>
      <c r="F403" s="11" t="s">
        <v>255</v>
      </c>
      <c r="G403" s="1" t="n">
        <v>4.8</v>
      </c>
      <c r="H403" s="1" t="n">
        <v>693.2</v>
      </c>
      <c r="I403" s="1" t="n">
        <f aca="false">(G403 +10) / (H403/1000)</f>
        <v>21.3502596653203</v>
      </c>
      <c r="J403" s="1" t="n">
        <v>5.8</v>
      </c>
      <c r="K403" s="11" t="s">
        <v>174</v>
      </c>
      <c r="L403" s="11" t="s">
        <v>253</v>
      </c>
      <c r="M403" s="11" t="s">
        <v>256</v>
      </c>
      <c r="N403" s="11" t="s">
        <v>77</v>
      </c>
      <c r="O403" s="11" t="s">
        <v>77</v>
      </c>
      <c r="P403" s="11" t="s">
        <v>92</v>
      </c>
      <c r="Q403" s="11" t="s">
        <v>184</v>
      </c>
      <c r="R403" s="11" t="n">
        <v>1.29</v>
      </c>
      <c r="S403" s="11" t="s">
        <v>79</v>
      </c>
      <c r="T403" s="12" t="n">
        <v>42614</v>
      </c>
      <c r="U403" s="11" t="n">
        <v>1</v>
      </c>
      <c r="V403" s="11" t="s">
        <v>109</v>
      </c>
      <c r="W403" s="11" t="n">
        <f aca="false">R403*U403</f>
        <v>1.29</v>
      </c>
      <c r="X403" s="2" t="n">
        <v>7.79</v>
      </c>
      <c r="Y403" s="13" t="n">
        <v>1.78</v>
      </c>
      <c r="Z403" s="13" t="n">
        <f aca="false">Y403*SQRT(AA403)</f>
        <v>3.0830504374726</v>
      </c>
      <c r="AA403" s="11" t="n">
        <v>3</v>
      </c>
      <c r="AB403" s="13" t="n">
        <v>6.72</v>
      </c>
      <c r="AC403" s="13" t="n">
        <v>1.63</v>
      </c>
      <c r="AD403" s="13" t="n">
        <f aca="false">AC403*SQRT(AE403)</f>
        <v>2.82324281633727</v>
      </c>
      <c r="AE403" s="11" t="n">
        <v>3</v>
      </c>
      <c r="AF403" s="11" t="n">
        <f aca="false">LN(AB403/X403)</f>
        <v>-0.147752705347599</v>
      </c>
      <c r="AG403" s="11" t="n">
        <f aca="false">((AD403)^2/((AB403)^2 * AE403)) + ((Z403)^2/((X403)^2 * AA403))</f>
        <v>0.111046492620085</v>
      </c>
      <c r="AH403" s="11" t="n">
        <f aca="false">((AA403*AE403)/(AA403+AE403)) + ((U403*U403)/(U403+U403))</f>
        <v>2</v>
      </c>
      <c r="AI403" s="11" t="n">
        <f aca="false">AH403/6</f>
        <v>0.333333333333333</v>
      </c>
      <c r="AJ403" s="11" t="n">
        <f aca="false">AF403*AI403</f>
        <v>-0.049250901782533</v>
      </c>
      <c r="AK403" s="11" t="s">
        <v>55</v>
      </c>
      <c r="AL403" s="11" t="s">
        <v>56</v>
      </c>
      <c r="AM403" s="11" t="s">
        <v>67</v>
      </c>
      <c r="AN403" s="11" t="s">
        <v>58</v>
      </c>
      <c r="AO403" s="11" t="s">
        <v>94</v>
      </c>
      <c r="AP403" s="11" t="s">
        <v>65</v>
      </c>
      <c r="AQ403" s="11" t="s">
        <v>162</v>
      </c>
    </row>
    <row r="404" customFormat="false" ht="13.8" hidden="false" customHeight="false" outlineLevel="0" collapsed="false">
      <c r="A404" s="11" t="s">
        <v>251</v>
      </c>
      <c r="B404" s="11" t="n">
        <v>38</v>
      </c>
      <c r="C404" s="11" t="s">
        <v>231</v>
      </c>
      <c r="D404" s="11" t="n">
        <v>2018</v>
      </c>
      <c r="E404" s="11" t="s">
        <v>193</v>
      </c>
      <c r="F404" s="11" t="s">
        <v>252</v>
      </c>
      <c r="G404" s="1" t="n">
        <v>4.8</v>
      </c>
      <c r="H404" s="1" t="n">
        <v>693.2</v>
      </c>
      <c r="I404" s="1" t="n">
        <f aca="false">(G404 +10) / (H404/1000)</f>
        <v>21.3502596653203</v>
      </c>
      <c r="J404" s="1" t="n">
        <v>5.8</v>
      </c>
      <c r="K404" s="11" t="s">
        <v>174</v>
      </c>
      <c r="L404" s="11" t="s">
        <v>253</v>
      </c>
      <c r="M404" s="11" t="s">
        <v>162</v>
      </c>
      <c r="N404" s="11" t="s">
        <v>77</v>
      </c>
      <c r="O404" s="11" t="s">
        <v>77</v>
      </c>
      <c r="P404" s="11" t="s">
        <v>92</v>
      </c>
      <c r="Q404" s="11" t="s">
        <v>184</v>
      </c>
      <c r="R404" s="11" t="n">
        <v>0.64</v>
      </c>
      <c r="S404" s="11" t="s">
        <v>79</v>
      </c>
      <c r="T404" s="12" t="n">
        <v>42491</v>
      </c>
      <c r="U404" s="11" t="n">
        <v>1</v>
      </c>
      <c r="V404" s="11" t="s">
        <v>109</v>
      </c>
      <c r="W404" s="11" t="n">
        <f aca="false">R404*U404</f>
        <v>0.64</v>
      </c>
      <c r="X404" s="13" t="n">
        <v>11.34</v>
      </c>
      <c r="Y404" s="13" t="n">
        <v>3.45</v>
      </c>
      <c r="Z404" s="13" t="n">
        <f aca="false">Y404*SQRT(AA404)</f>
        <v>5.97557528611263</v>
      </c>
      <c r="AA404" s="11" t="n">
        <v>3</v>
      </c>
      <c r="AB404" s="13" t="n">
        <v>16.25</v>
      </c>
      <c r="AC404" s="13" t="n">
        <v>3.45</v>
      </c>
      <c r="AD404" s="13" t="n">
        <f aca="false">AC404*SQRT(AE404)</f>
        <v>5.97557528611263</v>
      </c>
      <c r="AE404" s="11" t="n">
        <v>3</v>
      </c>
      <c r="AF404" s="11" t="n">
        <f aca="false">LN(AB404/X404)</f>
        <v>0.359756610476141</v>
      </c>
      <c r="AG404" s="11" t="n">
        <f aca="false">((AD404)^2/((AB404)^2 * AE404)) + ((Z404)^2/((X404)^2 * AA404))</f>
        <v>0.137632155384373</v>
      </c>
      <c r="AH404" s="11" t="n">
        <f aca="false">((AA404*AE404)/(AA404+AE404)) + ((U404*U404)/(U404+U404))</f>
        <v>2</v>
      </c>
      <c r="AI404" s="11" t="n">
        <f aca="false">AH404/6</f>
        <v>0.333333333333333</v>
      </c>
      <c r="AJ404" s="11" t="n">
        <f aca="false">AF404*AI404</f>
        <v>0.119918870158714</v>
      </c>
      <c r="AK404" s="11" t="s">
        <v>55</v>
      </c>
      <c r="AL404" s="11" t="s">
        <v>56</v>
      </c>
      <c r="AM404" s="11" t="s">
        <v>66</v>
      </c>
      <c r="AN404" s="11" t="s">
        <v>58</v>
      </c>
      <c r="AO404" s="11" t="s">
        <v>94</v>
      </c>
      <c r="AP404" s="11" t="s">
        <v>65</v>
      </c>
      <c r="AQ404" s="11" t="s">
        <v>162</v>
      </c>
    </row>
    <row r="405" customFormat="false" ht="13.8" hidden="false" customHeight="false" outlineLevel="0" collapsed="false">
      <c r="A405" s="11" t="s">
        <v>251</v>
      </c>
      <c r="B405" s="11" t="n">
        <v>38</v>
      </c>
      <c r="C405" s="11" t="s">
        <v>231</v>
      </c>
      <c r="D405" s="11" t="n">
        <v>2018</v>
      </c>
      <c r="E405" s="11" t="s">
        <v>193</v>
      </c>
      <c r="F405" s="11" t="s">
        <v>252</v>
      </c>
      <c r="G405" s="1" t="n">
        <v>4.8</v>
      </c>
      <c r="H405" s="1" t="n">
        <v>693.2</v>
      </c>
      <c r="I405" s="1" t="n">
        <f aca="false">(G405 +10) / (H405/1000)</f>
        <v>21.3502596653203</v>
      </c>
      <c r="J405" s="1" t="n">
        <v>5.8</v>
      </c>
      <c r="K405" s="11" t="s">
        <v>174</v>
      </c>
      <c r="L405" s="11" t="s">
        <v>253</v>
      </c>
      <c r="M405" s="11" t="s">
        <v>162</v>
      </c>
      <c r="N405" s="11" t="s">
        <v>77</v>
      </c>
      <c r="O405" s="11" t="s">
        <v>77</v>
      </c>
      <c r="P405" s="11" t="s">
        <v>92</v>
      </c>
      <c r="Q405" s="11" t="s">
        <v>184</v>
      </c>
      <c r="R405" s="11" t="n">
        <v>0.64</v>
      </c>
      <c r="S405" s="11" t="s">
        <v>79</v>
      </c>
      <c r="T405" s="12" t="n">
        <v>42552</v>
      </c>
      <c r="U405" s="11" t="n">
        <v>1</v>
      </c>
      <c r="V405" s="11" t="s">
        <v>109</v>
      </c>
      <c r="W405" s="11" t="n">
        <f aca="false">R405*U405</f>
        <v>0.64</v>
      </c>
      <c r="X405" s="13" t="n">
        <v>10.84</v>
      </c>
      <c r="Y405" s="13" t="n">
        <v>4</v>
      </c>
      <c r="Z405" s="13" t="n">
        <f aca="false">Y405*SQRT(AA405)</f>
        <v>6.92820323027551</v>
      </c>
      <c r="AA405" s="11" t="n">
        <v>3</v>
      </c>
      <c r="AB405" s="13" t="n">
        <v>10.05</v>
      </c>
      <c r="AC405" s="13" t="n">
        <v>0.449999999999999</v>
      </c>
      <c r="AD405" s="13" t="n">
        <f aca="false">AC405*SQRT(AE405)</f>
        <v>0.779422863405994</v>
      </c>
      <c r="AE405" s="11" t="n">
        <v>3</v>
      </c>
      <c r="AF405" s="11" t="n">
        <f aca="false">LN(AB405/X405)</f>
        <v>-0.0756703615064154</v>
      </c>
      <c r="AG405" s="11" t="n">
        <f aca="false">((AD405)^2/((AB405)^2 * AE405)) + ((Z405)^2/((X405)^2 * AA405))</f>
        <v>0.138168624129639</v>
      </c>
      <c r="AH405" s="11" t="n">
        <f aca="false">((AA405*AE405)/(AA405+AE405)) + ((U405*U405)/(U405+U405))</f>
        <v>2</v>
      </c>
      <c r="AI405" s="11" t="n">
        <f aca="false">AH405/6</f>
        <v>0.333333333333333</v>
      </c>
      <c r="AJ405" s="11" t="n">
        <f aca="false">AF405*AI405</f>
        <v>-0.0252234538354718</v>
      </c>
      <c r="AK405" s="11" t="s">
        <v>55</v>
      </c>
      <c r="AL405" s="11" t="s">
        <v>56</v>
      </c>
      <c r="AM405" s="11" t="s">
        <v>66</v>
      </c>
      <c r="AN405" s="11" t="s">
        <v>58</v>
      </c>
      <c r="AO405" s="11" t="s">
        <v>94</v>
      </c>
      <c r="AP405" s="11" t="s">
        <v>65</v>
      </c>
      <c r="AQ405" s="11" t="s">
        <v>162</v>
      </c>
    </row>
    <row r="406" customFormat="false" ht="13.8" hidden="false" customHeight="false" outlineLevel="0" collapsed="false">
      <c r="A406" s="11" t="s">
        <v>251</v>
      </c>
      <c r="B406" s="11" t="n">
        <v>38</v>
      </c>
      <c r="C406" s="11" t="s">
        <v>231</v>
      </c>
      <c r="D406" s="11" t="n">
        <v>2018</v>
      </c>
      <c r="E406" s="11" t="s">
        <v>193</v>
      </c>
      <c r="F406" s="11" t="s">
        <v>252</v>
      </c>
      <c r="G406" s="1" t="n">
        <v>4.8</v>
      </c>
      <c r="H406" s="1" t="n">
        <v>693.2</v>
      </c>
      <c r="I406" s="1" t="n">
        <f aca="false">(G406 +10) / (H406/1000)</f>
        <v>21.3502596653203</v>
      </c>
      <c r="J406" s="1" t="n">
        <v>5.8</v>
      </c>
      <c r="K406" s="11" t="s">
        <v>174</v>
      </c>
      <c r="L406" s="11" t="s">
        <v>253</v>
      </c>
      <c r="M406" s="11" t="s">
        <v>162</v>
      </c>
      <c r="N406" s="11" t="s">
        <v>77</v>
      </c>
      <c r="O406" s="11" t="s">
        <v>77</v>
      </c>
      <c r="P406" s="11" t="s">
        <v>92</v>
      </c>
      <c r="Q406" s="11" t="s">
        <v>184</v>
      </c>
      <c r="R406" s="11" t="n">
        <v>0.64</v>
      </c>
      <c r="S406" s="11" t="s">
        <v>79</v>
      </c>
      <c r="T406" s="12" t="n">
        <v>42614</v>
      </c>
      <c r="U406" s="11" t="n">
        <v>1</v>
      </c>
      <c r="V406" s="11" t="s">
        <v>109</v>
      </c>
      <c r="W406" s="11" t="n">
        <f aca="false">R406*U406</f>
        <v>0.64</v>
      </c>
      <c r="X406" s="13" t="n">
        <v>13.71</v>
      </c>
      <c r="Y406" s="13" t="n">
        <v>1.75</v>
      </c>
      <c r="Z406" s="13" t="n">
        <f aca="false">Y406*SQRT(AA406)</f>
        <v>3.03108891324554</v>
      </c>
      <c r="AA406" s="11" t="n">
        <v>3</v>
      </c>
      <c r="AB406" s="13" t="n">
        <v>13.04</v>
      </c>
      <c r="AC406" s="13" t="n">
        <v>0.450000000000001</v>
      </c>
      <c r="AD406" s="13" t="n">
        <f aca="false">AC406*SQRT(AE406)</f>
        <v>0.779422863405997</v>
      </c>
      <c r="AE406" s="11" t="n">
        <v>3</v>
      </c>
      <c r="AF406" s="11" t="n">
        <f aca="false">LN(AB406/X406)</f>
        <v>-0.0501039370757163</v>
      </c>
      <c r="AG406" s="11" t="n">
        <f aca="false">((AD406)^2/((AB406)^2 * AE406)) + ((Z406)^2/((X406)^2 * AA406))</f>
        <v>0.0174838899416458</v>
      </c>
      <c r="AH406" s="11" t="n">
        <f aca="false">((AA406*AE406)/(AA406+AE406)) + ((U406*U406)/(U406+U406))</f>
        <v>2</v>
      </c>
      <c r="AI406" s="11" t="n">
        <f aca="false">AH406/6</f>
        <v>0.333333333333333</v>
      </c>
      <c r="AJ406" s="11" t="n">
        <f aca="false">AF406*AI406</f>
        <v>-0.0167013123585721</v>
      </c>
      <c r="AK406" s="11" t="s">
        <v>55</v>
      </c>
      <c r="AL406" s="11" t="s">
        <v>56</v>
      </c>
      <c r="AM406" s="11" t="s">
        <v>66</v>
      </c>
      <c r="AN406" s="11" t="s">
        <v>58</v>
      </c>
      <c r="AO406" s="11" t="s">
        <v>94</v>
      </c>
      <c r="AP406" s="11" t="s">
        <v>65</v>
      </c>
      <c r="AQ406" s="11" t="s">
        <v>162</v>
      </c>
    </row>
    <row r="407" customFormat="false" ht="13.8" hidden="false" customHeight="false" outlineLevel="0" collapsed="false">
      <c r="A407" s="11" t="s">
        <v>251</v>
      </c>
      <c r="B407" s="11" t="n">
        <v>38</v>
      </c>
      <c r="C407" s="11" t="s">
        <v>231</v>
      </c>
      <c r="D407" s="11" t="n">
        <v>2018</v>
      </c>
      <c r="E407" s="11" t="s">
        <v>193</v>
      </c>
      <c r="F407" s="11" t="s">
        <v>255</v>
      </c>
      <c r="G407" s="1" t="n">
        <v>4.8</v>
      </c>
      <c r="H407" s="1" t="n">
        <v>693.2</v>
      </c>
      <c r="I407" s="1" t="n">
        <f aca="false">(G407 +10) / (H407/1000)</f>
        <v>21.3502596653203</v>
      </c>
      <c r="J407" s="1" t="n">
        <v>5.8</v>
      </c>
      <c r="K407" s="11" t="s">
        <v>174</v>
      </c>
      <c r="L407" s="11" t="s">
        <v>253</v>
      </c>
      <c r="M407" s="11" t="s">
        <v>256</v>
      </c>
      <c r="N407" s="11" t="s">
        <v>77</v>
      </c>
      <c r="O407" s="11" t="s">
        <v>77</v>
      </c>
      <c r="P407" s="11" t="s">
        <v>92</v>
      </c>
      <c r="Q407" s="11" t="s">
        <v>184</v>
      </c>
      <c r="R407" s="11" t="n">
        <v>1.29</v>
      </c>
      <c r="S407" s="11" t="s">
        <v>79</v>
      </c>
      <c r="T407" s="12" t="n">
        <v>42491</v>
      </c>
      <c r="U407" s="11" t="n">
        <v>1</v>
      </c>
      <c r="V407" s="11" t="s">
        <v>109</v>
      </c>
      <c r="W407" s="11" t="n">
        <f aca="false">R407*U407</f>
        <v>1.29</v>
      </c>
      <c r="X407" s="13" t="n">
        <v>12.42</v>
      </c>
      <c r="Y407" s="13" t="n">
        <v>6.09</v>
      </c>
      <c r="Z407" s="13" t="n">
        <f aca="false">Y407*SQRT(AA407)</f>
        <v>10.5481894180945</v>
      </c>
      <c r="AA407" s="11" t="n">
        <v>3</v>
      </c>
      <c r="AB407" s="13" t="n">
        <v>19.84</v>
      </c>
      <c r="AC407" s="13" t="n">
        <v>4.14</v>
      </c>
      <c r="AD407" s="13" t="n">
        <f aca="false">AC407*SQRT(AE407)</f>
        <v>7.17069034333515</v>
      </c>
      <c r="AE407" s="11" t="n">
        <v>3</v>
      </c>
      <c r="AF407" s="11" t="n">
        <f aca="false">LN(AB407/X407)</f>
        <v>0.468392025351394</v>
      </c>
      <c r="AG407" s="11" t="n">
        <f aca="false">((AD407)^2/((AB407)^2 * AE407)) + ((Z407)^2/((X407)^2 * AA407))</f>
        <v>0.283974414970048</v>
      </c>
      <c r="AH407" s="11" t="n">
        <f aca="false">((AA407*AE407)/(AA407+AE407)) + ((U407*U407)/(U407+U407))</f>
        <v>2</v>
      </c>
      <c r="AI407" s="11" t="n">
        <f aca="false">AH407/6</f>
        <v>0.333333333333333</v>
      </c>
      <c r="AJ407" s="11" t="n">
        <f aca="false">AF407*AI407</f>
        <v>0.156130675117131</v>
      </c>
      <c r="AK407" s="11" t="s">
        <v>55</v>
      </c>
      <c r="AL407" s="11" t="s">
        <v>56</v>
      </c>
      <c r="AM407" s="11" t="s">
        <v>66</v>
      </c>
      <c r="AN407" s="11" t="s">
        <v>58</v>
      </c>
      <c r="AO407" s="11" t="s">
        <v>94</v>
      </c>
      <c r="AP407" s="11" t="s">
        <v>65</v>
      </c>
      <c r="AQ407" s="11" t="s">
        <v>162</v>
      </c>
    </row>
    <row r="408" customFormat="false" ht="13.8" hidden="false" customHeight="false" outlineLevel="0" collapsed="false">
      <c r="A408" s="11" t="s">
        <v>251</v>
      </c>
      <c r="B408" s="11" t="n">
        <v>38</v>
      </c>
      <c r="C408" s="11" t="s">
        <v>231</v>
      </c>
      <c r="D408" s="11" t="n">
        <v>2018</v>
      </c>
      <c r="E408" s="11" t="s">
        <v>193</v>
      </c>
      <c r="F408" s="11" t="s">
        <v>255</v>
      </c>
      <c r="G408" s="1" t="n">
        <v>4.8</v>
      </c>
      <c r="H408" s="1" t="n">
        <v>693.2</v>
      </c>
      <c r="I408" s="1" t="n">
        <f aca="false">(G408 +10) / (H408/1000)</f>
        <v>21.3502596653203</v>
      </c>
      <c r="J408" s="1" t="n">
        <v>5.8</v>
      </c>
      <c r="K408" s="11" t="s">
        <v>174</v>
      </c>
      <c r="L408" s="11" t="s">
        <v>253</v>
      </c>
      <c r="M408" s="11" t="s">
        <v>256</v>
      </c>
      <c r="N408" s="11" t="s">
        <v>77</v>
      </c>
      <c r="O408" s="11" t="s">
        <v>77</v>
      </c>
      <c r="P408" s="11" t="s">
        <v>92</v>
      </c>
      <c r="Q408" s="11" t="s">
        <v>184</v>
      </c>
      <c r="R408" s="11" t="n">
        <v>1.29</v>
      </c>
      <c r="S408" s="11" t="s">
        <v>79</v>
      </c>
      <c r="T408" s="12" t="n">
        <v>42552</v>
      </c>
      <c r="U408" s="11" t="n">
        <v>1</v>
      </c>
      <c r="V408" s="11" t="s">
        <v>109</v>
      </c>
      <c r="W408" s="11" t="n">
        <f aca="false">R408*U408</f>
        <v>1.29</v>
      </c>
      <c r="X408" s="13" t="n">
        <v>8.72</v>
      </c>
      <c r="Y408" s="13" t="n">
        <v>0.309999999999999</v>
      </c>
      <c r="Z408" s="13" t="n">
        <f aca="false">Y408*SQRT(AA408)</f>
        <v>0.53693575034635</v>
      </c>
      <c r="AA408" s="11" t="n">
        <v>3</v>
      </c>
      <c r="AB408" s="13" t="n">
        <v>12.7</v>
      </c>
      <c r="AC408" s="13" t="n">
        <v>3.1</v>
      </c>
      <c r="AD408" s="13" t="n">
        <f aca="false">AC408*SQRT(AE408)</f>
        <v>5.36935750346352</v>
      </c>
      <c r="AE408" s="11" t="n">
        <v>3</v>
      </c>
      <c r="AF408" s="11" t="n">
        <f aca="false">LN(AB408/X408)</f>
        <v>0.375982755543657</v>
      </c>
      <c r="AG408" s="11" t="n">
        <f aca="false">((AD408)^2/((AB408)^2 * AE408)) + ((Z408)^2/((X408)^2 * AA408))</f>
        <v>0.0608459542791277</v>
      </c>
      <c r="AH408" s="11" t="n">
        <f aca="false">((AA408*AE408)/(AA408+AE408)) + ((U408*U408)/(U408+U408))</f>
        <v>2</v>
      </c>
      <c r="AI408" s="11" t="n">
        <f aca="false">AH408/6</f>
        <v>0.333333333333333</v>
      </c>
      <c r="AJ408" s="11" t="n">
        <f aca="false">AF408*AI408</f>
        <v>0.125327585181219</v>
      </c>
      <c r="AK408" s="11" t="s">
        <v>55</v>
      </c>
      <c r="AL408" s="11" t="s">
        <v>56</v>
      </c>
      <c r="AM408" s="11" t="s">
        <v>66</v>
      </c>
      <c r="AN408" s="11" t="s">
        <v>58</v>
      </c>
      <c r="AO408" s="11" t="s">
        <v>94</v>
      </c>
      <c r="AP408" s="11" t="s">
        <v>65</v>
      </c>
      <c r="AQ408" s="11" t="s">
        <v>162</v>
      </c>
    </row>
    <row r="409" customFormat="false" ht="13.8" hidden="false" customHeight="false" outlineLevel="0" collapsed="false">
      <c r="A409" s="11" t="s">
        <v>251</v>
      </c>
      <c r="B409" s="11" t="n">
        <v>38</v>
      </c>
      <c r="C409" s="11" t="s">
        <v>231</v>
      </c>
      <c r="D409" s="11" t="n">
        <v>2018</v>
      </c>
      <c r="E409" s="11" t="s">
        <v>193</v>
      </c>
      <c r="F409" s="11" t="s">
        <v>255</v>
      </c>
      <c r="G409" s="1" t="n">
        <v>4.8</v>
      </c>
      <c r="H409" s="1" t="n">
        <v>693.2</v>
      </c>
      <c r="I409" s="1" t="n">
        <f aca="false">(G409 +10) / (H409/1000)</f>
        <v>21.3502596653203</v>
      </c>
      <c r="J409" s="1" t="n">
        <v>5.8</v>
      </c>
      <c r="K409" s="11" t="s">
        <v>174</v>
      </c>
      <c r="L409" s="11" t="s">
        <v>253</v>
      </c>
      <c r="M409" s="11" t="s">
        <v>256</v>
      </c>
      <c r="N409" s="11" t="s">
        <v>77</v>
      </c>
      <c r="O409" s="11" t="s">
        <v>77</v>
      </c>
      <c r="P409" s="11" t="s">
        <v>92</v>
      </c>
      <c r="Q409" s="11" t="s">
        <v>184</v>
      </c>
      <c r="R409" s="11" t="n">
        <v>1.29</v>
      </c>
      <c r="S409" s="11" t="s">
        <v>79</v>
      </c>
      <c r="T409" s="12" t="n">
        <v>42614</v>
      </c>
      <c r="U409" s="11" t="n">
        <v>1</v>
      </c>
      <c r="V409" s="11" t="s">
        <v>109</v>
      </c>
      <c r="W409" s="11" t="n">
        <f aca="false">R409*U409</f>
        <v>1.29</v>
      </c>
      <c r="X409" s="13" t="n">
        <v>16.08</v>
      </c>
      <c r="Y409" s="13" t="n">
        <v>4.49</v>
      </c>
      <c r="Z409" s="13" t="n">
        <f aca="false">Y409*SQRT(AA409)</f>
        <v>7.77690812598426</v>
      </c>
      <c r="AA409" s="11" t="n">
        <v>3</v>
      </c>
      <c r="AB409" s="13" t="n">
        <v>12.95</v>
      </c>
      <c r="AC409" s="13" t="n">
        <v>3.08</v>
      </c>
      <c r="AD409" s="13" t="n">
        <f aca="false">AC409*SQRT(AE409)</f>
        <v>5.33471648731214</v>
      </c>
      <c r="AE409" s="11" t="n">
        <v>3</v>
      </c>
      <c r="AF409" s="11" t="n">
        <f aca="false">LN(AB409/X409)</f>
        <v>-0.216480475605273</v>
      </c>
      <c r="AG409" s="11" t="n">
        <f aca="false">((AD409)^2/((AB409)^2 * AE409)) + ((Z409)^2/((X409)^2 * AA409))</f>
        <v>0.134535590974856</v>
      </c>
      <c r="AH409" s="11" t="n">
        <f aca="false">((AA409*AE409)/(AA409+AE409)) + ((U409*U409)/(U409+U409))</f>
        <v>2</v>
      </c>
      <c r="AI409" s="11" t="n">
        <f aca="false">AH409/6</f>
        <v>0.333333333333333</v>
      </c>
      <c r="AJ409" s="11" t="n">
        <f aca="false">AF409*AI409</f>
        <v>-0.072160158535091</v>
      </c>
      <c r="AK409" s="11" t="s">
        <v>55</v>
      </c>
      <c r="AL409" s="11" t="s">
        <v>56</v>
      </c>
      <c r="AM409" s="11" t="s">
        <v>66</v>
      </c>
      <c r="AN409" s="11" t="s">
        <v>58</v>
      </c>
      <c r="AO409" s="11" t="s">
        <v>94</v>
      </c>
      <c r="AP409" s="11" t="s">
        <v>65</v>
      </c>
      <c r="AQ409" s="11" t="s">
        <v>162</v>
      </c>
    </row>
    <row r="410" customFormat="false" ht="13.8" hidden="false" customHeight="false" outlineLevel="0" collapsed="false">
      <c r="A410" s="1" t="s">
        <v>257</v>
      </c>
      <c r="B410" s="1" t="n">
        <v>42</v>
      </c>
      <c r="C410" s="1" t="s">
        <v>88</v>
      </c>
      <c r="D410" s="1" t="n">
        <v>2020</v>
      </c>
      <c r="E410" s="1" t="s">
        <v>258</v>
      </c>
      <c r="F410" s="1" t="s">
        <v>259</v>
      </c>
      <c r="G410" s="1" t="n">
        <v>1.9</v>
      </c>
      <c r="H410" s="1" t="n">
        <v>475</v>
      </c>
      <c r="I410" s="1" t="n">
        <f aca="false">(G410 +10) / (H410/1000)</f>
        <v>25.0526315789474</v>
      </c>
      <c r="J410" s="1" t="n">
        <v>7.8</v>
      </c>
      <c r="K410" s="1" t="s">
        <v>74</v>
      </c>
      <c r="L410" s="1" t="s">
        <v>90</v>
      </c>
      <c r="M410" s="1" t="s">
        <v>260</v>
      </c>
      <c r="N410" s="1" t="s">
        <v>77</v>
      </c>
      <c r="O410" s="1" t="s">
        <v>77</v>
      </c>
      <c r="P410" s="1" t="s">
        <v>92</v>
      </c>
      <c r="Q410" s="1" t="s">
        <v>184</v>
      </c>
      <c r="R410" s="1" t="n">
        <v>1.23</v>
      </c>
      <c r="S410" s="1" t="s">
        <v>79</v>
      </c>
      <c r="T410" s="1" t="n">
        <v>2013</v>
      </c>
      <c r="U410" s="26" t="n">
        <v>5</v>
      </c>
      <c r="V410" s="11" t="s">
        <v>54</v>
      </c>
      <c r="W410" s="11" t="n">
        <f aca="false">R410*U410</f>
        <v>6.15</v>
      </c>
      <c r="X410" s="26" t="n">
        <v>15.35</v>
      </c>
      <c r="Y410" s="26" t="n">
        <v>5.63</v>
      </c>
      <c r="Z410" s="13" t="n">
        <f aca="false">Y410*SQRT(AA410)</f>
        <v>9.75144604661278</v>
      </c>
      <c r="AA410" s="11" t="n">
        <v>3</v>
      </c>
      <c r="AB410" s="2" t="n">
        <v>8</v>
      </c>
      <c r="AC410" s="2" t="n">
        <v>3.83</v>
      </c>
      <c r="AD410" s="13" t="n">
        <f aca="false">AC410*SQRT(AE410)</f>
        <v>6.6337545929888</v>
      </c>
      <c r="AE410" s="11" t="n">
        <v>3</v>
      </c>
      <c r="AF410" s="11" t="n">
        <f aca="false">LN(AB410/X410)</f>
        <v>-0.65167393235337</v>
      </c>
      <c r="AG410" s="11" t="n">
        <f aca="false">((AD410)^2/((AB410)^2 * AE410)) + ((Z410)^2/((X410)^2 * AA410))</f>
        <v>0.363725642331086</v>
      </c>
      <c r="AH410" s="11" t="n">
        <f aca="false">((AA410*AE410)/(AA410+AE410)) + ((U410*U410)/(U410+U410))</f>
        <v>4</v>
      </c>
      <c r="AI410" s="1" t="n">
        <f aca="false">AH410/6</f>
        <v>0.666666666666667</v>
      </c>
      <c r="AJ410" s="11" t="n">
        <f aca="false">AF410*AI410</f>
        <v>-0.43444928823558</v>
      </c>
      <c r="AK410" s="11" t="s">
        <v>55</v>
      </c>
      <c r="AL410" s="11" t="s">
        <v>56</v>
      </c>
      <c r="AM410" s="1" t="s">
        <v>128</v>
      </c>
      <c r="AN410" s="11" t="s">
        <v>58</v>
      </c>
      <c r="AO410" s="11" t="s">
        <v>94</v>
      </c>
      <c r="AP410" s="1" t="s">
        <v>261</v>
      </c>
      <c r="AQ410" s="11" t="s">
        <v>162</v>
      </c>
    </row>
    <row r="411" customFormat="false" ht="13.8" hidden="false" customHeight="false" outlineLevel="0" collapsed="false">
      <c r="A411" s="1" t="s">
        <v>257</v>
      </c>
      <c r="B411" s="1" t="n">
        <v>42</v>
      </c>
      <c r="C411" s="1" t="s">
        <v>88</v>
      </c>
      <c r="D411" s="1" t="n">
        <v>2020</v>
      </c>
      <c r="E411" s="1" t="s">
        <v>258</v>
      </c>
      <c r="F411" s="1" t="s">
        <v>262</v>
      </c>
      <c r="G411" s="1" t="n">
        <v>1.9</v>
      </c>
      <c r="H411" s="1" t="n">
        <v>475</v>
      </c>
      <c r="I411" s="1" t="n">
        <f aca="false">(G411 +10) / (H411/1000)</f>
        <v>25.0526315789474</v>
      </c>
      <c r="J411" s="1" t="n">
        <v>7.8</v>
      </c>
      <c r="K411" s="1" t="s">
        <v>74</v>
      </c>
      <c r="L411" s="1" t="s">
        <v>90</v>
      </c>
      <c r="M411" s="1" t="s">
        <v>260</v>
      </c>
      <c r="N411" s="1" t="s">
        <v>77</v>
      </c>
      <c r="O411" s="1" t="s">
        <v>77</v>
      </c>
      <c r="P411" s="1" t="s">
        <v>92</v>
      </c>
      <c r="Q411" s="1" t="s">
        <v>184</v>
      </c>
      <c r="R411" s="1" t="n">
        <v>1.23</v>
      </c>
      <c r="S411" s="11" t="s">
        <v>79</v>
      </c>
      <c r="T411" s="1" t="n">
        <v>2013</v>
      </c>
      <c r="U411" s="26" t="n">
        <v>5</v>
      </c>
      <c r="V411" s="11" t="s">
        <v>54</v>
      </c>
      <c r="W411" s="11" t="n">
        <f aca="false">R411*U411</f>
        <v>6.15</v>
      </c>
      <c r="X411" s="26" t="n">
        <v>4.68</v>
      </c>
      <c r="Y411" s="26" t="n">
        <v>0.99</v>
      </c>
      <c r="Z411" s="13" t="n">
        <f aca="false">Y411*SQRT(AA411)</f>
        <v>1.71473029949319</v>
      </c>
      <c r="AA411" s="11" t="n">
        <v>3</v>
      </c>
      <c r="AB411" s="2" t="n">
        <v>7.59</v>
      </c>
      <c r="AC411" s="2" t="n">
        <v>2.38</v>
      </c>
      <c r="AD411" s="13" t="n">
        <f aca="false">AC411*SQRT(AE411)</f>
        <v>4.12228092201393</v>
      </c>
      <c r="AE411" s="11" t="n">
        <v>3</v>
      </c>
      <c r="AF411" s="11" t="n">
        <f aca="false">LN(AB411/X411)</f>
        <v>0.483533481477983</v>
      </c>
      <c r="AG411" s="11" t="n">
        <f aca="false">((AD411)^2/((AB411)^2 * AE411)) + ((Z411)^2/((X411)^2 * AA411))</f>
        <v>0.143074971330718</v>
      </c>
      <c r="AH411" s="11" t="n">
        <f aca="false">((AA411*AE411)/(AA411+AE411)) + ((U411*U411)/(U411+U411))</f>
        <v>4</v>
      </c>
      <c r="AI411" s="1" t="n">
        <f aca="false">AH411/6</f>
        <v>0.666666666666667</v>
      </c>
      <c r="AJ411" s="11" t="n">
        <f aca="false">AF411*AI411</f>
        <v>0.322355654318655</v>
      </c>
      <c r="AK411" s="11" t="s">
        <v>55</v>
      </c>
      <c r="AL411" s="11" t="s">
        <v>56</v>
      </c>
      <c r="AM411" s="1" t="s">
        <v>128</v>
      </c>
      <c r="AN411" s="11" t="s">
        <v>58</v>
      </c>
      <c r="AO411" s="11" t="s">
        <v>94</v>
      </c>
      <c r="AP411" s="1" t="s">
        <v>261</v>
      </c>
      <c r="AQ411" s="11" t="s">
        <v>162</v>
      </c>
    </row>
    <row r="412" customFormat="false" ht="13.8" hidden="false" customHeight="false" outlineLevel="0" collapsed="false">
      <c r="A412" s="1" t="s">
        <v>257</v>
      </c>
      <c r="B412" s="1" t="n">
        <v>42</v>
      </c>
      <c r="C412" s="1" t="s">
        <v>88</v>
      </c>
      <c r="D412" s="1" t="n">
        <v>2020</v>
      </c>
      <c r="E412" s="1" t="s">
        <v>258</v>
      </c>
      <c r="F412" s="1" t="s">
        <v>259</v>
      </c>
      <c r="G412" s="1" t="n">
        <v>1.9</v>
      </c>
      <c r="H412" s="1" t="n">
        <v>475</v>
      </c>
      <c r="I412" s="1" t="n">
        <f aca="false">(G412 +10) / (H412/1000)</f>
        <v>25.0526315789474</v>
      </c>
      <c r="J412" s="1" t="n">
        <v>7.8</v>
      </c>
      <c r="K412" s="1" t="s">
        <v>74</v>
      </c>
      <c r="L412" s="1" t="s">
        <v>90</v>
      </c>
      <c r="M412" s="1" t="s">
        <v>260</v>
      </c>
      <c r="N412" s="1" t="s">
        <v>77</v>
      </c>
      <c r="O412" s="1" t="s">
        <v>77</v>
      </c>
      <c r="P412" s="1" t="s">
        <v>92</v>
      </c>
      <c r="Q412" s="1" t="s">
        <v>184</v>
      </c>
      <c r="R412" s="1" t="n">
        <v>1.33</v>
      </c>
      <c r="S412" s="1" t="s">
        <v>79</v>
      </c>
      <c r="T412" s="1" t="n">
        <v>2013</v>
      </c>
      <c r="U412" s="26" t="n">
        <v>5</v>
      </c>
      <c r="V412" s="11" t="s">
        <v>54</v>
      </c>
      <c r="W412" s="11" t="n">
        <f aca="false">R412*U412</f>
        <v>6.65</v>
      </c>
      <c r="X412" s="26" t="n">
        <v>11.63</v>
      </c>
      <c r="Y412" s="26" t="n">
        <v>1.98</v>
      </c>
      <c r="Z412" s="13" t="n">
        <f aca="false">Y412*SQRT(AA412)</f>
        <v>3.42946059898638</v>
      </c>
      <c r="AA412" s="11" t="n">
        <v>3</v>
      </c>
      <c r="AB412" s="2" t="n">
        <v>7.31</v>
      </c>
      <c r="AC412" s="2" t="n">
        <v>1.26</v>
      </c>
      <c r="AD412" s="13" t="n">
        <f aca="false">AC412*SQRT(AE412)</f>
        <v>2.18238401753679</v>
      </c>
      <c r="AE412" s="11" t="n">
        <v>3</v>
      </c>
      <c r="AF412" s="11" t="n">
        <f aca="false">LN(AB412/X412)</f>
        <v>-0.464344692768886</v>
      </c>
      <c r="AG412" s="11" t="n">
        <f aca="false">((AD412)^2/((AB412)^2 * AE412)) + ((Z412)^2/((X412)^2 * AA412))</f>
        <v>0.0586950949755064</v>
      </c>
      <c r="AH412" s="11" t="n">
        <f aca="false">((AA412*AE412)/(AA412+AE412)) + ((U412*U412)/(U412+U412))</f>
        <v>4</v>
      </c>
      <c r="AI412" s="1" t="n">
        <f aca="false">AH412/6</f>
        <v>0.666666666666667</v>
      </c>
      <c r="AJ412" s="11" t="n">
        <f aca="false">AF412*AI412</f>
        <v>-0.309563128512591</v>
      </c>
      <c r="AK412" s="11" t="s">
        <v>55</v>
      </c>
      <c r="AL412" s="11" t="s">
        <v>56</v>
      </c>
      <c r="AM412" s="1" t="s">
        <v>128</v>
      </c>
      <c r="AN412" s="11" t="s">
        <v>58</v>
      </c>
      <c r="AO412" s="11" t="s">
        <v>94</v>
      </c>
      <c r="AP412" s="1" t="s">
        <v>261</v>
      </c>
      <c r="AQ412" s="11" t="s">
        <v>162</v>
      </c>
    </row>
    <row r="413" customFormat="false" ht="13.8" hidden="false" customHeight="false" outlineLevel="0" collapsed="false">
      <c r="A413" s="1" t="s">
        <v>257</v>
      </c>
      <c r="B413" s="1" t="n">
        <v>42</v>
      </c>
      <c r="C413" s="1" t="s">
        <v>88</v>
      </c>
      <c r="D413" s="1" t="n">
        <v>2020</v>
      </c>
      <c r="E413" s="1" t="s">
        <v>258</v>
      </c>
      <c r="F413" s="1" t="s">
        <v>262</v>
      </c>
      <c r="G413" s="1" t="n">
        <v>1.9</v>
      </c>
      <c r="H413" s="1" t="n">
        <v>475</v>
      </c>
      <c r="I413" s="1" t="n">
        <f aca="false">(G413 +10) / (H413/1000)</f>
        <v>25.0526315789474</v>
      </c>
      <c r="J413" s="1" t="n">
        <v>7.8</v>
      </c>
      <c r="K413" s="1" t="s">
        <v>74</v>
      </c>
      <c r="L413" s="1" t="s">
        <v>90</v>
      </c>
      <c r="M413" s="1" t="s">
        <v>260</v>
      </c>
      <c r="N413" s="1" t="s">
        <v>77</v>
      </c>
      <c r="O413" s="1" t="s">
        <v>77</v>
      </c>
      <c r="P413" s="1" t="s">
        <v>92</v>
      </c>
      <c r="Q413" s="1" t="s">
        <v>184</v>
      </c>
      <c r="R413" s="1" t="n">
        <v>1.33</v>
      </c>
      <c r="S413" s="11" t="s">
        <v>79</v>
      </c>
      <c r="T413" s="1" t="n">
        <v>2013</v>
      </c>
      <c r="U413" s="26" t="n">
        <v>5</v>
      </c>
      <c r="V413" s="11" t="s">
        <v>54</v>
      </c>
      <c r="W413" s="11" t="n">
        <f aca="false">R413*U413</f>
        <v>6.65</v>
      </c>
      <c r="X413" s="26" t="n">
        <v>5.92</v>
      </c>
      <c r="Y413" s="26" t="n">
        <v>1.72</v>
      </c>
      <c r="Z413" s="13" t="n">
        <f aca="false">Y413*SQRT(AA413)</f>
        <v>2.97912738901847</v>
      </c>
      <c r="AA413" s="11" t="n">
        <v>3</v>
      </c>
      <c r="AB413" s="2" t="n">
        <v>8.9</v>
      </c>
      <c r="AC413" s="2" t="n">
        <v>1.59</v>
      </c>
      <c r="AD413" s="13" t="n">
        <f aca="false">AC413*SQRT(AE413)</f>
        <v>2.75396078403452</v>
      </c>
      <c r="AE413" s="11" t="n">
        <v>3</v>
      </c>
      <c r="AF413" s="11" t="n">
        <f aca="false">LN(AB413/X413)</f>
        <v>0.40771482784218</v>
      </c>
      <c r="AG413" s="11" t="n">
        <f aca="false">((AD413)^2/((AB413)^2 * AE413)) + ((Z413)^2/((X413)^2 * AA413))</f>
        <v>0.116330230391441</v>
      </c>
      <c r="AH413" s="11" t="n">
        <f aca="false">((AA413*AE413)/(AA413+AE413)) + ((U413*U413)/(U413+U413))</f>
        <v>4</v>
      </c>
      <c r="AI413" s="1" t="n">
        <f aca="false">AH413/6</f>
        <v>0.666666666666667</v>
      </c>
      <c r="AJ413" s="11" t="n">
        <f aca="false">AF413*AI413</f>
        <v>0.27180988522812</v>
      </c>
      <c r="AK413" s="11" t="s">
        <v>55</v>
      </c>
      <c r="AL413" s="11" t="s">
        <v>56</v>
      </c>
      <c r="AM413" s="1" t="s">
        <v>128</v>
      </c>
      <c r="AN413" s="11" t="s">
        <v>58</v>
      </c>
      <c r="AO413" s="11" t="s">
        <v>94</v>
      </c>
      <c r="AP413" s="1" t="s">
        <v>261</v>
      </c>
      <c r="AQ413" s="11" t="s">
        <v>162</v>
      </c>
    </row>
    <row r="414" customFormat="false" ht="13.8" hidden="false" customHeight="false" outlineLevel="0" collapsed="false">
      <c r="A414" s="1" t="s">
        <v>257</v>
      </c>
      <c r="B414" s="1" t="n">
        <v>42</v>
      </c>
      <c r="C414" s="1" t="s">
        <v>88</v>
      </c>
      <c r="D414" s="1" t="n">
        <v>2020</v>
      </c>
      <c r="E414" s="1" t="s">
        <v>258</v>
      </c>
      <c r="F414" s="1" t="s">
        <v>259</v>
      </c>
      <c r="G414" s="1" t="n">
        <v>1.9</v>
      </c>
      <c r="H414" s="1" t="n">
        <v>475</v>
      </c>
      <c r="I414" s="1" t="n">
        <f aca="false">(G414 +10) / (H414/1000)</f>
        <v>25.0526315789474</v>
      </c>
      <c r="J414" s="1" t="n">
        <v>7.8</v>
      </c>
      <c r="K414" s="1" t="s">
        <v>74</v>
      </c>
      <c r="L414" s="1" t="s">
        <v>90</v>
      </c>
      <c r="M414" s="1" t="s">
        <v>260</v>
      </c>
      <c r="N414" s="1" t="s">
        <v>77</v>
      </c>
      <c r="O414" s="1" t="s">
        <v>77</v>
      </c>
      <c r="P414" s="1" t="s">
        <v>92</v>
      </c>
      <c r="Q414" s="1" t="s">
        <v>184</v>
      </c>
      <c r="R414" s="1" t="n">
        <v>1.24</v>
      </c>
      <c r="S414" s="1" t="s">
        <v>79</v>
      </c>
      <c r="T414" s="1" t="n">
        <v>2013</v>
      </c>
      <c r="U414" s="26" t="n">
        <v>5</v>
      </c>
      <c r="V414" s="11" t="s">
        <v>54</v>
      </c>
      <c r="W414" s="11" t="n">
        <f aca="false">R414*U414</f>
        <v>6.2</v>
      </c>
      <c r="X414" s="26" t="n">
        <v>23.33</v>
      </c>
      <c r="Y414" s="26" t="n">
        <v>0.2</v>
      </c>
      <c r="Z414" s="13" t="n">
        <f aca="false">Y414*SQRT(AA414)</f>
        <v>0.346410161513775</v>
      </c>
      <c r="AA414" s="11" t="n">
        <v>3</v>
      </c>
      <c r="AB414" s="2" t="n">
        <v>14.95</v>
      </c>
      <c r="AC414" s="2" t="n">
        <v>0.43</v>
      </c>
      <c r="AD414" s="13" t="n">
        <f aca="false">AC414*SQRT(AE414)</f>
        <v>0.744781847254617</v>
      </c>
      <c r="AE414" s="11" t="n">
        <v>3</v>
      </c>
      <c r="AF414" s="11" t="n">
        <f aca="false">LN(AB414/X414)</f>
        <v>-0.445028786196643</v>
      </c>
      <c r="AG414" s="11" t="n">
        <f aca="false">((AD414)^2/((AB414)^2 * AE414)) + ((Z414)^2/((X414)^2 * AA414))</f>
        <v>0.000900774194650781</v>
      </c>
      <c r="AH414" s="11" t="n">
        <f aca="false">((AA414*AE414)/(AA414+AE414)) + ((U414*U414)/(U414+U414))</f>
        <v>4</v>
      </c>
      <c r="AI414" s="1" t="n">
        <f aca="false">AH414/6</f>
        <v>0.666666666666667</v>
      </c>
      <c r="AJ414" s="11" t="n">
        <f aca="false">AF414*AI414</f>
        <v>-0.296685857464429</v>
      </c>
      <c r="AK414" s="11" t="s">
        <v>55</v>
      </c>
      <c r="AL414" s="11" t="s">
        <v>56</v>
      </c>
      <c r="AM414" s="1" t="s">
        <v>128</v>
      </c>
      <c r="AN414" s="11" t="s">
        <v>58</v>
      </c>
      <c r="AO414" s="11" t="s">
        <v>94</v>
      </c>
      <c r="AP414" s="1" t="s">
        <v>261</v>
      </c>
      <c r="AQ414" s="11" t="s">
        <v>162</v>
      </c>
    </row>
    <row r="415" customFormat="false" ht="13.8" hidden="false" customHeight="false" outlineLevel="0" collapsed="false">
      <c r="A415" s="1" t="s">
        <v>257</v>
      </c>
      <c r="B415" s="1" t="n">
        <v>42</v>
      </c>
      <c r="C415" s="1" t="s">
        <v>88</v>
      </c>
      <c r="D415" s="1" t="n">
        <v>2020</v>
      </c>
      <c r="E415" s="1" t="s">
        <v>258</v>
      </c>
      <c r="F415" s="1" t="s">
        <v>262</v>
      </c>
      <c r="G415" s="1" t="n">
        <v>1.9</v>
      </c>
      <c r="H415" s="1" t="n">
        <v>475</v>
      </c>
      <c r="I415" s="1" t="n">
        <f aca="false">(G415 +10) / (H415/1000)</f>
        <v>25.0526315789474</v>
      </c>
      <c r="J415" s="1" t="n">
        <v>7.8</v>
      </c>
      <c r="K415" s="1" t="s">
        <v>74</v>
      </c>
      <c r="L415" s="1" t="s">
        <v>90</v>
      </c>
      <c r="M415" s="1" t="s">
        <v>260</v>
      </c>
      <c r="N415" s="1" t="s">
        <v>77</v>
      </c>
      <c r="O415" s="1" t="s">
        <v>77</v>
      </c>
      <c r="P415" s="1" t="s">
        <v>92</v>
      </c>
      <c r="Q415" s="1" t="s">
        <v>184</v>
      </c>
      <c r="R415" s="1" t="n">
        <v>1.24</v>
      </c>
      <c r="S415" s="11" t="s">
        <v>79</v>
      </c>
      <c r="T415" s="1" t="n">
        <v>2013</v>
      </c>
      <c r="U415" s="26" t="n">
        <v>5</v>
      </c>
      <c r="V415" s="11" t="s">
        <v>54</v>
      </c>
      <c r="W415" s="11" t="n">
        <f aca="false">R415*U415</f>
        <v>6.2</v>
      </c>
      <c r="X415" s="26" t="n">
        <v>10.08</v>
      </c>
      <c r="Y415" s="26" t="n">
        <v>0.72</v>
      </c>
      <c r="Z415" s="13" t="n">
        <f aca="false">Y415*SQRT(AA415)</f>
        <v>1.24707658144959</v>
      </c>
      <c r="AA415" s="11" t="n">
        <v>3</v>
      </c>
      <c r="AB415" s="2" t="n">
        <v>8.29</v>
      </c>
      <c r="AC415" s="2" t="n">
        <v>1.58</v>
      </c>
      <c r="AD415" s="13" t="n">
        <f aca="false">AC415*SQRT(AE415)</f>
        <v>2.73664027595883</v>
      </c>
      <c r="AE415" s="11" t="n">
        <v>3</v>
      </c>
      <c r="AF415" s="11" t="n">
        <f aca="false">LN(AB415/X415)</f>
        <v>-0.195503293496019</v>
      </c>
      <c r="AG415" s="11" t="n">
        <f aca="false">((AD415)^2/((AB415)^2 * AE415)) + ((Z415)^2/((X415)^2 * AA415))</f>
        <v>0.0414269981457059</v>
      </c>
      <c r="AH415" s="11" t="n">
        <f aca="false">((AA415*AE415)/(AA415+AE415)) + ((U415*U415)/(U415+U415))</f>
        <v>4</v>
      </c>
      <c r="AI415" s="1" t="n">
        <f aca="false">AH415/6</f>
        <v>0.666666666666667</v>
      </c>
      <c r="AJ415" s="11" t="n">
        <f aca="false">AF415*AI415</f>
        <v>-0.130335528997346</v>
      </c>
      <c r="AK415" s="11" t="s">
        <v>55</v>
      </c>
      <c r="AL415" s="11" t="s">
        <v>56</v>
      </c>
      <c r="AM415" s="1" t="s">
        <v>128</v>
      </c>
      <c r="AN415" s="11" t="s">
        <v>58</v>
      </c>
      <c r="AO415" s="11" t="s">
        <v>94</v>
      </c>
      <c r="AP415" s="1" t="s">
        <v>261</v>
      </c>
      <c r="AQ415" s="11" t="s">
        <v>162</v>
      </c>
    </row>
    <row r="416" customFormat="false" ht="13.8" hidden="false" customHeight="false" outlineLevel="0" collapsed="false">
      <c r="A416" s="1" t="s">
        <v>257</v>
      </c>
      <c r="B416" s="1" t="n">
        <v>42</v>
      </c>
      <c r="C416" s="1" t="s">
        <v>88</v>
      </c>
      <c r="D416" s="1" t="n">
        <v>2020</v>
      </c>
      <c r="E416" s="1" t="s">
        <v>258</v>
      </c>
      <c r="F416" s="1" t="s">
        <v>259</v>
      </c>
      <c r="G416" s="1" t="n">
        <v>1.9</v>
      </c>
      <c r="H416" s="1" t="n">
        <v>475</v>
      </c>
      <c r="I416" s="1" t="n">
        <f aca="false">(G416 +10) / (H416/1000)</f>
        <v>25.0526315789474</v>
      </c>
      <c r="J416" s="1" t="n">
        <v>7.8</v>
      </c>
      <c r="K416" s="1" t="s">
        <v>74</v>
      </c>
      <c r="L416" s="1" t="s">
        <v>90</v>
      </c>
      <c r="M416" s="1" t="s">
        <v>260</v>
      </c>
      <c r="N416" s="1" t="s">
        <v>77</v>
      </c>
      <c r="O416" s="1" t="s">
        <v>77</v>
      </c>
      <c r="P416" s="1" t="s">
        <v>92</v>
      </c>
      <c r="Q416" s="1" t="s">
        <v>184</v>
      </c>
      <c r="R416" s="1" t="n">
        <v>1.23</v>
      </c>
      <c r="S416" s="1" t="s">
        <v>79</v>
      </c>
      <c r="T416" s="1" t="n">
        <v>2013</v>
      </c>
      <c r="U416" s="26" t="n">
        <v>5</v>
      </c>
      <c r="V416" s="11" t="s">
        <v>54</v>
      </c>
      <c r="W416" s="11" t="n">
        <f aca="false">R416*U416</f>
        <v>6.15</v>
      </c>
      <c r="X416" s="26" t="n">
        <v>2.28</v>
      </c>
      <c r="Y416" s="26" t="n">
        <v>0.47</v>
      </c>
      <c r="Z416" s="13" t="n">
        <f aca="false">Y416*SQRT(AA416)</f>
        <v>0.814063879557372</v>
      </c>
      <c r="AA416" s="11" t="n">
        <v>3</v>
      </c>
      <c r="AB416" s="2" t="n">
        <v>0.97</v>
      </c>
      <c r="AC416" s="2" t="n">
        <v>0.48</v>
      </c>
      <c r="AD416" s="13" t="n">
        <f aca="false">AC416*SQRT(AE416)</f>
        <v>0.831384387633061</v>
      </c>
      <c r="AE416" s="11" t="n">
        <v>3</v>
      </c>
      <c r="AF416" s="11" t="n">
        <f aca="false">LN(AB416/X416)</f>
        <v>-0.854634650451058</v>
      </c>
      <c r="AG416" s="11" t="n">
        <f aca="false">((AD416)^2/((AB416)^2 * AE416)) + ((Z416)^2/((X416)^2 * AA416))</f>
        <v>0.287365775389542</v>
      </c>
      <c r="AH416" s="11" t="n">
        <f aca="false">((AA416*AE416)/(AA416+AE416)) + ((U416*U416)/(U416+U416))</f>
        <v>4</v>
      </c>
      <c r="AI416" s="1" t="n">
        <f aca="false">AH416/6</f>
        <v>0.666666666666667</v>
      </c>
      <c r="AJ416" s="11" t="n">
        <f aca="false">AF416*AI416</f>
        <v>-0.569756433634039</v>
      </c>
      <c r="AK416" s="11" t="s">
        <v>55</v>
      </c>
      <c r="AL416" s="11" t="s">
        <v>56</v>
      </c>
      <c r="AM416" s="1" t="s">
        <v>64</v>
      </c>
      <c r="AN416" s="11" t="s">
        <v>58</v>
      </c>
      <c r="AO416" s="11" t="s">
        <v>94</v>
      </c>
      <c r="AP416" s="1" t="s">
        <v>261</v>
      </c>
      <c r="AQ416" s="11" t="s">
        <v>162</v>
      </c>
    </row>
    <row r="417" customFormat="false" ht="13.8" hidden="false" customHeight="false" outlineLevel="0" collapsed="false">
      <c r="A417" s="1" t="s">
        <v>257</v>
      </c>
      <c r="B417" s="1" t="n">
        <v>42</v>
      </c>
      <c r="C417" s="1" t="s">
        <v>88</v>
      </c>
      <c r="D417" s="1" t="n">
        <v>2020</v>
      </c>
      <c r="E417" s="1" t="s">
        <v>258</v>
      </c>
      <c r="F417" s="1" t="s">
        <v>262</v>
      </c>
      <c r="G417" s="1" t="n">
        <v>1.9</v>
      </c>
      <c r="H417" s="1" t="n">
        <v>475</v>
      </c>
      <c r="I417" s="1" t="n">
        <f aca="false">(G417 +10) / (H417/1000)</f>
        <v>25.0526315789474</v>
      </c>
      <c r="J417" s="1" t="n">
        <v>7.8</v>
      </c>
      <c r="K417" s="1" t="s">
        <v>74</v>
      </c>
      <c r="L417" s="1" t="s">
        <v>90</v>
      </c>
      <c r="M417" s="1" t="s">
        <v>260</v>
      </c>
      <c r="N417" s="1" t="s">
        <v>77</v>
      </c>
      <c r="O417" s="1" t="s">
        <v>77</v>
      </c>
      <c r="P417" s="1" t="s">
        <v>92</v>
      </c>
      <c r="Q417" s="1" t="s">
        <v>184</v>
      </c>
      <c r="R417" s="1" t="n">
        <v>1.23</v>
      </c>
      <c r="S417" s="11" t="s">
        <v>79</v>
      </c>
      <c r="T417" s="1" t="n">
        <v>2013</v>
      </c>
      <c r="U417" s="26" t="n">
        <v>5</v>
      </c>
      <c r="V417" s="11" t="s">
        <v>54</v>
      </c>
      <c r="W417" s="11" t="n">
        <f aca="false">R417*U417</f>
        <v>6.15</v>
      </c>
      <c r="X417" s="26" t="n">
        <v>0.33</v>
      </c>
      <c r="Y417" s="26" t="n">
        <v>0.18</v>
      </c>
      <c r="Z417" s="13" t="n">
        <f aca="false">Y417*SQRT(AA417)</f>
        <v>0.311769145362398</v>
      </c>
      <c r="AA417" s="11" t="n">
        <v>3</v>
      </c>
      <c r="AB417" s="2" t="n">
        <v>1.12</v>
      </c>
      <c r="AC417" s="2" t="n">
        <v>0.4</v>
      </c>
      <c r="AD417" s="13" t="n">
        <f aca="false">AC417*SQRT(AE417)</f>
        <v>0.692820323027551</v>
      </c>
      <c r="AE417" s="11" t="n">
        <v>3</v>
      </c>
      <c r="AF417" s="11" t="n">
        <f aca="false">LN(AB417/X417)</f>
        <v>1.22199130982861</v>
      </c>
      <c r="AG417" s="11" t="n">
        <f aca="false">((AD417)^2/((AB417)^2 * AE417)) + ((Z417)^2/((X417)^2 * AA417))</f>
        <v>0.425071681565188</v>
      </c>
      <c r="AH417" s="11" t="n">
        <f aca="false">((AA417*AE417)/(AA417+AE417)) + ((U417*U417)/(U417+U417))</f>
        <v>4</v>
      </c>
      <c r="AI417" s="1" t="n">
        <f aca="false">AH417/6</f>
        <v>0.666666666666667</v>
      </c>
      <c r="AJ417" s="11" t="n">
        <f aca="false">AF417*AI417</f>
        <v>0.814660873219073</v>
      </c>
      <c r="AK417" s="11" t="s">
        <v>55</v>
      </c>
      <c r="AL417" s="11" t="s">
        <v>56</v>
      </c>
      <c r="AM417" s="1" t="s">
        <v>64</v>
      </c>
      <c r="AN417" s="11" t="s">
        <v>58</v>
      </c>
      <c r="AO417" s="11" t="s">
        <v>94</v>
      </c>
      <c r="AP417" s="1" t="s">
        <v>261</v>
      </c>
      <c r="AQ417" s="11" t="s">
        <v>162</v>
      </c>
    </row>
    <row r="418" customFormat="false" ht="13.8" hidden="false" customHeight="false" outlineLevel="0" collapsed="false">
      <c r="A418" s="1" t="s">
        <v>257</v>
      </c>
      <c r="B418" s="1" t="n">
        <v>42</v>
      </c>
      <c r="C418" s="1" t="s">
        <v>88</v>
      </c>
      <c r="D418" s="1" t="n">
        <v>2020</v>
      </c>
      <c r="E418" s="1" t="s">
        <v>258</v>
      </c>
      <c r="F418" s="1" t="s">
        <v>259</v>
      </c>
      <c r="G418" s="1" t="n">
        <v>1.9</v>
      </c>
      <c r="H418" s="1" t="n">
        <v>475</v>
      </c>
      <c r="I418" s="1" t="n">
        <f aca="false">(G418 +10) / (H418/1000)</f>
        <v>25.0526315789474</v>
      </c>
      <c r="J418" s="1" t="n">
        <v>7.8</v>
      </c>
      <c r="K418" s="1" t="s">
        <v>74</v>
      </c>
      <c r="L418" s="1" t="s">
        <v>90</v>
      </c>
      <c r="M418" s="1" t="s">
        <v>260</v>
      </c>
      <c r="N418" s="1" t="s">
        <v>77</v>
      </c>
      <c r="O418" s="1" t="s">
        <v>77</v>
      </c>
      <c r="P418" s="1" t="s">
        <v>92</v>
      </c>
      <c r="Q418" s="1" t="s">
        <v>184</v>
      </c>
      <c r="R418" s="1" t="n">
        <v>1.33</v>
      </c>
      <c r="S418" s="1" t="s">
        <v>79</v>
      </c>
      <c r="T418" s="1" t="n">
        <v>2013</v>
      </c>
      <c r="U418" s="26" t="n">
        <v>5</v>
      </c>
      <c r="V418" s="11" t="s">
        <v>54</v>
      </c>
      <c r="W418" s="11" t="n">
        <f aca="false">R418*U418</f>
        <v>6.65</v>
      </c>
      <c r="X418" s="26" t="n">
        <v>1.42</v>
      </c>
      <c r="Y418" s="26" t="n">
        <v>0.24</v>
      </c>
      <c r="Z418" s="13" t="n">
        <f aca="false">Y418*SQRT(AA418)</f>
        <v>0.415692193816531</v>
      </c>
      <c r="AA418" s="11" t="n">
        <v>3</v>
      </c>
      <c r="AB418" s="2" t="n">
        <v>1</v>
      </c>
      <c r="AC418" s="2" t="n">
        <v>0.15</v>
      </c>
      <c r="AD418" s="13" t="n">
        <f aca="false">AC418*SQRT(AE418)</f>
        <v>0.259807621135332</v>
      </c>
      <c r="AE418" s="11" t="n">
        <v>3</v>
      </c>
      <c r="AF418" s="11" t="n">
        <f aca="false">LN(AB418/X418)</f>
        <v>-0.350656871613169</v>
      </c>
      <c r="AG418" s="11" t="n">
        <f aca="false">((AD418)^2/((AB418)^2 * AE418)) + ((Z418)^2/((X418)^2 * AA418))</f>
        <v>0.0510657607617536</v>
      </c>
      <c r="AH418" s="11" t="n">
        <f aca="false">((AA418*AE418)/(AA418+AE418)) + ((U418*U418)/(U418+U418))</f>
        <v>4</v>
      </c>
      <c r="AI418" s="1" t="n">
        <f aca="false">AH418/6</f>
        <v>0.666666666666667</v>
      </c>
      <c r="AJ418" s="11" t="n">
        <f aca="false">AF418*AI418</f>
        <v>-0.233771247742113</v>
      </c>
      <c r="AK418" s="11" t="s">
        <v>55</v>
      </c>
      <c r="AL418" s="11" t="s">
        <v>56</v>
      </c>
      <c r="AM418" s="1" t="s">
        <v>64</v>
      </c>
      <c r="AN418" s="11" t="s">
        <v>58</v>
      </c>
      <c r="AO418" s="11" t="s">
        <v>94</v>
      </c>
      <c r="AP418" s="1" t="s">
        <v>261</v>
      </c>
      <c r="AQ418" s="11" t="s">
        <v>162</v>
      </c>
    </row>
    <row r="419" customFormat="false" ht="13.8" hidden="false" customHeight="false" outlineLevel="0" collapsed="false">
      <c r="A419" s="1" t="s">
        <v>257</v>
      </c>
      <c r="B419" s="1" t="n">
        <v>42</v>
      </c>
      <c r="C419" s="1" t="s">
        <v>88</v>
      </c>
      <c r="D419" s="1" t="n">
        <v>2020</v>
      </c>
      <c r="E419" s="1" t="s">
        <v>258</v>
      </c>
      <c r="F419" s="1" t="s">
        <v>262</v>
      </c>
      <c r="G419" s="1" t="n">
        <v>1.9</v>
      </c>
      <c r="H419" s="1" t="n">
        <v>475</v>
      </c>
      <c r="I419" s="1" t="n">
        <f aca="false">(G419 +10) / (H419/1000)</f>
        <v>25.0526315789474</v>
      </c>
      <c r="J419" s="1" t="n">
        <v>7.8</v>
      </c>
      <c r="K419" s="1" t="s">
        <v>74</v>
      </c>
      <c r="L419" s="1" t="s">
        <v>90</v>
      </c>
      <c r="M419" s="1" t="s">
        <v>260</v>
      </c>
      <c r="N419" s="1" t="s">
        <v>77</v>
      </c>
      <c r="O419" s="1" t="s">
        <v>77</v>
      </c>
      <c r="P419" s="1" t="s">
        <v>92</v>
      </c>
      <c r="Q419" s="1" t="s">
        <v>184</v>
      </c>
      <c r="R419" s="1" t="n">
        <v>1.33</v>
      </c>
      <c r="S419" s="11" t="s">
        <v>79</v>
      </c>
      <c r="T419" s="1" t="n">
        <v>2013</v>
      </c>
      <c r="U419" s="26" t="n">
        <v>5</v>
      </c>
      <c r="V419" s="11" t="s">
        <v>54</v>
      </c>
      <c r="W419" s="11" t="n">
        <f aca="false">R419*U419</f>
        <v>6.65</v>
      </c>
      <c r="X419" s="26" t="n">
        <v>0.93</v>
      </c>
      <c r="Y419" s="26" t="n">
        <v>0.1</v>
      </c>
      <c r="Z419" s="13" t="n">
        <f aca="false">Y419*SQRT(AA419)</f>
        <v>0.173205080756888</v>
      </c>
      <c r="AA419" s="11" t="n">
        <v>3</v>
      </c>
      <c r="AB419" s="2" t="n">
        <v>1.16</v>
      </c>
      <c r="AC419" s="2" t="n">
        <v>0.26</v>
      </c>
      <c r="AD419" s="13" t="n">
        <f aca="false">AC419*SQRT(AE419)</f>
        <v>0.450333209967908</v>
      </c>
      <c r="AE419" s="11" t="n">
        <v>3</v>
      </c>
      <c r="AF419" s="11" t="n">
        <f aca="false">LN(AB419/X419)</f>
        <v>0.220990697953109</v>
      </c>
      <c r="AG419" s="11" t="n">
        <f aca="false">((AD419)^2/((AB419)^2 * AE419)) + ((Z419)^2/((X419)^2 * AA419))</f>
        <v>0.0617998424209379</v>
      </c>
      <c r="AH419" s="11" t="n">
        <f aca="false">((AA419*AE419)/(AA419+AE419)) + ((U419*U419)/(U419+U419))</f>
        <v>4</v>
      </c>
      <c r="AI419" s="1" t="n">
        <f aca="false">AH419/6</f>
        <v>0.666666666666667</v>
      </c>
      <c r="AJ419" s="11" t="n">
        <f aca="false">AF419*AI419</f>
        <v>0.147327131968739</v>
      </c>
      <c r="AK419" s="11" t="s">
        <v>55</v>
      </c>
      <c r="AL419" s="11" t="s">
        <v>56</v>
      </c>
      <c r="AM419" s="1" t="s">
        <v>64</v>
      </c>
      <c r="AN419" s="11" t="s">
        <v>58</v>
      </c>
      <c r="AO419" s="11" t="s">
        <v>94</v>
      </c>
      <c r="AP419" s="1" t="s">
        <v>261</v>
      </c>
      <c r="AQ419" s="11" t="s">
        <v>162</v>
      </c>
    </row>
    <row r="420" customFormat="false" ht="13.8" hidden="false" customHeight="false" outlineLevel="0" collapsed="false">
      <c r="A420" s="1" t="s">
        <v>257</v>
      </c>
      <c r="B420" s="1" t="n">
        <v>42</v>
      </c>
      <c r="C420" s="1" t="s">
        <v>88</v>
      </c>
      <c r="D420" s="1" t="n">
        <v>2020</v>
      </c>
      <c r="E420" s="1" t="s">
        <v>258</v>
      </c>
      <c r="F420" s="1" t="s">
        <v>259</v>
      </c>
      <c r="G420" s="1" t="n">
        <v>1.9</v>
      </c>
      <c r="H420" s="1" t="n">
        <v>475</v>
      </c>
      <c r="I420" s="1" t="n">
        <f aca="false">(G420 +10) / (H420/1000)</f>
        <v>25.0526315789474</v>
      </c>
      <c r="J420" s="1" t="n">
        <v>7.8</v>
      </c>
      <c r="K420" s="1" t="s">
        <v>74</v>
      </c>
      <c r="L420" s="1" t="s">
        <v>90</v>
      </c>
      <c r="M420" s="1" t="s">
        <v>260</v>
      </c>
      <c r="N420" s="1" t="s">
        <v>77</v>
      </c>
      <c r="O420" s="1" t="s">
        <v>77</v>
      </c>
      <c r="P420" s="1" t="s">
        <v>92</v>
      </c>
      <c r="Q420" s="1" t="s">
        <v>184</v>
      </c>
      <c r="R420" s="1" t="n">
        <v>1.24</v>
      </c>
      <c r="S420" s="1" t="s">
        <v>79</v>
      </c>
      <c r="T420" s="1" t="n">
        <v>2013</v>
      </c>
      <c r="U420" s="26" t="n">
        <v>5</v>
      </c>
      <c r="V420" s="11" t="s">
        <v>54</v>
      </c>
      <c r="W420" s="11" t="n">
        <f aca="false">R420*U420</f>
        <v>6.2</v>
      </c>
      <c r="X420" s="26" t="n">
        <v>2.8</v>
      </c>
      <c r="Y420" s="26" t="n">
        <v>0.37</v>
      </c>
      <c r="Z420" s="13" t="n">
        <f aca="false">Y420*SQRT(AA420)</f>
        <v>0.640858798800485</v>
      </c>
      <c r="AA420" s="11" t="n">
        <v>3</v>
      </c>
      <c r="AB420" s="2" t="n">
        <v>1.77</v>
      </c>
      <c r="AC420" s="2" t="n">
        <v>0.1</v>
      </c>
      <c r="AD420" s="13" t="n">
        <f aca="false">AC420*SQRT(AE420)</f>
        <v>0.173205080756888</v>
      </c>
      <c r="AE420" s="11" t="n">
        <v>3</v>
      </c>
      <c r="AF420" s="11" t="n">
        <f aca="false">LN(AB420/X420)</f>
        <v>-0.45863987059542</v>
      </c>
      <c r="AG420" s="11" t="n">
        <f aca="false">((AD420)^2/((AB420)^2 * AE420)) + ((Z420)^2/((X420)^2 * AA420))</f>
        <v>0.0206536654928178</v>
      </c>
      <c r="AH420" s="11" t="n">
        <f aca="false">((AA420*AE420)/(AA420+AE420)) + ((U420*U420)/(U420+U420))</f>
        <v>4</v>
      </c>
      <c r="AI420" s="1" t="n">
        <f aca="false">AH420/6</f>
        <v>0.666666666666667</v>
      </c>
      <c r="AJ420" s="11" t="n">
        <f aca="false">AF420*AI420</f>
        <v>-0.30575991373028</v>
      </c>
      <c r="AK420" s="11" t="s">
        <v>55</v>
      </c>
      <c r="AL420" s="11" t="s">
        <v>56</v>
      </c>
      <c r="AM420" s="1" t="s">
        <v>64</v>
      </c>
      <c r="AN420" s="11" t="s">
        <v>58</v>
      </c>
      <c r="AO420" s="11" t="s">
        <v>94</v>
      </c>
      <c r="AP420" s="1" t="s">
        <v>261</v>
      </c>
      <c r="AQ420" s="11" t="s">
        <v>162</v>
      </c>
    </row>
    <row r="421" customFormat="false" ht="13.8" hidden="false" customHeight="false" outlineLevel="0" collapsed="false">
      <c r="A421" s="1" t="s">
        <v>257</v>
      </c>
      <c r="B421" s="1" t="n">
        <v>42</v>
      </c>
      <c r="C421" s="1" t="s">
        <v>88</v>
      </c>
      <c r="D421" s="1" t="n">
        <v>2020</v>
      </c>
      <c r="E421" s="1" t="s">
        <v>258</v>
      </c>
      <c r="F421" s="1" t="s">
        <v>262</v>
      </c>
      <c r="G421" s="1" t="n">
        <v>1.9</v>
      </c>
      <c r="H421" s="1" t="n">
        <v>475</v>
      </c>
      <c r="I421" s="1" t="n">
        <f aca="false">(G421 +10) / (H421/1000)</f>
        <v>25.0526315789474</v>
      </c>
      <c r="J421" s="1" t="n">
        <v>7.8</v>
      </c>
      <c r="K421" s="1" t="s">
        <v>74</v>
      </c>
      <c r="L421" s="1" t="s">
        <v>90</v>
      </c>
      <c r="M421" s="1" t="s">
        <v>260</v>
      </c>
      <c r="N421" s="1" t="s">
        <v>77</v>
      </c>
      <c r="O421" s="1" t="s">
        <v>77</v>
      </c>
      <c r="P421" s="1" t="s">
        <v>92</v>
      </c>
      <c r="Q421" s="1" t="s">
        <v>184</v>
      </c>
      <c r="R421" s="1" t="n">
        <v>1.24</v>
      </c>
      <c r="S421" s="11" t="s">
        <v>79</v>
      </c>
      <c r="T421" s="1" t="n">
        <v>2013</v>
      </c>
      <c r="U421" s="26" t="n">
        <v>5</v>
      </c>
      <c r="V421" s="11" t="s">
        <v>54</v>
      </c>
      <c r="W421" s="11" t="n">
        <f aca="false">R421*U421</f>
        <v>6.2</v>
      </c>
      <c r="X421" s="26" t="n">
        <v>1.41</v>
      </c>
      <c r="Y421" s="26" t="n">
        <v>0.12</v>
      </c>
      <c r="Z421" s="13" t="n">
        <f aca="false">Y421*SQRT(AA421)</f>
        <v>0.207846096908265</v>
      </c>
      <c r="AA421" s="11" t="n">
        <v>3</v>
      </c>
      <c r="AB421" s="2" t="n">
        <v>1.07</v>
      </c>
      <c r="AC421" s="2" t="n">
        <v>0.18</v>
      </c>
      <c r="AD421" s="13" t="n">
        <f aca="false">AC421*SQRT(AE421)</f>
        <v>0.311769145362398</v>
      </c>
      <c r="AE421" s="11" t="n">
        <v>3</v>
      </c>
      <c r="AF421" s="11" t="n">
        <f aca="false">LN(AB421/X421)</f>
        <v>-0.275931055916262</v>
      </c>
      <c r="AG421" s="11" t="n">
        <f aca="false">((AD421)^2/((AB421)^2 * AE421)) + ((Z421)^2/((X421)^2 * AA421))</f>
        <v>0.0355425112197732</v>
      </c>
      <c r="AH421" s="11" t="n">
        <f aca="false">((AA421*AE421)/(AA421+AE421)) + ((U421*U421)/(U421+U421))</f>
        <v>4</v>
      </c>
      <c r="AI421" s="1" t="n">
        <f aca="false">AH421/6</f>
        <v>0.666666666666667</v>
      </c>
      <c r="AJ421" s="11" t="n">
        <f aca="false">AF421*AI421</f>
        <v>-0.183954037277508</v>
      </c>
      <c r="AK421" s="11" t="s">
        <v>55</v>
      </c>
      <c r="AL421" s="11" t="s">
        <v>56</v>
      </c>
      <c r="AM421" s="1" t="s">
        <v>64</v>
      </c>
      <c r="AN421" s="11" t="s">
        <v>58</v>
      </c>
      <c r="AO421" s="11" t="s">
        <v>94</v>
      </c>
      <c r="AP421" s="1" t="s">
        <v>261</v>
      </c>
      <c r="AQ421" s="11" t="s">
        <v>162</v>
      </c>
    </row>
    <row r="422" customFormat="false" ht="13.8" hidden="false" customHeight="false" outlineLevel="0" collapsed="false">
      <c r="A422" s="1" t="s">
        <v>257</v>
      </c>
      <c r="B422" s="1" t="n">
        <v>42</v>
      </c>
      <c r="C422" s="1" t="s">
        <v>88</v>
      </c>
      <c r="D422" s="1" t="n">
        <v>2020</v>
      </c>
      <c r="E422" s="1" t="s">
        <v>258</v>
      </c>
      <c r="F422" s="1" t="s">
        <v>259</v>
      </c>
      <c r="G422" s="1" t="n">
        <v>1.9</v>
      </c>
      <c r="H422" s="1" t="n">
        <v>475</v>
      </c>
      <c r="I422" s="1" t="n">
        <f aca="false">(G422 +10) / (H422/1000)</f>
        <v>25.0526315789474</v>
      </c>
      <c r="J422" s="1" t="n">
        <v>7.8</v>
      </c>
      <c r="K422" s="1" t="s">
        <v>74</v>
      </c>
      <c r="L422" s="1" t="s">
        <v>90</v>
      </c>
      <c r="M422" s="1" t="s">
        <v>260</v>
      </c>
      <c r="N422" s="1" t="s">
        <v>77</v>
      </c>
      <c r="O422" s="1" t="s">
        <v>77</v>
      </c>
      <c r="P422" s="1" t="s">
        <v>92</v>
      </c>
      <c r="Q422" s="1" t="s">
        <v>184</v>
      </c>
      <c r="R422" s="1" t="n">
        <v>1.23</v>
      </c>
      <c r="S422" s="1" t="s">
        <v>79</v>
      </c>
      <c r="T422" s="1" t="n">
        <v>2013</v>
      </c>
      <c r="U422" s="26" t="n">
        <v>5</v>
      </c>
      <c r="V422" s="11" t="s">
        <v>54</v>
      </c>
      <c r="W422" s="11" t="n">
        <f aca="false">R422*U422</f>
        <v>6.15</v>
      </c>
      <c r="X422" s="2" t="n">
        <v>10.72</v>
      </c>
      <c r="Y422" s="2" t="n">
        <v>4.31</v>
      </c>
      <c r="Z422" s="13" t="n">
        <f aca="false">Y422*SQRT(AA422)</f>
        <v>7.46513898062186</v>
      </c>
      <c r="AA422" s="11" t="n">
        <v>3</v>
      </c>
      <c r="AB422" s="2" t="n">
        <v>5.77</v>
      </c>
      <c r="AC422" s="2" t="n">
        <v>2.53</v>
      </c>
      <c r="AD422" s="13" t="n">
        <f aca="false">AC422*SQRT(AE422)</f>
        <v>4.38208854314926</v>
      </c>
      <c r="AE422" s="11" t="n">
        <v>3</v>
      </c>
      <c r="AF422" s="11" t="n">
        <f aca="false">LN(AB422/X422)</f>
        <v>-0.619439075122648</v>
      </c>
      <c r="AG422" s="11" t="n">
        <f aca="false">((AD422)^2/((AB422)^2 * AE422)) + ((Z422)^2/((X422)^2 * AA422))</f>
        <v>0.353906214365608</v>
      </c>
      <c r="AH422" s="11" t="n">
        <f aca="false">((AA422*AE422)/(AA422+AE422)) + ((U422*U422)/(U422+U422))</f>
        <v>4</v>
      </c>
      <c r="AI422" s="1" t="n">
        <f aca="false">AH422/6</f>
        <v>0.666666666666667</v>
      </c>
      <c r="AJ422" s="11" t="n">
        <f aca="false">AF422*AI422</f>
        <v>-0.412959383415099</v>
      </c>
      <c r="AK422" s="11" t="s">
        <v>55</v>
      </c>
      <c r="AL422" s="11" t="s">
        <v>56</v>
      </c>
      <c r="AM422" s="1" t="s">
        <v>57</v>
      </c>
      <c r="AN422" s="11" t="s">
        <v>58</v>
      </c>
      <c r="AO422" s="11" t="s">
        <v>94</v>
      </c>
      <c r="AP422" s="1" t="s">
        <v>261</v>
      </c>
      <c r="AQ422" s="11" t="s">
        <v>162</v>
      </c>
    </row>
    <row r="423" customFormat="false" ht="13.8" hidden="false" customHeight="false" outlineLevel="0" collapsed="false">
      <c r="A423" s="1" t="s">
        <v>257</v>
      </c>
      <c r="B423" s="1" t="n">
        <v>42</v>
      </c>
      <c r="C423" s="1" t="s">
        <v>88</v>
      </c>
      <c r="D423" s="1" t="n">
        <v>2020</v>
      </c>
      <c r="E423" s="1" t="s">
        <v>258</v>
      </c>
      <c r="F423" s="1" t="s">
        <v>262</v>
      </c>
      <c r="G423" s="1" t="n">
        <v>1.9</v>
      </c>
      <c r="H423" s="1" t="n">
        <v>475</v>
      </c>
      <c r="I423" s="1" t="n">
        <f aca="false">(G423 +10) / (H423/1000)</f>
        <v>25.0526315789474</v>
      </c>
      <c r="J423" s="1" t="n">
        <v>7.8</v>
      </c>
      <c r="K423" s="1" t="s">
        <v>74</v>
      </c>
      <c r="L423" s="1" t="s">
        <v>90</v>
      </c>
      <c r="M423" s="1" t="s">
        <v>260</v>
      </c>
      <c r="N423" s="1" t="s">
        <v>77</v>
      </c>
      <c r="O423" s="1" t="s">
        <v>77</v>
      </c>
      <c r="P423" s="1" t="s">
        <v>92</v>
      </c>
      <c r="Q423" s="1" t="s">
        <v>184</v>
      </c>
      <c r="R423" s="1" t="n">
        <v>1.23</v>
      </c>
      <c r="S423" s="11" t="s">
        <v>79</v>
      </c>
      <c r="T423" s="1" t="n">
        <v>2013</v>
      </c>
      <c r="U423" s="26" t="n">
        <v>5</v>
      </c>
      <c r="V423" s="11" t="s">
        <v>54</v>
      </c>
      <c r="W423" s="11" t="n">
        <f aca="false">R423*U423</f>
        <v>6.15</v>
      </c>
      <c r="X423" s="2" t="n">
        <v>5.77</v>
      </c>
      <c r="Y423" s="2" t="n">
        <v>2.53</v>
      </c>
      <c r="Z423" s="13" t="n">
        <f aca="false">Y423*SQRT(AA423)</f>
        <v>4.38208854314926</v>
      </c>
      <c r="AA423" s="11" t="n">
        <v>3</v>
      </c>
      <c r="AB423" s="2" t="n">
        <v>5.06</v>
      </c>
      <c r="AC423" s="2" t="n">
        <v>1.84</v>
      </c>
      <c r="AD423" s="13" t="n">
        <f aca="false">AC423*SQRT(AE423)</f>
        <v>3.18697348592673</v>
      </c>
      <c r="AE423" s="11" t="n">
        <v>3</v>
      </c>
      <c r="AF423" s="11" t="n">
        <f aca="false">LN(AB423/X423)</f>
        <v>-0.131305597220634</v>
      </c>
      <c r="AG423" s="11" t="n">
        <f aca="false">((AD423)^2/((AB423)^2 * AE423)) + ((Z423)^2/((X423)^2 * AA423))</f>
        <v>0.324491616595393</v>
      </c>
      <c r="AH423" s="11" t="n">
        <f aca="false">((AA423*AE423)/(AA423+AE423)) + ((U423*U423)/(U423+U423))</f>
        <v>4</v>
      </c>
      <c r="AI423" s="1" t="n">
        <f aca="false">AH423/6</f>
        <v>0.666666666666667</v>
      </c>
      <c r="AJ423" s="11" t="n">
        <f aca="false">AF423*AI423</f>
        <v>-0.087537064813756</v>
      </c>
      <c r="AK423" s="11" t="s">
        <v>55</v>
      </c>
      <c r="AL423" s="11" t="s">
        <v>56</v>
      </c>
      <c r="AM423" s="1" t="s">
        <v>57</v>
      </c>
      <c r="AN423" s="11" t="s">
        <v>58</v>
      </c>
      <c r="AO423" s="11" t="s">
        <v>94</v>
      </c>
      <c r="AP423" s="1" t="s">
        <v>261</v>
      </c>
      <c r="AQ423" s="11" t="s">
        <v>162</v>
      </c>
    </row>
    <row r="424" customFormat="false" ht="13.8" hidden="false" customHeight="false" outlineLevel="0" collapsed="false">
      <c r="A424" s="1" t="s">
        <v>257</v>
      </c>
      <c r="B424" s="1" t="n">
        <v>42</v>
      </c>
      <c r="C424" s="1" t="s">
        <v>88</v>
      </c>
      <c r="D424" s="1" t="n">
        <v>2020</v>
      </c>
      <c r="E424" s="1" t="s">
        <v>258</v>
      </c>
      <c r="F424" s="1" t="s">
        <v>259</v>
      </c>
      <c r="G424" s="1" t="n">
        <v>1.9</v>
      </c>
      <c r="H424" s="1" t="n">
        <v>475</v>
      </c>
      <c r="I424" s="1" t="n">
        <f aca="false">(G424 +10) / (H424/1000)</f>
        <v>25.0526315789474</v>
      </c>
      <c r="J424" s="1" t="n">
        <v>7.8</v>
      </c>
      <c r="K424" s="1" t="s">
        <v>74</v>
      </c>
      <c r="L424" s="1" t="s">
        <v>90</v>
      </c>
      <c r="M424" s="1" t="s">
        <v>260</v>
      </c>
      <c r="N424" s="1" t="s">
        <v>77</v>
      </c>
      <c r="O424" s="1" t="s">
        <v>77</v>
      </c>
      <c r="P424" s="1" t="s">
        <v>92</v>
      </c>
      <c r="Q424" s="1" t="s">
        <v>184</v>
      </c>
      <c r="R424" s="1" t="n">
        <v>1.33</v>
      </c>
      <c r="S424" s="1" t="s">
        <v>79</v>
      </c>
      <c r="T424" s="1" t="n">
        <v>2013</v>
      </c>
      <c r="U424" s="26" t="n">
        <v>5</v>
      </c>
      <c r="V424" s="11" t="s">
        <v>54</v>
      </c>
      <c r="W424" s="11" t="n">
        <f aca="false">R424*U424</f>
        <v>6.65</v>
      </c>
      <c r="X424" s="2" t="n">
        <v>8.24</v>
      </c>
      <c r="Y424" s="2" t="n">
        <v>1.4</v>
      </c>
      <c r="Z424" s="13" t="n">
        <f aca="false">Y424*SQRT(AA424)</f>
        <v>2.42487113059643</v>
      </c>
      <c r="AA424" s="11" t="n">
        <v>3</v>
      </c>
      <c r="AB424" s="2" t="n">
        <v>5.12</v>
      </c>
      <c r="AC424" s="2" t="n">
        <v>0.81</v>
      </c>
      <c r="AD424" s="13" t="n">
        <f aca="false">AC424*SQRT(AE424)</f>
        <v>1.40296115413079</v>
      </c>
      <c r="AE424" s="11" t="n">
        <v>3</v>
      </c>
      <c r="AF424" s="11" t="n">
        <f aca="false">LN(AB424/X424)</f>
        <v>-0.475845904869964</v>
      </c>
      <c r="AG424" s="11" t="n">
        <f aca="false">((AD424)^2/((AB424)^2 * AE424)) + ((Z424)^2/((X424)^2 * AA424))</f>
        <v>0.0538952284769868</v>
      </c>
      <c r="AH424" s="11" t="n">
        <f aca="false">((AA424*AE424)/(AA424+AE424)) + ((U424*U424)/(U424+U424))</f>
        <v>4</v>
      </c>
      <c r="AI424" s="1" t="n">
        <f aca="false">AH424/6</f>
        <v>0.666666666666667</v>
      </c>
      <c r="AJ424" s="11" t="n">
        <f aca="false">AF424*AI424</f>
        <v>-0.317230603246643</v>
      </c>
      <c r="AK424" s="11" t="s">
        <v>55</v>
      </c>
      <c r="AL424" s="11" t="s">
        <v>56</v>
      </c>
      <c r="AM424" s="1" t="s">
        <v>57</v>
      </c>
      <c r="AN424" s="11" t="s">
        <v>58</v>
      </c>
      <c r="AO424" s="11" t="s">
        <v>94</v>
      </c>
      <c r="AP424" s="1" t="s">
        <v>261</v>
      </c>
      <c r="AQ424" s="11" t="s">
        <v>162</v>
      </c>
    </row>
    <row r="425" customFormat="false" ht="13.8" hidden="false" customHeight="false" outlineLevel="0" collapsed="false">
      <c r="A425" s="1" t="s">
        <v>257</v>
      </c>
      <c r="B425" s="1" t="n">
        <v>42</v>
      </c>
      <c r="C425" s="1" t="s">
        <v>88</v>
      </c>
      <c r="D425" s="1" t="n">
        <v>2020</v>
      </c>
      <c r="E425" s="1" t="s">
        <v>258</v>
      </c>
      <c r="F425" s="1" t="s">
        <v>262</v>
      </c>
      <c r="G425" s="1" t="n">
        <v>1.9</v>
      </c>
      <c r="H425" s="1" t="n">
        <v>475</v>
      </c>
      <c r="I425" s="1" t="n">
        <f aca="false">(G425 +10) / (H425/1000)</f>
        <v>25.0526315789474</v>
      </c>
      <c r="J425" s="1" t="n">
        <v>7.8</v>
      </c>
      <c r="K425" s="1" t="s">
        <v>74</v>
      </c>
      <c r="L425" s="1" t="s">
        <v>90</v>
      </c>
      <c r="M425" s="1" t="s">
        <v>260</v>
      </c>
      <c r="N425" s="1" t="s">
        <v>77</v>
      </c>
      <c r="O425" s="1" t="s">
        <v>77</v>
      </c>
      <c r="P425" s="1" t="s">
        <v>92</v>
      </c>
      <c r="Q425" s="1" t="s">
        <v>184</v>
      </c>
      <c r="R425" s="1" t="n">
        <v>1.33</v>
      </c>
      <c r="S425" s="11" t="s">
        <v>79</v>
      </c>
      <c r="T425" s="1" t="n">
        <v>2013</v>
      </c>
      <c r="U425" s="26" t="n">
        <v>5</v>
      </c>
      <c r="V425" s="11" t="s">
        <v>54</v>
      </c>
      <c r="W425" s="11" t="n">
        <f aca="false">R425*U425</f>
        <v>6.65</v>
      </c>
      <c r="X425" s="2" t="n">
        <v>5.01</v>
      </c>
      <c r="Y425" s="2" t="n">
        <v>0.97</v>
      </c>
      <c r="Z425" s="13" t="n">
        <f aca="false">Y425*SQRT(AA425)</f>
        <v>1.68008928334181</v>
      </c>
      <c r="AA425" s="11" t="n">
        <v>3</v>
      </c>
      <c r="AB425" s="2" t="n">
        <v>6.25</v>
      </c>
      <c r="AC425" s="2" t="n">
        <v>1.13</v>
      </c>
      <c r="AD425" s="13" t="n">
        <f aca="false">AC425*SQRT(AE425)</f>
        <v>1.95721741255283</v>
      </c>
      <c r="AE425" s="11" t="n">
        <v>3</v>
      </c>
      <c r="AF425" s="11" t="n">
        <f aca="false">LN(AB425/X425)</f>
        <v>0.221145548651537</v>
      </c>
      <c r="AG425" s="11" t="n">
        <f aca="false">((AD425)^2/((AB425)^2 * AE425)) + ((Z425)^2/((X425)^2 * AA425))</f>
        <v>0.0701745464306517</v>
      </c>
      <c r="AH425" s="11" t="n">
        <f aca="false">((AA425*AE425)/(AA425+AE425)) + ((U425*U425)/(U425+U425))</f>
        <v>4</v>
      </c>
      <c r="AI425" s="1" t="n">
        <f aca="false">AH425/6</f>
        <v>0.666666666666667</v>
      </c>
      <c r="AJ425" s="11" t="n">
        <f aca="false">AF425*AI425</f>
        <v>0.147430365767691</v>
      </c>
      <c r="AK425" s="11" t="s">
        <v>55</v>
      </c>
      <c r="AL425" s="11" t="s">
        <v>56</v>
      </c>
      <c r="AM425" s="1" t="s">
        <v>57</v>
      </c>
      <c r="AN425" s="11" t="s">
        <v>58</v>
      </c>
      <c r="AO425" s="11" t="s">
        <v>94</v>
      </c>
      <c r="AP425" s="1" t="s">
        <v>261</v>
      </c>
      <c r="AQ425" s="11" t="s">
        <v>162</v>
      </c>
    </row>
    <row r="426" customFormat="false" ht="13.8" hidden="false" customHeight="false" outlineLevel="0" collapsed="false">
      <c r="A426" s="1" t="s">
        <v>257</v>
      </c>
      <c r="B426" s="1" t="n">
        <v>42</v>
      </c>
      <c r="C426" s="1" t="s">
        <v>88</v>
      </c>
      <c r="D426" s="1" t="n">
        <v>2020</v>
      </c>
      <c r="E426" s="1" t="s">
        <v>258</v>
      </c>
      <c r="F426" s="1" t="s">
        <v>259</v>
      </c>
      <c r="G426" s="1" t="n">
        <v>1.9</v>
      </c>
      <c r="H426" s="1" t="n">
        <v>475</v>
      </c>
      <c r="I426" s="1" t="n">
        <f aca="false">(G426 +10) / (H426/1000)</f>
        <v>25.0526315789474</v>
      </c>
      <c r="J426" s="1" t="n">
        <v>7.8</v>
      </c>
      <c r="K426" s="1" t="s">
        <v>74</v>
      </c>
      <c r="L426" s="1" t="s">
        <v>90</v>
      </c>
      <c r="M426" s="1" t="s">
        <v>260</v>
      </c>
      <c r="N426" s="1" t="s">
        <v>77</v>
      </c>
      <c r="O426" s="1" t="s">
        <v>77</v>
      </c>
      <c r="P426" s="1" t="s">
        <v>92</v>
      </c>
      <c r="Q426" s="1" t="s">
        <v>184</v>
      </c>
      <c r="R426" s="1" t="n">
        <v>1.24</v>
      </c>
      <c r="S426" s="1" t="s">
        <v>79</v>
      </c>
      <c r="T426" s="1" t="n">
        <v>2013</v>
      </c>
      <c r="U426" s="26" t="n">
        <v>5</v>
      </c>
      <c r="V426" s="11" t="s">
        <v>54</v>
      </c>
      <c r="W426" s="11" t="n">
        <f aca="false">R426*U426</f>
        <v>6.2</v>
      </c>
      <c r="X426" s="2" t="n">
        <v>17.3</v>
      </c>
      <c r="Y426" s="2" t="n">
        <v>3.5</v>
      </c>
      <c r="Z426" s="13" t="n">
        <f aca="false">Y426*SQRT(AA426)</f>
        <v>6.06217782649107</v>
      </c>
      <c r="AA426" s="11" t="n">
        <v>3</v>
      </c>
      <c r="AB426" s="2" t="n">
        <v>10.94</v>
      </c>
      <c r="AC426" s="2" t="n">
        <v>0.48</v>
      </c>
      <c r="AD426" s="13" t="n">
        <f aca="false">AC426*SQRT(AE426)</f>
        <v>0.831384387633061</v>
      </c>
      <c r="AE426" s="11" t="n">
        <v>3</v>
      </c>
      <c r="AF426" s="11" t="n">
        <f aca="false">LN(AB426/X426)</f>
        <v>-0.458280704509898</v>
      </c>
      <c r="AG426" s="11" t="n">
        <f aca="false">((AD426)^2/((AB426)^2 * AE426)) + ((Z426)^2/((X426)^2 * AA426))</f>
        <v>0.0428552772599767</v>
      </c>
      <c r="AH426" s="11" t="n">
        <f aca="false">((AA426*AE426)/(AA426+AE426)) + ((U426*U426)/(U426+U426))</f>
        <v>4</v>
      </c>
      <c r="AI426" s="1" t="n">
        <f aca="false">AH426/6</f>
        <v>0.666666666666667</v>
      </c>
      <c r="AJ426" s="11" t="n">
        <f aca="false">AF426*AI426</f>
        <v>-0.305520469673265</v>
      </c>
      <c r="AK426" s="11" t="s">
        <v>55</v>
      </c>
      <c r="AL426" s="11" t="s">
        <v>56</v>
      </c>
      <c r="AM426" s="1" t="s">
        <v>57</v>
      </c>
      <c r="AN426" s="11" t="s">
        <v>58</v>
      </c>
      <c r="AO426" s="11" t="s">
        <v>94</v>
      </c>
      <c r="AP426" s="1" t="s">
        <v>261</v>
      </c>
      <c r="AQ426" s="11" t="s">
        <v>162</v>
      </c>
    </row>
    <row r="427" customFormat="false" ht="13.8" hidden="false" customHeight="false" outlineLevel="0" collapsed="false">
      <c r="A427" s="1" t="s">
        <v>257</v>
      </c>
      <c r="B427" s="1" t="n">
        <v>42</v>
      </c>
      <c r="C427" s="1" t="s">
        <v>88</v>
      </c>
      <c r="D427" s="1" t="n">
        <v>2020</v>
      </c>
      <c r="E427" s="1" t="s">
        <v>258</v>
      </c>
      <c r="F427" s="1" t="s">
        <v>262</v>
      </c>
      <c r="G427" s="1" t="n">
        <v>1.9</v>
      </c>
      <c r="H427" s="1" t="n">
        <v>475</v>
      </c>
      <c r="I427" s="1" t="n">
        <f aca="false">(G427 +10) / (H427/1000)</f>
        <v>25.0526315789474</v>
      </c>
      <c r="J427" s="1" t="n">
        <v>7.8</v>
      </c>
      <c r="K427" s="1" t="s">
        <v>74</v>
      </c>
      <c r="L427" s="1" t="s">
        <v>90</v>
      </c>
      <c r="M427" s="1" t="s">
        <v>260</v>
      </c>
      <c r="N427" s="1" t="s">
        <v>77</v>
      </c>
      <c r="O427" s="1" t="s">
        <v>77</v>
      </c>
      <c r="P427" s="1" t="s">
        <v>92</v>
      </c>
      <c r="Q427" s="1" t="s">
        <v>184</v>
      </c>
      <c r="R427" s="1" t="n">
        <v>1.24</v>
      </c>
      <c r="S427" s="11" t="s">
        <v>79</v>
      </c>
      <c r="T427" s="1" t="n">
        <v>2013</v>
      </c>
      <c r="U427" s="26" t="n">
        <v>5</v>
      </c>
      <c r="V427" s="11" t="s">
        <v>54</v>
      </c>
      <c r="W427" s="11" t="n">
        <f aca="false">R427*U427</f>
        <v>6.2</v>
      </c>
      <c r="X427" s="2" t="n">
        <v>10.83</v>
      </c>
      <c r="Y427" s="2" t="n">
        <v>0.59</v>
      </c>
      <c r="Z427" s="13" t="n">
        <f aca="false">Y427*SQRT(AA427)</f>
        <v>1.02190997646564</v>
      </c>
      <c r="AA427" s="11" t="n">
        <v>3</v>
      </c>
      <c r="AB427" s="2" t="n">
        <v>5.82</v>
      </c>
      <c r="AC427" s="2" t="n">
        <v>1.13</v>
      </c>
      <c r="AD427" s="13" t="n">
        <f aca="false">AC427*SQRT(AE427)</f>
        <v>1.95721741255283</v>
      </c>
      <c r="AE427" s="11" t="n">
        <v>3</v>
      </c>
      <c r="AF427" s="11" t="n">
        <f aca="false">LN(AB427/X427)</f>
        <v>-0.621019799269553</v>
      </c>
      <c r="AG427" s="11" t="n">
        <f aca="false">((AD427)^2/((AB427)^2 * AE427)) + ((Z427)^2/((X427)^2 * AA427))</f>
        <v>0.040665243602786</v>
      </c>
      <c r="AH427" s="11" t="n">
        <f aca="false">((AA427*AE427)/(AA427+AE427)) + ((U427*U427)/(U427+U427))</f>
        <v>4</v>
      </c>
      <c r="AI427" s="1" t="n">
        <f aca="false">AH427/6</f>
        <v>0.666666666666667</v>
      </c>
      <c r="AJ427" s="11" t="n">
        <f aca="false">AF427*AI427</f>
        <v>-0.414013199513035</v>
      </c>
      <c r="AK427" s="11" t="s">
        <v>55</v>
      </c>
      <c r="AL427" s="11" t="s">
        <v>56</v>
      </c>
      <c r="AM427" s="1" t="s">
        <v>57</v>
      </c>
      <c r="AN427" s="11" t="s">
        <v>58</v>
      </c>
      <c r="AO427" s="11" t="s">
        <v>94</v>
      </c>
      <c r="AP427" s="1" t="s">
        <v>261</v>
      </c>
      <c r="AQ427" s="11" t="s">
        <v>162</v>
      </c>
    </row>
    <row r="428" customFormat="false" ht="13.8" hidden="false" customHeight="false" outlineLevel="0" collapsed="false">
      <c r="R428" s="2"/>
      <c r="S428" s="2"/>
    </row>
    <row r="429" customFormat="false" ht="13.8" hidden="false" customHeight="false" outlineLevel="0" collapsed="false">
      <c r="R429" s="2"/>
      <c r="S429" s="2"/>
    </row>
    <row r="430" customFormat="false" ht="13.8" hidden="false" customHeight="false" outlineLevel="0" collapsed="false">
      <c r="R430" s="2"/>
      <c r="S430" s="2"/>
    </row>
    <row r="431" customFormat="false" ht="13.8" hidden="false" customHeight="false" outlineLevel="0" collapsed="false">
      <c r="R431" s="2"/>
      <c r="S431" s="2"/>
    </row>
    <row r="432" customFormat="false" ht="13.8" hidden="false" customHeight="false" outlineLevel="0" collapsed="false">
      <c r="R432" s="2"/>
      <c r="S432" s="2"/>
    </row>
    <row r="433" customFormat="false" ht="13.8" hidden="false" customHeight="false" outlineLevel="0" collapsed="false">
      <c r="R433" s="2"/>
      <c r="S433" s="2"/>
    </row>
    <row r="434" customFormat="false" ht="13.8" hidden="false" customHeight="false" outlineLevel="0" collapsed="false">
      <c r="R434" s="2"/>
      <c r="S434" s="2"/>
    </row>
    <row r="435" customFormat="false" ht="13.8" hidden="false" customHeight="false" outlineLevel="0" collapsed="false">
      <c r="R435" s="2"/>
      <c r="S435" s="2"/>
      <c r="X435" s="26"/>
    </row>
    <row r="436" customFormat="false" ht="13.8" hidden="false" customHeight="false" outlineLevel="0" collapsed="false">
      <c r="R436" s="2"/>
      <c r="S436" s="2"/>
      <c r="X436" s="26"/>
    </row>
    <row r="437" customFormat="false" ht="13.8" hidden="false" customHeight="false" outlineLevel="0" collapsed="false">
      <c r="X437" s="26"/>
    </row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350"/>
  <sheetViews>
    <sheetView showFormulas="false" showGridLines="true" showRowColHeaders="true" showZeros="true" rightToLeft="false" tabSelected="true" showOutlineSymbols="true" defaultGridColor="true" view="normal" topLeftCell="A60" colorId="64" zoomScale="90" zoomScaleNormal="90" zoomScalePageLayoutView="100" workbookViewId="0">
      <pane xSplit="1" ySplit="0" topLeftCell="X60" activePane="topRight" state="frozen"/>
      <selection pane="topLeft" activeCell="A60" activeCellId="0" sqref="A60"/>
      <selection pane="topRight" activeCell="A85" activeCellId="0" sqref="A85"/>
    </sheetView>
  </sheetViews>
  <sheetFormatPr defaultColWidth="8.82421875" defaultRowHeight="13.8" zeroHeight="false" outlineLevelRow="0" outlineLevelCol="0"/>
  <cols>
    <col collapsed="false" customWidth="true" hidden="false" outlineLevel="0" max="1" min="1" style="1" width="15.33"/>
    <col collapsed="false" customWidth="false" hidden="false" outlineLevel="0" max="15" min="2" style="1" width="8.83"/>
    <col collapsed="false" customWidth="true" hidden="false" outlineLevel="0" max="16" min="16" style="1" width="17"/>
    <col collapsed="false" customWidth="true" hidden="false" outlineLevel="0" max="17" min="17" style="1" width="33.69"/>
    <col collapsed="false" customWidth="false" hidden="false" outlineLevel="0" max="19" min="18" style="1" width="8.83"/>
    <col collapsed="false" customWidth="true" hidden="false" outlineLevel="0" max="20" min="20" style="1" width="10.51"/>
    <col collapsed="false" customWidth="false" hidden="false" outlineLevel="0" max="23" min="22" style="1" width="8.83"/>
    <col collapsed="false" customWidth="true" hidden="false" outlineLevel="0" max="24" min="24" style="2" width="14.82"/>
    <col collapsed="false" customWidth="true" hidden="false" outlineLevel="0" max="25" min="25" style="2" width="9.16"/>
    <col collapsed="false" customWidth="true" hidden="false" outlineLevel="0" max="26" min="26" style="2" width="12.67"/>
    <col collapsed="false" customWidth="true" hidden="false" outlineLevel="0" max="27" min="27" style="1" width="9.16"/>
    <col collapsed="false" customWidth="true" hidden="false" outlineLevel="0" max="29" min="28" style="2" width="9.16"/>
    <col collapsed="false" customWidth="true" hidden="false" outlineLevel="0" max="30" min="30" style="2" width="12.67"/>
    <col collapsed="false" customWidth="true" hidden="false" outlineLevel="0" max="31" min="31" style="1" width="9.16"/>
    <col collapsed="false" customWidth="false" hidden="false" outlineLevel="0" max="35" min="32" style="1" width="8.83"/>
    <col collapsed="false" customWidth="true" hidden="false" outlineLevel="0" max="37" min="36" style="1" width="10.31"/>
    <col collapsed="false" customWidth="true" hidden="false" outlineLevel="0" max="38" min="38" style="1" width="14.59"/>
    <col collapsed="false" customWidth="true" hidden="false" outlineLevel="0" max="39" min="39" style="1" width="19.06"/>
    <col collapsed="false" customWidth="false" hidden="false" outlineLevel="0" max="1023" min="40" style="1" width="8.83"/>
    <col collapsed="false" customWidth="true" hidden="false" outlineLevel="0" max="16384" min="16384" style="0" width="11.53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27" t="s">
        <v>20</v>
      </c>
      <c r="V1" s="6" t="s">
        <v>21</v>
      </c>
      <c r="W1" s="6" t="s">
        <v>22</v>
      </c>
      <c r="X1" s="7" t="s">
        <v>23</v>
      </c>
      <c r="Y1" s="7" t="s">
        <v>24</v>
      </c>
      <c r="Z1" s="7" t="s">
        <v>25</v>
      </c>
      <c r="AA1" s="8" t="s">
        <v>26</v>
      </c>
      <c r="AB1" s="7" t="s">
        <v>27</v>
      </c>
      <c r="AC1" s="7" t="s">
        <v>28</v>
      </c>
      <c r="AD1" s="7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9" t="s">
        <v>36</v>
      </c>
      <c r="AL1" s="9" t="s">
        <v>37</v>
      </c>
      <c r="AM1" s="8" t="s">
        <v>38</v>
      </c>
      <c r="AN1" s="8" t="s">
        <v>263</v>
      </c>
      <c r="AO1" s="10" t="s">
        <v>40</v>
      </c>
      <c r="AP1" s="8" t="s">
        <v>41</v>
      </c>
      <c r="AQ1" s="11" t="s">
        <v>42</v>
      </c>
    </row>
    <row r="2" customFormat="false" ht="13.8" hidden="false" customHeight="false" outlineLevel="0" collapsed="false">
      <c r="A2" s="11" t="s">
        <v>71</v>
      </c>
      <c r="B2" s="11" t="n">
        <v>2</v>
      </c>
      <c r="C2" s="11" t="s">
        <v>72</v>
      </c>
      <c r="D2" s="11" t="n">
        <v>2015</v>
      </c>
      <c r="E2" s="11" t="s">
        <v>73</v>
      </c>
      <c r="F2" s="11" t="s">
        <v>46</v>
      </c>
      <c r="G2" s="1" t="n">
        <v>12.4</v>
      </c>
      <c r="H2" s="11" t="n">
        <v>460</v>
      </c>
      <c r="I2" s="11" t="n">
        <f aca="false">(G2+10) / (H2/1000)</f>
        <v>48.695652173913</v>
      </c>
      <c r="J2" s="11" t="n">
        <v>8.1</v>
      </c>
      <c r="K2" s="1" t="s">
        <v>74</v>
      </c>
      <c r="L2" s="11" t="s">
        <v>85</v>
      </c>
      <c r="M2" s="11" t="s">
        <v>86</v>
      </c>
      <c r="N2" s="11" t="s">
        <v>50</v>
      </c>
      <c r="O2" s="11" t="s">
        <v>77</v>
      </c>
      <c r="P2" s="11" t="s">
        <v>51</v>
      </c>
      <c r="Q2" s="11" t="s">
        <v>78</v>
      </c>
      <c r="R2" s="11" t="n">
        <v>1.5</v>
      </c>
      <c r="S2" s="11" t="str">
        <f aca="false">IF(R2&gt;=2,"&gt; 2","&lt; 2")</f>
        <v>&lt; 2</v>
      </c>
      <c r="T2" s="1" t="s">
        <v>264</v>
      </c>
      <c r="U2" s="28" t="n">
        <v>4</v>
      </c>
      <c r="V2" s="11" t="s">
        <v>80</v>
      </c>
      <c r="W2" s="11" t="n">
        <f aca="false">R2 *U2</f>
        <v>6</v>
      </c>
      <c r="X2" s="13" t="n">
        <v>510.72</v>
      </c>
      <c r="Y2" s="13" t="n">
        <v>44.8</v>
      </c>
      <c r="Z2" s="13" t="n">
        <f aca="false">Y2*SQRT(AA2)</f>
        <v>77.5958761790857</v>
      </c>
      <c r="AA2" s="11" t="n">
        <v>3</v>
      </c>
      <c r="AB2" s="13" t="n">
        <v>548.8</v>
      </c>
      <c r="AC2" s="13" t="n">
        <v>123.2</v>
      </c>
      <c r="AD2" s="13" t="n">
        <f aca="false">AC2*SQRT(AE2)</f>
        <v>213.388659492486</v>
      </c>
      <c r="AE2" s="11" t="n">
        <v>3</v>
      </c>
      <c r="AF2" s="11" t="n">
        <f aca="false">LN(AB2/X2)</f>
        <v>0.0719125815902861</v>
      </c>
      <c r="AG2" s="11" t="n">
        <f aca="false">((AD2)^2/((AB2)^2 * AE2)) + ((Z2)^2/((X2)^2 * AA2))</f>
        <v>0.0580903437561732</v>
      </c>
      <c r="AH2" s="11" t="n">
        <f aca="false">1/AG2</f>
        <v>17.214565026459</v>
      </c>
      <c r="AI2" s="11" t="n">
        <f aca="false">AH2/18</f>
        <v>0.956364723692167</v>
      </c>
      <c r="AJ2" s="11" t="n">
        <f aca="false">AI2*AF2</f>
        <v>0.0687746562225844</v>
      </c>
      <c r="AK2" s="11" t="s">
        <v>265</v>
      </c>
      <c r="AL2" s="11" t="s">
        <v>266</v>
      </c>
      <c r="AM2" s="11" t="s">
        <v>267</v>
      </c>
      <c r="AN2" s="11" t="s">
        <v>58</v>
      </c>
      <c r="AO2" s="11" t="s">
        <v>82</v>
      </c>
      <c r="AP2" s="11" t="s">
        <v>268</v>
      </c>
      <c r="AQ2" s="11" t="s">
        <v>83</v>
      </c>
      <c r="AT2" s="1" t="n">
        <f aca="false">((AE2 *AA2)/(AE2+AA2)) + ((U2*U2)/(U2+U2))</f>
        <v>3.5</v>
      </c>
    </row>
    <row r="3" customFormat="false" ht="13.8" hidden="false" customHeight="false" outlineLevel="0" collapsed="false">
      <c r="A3" s="11" t="s">
        <v>71</v>
      </c>
      <c r="B3" s="11" t="n">
        <v>2</v>
      </c>
      <c r="C3" s="11" t="s">
        <v>72</v>
      </c>
      <c r="D3" s="11" t="n">
        <v>2015</v>
      </c>
      <c r="E3" s="11" t="s">
        <v>73</v>
      </c>
      <c r="F3" s="11" t="s">
        <v>84</v>
      </c>
      <c r="G3" s="1" t="n">
        <v>12.4</v>
      </c>
      <c r="H3" s="11" t="n">
        <v>460</v>
      </c>
      <c r="I3" s="11" t="n">
        <f aca="false">(G3+10) / (H3/1000)</f>
        <v>48.695652173913</v>
      </c>
      <c r="J3" s="11" t="n">
        <v>8.1</v>
      </c>
      <c r="K3" s="1" t="s">
        <v>74</v>
      </c>
      <c r="L3" s="11" t="s">
        <v>85</v>
      </c>
      <c r="M3" s="11" t="s">
        <v>86</v>
      </c>
      <c r="N3" s="11" t="s">
        <v>50</v>
      </c>
      <c r="O3" s="11" t="s">
        <v>77</v>
      </c>
      <c r="P3" s="11" t="s">
        <v>51</v>
      </c>
      <c r="Q3" s="11" t="s">
        <v>78</v>
      </c>
      <c r="R3" s="11" t="n">
        <v>1.5</v>
      </c>
      <c r="S3" s="11" t="str">
        <f aca="false">IF(R3&gt;=2,"&gt; 2","&lt; 2")</f>
        <v>&lt; 2</v>
      </c>
      <c r="T3" s="1" t="s">
        <v>264</v>
      </c>
      <c r="U3" s="28" t="n">
        <v>4</v>
      </c>
      <c r="V3" s="11" t="s">
        <v>80</v>
      </c>
      <c r="W3" s="11" t="n">
        <f aca="false">R3 *U3</f>
        <v>6</v>
      </c>
      <c r="X3" s="13" t="n">
        <v>739.2</v>
      </c>
      <c r="Y3" s="13" t="n">
        <v>268.8</v>
      </c>
      <c r="Z3" s="13" t="n">
        <f aca="false">Y3*SQRT(AA3)</f>
        <v>465.575257074514</v>
      </c>
      <c r="AA3" s="11" t="n">
        <v>3</v>
      </c>
      <c r="AB3" s="13" t="n">
        <v>582.4</v>
      </c>
      <c r="AC3" s="13" t="n">
        <v>150.08</v>
      </c>
      <c r="AD3" s="13" t="n">
        <f aca="false">AC3*SQRT(AE3)</f>
        <v>259.946185199937</v>
      </c>
      <c r="AE3" s="11" t="n">
        <v>3</v>
      </c>
      <c r="AF3" s="11" t="n">
        <f aca="false">LN(AB3/X3)</f>
        <v>-0.238411023444998</v>
      </c>
      <c r="AG3" s="11" t="n">
        <f aca="false">((AD3)^2/((AB3)^2 * AE3)) + ((Z3)^2/((X3)^2 * AA3))</f>
        <v>0.198636730402465</v>
      </c>
      <c r="AH3" s="11" t="n">
        <f aca="false">1/AG3</f>
        <v>5.03431564733201</v>
      </c>
      <c r="AI3" s="11" t="n">
        <f aca="false">AH3/18</f>
        <v>0.279684202629556</v>
      </c>
      <c r="AJ3" s="11" t="n">
        <f aca="false">AI3*AF3</f>
        <v>-0.0666797969903107</v>
      </c>
      <c r="AK3" s="11" t="s">
        <v>265</v>
      </c>
      <c r="AL3" s="11" t="s">
        <v>266</v>
      </c>
      <c r="AM3" s="11" t="s">
        <v>267</v>
      </c>
      <c r="AN3" s="11" t="s">
        <v>58</v>
      </c>
      <c r="AO3" s="11" t="s">
        <v>82</v>
      </c>
      <c r="AP3" s="11" t="s">
        <v>268</v>
      </c>
      <c r="AQ3" s="11" t="s">
        <v>83</v>
      </c>
      <c r="AT3" s="1" t="n">
        <f aca="false">((AE3 *AA3)/(AE3+AA3)) + ((U3*U3)/(U3+U3))</f>
        <v>3.5</v>
      </c>
    </row>
    <row r="4" customFormat="false" ht="13.8" hidden="false" customHeight="false" outlineLevel="0" collapsed="false">
      <c r="A4" s="11" t="s">
        <v>71</v>
      </c>
      <c r="B4" s="11" t="n">
        <v>2</v>
      </c>
      <c r="C4" s="11" t="s">
        <v>72</v>
      </c>
      <c r="D4" s="11" t="n">
        <v>2015</v>
      </c>
      <c r="E4" s="11" t="s">
        <v>73</v>
      </c>
      <c r="F4" s="11" t="s">
        <v>46</v>
      </c>
      <c r="G4" s="1" t="n">
        <v>12.4</v>
      </c>
      <c r="H4" s="11" t="n">
        <v>460</v>
      </c>
      <c r="I4" s="11" t="n">
        <f aca="false">(G4+10) / (H4/1000)</f>
        <v>48.695652173913</v>
      </c>
      <c r="J4" s="11" t="n">
        <v>8.1</v>
      </c>
      <c r="K4" s="1" t="s">
        <v>74</v>
      </c>
      <c r="L4" s="11" t="s">
        <v>75</v>
      </c>
      <c r="M4" s="11" t="s">
        <v>76</v>
      </c>
      <c r="N4" s="11" t="s">
        <v>50</v>
      </c>
      <c r="O4" s="11" t="s">
        <v>77</v>
      </c>
      <c r="P4" s="11" t="s">
        <v>51</v>
      </c>
      <c r="Q4" s="11" t="s">
        <v>78</v>
      </c>
      <c r="R4" s="11" t="n">
        <v>1.5</v>
      </c>
      <c r="S4" s="11" t="str">
        <f aca="false">IF(R4&gt;=2,"&gt; 2","&lt; 2")</f>
        <v>&lt; 2</v>
      </c>
      <c r="T4" s="1" t="s">
        <v>269</v>
      </c>
      <c r="U4" s="28" t="n">
        <v>4</v>
      </c>
      <c r="V4" s="11" t="s">
        <v>80</v>
      </c>
      <c r="W4" s="11" t="n">
        <f aca="false">R4 *U4</f>
        <v>6</v>
      </c>
      <c r="X4" s="13" t="n">
        <v>775.04</v>
      </c>
      <c r="Y4" s="13" t="n">
        <v>85.12</v>
      </c>
      <c r="Z4" s="13" t="n">
        <f aca="false">Y4*SQRT(AA4)</f>
        <v>147.432164740263</v>
      </c>
      <c r="AA4" s="11" t="n">
        <v>3</v>
      </c>
      <c r="AB4" s="13" t="n">
        <v>853.44</v>
      </c>
      <c r="AC4" s="13" t="n">
        <v>40.32</v>
      </c>
      <c r="AD4" s="13" t="n">
        <f aca="false">AC4*SQRT(AE4)</f>
        <v>69.8362885611771</v>
      </c>
      <c r="AE4" s="11" t="n">
        <v>3</v>
      </c>
      <c r="AF4" s="11" t="n">
        <f aca="false">LN(AB4/X4)</f>
        <v>0.0963606000689769</v>
      </c>
      <c r="AG4" s="11" t="n">
        <f aca="false">((AD4)^2/((AB4)^2 * AE4)) + ((Z4)^2/((X4)^2 * AA4))</f>
        <v>0.01429388424616</v>
      </c>
      <c r="AH4" s="11" t="n">
        <f aca="false">1/AG4</f>
        <v>69.9599900753811</v>
      </c>
      <c r="AI4" s="11" t="n">
        <f aca="false">AH4/18</f>
        <v>3.88666611529895</v>
      </c>
      <c r="AJ4" s="11" t="n">
        <f aca="false">AI4*AF4</f>
        <v>0.374521479137966</v>
      </c>
      <c r="AK4" s="11" t="s">
        <v>265</v>
      </c>
      <c r="AL4" s="11" t="s">
        <v>266</v>
      </c>
      <c r="AM4" s="11" t="s">
        <v>267</v>
      </c>
      <c r="AN4" s="11" t="s">
        <v>58</v>
      </c>
      <c r="AO4" s="11" t="s">
        <v>82</v>
      </c>
      <c r="AP4" s="11" t="s">
        <v>268</v>
      </c>
      <c r="AQ4" s="11" t="s">
        <v>83</v>
      </c>
      <c r="AT4" s="1" t="n">
        <f aca="false">((AE4 *AA4)/(AE4+AA4)) + ((U4*U4)/(U4+U4))</f>
        <v>3.5</v>
      </c>
    </row>
    <row r="5" customFormat="false" ht="13.8" hidden="false" customHeight="false" outlineLevel="0" collapsed="false">
      <c r="A5" s="11" t="s">
        <v>71</v>
      </c>
      <c r="B5" s="11" t="n">
        <v>2</v>
      </c>
      <c r="C5" s="11" t="s">
        <v>72</v>
      </c>
      <c r="D5" s="11" t="n">
        <v>2015</v>
      </c>
      <c r="E5" s="11" t="s">
        <v>73</v>
      </c>
      <c r="F5" s="11" t="s">
        <v>84</v>
      </c>
      <c r="G5" s="1" t="n">
        <v>12.4</v>
      </c>
      <c r="H5" s="11" t="n">
        <v>460</v>
      </c>
      <c r="I5" s="11" t="n">
        <f aca="false">(G5+10) / (H5/1000)</f>
        <v>48.695652173913</v>
      </c>
      <c r="J5" s="11" t="n">
        <v>8.1</v>
      </c>
      <c r="K5" s="1" t="s">
        <v>74</v>
      </c>
      <c r="L5" s="11" t="s">
        <v>75</v>
      </c>
      <c r="M5" s="11" t="s">
        <v>76</v>
      </c>
      <c r="N5" s="11" t="s">
        <v>50</v>
      </c>
      <c r="O5" s="11" t="s">
        <v>77</v>
      </c>
      <c r="P5" s="11" t="s">
        <v>51</v>
      </c>
      <c r="Q5" s="11" t="s">
        <v>78</v>
      </c>
      <c r="R5" s="11" t="n">
        <v>1.5</v>
      </c>
      <c r="S5" s="11" t="str">
        <f aca="false">IF(R5&gt;=2,"&gt; 2","&lt; 2")</f>
        <v>&lt; 2</v>
      </c>
      <c r="T5" s="1" t="s">
        <v>269</v>
      </c>
      <c r="U5" s="28" t="n">
        <v>4</v>
      </c>
      <c r="V5" s="11" t="s">
        <v>80</v>
      </c>
      <c r="W5" s="11" t="n">
        <f aca="false">R5 *U5</f>
        <v>6</v>
      </c>
      <c r="X5" s="13" t="n">
        <v>835.52</v>
      </c>
      <c r="Y5" s="13" t="n">
        <v>42.56</v>
      </c>
      <c r="Z5" s="13" t="n">
        <f aca="false">Y5*SQRT(AA5)</f>
        <v>73.7160823701314</v>
      </c>
      <c r="AA5" s="11" t="n">
        <v>3</v>
      </c>
      <c r="AB5" s="13" t="n">
        <v>826.56</v>
      </c>
      <c r="AC5" s="13" t="n">
        <v>42.56</v>
      </c>
      <c r="AD5" s="13" t="n">
        <f aca="false">AC5*SQRT(AE5)</f>
        <v>73.7160823701314</v>
      </c>
      <c r="AE5" s="11" t="n">
        <v>3</v>
      </c>
      <c r="AF5" s="11" t="n">
        <f aca="false">LN(AB5/X5)</f>
        <v>-0.0107817756032884</v>
      </c>
      <c r="AG5" s="11" t="n">
        <f aca="false">((AD5)^2/((AB5)^2 * AE5)) + ((Z5)^2/((X5)^2 * AA5))</f>
        <v>0.00524598738318816</v>
      </c>
      <c r="AH5" s="11" t="n">
        <f aca="false">1/AG5</f>
        <v>190.621884300505</v>
      </c>
      <c r="AI5" s="11" t="n">
        <f aca="false">AH5/18</f>
        <v>10.5901046833614</v>
      </c>
      <c r="AJ5" s="11" t="n">
        <f aca="false">AI5*AF5</f>
        <v>-0.114180132311336</v>
      </c>
      <c r="AK5" s="11" t="s">
        <v>265</v>
      </c>
      <c r="AL5" s="11" t="s">
        <v>266</v>
      </c>
      <c r="AM5" s="11" t="s">
        <v>267</v>
      </c>
      <c r="AN5" s="11" t="s">
        <v>58</v>
      </c>
      <c r="AO5" s="11" t="s">
        <v>82</v>
      </c>
      <c r="AP5" s="11" t="s">
        <v>268</v>
      </c>
      <c r="AQ5" s="11" t="s">
        <v>83</v>
      </c>
    </row>
    <row r="6" customFormat="false" ht="13.8" hidden="false" customHeight="false" outlineLevel="0" collapsed="false">
      <c r="A6" s="11" t="s">
        <v>71</v>
      </c>
      <c r="B6" s="11" t="n">
        <v>2</v>
      </c>
      <c r="C6" s="11" t="s">
        <v>72</v>
      </c>
      <c r="D6" s="11" t="n">
        <v>2015</v>
      </c>
      <c r="E6" s="11" t="s">
        <v>73</v>
      </c>
      <c r="F6" s="11" t="s">
        <v>46</v>
      </c>
      <c r="G6" s="1" t="n">
        <v>12.4</v>
      </c>
      <c r="H6" s="11" t="n">
        <v>460</v>
      </c>
      <c r="I6" s="11" t="n">
        <f aca="false">(G6+10) / (H6/1000)</f>
        <v>48.695652173913</v>
      </c>
      <c r="J6" s="11" t="n">
        <v>8.1</v>
      </c>
      <c r="K6" s="1" t="s">
        <v>74</v>
      </c>
      <c r="L6" s="11" t="s">
        <v>85</v>
      </c>
      <c r="M6" s="11" t="s">
        <v>86</v>
      </c>
      <c r="N6" s="11" t="s">
        <v>50</v>
      </c>
      <c r="O6" s="11" t="s">
        <v>77</v>
      </c>
      <c r="P6" s="11" t="s">
        <v>51</v>
      </c>
      <c r="Q6" s="11" t="s">
        <v>78</v>
      </c>
      <c r="R6" s="11" t="n">
        <v>1.5</v>
      </c>
      <c r="S6" s="11" t="str">
        <f aca="false">IF(R6&gt;=2,"&gt; 2","&lt; 2")</f>
        <v>&lt; 2</v>
      </c>
      <c r="T6" s="1" t="s">
        <v>270</v>
      </c>
      <c r="U6" s="28" t="n">
        <v>4</v>
      </c>
      <c r="V6" s="11" t="s">
        <v>80</v>
      </c>
      <c r="W6" s="11" t="n">
        <f aca="false">R6 *U6</f>
        <v>6</v>
      </c>
      <c r="X6" s="13" t="n">
        <v>477.12</v>
      </c>
      <c r="Y6" s="13" t="n">
        <v>78.4</v>
      </c>
      <c r="Z6" s="13" t="n">
        <f aca="false">Y6*SQRT(AA6)</f>
        <v>135.7927833134</v>
      </c>
      <c r="AA6" s="11" t="n">
        <v>3</v>
      </c>
      <c r="AB6" s="13" t="n">
        <v>627.2</v>
      </c>
      <c r="AC6" s="13" t="n">
        <v>120.96</v>
      </c>
      <c r="AD6" s="13" t="n">
        <f aca="false">AC6*SQRT(AE6)</f>
        <v>209.508865683531</v>
      </c>
      <c r="AE6" s="11" t="n">
        <v>3</v>
      </c>
      <c r="AF6" s="11" t="n">
        <f aca="false">LN(AB6/X6)</f>
        <v>0.273497437459825</v>
      </c>
      <c r="AG6" s="11" t="n">
        <f aca="false">((AD6)^2/((AB6)^2 * AE6)) + ((Z6)^2/((X6)^2 * AA6))</f>
        <v>0.064194693085857</v>
      </c>
      <c r="AH6" s="11" t="n">
        <f aca="false">1/AG6</f>
        <v>15.5776116674092</v>
      </c>
      <c r="AI6" s="11" t="n">
        <f aca="false">AH6/18</f>
        <v>0.865422870411623</v>
      </c>
      <c r="AJ6" s="11" t="n">
        <f aca="false">AI6*AF6</f>
        <v>0.236690937376705</v>
      </c>
      <c r="AK6" s="11" t="s">
        <v>265</v>
      </c>
      <c r="AL6" s="11" t="s">
        <v>266</v>
      </c>
      <c r="AM6" s="11" t="s">
        <v>267</v>
      </c>
      <c r="AN6" s="11" t="s">
        <v>58</v>
      </c>
      <c r="AO6" s="11" t="s">
        <v>82</v>
      </c>
      <c r="AP6" s="11" t="s">
        <v>268</v>
      </c>
      <c r="AQ6" s="11" t="s">
        <v>83</v>
      </c>
    </row>
    <row r="7" customFormat="false" ht="13.8" hidden="false" customHeight="false" outlineLevel="0" collapsed="false">
      <c r="A7" s="11" t="s">
        <v>71</v>
      </c>
      <c r="B7" s="11" t="n">
        <v>2</v>
      </c>
      <c r="C7" s="11" t="s">
        <v>72</v>
      </c>
      <c r="D7" s="11" t="n">
        <v>2015</v>
      </c>
      <c r="E7" s="11" t="s">
        <v>73</v>
      </c>
      <c r="F7" s="11" t="s">
        <v>84</v>
      </c>
      <c r="G7" s="1" t="n">
        <v>12.4</v>
      </c>
      <c r="H7" s="11" t="n">
        <v>460</v>
      </c>
      <c r="I7" s="11" t="n">
        <f aca="false">(G7+10) / (H7/1000)</f>
        <v>48.695652173913</v>
      </c>
      <c r="J7" s="11" t="n">
        <v>8.1</v>
      </c>
      <c r="K7" s="1" t="s">
        <v>74</v>
      </c>
      <c r="L7" s="11" t="s">
        <v>85</v>
      </c>
      <c r="M7" s="11" t="s">
        <v>86</v>
      </c>
      <c r="N7" s="11" t="s">
        <v>50</v>
      </c>
      <c r="O7" s="11" t="s">
        <v>77</v>
      </c>
      <c r="P7" s="11" t="s">
        <v>51</v>
      </c>
      <c r="Q7" s="11" t="s">
        <v>78</v>
      </c>
      <c r="R7" s="11" t="n">
        <v>1.5</v>
      </c>
      <c r="S7" s="11" t="str">
        <f aca="false">IF(R7&gt;=2,"&gt; 2","&lt; 2")</f>
        <v>&lt; 2</v>
      </c>
      <c r="T7" s="1" t="s">
        <v>270</v>
      </c>
      <c r="U7" s="28" t="n">
        <v>4</v>
      </c>
      <c r="V7" s="11" t="s">
        <v>80</v>
      </c>
      <c r="W7" s="11" t="n">
        <f aca="false">R7 *U7</f>
        <v>6</v>
      </c>
      <c r="X7" s="13" t="n">
        <v>866.88</v>
      </c>
      <c r="Y7" s="13" t="n">
        <v>87.36</v>
      </c>
      <c r="Z7" s="13" t="n">
        <f aca="false">Y7*SQRT(AA7)</f>
        <v>151.311958549217</v>
      </c>
      <c r="AA7" s="11" t="n">
        <v>3</v>
      </c>
      <c r="AB7" s="13" t="n">
        <v>799.68</v>
      </c>
      <c r="AC7" s="13" t="n">
        <v>49.28</v>
      </c>
      <c r="AD7" s="13" t="n">
        <f aca="false">AC7*SQRT(AE7)</f>
        <v>85.3554637969943</v>
      </c>
      <c r="AE7" s="11" t="n">
        <v>3</v>
      </c>
      <c r="AF7" s="11" t="n">
        <f aca="false">LN(AB7/X7)</f>
        <v>-0.0806889112501428</v>
      </c>
      <c r="AG7" s="11" t="n">
        <f aca="false">((AD7)^2/((AB7)^2 * AE7)) + ((Z7)^2/((X7)^2 * AA7))</f>
        <v>0.0139532371554758</v>
      </c>
      <c r="AH7" s="11" t="n">
        <f aca="false">1/AG7</f>
        <v>71.6679569663561</v>
      </c>
      <c r="AI7" s="11" t="n">
        <f aca="false">AH7/18</f>
        <v>3.98155316479756</v>
      </c>
      <c r="AJ7" s="11" t="n">
        <f aca="false">AI7*AF7</f>
        <v>-0.321267189952075</v>
      </c>
      <c r="AK7" s="11" t="s">
        <v>265</v>
      </c>
      <c r="AL7" s="11" t="s">
        <v>266</v>
      </c>
      <c r="AM7" s="11" t="s">
        <v>267</v>
      </c>
      <c r="AN7" s="11" t="s">
        <v>58</v>
      </c>
      <c r="AO7" s="11" t="s">
        <v>82</v>
      </c>
      <c r="AP7" s="11" t="s">
        <v>268</v>
      </c>
      <c r="AQ7" s="11" t="s">
        <v>83</v>
      </c>
    </row>
    <row r="8" customFormat="false" ht="13.8" hidden="false" customHeight="false" outlineLevel="0" collapsed="false">
      <c r="A8" s="11" t="s">
        <v>71</v>
      </c>
      <c r="B8" s="11" t="n">
        <v>2</v>
      </c>
      <c r="C8" s="11" t="s">
        <v>72</v>
      </c>
      <c r="D8" s="11" t="n">
        <v>2015</v>
      </c>
      <c r="E8" s="11" t="s">
        <v>73</v>
      </c>
      <c r="F8" s="11" t="s">
        <v>46</v>
      </c>
      <c r="G8" s="1" t="n">
        <v>12.4</v>
      </c>
      <c r="H8" s="11" t="n">
        <v>460</v>
      </c>
      <c r="I8" s="11" t="n">
        <f aca="false">(G8+10) / (H8/1000)</f>
        <v>48.695652173913</v>
      </c>
      <c r="J8" s="11" t="n">
        <v>8.1</v>
      </c>
      <c r="K8" s="1" t="s">
        <v>74</v>
      </c>
      <c r="L8" s="11" t="s">
        <v>75</v>
      </c>
      <c r="M8" s="11" t="s">
        <v>76</v>
      </c>
      <c r="N8" s="11" t="s">
        <v>50</v>
      </c>
      <c r="O8" s="11" t="s">
        <v>77</v>
      </c>
      <c r="P8" s="11" t="s">
        <v>51</v>
      </c>
      <c r="Q8" s="11" t="s">
        <v>78</v>
      </c>
      <c r="R8" s="11" t="n">
        <v>1.5</v>
      </c>
      <c r="S8" s="11" t="str">
        <f aca="false">IF(R8&gt;=2,"&gt; 2","&lt; 2")</f>
        <v>&lt; 2</v>
      </c>
      <c r="T8" s="1" t="s">
        <v>271</v>
      </c>
      <c r="U8" s="28" t="n">
        <v>4</v>
      </c>
      <c r="V8" s="11" t="s">
        <v>80</v>
      </c>
      <c r="W8" s="11" t="n">
        <f aca="false">R8 *U8</f>
        <v>6</v>
      </c>
      <c r="X8" s="13" t="n">
        <v>775.04</v>
      </c>
      <c r="Y8" s="13" t="n">
        <v>208.32</v>
      </c>
      <c r="Z8" s="13" t="n">
        <f aca="false">Y8*SQRT(AA8)</f>
        <v>360.820824232748</v>
      </c>
      <c r="AA8" s="11" t="n">
        <v>3</v>
      </c>
      <c r="AB8" s="13" t="n">
        <v>981.12</v>
      </c>
      <c r="AC8" s="13" t="n">
        <v>331.52</v>
      </c>
      <c r="AD8" s="13" t="n">
        <f aca="false">AC8*SQRT(AE8)</f>
        <v>574.209483725234</v>
      </c>
      <c r="AE8" s="11" t="n">
        <v>3</v>
      </c>
      <c r="AF8" s="11" t="n">
        <f aca="false">LN(AB8/X8)</f>
        <v>0.235780135318722</v>
      </c>
      <c r="AG8" s="11" t="n">
        <f aca="false">((AD8)^2/((AB8)^2 * AE8)) + ((Z8)^2/((X8)^2 * AA8))</f>
        <v>0.186422083573507</v>
      </c>
      <c r="AH8" s="11" t="n">
        <f aca="false">1/AG8</f>
        <v>5.36417135154321</v>
      </c>
      <c r="AI8" s="11" t="n">
        <f aca="false">AH8/18</f>
        <v>0.298009519530178</v>
      </c>
      <c r="AJ8" s="11" t="n">
        <f aca="false">AI8*AF8</f>
        <v>0.0702647248410928</v>
      </c>
      <c r="AK8" s="11" t="s">
        <v>265</v>
      </c>
      <c r="AL8" s="11" t="s">
        <v>266</v>
      </c>
      <c r="AM8" s="11" t="s">
        <v>267</v>
      </c>
      <c r="AN8" s="11" t="s">
        <v>58</v>
      </c>
      <c r="AO8" s="11" t="s">
        <v>82</v>
      </c>
      <c r="AP8" s="11" t="s">
        <v>268</v>
      </c>
      <c r="AQ8" s="11" t="s">
        <v>83</v>
      </c>
    </row>
    <row r="9" customFormat="false" ht="13.8" hidden="false" customHeight="false" outlineLevel="0" collapsed="false">
      <c r="A9" s="11" t="s">
        <v>71</v>
      </c>
      <c r="B9" s="11" t="n">
        <v>2</v>
      </c>
      <c r="C9" s="11" t="s">
        <v>72</v>
      </c>
      <c r="D9" s="11" t="n">
        <v>2015</v>
      </c>
      <c r="E9" s="11" t="s">
        <v>73</v>
      </c>
      <c r="F9" s="11" t="s">
        <v>84</v>
      </c>
      <c r="G9" s="1" t="n">
        <v>12.4</v>
      </c>
      <c r="H9" s="11" t="n">
        <v>460</v>
      </c>
      <c r="I9" s="11" t="n">
        <f aca="false">(G9+10) / (H9/1000)</f>
        <v>48.695652173913</v>
      </c>
      <c r="J9" s="11" t="n">
        <v>8.1</v>
      </c>
      <c r="K9" s="1" t="s">
        <v>74</v>
      </c>
      <c r="L9" s="11" t="s">
        <v>75</v>
      </c>
      <c r="M9" s="11" t="s">
        <v>76</v>
      </c>
      <c r="N9" s="11" t="s">
        <v>50</v>
      </c>
      <c r="O9" s="11" t="s">
        <v>77</v>
      </c>
      <c r="P9" s="11" t="s">
        <v>51</v>
      </c>
      <c r="Q9" s="11" t="s">
        <v>78</v>
      </c>
      <c r="R9" s="11" t="n">
        <v>1.5</v>
      </c>
      <c r="S9" s="11" t="str">
        <f aca="false">IF(R9&gt;=2,"&gt; 2","&lt; 2")</f>
        <v>&lt; 2</v>
      </c>
      <c r="T9" s="1" t="s">
        <v>271</v>
      </c>
      <c r="U9" s="28" t="n">
        <v>4</v>
      </c>
      <c r="V9" s="11" t="s">
        <v>80</v>
      </c>
      <c r="W9" s="11" t="n">
        <f aca="false">R9 *U9</f>
        <v>6</v>
      </c>
      <c r="X9" s="13" t="n">
        <v>819.84</v>
      </c>
      <c r="Y9" s="13" t="n">
        <v>22.4</v>
      </c>
      <c r="Z9" s="13" t="n">
        <f aca="false">Y9*SQRT(AA9)</f>
        <v>38.7979380895428</v>
      </c>
      <c r="AA9" s="11" t="n">
        <v>3</v>
      </c>
      <c r="AB9" s="13" t="n">
        <v>835.52</v>
      </c>
      <c r="AC9" s="13" t="n">
        <v>347.2</v>
      </c>
      <c r="AD9" s="13" t="n">
        <f aca="false">AC9*SQRT(AE9)</f>
        <v>601.368040387914</v>
      </c>
      <c r="AE9" s="11" t="n">
        <v>3</v>
      </c>
      <c r="AF9" s="11" t="n">
        <f aca="false">LN(AB9/X9)</f>
        <v>0.0189450862424492</v>
      </c>
      <c r="AG9" s="11" t="n">
        <f aca="false">((AD9)^2/((AB9)^2 * AE9)) + ((Z9)^2/((X9)^2 * AA9))</f>
        <v>0.173427982058286</v>
      </c>
      <c r="AH9" s="11" t="n">
        <f aca="false">1/AG9</f>
        <v>5.76608219810756</v>
      </c>
      <c r="AI9" s="11" t="n">
        <f aca="false">AH9/18</f>
        <v>0.320337899894864</v>
      </c>
      <c r="AJ9" s="11" t="n">
        <f aca="false">AI9*AF9</f>
        <v>0.00606882914023326</v>
      </c>
      <c r="AK9" s="11" t="s">
        <v>265</v>
      </c>
      <c r="AL9" s="11" t="s">
        <v>266</v>
      </c>
      <c r="AM9" s="11" t="s">
        <v>267</v>
      </c>
      <c r="AN9" s="11" t="s">
        <v>58</v>
      </c>
      <c r="AO9" s="11" t="s">
        <v>82</v>
      </c>
      <c r="AP9" s="11" t="s">
        <v>268</v>
      </c>
      <c r="AQ9" s="11" t="s">
        <v>83</v>
      </c>
    </row>
    <row r="10" customFormat="false" ht="13.8" hidden="false" customHeight="false" outlineLevel="0" collapsed="false">
      <c r="A10" s="11" t="s">
        <v>71</v>
      </c>
      <c r="B10" s="11" t="n">
        <v>2</v>
      </c>
      <c r="C10" s="11" t="s">
        <v>72</v>
      </c>
      <c r="D10" s="11" t="n">
        <v>2015</v>
      </c>
      <c r="E10" s="11" t="s">
        <v>73</v>
      </c>
      <c r="F10" s="11" t="s">
        <v>46</v>
      </c>
      <c r="G10" s="1" t="n">
        <v>12.4</v>
      </c>
      <c r="H10" s="11" t="n">
        <v>460</v>
      </c>
      <c r="I10" s="11" t="n">
        <f aca="false">(G10+10) / (H10/1000)</f>
        <v>48.695652173913</v>
      </c>
      <c r="J10" s="11" t="n">
        <v>8.1</v>
      </c>
      <c r="K10" s="1" t="s">
        <v>74</v>
      </c>
      <c r="L10" s="11" t="s">
        <v>85</v>
      </c>
      <c r="M10" s="11" t="s">
        <v>272</v>
      </c>
      <c r="N10" s="11" t="s">
        <v>50</v>
      </c>
      <c r="O10" s="11" t="s">
        <v>77</v>
      </c>
      <c r="P10" s="11" t="s">
        <v>51</v>
      </c>
      <c r="Q10" s="11" t="s">
        <v>78</v>
      </c>
      <c r="R10" s="11" t="n">
        <v>1.5</v>
      </c>
      <c r="S10" s="11" t="str">
        <f aca="false">IF(R10&gt;=2,"&gt; 2","&lt; 2")</f>
        <v>&lt; 2</v>
      </c>
      <c r="T10" s="1" t="s">
        <v>273</v>
      </c>
      <c r="U10" s="28" t="n">
        <v>4</v>
      </c>
      <c r="V10" s="11" t="s">
        <v>80</v>
      </c>
      <c r="W10" s="11" t="n">
        <f aca="false">R10 *U10</f>
        <v>6</v>
      </c>
      <c r="X10" s="13" t="n">
        <v>707.84</v>
      </c>
      <c r="Y10" s="13" t="n">
        <v>82.88</v>
      </c>
      <c r="Z10" s="13" t="n">
        <f aca="false">Y10*SQRT(AA10)</f>
        <v>143.552370931309</v>
      </c>
      <c r="AA10" s="11" t="n">
        <v>3</v>
      </c>
      <c r="AB10" s="13" t="n">
        <v>571.2</v>
      </c>
      <c r="AC10" s="13" t="n">
        <v>13.44</v>
      </c>
      <c r="AD10" s="13" t="n">
        <f aca="false">AC10*SQRT(AE10)</f>
        <v>23.2787628537257</v>
      </c>
      <c r="AE10" s="11" t="n">
        <v>3</v>
      </c>
      <c r="AF10" s="11" t="n">
        <f aca="false">LN(AB10/X10)</f>
        <v>-0.214478668428486</v>
      </c>
      <c r="AG10" s="11" t="n">
        <f aca="false">((AD10)^2/((AB10)^2 * AE10)) + ((Z10)^2/((X10)^2 * AA10))</f>
        <v>0.0142633752465141</v>
      </c>
      <c r="AH10" s="11" t="n">
        <f aca="false">1/AG10</f>
        <v>70.1096327283681</v>
      </c>
      <c r="AI10" s="11" t="n">
        <f aca="false">AH10/18</f>
        <v>3.89497959602045</v>
      </c>
      <c r="AJ10" s="11" t="n">
        <f aca="false">AI10*AF10</f>
        <v>-0.835390037310588</v>
      </c>
      <c r="AK10" s="11" t="s">
        <v>265</v>
      </c>
      <c r="AL10" s="11" t="s">
        <v>266</v>
      </c>
      <c r="AM10" s="11" t="s">
        <v>267</v>
      </c>
      <c r="AN10" s="11" t="s">
        <v>58</v>
      </c>
      <c r="AO10" s="11" t="s">
        <v>82</v>
      </c>
      <c r="AP10" s="11" t="s">
        <v>268</v>
      </c>
      <c r="AQ10" s="11" t="s">
        <v>83</v>
      </c>
    </row>
    <row r="11" customFormat="false" ht="13.8" hidden="false" customHeight="false" outlineLevel="0" collapsed="false">
      <c r="A11" s="11" t="s">
        <v>71</v>
      </c>
      <c r="B11" s="11" t="n">
        <v>2</v>
      </c>
      <c r="C11" s="11" t="s">
        <v>72</v>
      </c>
      <c r="D11" s="11" t="n">
        <v>2015</v>
      </c>
      <c r="E11" s="11" t="s">
        <v>73</v>
      </c>
      <c r="F11" s="11" t="s">
        <v>84</v>
      </c>
      <c r="G11" s="1" t="n">
        <v>12.4</v>
      </c>
      <c r="H11" s="11" t="n">
        <v>460</v>
      </c>
      <c r="I11" s="11" t="n">
        <f aca="false">(G11+10) / (H11/1000)</f>
        <v>48.695652173913</v>
      </c>
      <c r="J11" s="11" t="n">
        <v>8.1</v>
      </c>
      <c r="K11" s="1" t="s">
        <v>74</v>
      </c>
      <c r="L11" s="11" t="s">
        <v>85</v>
      </c>
      <c r="M11" s="11" t="s">
        <v>272</v>
      </c>
      <c r="N11" s="11" t="s">
        <v>50</v>
      </c>
      <c r="O11" s="11" t="s">
        <v>77</v>
      </c>
      <c r="P11" s="11" t="s">
        <v>51</v>
      </c>
      <c r="Q11" s="11" t="s">
        <v>78</v>
      </c>
      <c r="R11" s="11" t="n">
        <v>1.5</v>
      </c>
      <c r="S11" s="11" t="str">
        <f aca="false">IF(R11&gt;=2,"&gt; 2","&lt; 2")</f>
        <v>&lt; 2</v>
      </c>
      <c r="T11" s="1" t="s">
        <v>273</v>
      </c>
      <c r="U11" s="28" t="n">
        <v>4</v>
      </c>
      <c r="V11" s="11" t="s">
        <v>80</v>
      </c>
      <c r="W11" s="11" t="n">
        <f aca="false">R11 *U11</f>
        <v>6</v>
      </c>
      <c r="X11" s="13" t="n">
        <v>712.32</v>
      </c>
      <c r="Y11" s="13" t="n">
        <v>6.72</v>
      </c>
      <c r="Z11" s="13" t="n">
        <f aca="false">Y11*SQRT(AA11)</f>
        <v>11.6393814268629</v>
      </c>
      <c r="AA11" s="11" t="n">
        <v>3</v>
      </c>
      <c r="AB11" s="13" t="n">
        <v>584.64</v>
      </c>
      <c r="AC11" s="13" t="n">
        <v>24.64</v>
      </c>
      <c r="AD11" s="13" t="n">
        <f aca="false">AC11*SQRT(AE11)</f>
        <v>42.6777318984971</v>
      </c>
      <c r="AE11" s="11" t="n">
        <v>3</v>
      </c>
      <c r="AF11" s="11" t="n">
        <f aca="false">LN(AB11/X11)</f>
        <v>-0.197530975457484</v>
      </c>
      <c r="AG11" s="11" t="n">
        <f aca="false">((AD11)^2/((AB11)^2 * AE11)) + ((Z11)^2/((X11)^2 * AA11))</f>
        <v>0.0018652507266338</v>
      </c>
      <c r="AH11" s="11" t="n">
        <f aca="false">1/AG11</f>
        <v>536.120954529631</v>
      </c>
      <c r="AI11" s="11" t="n">
        <f aca="false">AH11/18</f>
        <v>29.7844974738684</v>
      </c>
      <c r="AJ11" s="11" t="n">
        <f aca="false">AI11*AF11</f>
        <v>-5.88336083952419</v>
      </c>
      <c r="AK11" s="11" t="s">
        <v>265</v>
      </c>
      <c r="AL11" s="11" t="s">
        <v>266</v>
      </c>
      <c r="AM11" s="11" t="s">
        <v>267</v>
      </c>
      <c r="AN11" s="11" t="s">
        <v>58</v>
      </c>
      <c r="AO11" s="11" t="s">
        <v>82</v>
      </c>
      <c r="AP11" s="11" t="s">
        <v>268</v>
      </c>
      <c r="AQ11" s="11" t="s">
        <v>83</v>
      </c>
    </row>
    <row r="12" customFormat="false" ht="13.8" hidden="false" customHeight="false" outlineLevel="0" collapsed="false">
      <c r="A12" s="11" t="s">
        <v>71</v>
      </c>
      <c r="B12" s="11" t="n">
        <v>2</v>
      </c>
      <c r="C12" s="11" t="s">
        <v>72</v>
      </c>
      <c r="D12" s="11" t="n">
        <v>2015</v>
      </c>
      <c r="E12" s="11" t="s">
        <v>73</v>
      </c>
      <c r="F12" s="11" t="s">
        <v>46</v>
      </c>
      <c r="G12" s="1" t="n">
        <v>12.4</v>
      </c>
      <c r="H12" s="11" t="n">
        <v>460</v>
      </c>
      <c r="I12" s="11" t="n">
        <f aca="false">(G12+10) / (H12/1000)</f>
        <v>48.695652173913</v>
      </c>
      <c r="J12" s="11" t="n">
        <v>8.1</v>
      </c>
      <c r="K12" s="1" t="s">
        <v>74</v>
      </c>
      <c r="L12" s="11" t="s">
        <v>75</v>
      </c>
      <c r="M12" s="11" t="s">
        <v>76</v>
      </c>
      <c r="N12" s="11" t="s">
        <v>50</v>
      </c>
      <c r="O12" s="11" t="s">
        <v>77</v>
      </c>
      <c r="P12" s="11" t="s">
        <v>51</v>
      </c>
      <c r="Q12" s="11" t="s">
        <v>78</v>
      </c>
      <c r="R12" s="11" t="n">
        <v>1.5</v>
      </c>
      <c r="S12" s="11" t="str">
        <f aca="false">IF(R12&gt;=2,"&gt; 2","&lt; 2")</f>
        <v>&lt; 2</v>
      </c>
      <c r="T12" s="1" t="s">
        <v>274</v>
      </c>
      <c r="U12" s="28" t="n">
        <v>4</v>
      </c>
      <c r="V12" s="11" t="s">
        <v>80</v>
      </c>
      <c r="W12" s="11" t="n">
        <f aca="false">R12 *U12</f>
        <v>6</v>
      </c>
      <c r="X12" s="13" t="n">
        <v>815.36</v>
      </c>
      <c r="Y12" s="13" t="n">
        <v>62.72</v>
      </c>
      <c r="Z12" s="13" t="n">
        <f aca="false">Y12*SQRT(AA12)</f>
        <v>108.63422665072</v>
      </c>
      <c r="AA12" s="11" t="n">
        <v>3</v>
      </c>
      <c r="AB12" s="13" t="n">
        <v>869.12</v>
      </c>
      <c r="AC12" s="13" t="n">
        <v>56</v>
      </c>
      <c r="AD12" s="13" t="n">
        <f aca="false">AC12*SQRT(AE12)</f>
        <v>96.9948452238571</v>
      </c>
      <c r="AE12" s="11" t="n">
        <v>3</v>
      </c>
      <c r="AF12" s="11" t="n">
        <f aca="false">LN(AB12/X12)</f>
        <v>0.0638514719865328</v>
      </c>
      <c r="AG12" s="11" t="n">
        <f aca="false">((AD12)^2/((AB12)^2 * AE12)) + ((Z12)^2/((X12)^2 * AA12))</f>
        <v>0.0100687699237983</v>
      </c>
      <c r="AH12" s="11" t="n">
        <f aca="false">1/AG12</f>
        <v>99.3169977631949</v>
      </c>
      <c r="AI12" s="11" t="n">
        <f aca="false">AH12/18</f>
        <v>5.51761098684416</v>
      </c>
      <c r="AJ12" s="11" t="n">
        <f aca="false">AI12*AF12</f>
        <v>0.352307583359066</v>
      </c>
      <c r="AK12" s="11" t="s">
        <v>265</v>
      </c>
      <c r="AL12" s="11" t="s">
        <v>266</v>
      </c>
      <c r="AM12" s="11" t="s">
        <v>267</v>
      </c>
      <c r="AN12" s="11" t="s">
        <v>58</v>
      </c>
      <c r="AO12" s="11" t="s">
        <v>82</v>
      </c>
      <c r="AP12" s="11" t="s">
        <v>268</v>
      </c>
      <c r="AQ12" s="11" t="s">
        <v>83</v>
      </c>
    </row>
    <row r="13" customFormat="false" ht="13.8" hidden="false" customHeight="false" outlineLevel="0" collapsed="false">
      <c r="A13" s="11" t="s">
        <v>71</v>
      </c>
      <c r="B13" s="11" t="n">
        <v>2</v>
      </c>
      <c r="C13" s="11" t="s">
        <v>72</v>
      </c>
      <c r="D13" s="11" t="n">
        <v>2015</v>
      </c>
      <c r="E13" s="11" t="s">
        <v>73</v>
      </c>
      <c r="F13" s="11" t="s">
        <v>84</v>
      </c>
      <c r="G13" s="1" t="n">
        <v>12.4</v>
      </c>
      <c r="H13" s="11" t="n">
        <v>460</v>
      </c>
      <c r="I13" s="11" t="n">
        <f aca="false">(G13+10) / (H13/1000)</f>
        <v>48.695652173913</v>
      </c>
      <c r="J13" s="11" t="n">
        <v>8.1</v>
      </c>
      <c r="K13" s="1" t="s">
        <v>74</v>
      </c>
      <c r="L13" s="11" t="s">
        <v>75</v>
      </c>
      <c r="M13" s="11" t="s">
        <v>76</v>
      </c>
      <c r="N13" s="11" t="s">
        <v>50</v>
      </c>
      <c r="O13" s="11" t="s">
        <v>77</v>
      </c>
      <c r="P13" s="11" t="s">
        <v>51</v>
      </c>
      <c r="Q13" s="11" t="s">
        <v>78</v>
      </c>
      <c r="R13" s="11" t="n">
        <v>1.5</v>
      </c>
      <c r="S13" s="11" t="str">
        <f aca="false">IF(R13&gt;=2,"&gt; 2","&lt; 2")</f>
        <v>&lt; 2</v>
      </c>
      <c r="T13" s="1" t="s">
        <v>274</v>
      </c>
      <c r="U13" s="28" t="n">
        <v>4</v>
      </c>
      <c r="V13" s="11" t="s">
        <v>80</v>
      </c>
      <c r="W13" s="11" t="n">
        <f aca="false">R13 *U13</f>
        <v>6</v>
      </c>
      <c r="X13" s="13" t="n">
        <v>833.28</v>
      </c>
      <c r="Y13" s="13" t="n">
        <v>94.08</v>
      </c>
      <c r="Z13" s="13" t="n">
        <f aca="false">Y13*SQRT(AA13)</f>
        <v>162.95133997608</v>
      </c>
      <c r="AA13" s="11" t="n">
        <v>3</v>
      </c>
      <c r="AB13" s="13" t="n">
        <v>900.48</v>
      </c>
      <c r="AC13" s="13" t="n">
        <v>64.96</v>
      </c>
      <c r="AD13" s="13" t="n">
        <f aca="false">AC13*SQRT(AE13)</f>
        <v>112.514020459674</v>
      </c>
      <c r="AE13" s="11" t="n">
        <v>3</v>
      </c>
      <c r="AF13" s="11" t="n">
        <f aca="false">LN(AB13/X13)</f>
        <v>0.0775582343458746</v>
      </c>
      <c r="AG13" s="11" t="n">
        <f aca="false">((AD13)^2/((AB13)^2 * AE13)) + ((Z13)^2/((X13)^2 * AA13))</f>
        <v>0.0179512175044554</v>
      </c>
      <c r="AH13" s="11" t="n">
        <f aca="false">1/AG13</f>
        <v>55.7065279695823</v>
      </c>
      <c r="AI13" s="11" t="n">
        <f aca="false">AH13/18</f>
        <v>3.09480710942124</v>
      </c>
      <c r="AJ13" s="11" t="n">
        <f aca="false">AI13*AF13</f>
        <v>0.240027775047771</v>
      </c>
      <c r="AK13" s="11" t="s">
        <v>265</v>
      </c>
      <c r="AL13" s="11" t="s">
        <v>266</v>
      </c>
      <c r="AM13" s="11" t="s">
        <v>267</v>
      </c>
      <c r="AN13" s="11" t="s">
        <v>58</v>
      </c>
      <c r="AO13" s="11" t="s">
        <v>82</v>
      </c>
      <c r="AP13" s="11" t="s">
        <v>268</v>
      </c>
      <c r="AQ13" s="11" t="s">
        <v>83</v>
      </c>
    </row>
    <row r="14" customFormat="false" ht="13.8" hidden="false" customHeight="false" outlineLevel="0" collapsed="false">
      <c r="A14" s="11" t="s">
        <v>71</v>
      </c>
      <c r="B14" s="11" t="n">
        <v>2</v>
      </c>
      <c r="C14" s="11" t="s">
        <v>72</v>
      </c>
      <c r="D14" s="11" t="n">
        <v>2015</v>
      </c>
      <c r="E14" s="11" t="s">
        <v>73</v>
      </c>
      <c r="F14" s="11" t="s">
        <v>46</v>
      </c>
      <c r="G14" s="1" t="n">
        <v>12.4</v>
      </c>
      <c r="H14" s="11" t="n">
        <v>460</v>
      </c>
      <c r="I14" s="11" t="n">
        <f aca="false">(G14+10) / (H14/1000)</f>
        <v>48.695652173913</v>
      </c>
      <c r="J14" s="11" t="n">
        <v>8.1</v>
      </c>
      <c r="K14" s="1" t="s">
        <v>74</v>
      </c>
      <c r="L14" s="11" t="s">
        <v>275</v>
      </c>
      <c r="M14" s="11" t="s">
        <v>276</v>
      </c>
      <c r="N14" s="11" t="s">
        <v>50</v>
      </c>
      <c r="O14" s="11" t="s">
        <v>77</v>
      </c>
      <c r="P14" s="11" t="s">
        <v>51</v>
      </c>
      <c r="Q14" s="11" t="s">
        <v>78</v>
      </c>
      <c r="R14" s="11" t="n">
        <v>1.5</v>
      </c>
      <c r="S14" s="11" t="str">
        <f aca="false">IF(R14&gt;=2,"&gt; 2","&lt; 2")</f>
        <v>&lt; 2</v>
      </c>
      <c r="T14" s="1" t="s">
        <v>277</v>
      </c>
      <c r="U14" s="28" t="n">
        <v>4</v>
      </c>
      <c r="V14" s="11" t="s">
        <v>80</v>
      </c>
      <c r="W14" s="11" t="n">
        <f aca="false">R14 *U14</f>
        <v>6</v>
      </c>
      <c r="X14" s="13" t="n">
        <v>501.76</v>
      </c>
      <c r="Y14" s="13" t="n">
        <v>53.76</v>
      </c>
      <c r="Z14" s="13" t="n">
        <f aca="false">Y14*SQRT(AA14)</f>
        <v>93.1150514149028</v>
      </c>
      <c r="AA14" s="11" t="n">
        <v>3</v>
      </c>
      <c r="AB14" s="13" t="n">
        <v>555.52</v>
      </c>
      <c r="AC14" s="13" t="n">
        <v>49.28</v>
      </c>
      <c r="AD14" s="13" t="n">
        <f aca="false">AC14*SQRT(AE14)</f>
        <v>85.3554637969943</v>
      </c>
      <c r="AE14" s="11" t="n">
        <v>3</v>
      </c>
      <c r="AF14" s="11" t="n">
        <f aca="false">LN(AB14/X14)</f>
        <v>0.101782694309942</v>
      </c>
      <c r="AG14" s="11" t="n">
        <f aca="false">((AD14)^2/((AB14)^2 * AE14)) + ((Z14)^2/((X14)^2 * AA14))</f>
        <v>0.0193489987045807</v>
      </c>
      <c r="AH14" s="11" t="n">
        <f aca="false">1/AG14</f>
        <v>51.6822609411442</v>
      </c>
      <c r="AI14" s="11" t="n">
        <f aca="false">AH14/18</f>
        <v>2.87123671895245</v>
      </c>
      <c r="AJ14" s="11" t="n">
        <f aca="false">AI14*AF14</f>
        <v>0.292242209256618</v>
      </c>
      <c r="AK14" s="11" t="s">
        <v>265</v>
      </c>
      <c r="AL14" s="11" t="s">
        <v>266</v>
      </c>
      <c r="AM14" s="11" t="s">
        <v>267</v>
      </c>
      <c r="AN14" s="11" t="s">
        <v>58</v>
      </c>
      <c r="AO14" s="11" t="s">
        <v>82</v>
      </c>
      <c r="AP14" s="11" t="s">
        <v>268</v>
      </c>
      <c r="AQ14" s="11" t="s">
        <v>83</v>
      </c>
    </row>
    <row r="15" customFormat="false" ht="13.8" hidden="false" customHeight="false" outlineLevel="0" collapsed="false">
      <c r="A15" s="11" t="s">
        <v>71</v>
      </c>
      <c r="B15" s="11" t="n">
        <v>2</v>
      </c>
      <c r="C15" s="11" t="s">
        <v>72</v>
      </c>
      <c r="D15" s="11" t="n">
        <v>2015</v>
      </c>
      <c r="E15" s="11" t="s">
        <v>73</v>
      </c>
      <c r="F15" s="11" t="s">
        <v>84</v>
      </c>
      <c r="G15" s="1" t="n">
        <v>12.4</v>
      </c>
      <c r="H15" s="11" t="n">
        <v>460</v>
      </c>
      <c r="I15" s="11" t="n">
        <f aca="false">(G15+10) / (H15/1000)</f>
        <v>48.695652173913</v>
      </c>
      <c r="J15" s="11" t="n">
        <v>8.1</v>
      </c>
      <c r="K15" s="1" t="s">
        <v>74</v>
      </c>
      <c r="L15" s="11" t="s">
        <v>275</v>
      </c>
      <c r="M15" s="11" t="s">
        <v>276</v>
      </c>
      <c r="N15" s="11" t="s">
        <v>50</v>
      </c>
      <c r="O15" s="11" t="s">
        <v>77</v>
      </c>
      <c r="P15" s="11" t="s">
        <v>51</v>
      </c>
      <c r="Q15" s="11" t="s">
        <v>78</v>
      </c>
      <c r="R15" s="11" t="n">
        <v>1.5</v>
      </c>
      <c r="S15" s="11" t="str">
        <f aca="false">IF(R15&gt;=2,"&gt; 2","&lt; 2")</f>
        <v>&lt; 2</v>
      </c>
      <c r="T15" s="1" t="s">
        <v>277</v>
      </c>
      <c r="U15" s="28" t="n">
        <v>4</v>
      </c>
      <c r="V15" s="11" t="s">
        <v>80</v>
      </c>
      <c r="W15" s="11" t="n">
        <f aca="false">R15 *U15</f>
        <v>6</v>
      </c>
      <c r="X15" s="13" t="n">
        <v>521.92</v>
      </c>
      <c r="Y15" s="13" t="n">
        <v>4.48</v>
      </c>
      <c r="Z15" s="13" t="n">
        <f aca="false">Y15*SQRT(AA15)</f>
        <v>7.75958761790857</v>
      </c>
      <c r="AA15" s="11" t="n">
        <v>3</v>
      </c>
      <c r="AB15" s="13" t="n">
        <v>636.16</v>
      </c>
      <c r="AC15" s="13" t="n">
        <v>17.92</v>
      </c>
      <c r="AD15" s="13" t="n">
        <f aca="false">AC15*SQRT(AE15)</f>
        <v>31.0383504716343</v>
      </c>
      <c r="AE15" s="11" t="n">
        <v>3</v>
      </c>
      <c r="AF15" s="11" t="n">
        <f aca="false">LN(AB15/X15)</f>
        <v>0.197935784595505</v>
      </c>
      <c r="AG15" s="11" t="n">
        <f aca="false">((AD15)^2/((AB15)^2 * AE15)) + ((Z15)^2/((X15)^2 * AA15))</f>
        <v>0.000867173105455598</v>
      </c>
      <c r="AH15" s="11" t="n">
        <f aca="false">1/AG15</f>
        <v>1153.17229479184</v>
      </c>
      <c r="AI15" s="11" t="n">
        <f aca="false">AH15/18</f>
        <v>64.0651274884357</v>
      </c>
      <c r="AJ15" s="11" t="n">
        <f aca="false">AI15*AF15</f>
        <v>12.6807812746346</v>
      </c>
      <c r="AK15" s="11" t="s">
        <v>265</v>
      </c>
      <c r="AL15" s="11" t="s">
        <v>266</v>
      </c>
      <c r="AM15" s="11" t="s">
        <v>267</v>
      </c>
      <c r="AN15" s="11" t="s">
        <v>58</v>
      </c>
      <c r="AO15" s="11" t="s">
        <v>82</v>
      </c>
      <c r="AP15" s="11" t="s">
        <v>268</v>
      </c>
      <c r="AQ15" s="11" t="s">
        <v>83</v>
      </c>
    </row>
    <row r="16" customFormat="false" ht="13.8" hidden="false" customHeight="false" outlineLevel="0" collapsed="false">
      <c r="A16" s="11" t="s">
        <v>71</v>
      </c>
      <c r="B16" s="11" t="n">
        <v>2</v>
      </c>
      <c r="C16" s="11" t="s">
        <v>72</v>
      </c>
      <c r="D16" s="11" t="n">
        <v>2015</v>
      </c>
      <c r="E16" s="11" t="s">
        <v>73</v>
      </c>
      <c r="F16" s="11" t="s">
        <v>46</v>
      </c>
      <c r="G16" s="1" t="n">
        <v>12.4</v>
      </c>
      <c r="H16" s="11" t="n">
        <v>460</v>
      </c>
      <c r="I16" s="11" t="n">
        <f aca="false">(G16+10) / (H16/1000)</f>
        <v>48.695652173913</v>
      </c>
      <c r="J16" s="11" t="n">
        <v>8.1</v>
      </c>
      <c r="K16" s="1" t="s">
        <v>74</v>
      </c>
      <c r="L16" s="11" t="s">
        <v>75</v>
      </c>
      <c r="M16" s="11" t="s">
        <v>76</v>
      </c>
      <c r="N16" s="11" t="s">
        <v>50</v>
      </c>
      <c r="O16" s="11" t="s">
        <v>77</v>
      </c>
      <c r="P16" s="11" t="s">
        <v>51</v>
      </c>
      <c r="Q16" s="11" t="s">
        <v>78</v>
      </c>
      <c r="R16" s="11" t="n">
        <v>1.5</v>
      </c>
      <c r="S16" s="11" t="str">
        <f aca="false">IF(R16&gt;=2,"&gt; 2","&lt; 2")</f>
        <v>&lt; 2</v>
      </c>
      <c r="T16" s="1" t="s">
        <v>278</v>
      </c>
      <c r="U16" s="28" t="n">
        <v>4</v>
      </c>
      <c r="V16" s="11" t="s">
        <v>80</v>
      </c>
      <c r="W16" s="11" t="n">
        <f aca="false">R16 *U16</f>
        <v>6</v>
      </c>
      <c r="X16" s="13" t="n">
        <v>810.88</v>
      </c>
      <c r="Y16" s="13" t="n">
        <v>73.92</v>
      </c>
      <c r="Z16" s="13" t="n">
        <f aca="false">Y16*SQRT(AA16)</f>
        <v>128.033195695491</v>
      </c>
      <c r="AA16" s="11" t="n">
        <v>3</v>
      </c>
      <c r="AB16" s="13" t="n">
        <v>909.44</v>
      </c>
      <c r="AC16" s="13" t="n">
        <v>22.4</v>
      </c>
      <c r="AD16" s="13" t="n">
        <f aca="false">AC16*SQRT(AE16)</f>
        <v>38.7979380895428</v>
      </c>
      <c r="AE16" s="11" t="n">
        <v>3</v>
      </c>
      <c r="AF16" s="11" t="n">
        <f aca="false">LN(AB16/X16)</f>
        <v>0.114708947775962</v>
      </c>
      <c r="AG16" s="11" t="n">
        <f aca="false">((AD16)^2/((AB16)^2 * AE16)) + ((Z16)^2/((X16)^2 * AA16))</f>
        <v>0.00891684948466601</v>
      </c>
      <c r="AH16" s="11" t="n">
        <f aca="false">1/AG16</f>
        <v>112.147233360804</v>
      </c>
      <c r="AI16" s="11" t="n">
        <f aca="false">AH16/18</f>
        <v>6.23040185337798</v>
      </c>
      <c r="AJ16" s="11" t="n">
        <f aca="false">AI16*AF16</f>
        <v>0.714682840822391</v>
      </c>
      <c r="AK16" s="11" t="s">
        <v>265</v>
      </c>
      <c r="AL16" s="11" t="s">
        <v>266</v>
      </c>
      <c r="AM16" s="11" t="s">
        <v>267</v>
      </c>
      <c r="AN16" s="11" t="s">
        <v>58</v>
      </c>
      <c r="AO16" s="11" t="s">
        <v>82</v>
      </c>
      <c r="AP16" s="11" t="s">
        <v>268</v>
      </c>
      <c r="AQ16" s="11" t="s">
        <v>83</v>
      </c>
    </row>
    <row r="17" customFormat="false" ht="13.8" hidden="false" customHeight="false" outlineLevel="0" collapsed="false">
      <c r="A17" s="11" t="s">
        <v>71</v>
      </c>
      <c r="B17" s="11" t="n">
        <v>2</v>
      </c>
      <c r="C17" s="11" t="s">
        <v>72</v>
      </c>
      <c r="D17" s="11" t="n">
        <v>2015</v>
      </c>
      <c r="E17" s="11" t="s">
        <v>73</v>
      </c>
      <c r="F17" s="11" t="s">
        <v>84</v>
      </c>
      <c r="G17" s="1" t="n">
        <v>12.4</v>
      </c>
      <c r="H17" s="11" t="n">
        <v>460</v>
      </c>
      <c r="I17" s="11" t="n">
        <f aca="false">(G17+10) / (H17/1000)</f>
        <v>48.695652173913</v>
      </c>
      <c r="J17" s="11" t="n">
        <v>8.1</v>
      </c>
      <c r="K17" s="1" t="s">
        <v>74</v>
      </c>
      <c r="L17" s="11" t="s">
        <v>75</v>
      </c>
      <c r="M17" s="11" t="s">
        <v>76</v>
      </c>
      <c r="N17" s="11" t="s">
        <v>50</v>
      </c>
      <c r="O17" s="11" t="s">
        <v>77</v>
      </c>
      <c r="P17" s="11" t="s">
        <v>51</v>
      </c>
      <c r="Q17" s="11" t="s">
        <v>78</v>
      </c>
      <c r="R17" s="11" t="n">
        <v>1.5</v>
      </c>
      <c r="S17" s="11" t="str">
        <f aca="false">IF(R17&gt;=2,"&gt; 2","&lt; 2")</f>
        <v>&lt; 2</v>
      </c>
      <c r="T17" s="1" t="s">
        <v>278</v>
      </c>
      <c r="U17" s="28" t="n">
        <v>4</v>
      </c>
      <c r="V17" s="11" t="s">
        <v>80</v>
      </c>
      <c r="W17" s="11" t="n">
        <f aca="false">R17 *U17</f>
        <v>6</v>
      </c>
      <c r="X17" s="13" t="n">
        <v>889.28</v>
      </c>
      <c r="Y17" s="13" t="n">
        <v>22.4</v>
      </c>
      <c r="Z17" s="13" t="n">
        <f aca="false">Y17*SQRT(AA17)</f>
        <v>38.7979380895428</v>
      </c>
      <c r="AA17" s="11" t="n">
        <v>3</v>
      </c>
      <c r="AB17" s="13" t="n">
        <v>862.4</v>
      </c>
      <c r="AC17" s="13" t="n">
        <v>11.2</v>
      </c>
      <c r="AD17" s="13" t="n">
        <f aca="false">AC17*SQRT(AE17)</f>
        <v>19.3989690447714</v>
      </c>
      <c r="AE17" s="11" t="n">
        <v>3</v>
      </c>
      <c r="AF17" s="11" t="n">
        <f aca="false">LN(AB17/X17)</f>
        <v>-0.0306929463994061</v>
      </c>
      <c r="AG17" s="11" t="n">
        <f aca="false">((AD17)^2/((AB17)^2 * AE17)) + ((Z17)^2/((X17)^2 * AA17))</f>
        <v>0.000803144039739814</v>
      </c>
      <c r="AH17" s="11" t="n">
        <f aca="false">1/AG17</f>
        <v>1245.10666894068</v>
      </c>
      <c r="AI17" s="11" t="n">
        <f aca="false">AH17/18</f>
        <v>69.1725927189266</v>
      </c>
      <c r="AJ17" s="11" t="n">
        <f aca="false">AI17*AF17</f>
        <v>-2.12311068062996</v>
      </c>
      <c r="AK17" s="11" t="s">
        <v>265</v>
      </c>
      <c r="AL17" s="11" t="s">
        <v>266</v>
      </c>
      <c r="AM17" s="11" t="s">
        <v>267</v>
      </c>
      <c r="AN17" s="11" t="s">
        <v>58</v>
      </c>
      <c r="AO17" s="11" t="s">
        <v>82</v>
      </c>
      <c r="AP17" s="11" t="s">
        <v>268</v>
      </c>
      <c r="AQ17" s="11" t="s">
        <v>83</v>
      </c>
    </row>
    <row r="18" customFormat="false" ht="13.8" hidden="false" customHeight="false" outlineLevel="0" collapsed="false">
      <c r="A18" s="11" t="s">
        <v>71</v>
      </c>
      <c r="B18" s="11" t="n">
        <v>2</v>
      </c>
      <c r="C18" s="11" t="s">
        <v>72</v>
      </c>
      <c r="D18" s="11" t="n">
        <v>2015</v>
      </c>
      <c r="E18" s="11" t="s">
        <v>73</v>
      </c>
      <c r="F18" s="11" t="s">
        <v>46</v>
      </c>
      <c r="G18" s="1" t="n">
        <v>12.4</v>
      </c>
      <c r="H18" s="11" t="n">
        <v>460</v>
      </c>
      <c r="I18" s="11" t="n">
        <f aca="false">(G18+10) / (H18/1000)</f>
        <v>48.695652173913</v>
      </c>
      <c r="J18" s="11" t="n">
        <v>8.1</v>
      </c>
      <c r="K18" s="1" t="s">
        <v>74</v>
      </c>
      <c r="L18" s="11" t="s">
        <v>275</v>
      </c>
      <c r="M18" s="11" t="s">
        <v>276</v>
      </c>
      <c r="N18" s="11" t="s">
        <v>50</v>
      </c>
      <c r="O18" s="11" t="s">
        <v>77</v>
      </c>
      <c r="P18" s="11" t="s">
        <v>51</v>
      </c>
      <c r="Q18" s="11" t="s">
        <v>78</v>
      </c>
      <c r="R18" s="11" t="n">
        <v>1.5</v>
      </c>
      <c r="S18" s="11" t="str">
        <f aca="false">IF(R18&gt;=2,"&gt; 2","&lt; 2")</f>
        <v>&lt; 2</v>
      </c>
      <c r="T18" s="11" t="s">
        <v>279</v>
      </c>
      <c r="U18" s="28" t="n">
        <v>4</v>
      </c>
      <c r="V18" s="11" t="s">
        <v>80</v>
      </c>
      <c r="W18" s="11" t="n">
        <f aca="false">R18 *U18</f>
        <v>6</v>
      </c>
      <c r="X18" s="13" t="n">
        <v>454.72</v>
      </c>
      <c r="Y18" s="13" t="n">
        <v>31.36</v>
      </c>
      <c r="Z18" s="13" t="n">
        <f aca="false">Y18*SQRT(AA18)</f>
        <v>54.31711332536</v>
      </c>
      <c r="AA18" s="11" t="n">
        <v>3</v>
      </c>
      <c r="AB18" s="13" t="n">
        <v>499.52</v>
      </c>
      <c r="AC18" s="13" t="n">
        <v>42.56</v>
      </c>
      <c r="AD18" s="13" t="n">
        <f aca="false">AC18*SQRT(AE18)</f>
        <v>73.7160823701314</v>
      </c>
      <c r="AE18" s="11" t="n">
        <v>3</v>
      </c>
      <c r="AF18" s="11" t="n">
        <f aca="false">LN(AB18/X18)</f>
        <v>0.0939657924183313</v>
      </c>
      <c r="AG18" s="11" t="n">
        <f aca="false">((AD18)^2/((AB18)^2 * AE18)) + ((Z18)^2/((X18)^2 * AA18))</f>
        <v>0.0120155882218126</v>
      </c>
      <c r="AH18" s="11" t="n">
        <f aca="false">1/AG18</f>
        <v>83.225222231288</v>
      </c>
      <c r="AI18" s="11" t="n">
        <f aca="false">AH18/18</f>
        <v>4.62362345729378</v>
      </c>
      <c r="AJ18" s="11" t="n">
        <f aca="false">AI18*AF18</f>
        <v>0.434462442008594</v>
      </c>
      <c r="AK18" s="11" t="s">
        <v>265</v>
      </c>
      <c r="AL18" s="11" t="s">
        <v>266</v>
      </c>
      <c r="AM18" s="11" t="s">
        <v>267</v>
      </c>
      <c r="AN18" s="11" t="s">
        <v>58</v>
      </c>
      <c r="AO18" s="11" t="s">
        <v>82</v>
      </c>
      <c r="AP18" s="11" t="s">
        <v>268</v>
      </c>
      <c r="AQ18" s="11" t="s">
        <v>83</v>
      </c>
    </row>
    <row r="19" customFormat="false" ht="13.8" hidden="false" customHeight="false" outlineLevel="0" collapsed="false">
      <c r="A19" s="11" t="s">
        <v>71</v>
      </c>
      <c r="B19" s="11" t="n">
        <v>2</v>
      </c>
      <c r="C19" s="11" t="s">
        <v>72</v>
      </c>
      <c r="D19" s="11" t="n">
        <v>2015</v>
      </c>
      <c r="E19" s="11" t="s">
        <v>73</v>
      </c>
      <c r="F19" s="11" t="s">
        <v>84</v>
      </c>
      <c r="G19" s="1" t="n">
        <v>12.4</v>
      </c>
      <c r="H19" s="11" t="n">
        <v>460</v>
      </c>
      <c r="I19" s="11" t="n">
        <f aca="false">(G19+10) / (H19/1000)</f>
        <v>48.695652173913</v>
      </c>
      <c r="J19" s="11" t="n">
        <v>8.1</v>
      </c>
      <c r="K19" s="1" t="s">
        <v>74</v>
      </c>
      <c r="L19" s="11" t="s">
        <v>275</v>
      </c>
      <c r="M19" s="11" t="s">
        <v>276</v>
      </c>
      <c r="N19" s="11" t="s">
        <v>50</v>
      </c>
      <c r="O19" s="11" t="s">
        <v>77</v>
      </c>
      <c r="P19" s="11" t="s">
        <v>51</v>
      </c>
      <c r="Q19" s="11" t="s">
        <v>78</v>
      </c>
      <c r="R19" s="11" t="n">
        <v>1.5</v>
      </c>
      <c r="S19" s="11" t="str">
        <f aca="false">IF(R19&gt;=2,"&gt; 2","&lt; 2")</f>
        <v>&lt; 2</v>
      </c>
      <c r="T19" s="11" t="s">
        <v>279</v>
      </c>
      <c r="U19" s="28" t="n">
        <v>4</v>
      </c>
      <c r="V19" s="11" t="s">
        <v>80</v>
      </c>
      <c r="W19" s="11" t="n">
        <f aca="false">R19 *U19</f>
        <v>6</v>
      </c>
      <c r="X19" s="13" t="n">
        <v>492.8</v>
      </c>
      <c r="Y19" s="13" t="n">
        <v>2.24</v>
      </c>
      <c r="Z19" s="13" t="n">
        <f aca="false">Y19*SQRT(AA19)</f>
        <v>3.87979380895428</v>
      </c>
      <c r="AA19" s="11" t="n">
        <v>3</v>
      </c>
      <c r="AB19" s="13" t="n">
        <v>492.8</v>
      </c>
      <c r="AC19" s="13" t="n">
        <v>31.36</v>
      </c>
      <c r="AD19" s="13" t="n">
        <f aca="false">AC19*SQRT(AE19)</f>
        <v>54.31711332536</v>
      </c>
      <c r="AE19" s="11" t="n">
        <v>3</v>
      </c>
      <c r="AF19" s="11" t="n">
        <f aca="false">LN(AB19/X19)</f>
        <v>0</v>
      </c>
      <c r="AG19" s="11" t="n">
        <f aca="false">((AD19)^2/((AB19)^2 * AE19)) + ((Z19)^2/((X19)^2 * AA19))</f>
        <v>0.0040702479338843</v>
      </c>
      <c r="AH19" s="11" t="n">
        <f aca="false">1/AG19</f>
        <v>245.685279187817</v>
      </c>
      <c r="AI19" s="11" t="n">
        <f aca="false">AH19/18</f>
        <v>13.649182177101</v>
      </c>
      <c r="AJ19" s="11" t="n">
        <f aca="false">AI19*AF19</f>
        <v>0</v>
      </c>
      <c r="AK19" s="11" t="s">
        <v>265</v>
      </c>
      <c r="AL19" s="11" t="s">
        <v>266</v>
      </c>
      <c r="AM19" s="11" t="s">
        <v>267</v>
      </c>
      <c r="AN19" s="11" t="s">
        <v>58</v>
      </c>
      <c r="AO19" s="11" t="s">
        <v>82</v>
      </c>
      <c r="AP19" s="11" t="s">
        <v>268</v>
      </c>
      <c r="AQ19" s="11" t="s">
        <v>83</v>
      </c>
    </row>
    <row r="20" customFormat="false" ht="13.8" hidden="false" customHeight="false" outlineLevel="0" collapsed="false">
      <c r="A20" s="11" t="s">
        <v>87</v>
      </c>
      <c r="B20" s="11" t="n">
        <v>3</v>
      </c>
      <c r="C20" s="11" t="s">
        <v>88</v>
      </c>
      <c r="D20" s="11" t="n">
        <v>2005</v>
      </c>
      <c r="E20" s="11" t="s">
        <v>89</v>
      </c>
      <c r="F20" s="11" t="s">
        <v>46</v>
      </c>
      <c r="G20" s="1" t="n">
        <v>16.3</v>
      </c>
      <c r="H20" s="1" t="n">
        <v>915</v>
      </c>
      <c r="I20" s="11" t="n">
        <f aca="false">(G20+10) / (H20/1000)</f>
        <v>28.7431693989071</v>
      </c>
      <c r="J20" s="11" t="n">
        <v>6.8</v>
      </c>
      <c r="K20" s="1" t="s">
        <v>47</v>
      </c>
      <c r="L20" s="11" t="s">
        <v>90</v>
      </c>
      <c r="M20" s="11" t="s">
        <v>91</v>
      </c>
      <c r="N20" s="11" t="s">
        <v>77</v>
      </c>
      <c r="O20" s="11" t="s">
        <v>77</v>
      </c>
      <c r="P20" s="11" t="s">
        <v>92</v>
      </c>
      <c r="Q20" s="11" t="s">
        <v>78</v>
      </c>
      <c r="R20" s="11" t="n">
        <v>1.8</v>
      </c>
      <c r="S20" s="11" t="str">
        <f aca="false">IF(R20&gt;=2,"&gt; 2","&lt; 2")</f>
        <v>&lt; 2</v>
      </c>
      <c r="T20" s="12" t="n">
        <v>37135</v>
      </c>
      <c r="U20" s="28" t="n">
        <v>4</v>
      </c>
      <c r="V20" s="11" t="s">
        <v>80</v>
      </c>
      <c r="W20" s="11" t="n">
        <f aca="false">R20 *U20</f>
        <v>7.2</v>
      </c>
      <c r="X20" s="13" t="n">
        <v>51.85</v>
      </c>
      <c r="Y20" s="13" t="n">
        <v>4.28</v>
      </c>
      <c r="Z20" s="13" t="n">
        <f aca="false">Y20*SQRT(AA20)</f>
        <v>9.5703709436991</v>
      </c>
      <c r="AA20" s="11" t="n">
        <v>5</v>
      </c>
      <c r="AB20" s="13" t="n">
        <v>40.66</v>
      </c>
      <c r="AC20" s="13" t="n">
        <v>6.09</v>
      </c>
      <c r="AD20" s="13" t="n">
        <f aca="false">AC20*SQRT(AE20)</f>
        <v>13.6176539829737</v>
      </c>
      <c r="AE20" s="11" t="n">
        <v>5</v>
      </c>
      <c r="AF20" s="11" t="n">
        <f aca="false">LN(AB20/X20)</f>
        <v>-0.243110126475336</v>
      </c>
      <c r="AG20" s="11" t="n">
        <f aca="false">((AD20)^2/((AB20)^2 * AE20)) + ((Z20)^2/((X20)^2 * AA20))</f>
        <v>0.0292474546235796</v>
      </c>
      <c r="AH20" s="11" t="n">
        <f aca="false">1/AG20</f>
        <v>34.1910095381015</v>
      </c>
      <c r="AI20" s="11" t="n">
        <f aca="false">AH20/6</f>
        <v>5.69850158968358</v>
      </c>
      <c r="AJ20" s="11" t="n">
        <f aca="false">AI20*AF20</f>
        <v>-1.38536344218788</v>
      </c>
      <c r="AK20" s="11" t="s">
        <v>280</v>
      </c>
      <c r="AL20" s="11" t="s">
        <v>281</v>
      </c>
      <c r="AM20" s="11" t="s">
        <v>282</v>
      </c>
      <c r="AN20" s="11" t="s">
        <v>58</v>
      </c>
      <c r="AO20" s="11" t="s">
        <v>94</v>
      </c>
      <c r="AP20" s="11" t="s">
        <v>283</v>
      </c>
      <c r="AQ20" s="11" t="s">
        <v>96</v>
      </c>
    </row>
    <row r="21" customFormat="false" ht="13.8" hidden="false" customHeight="false" outlineLevel="0" collapsed="false">
      <c r="A21" s="11" t="s">
        <v>87</v>
      </c>
      <c r="B21" s="11" t="n">
        <v>3</v>
      </c>
      <c r="C21" s="11" t="s">
        <v>88</v>
      </c>
      <c r="D21" s="11" t="n">
        <v>2005</v>
      </c>
      <c r="E21" s="11" t="s">
        <v>89</v>
      </c>
      <c r="F21" s="11" t="s">
        <v>97</v>
      </c>
      <c r="G21" s="1" t="n">
        <v>16.3</v>
      </c>
      <c r="H21" s="1" t="n">
        <v>915</v>
      </c>
      <c r="I21" s="11" t="n">
        <f aca="false">(G21+10) / (H21/1000)</f>
        <v>28.7431693989071</v>
      </c>
      <c r="J21" s="11" t="n">
        <v>6.8</v>
      </c>
      <c r="K21" s="1" t="s">
        <v>47</v>
      </c>
      <c r="L21" s="11" t="s">
        <v>90</v>
      </c>
      <c r="M21" s="11" t="s">
        <v>91</v>
      </c>
      <c r="N21" s="11" t="s">
        <v>77</v>
      </c>
      <c r="O21" s="11" t="s">
        <v>77</v>
      </c>
      <c r="P21" s="11" t="s">
        <v>92</v>
      </c>
      <c r="Q21" s="11" t="s">
        <v>78</v>
      </c>
      <c r="R21" s="11" t="n">
        <v>2.7</v>
      </c>
      <c r="S21" s="11" t="str">
        <f aca="false">IF(R21&gt;=2,"&gt; 2","&lt; 2")</f>
        <v>&gt; 2</v>
      </c>
      <c r="T21" s="12" t="n">
        <v>37135</v>
      </c>
      <c r="U21" s="28" t="n">
        <v>4</v>
      </c>
      <c r="V21" s="11" t="s">
        <v>80</v>
      </c>
      <c r="W21" s="11" t="n">
        <f aca="false">R21 *U21</f>
        <v>10.8</v>
      </c>
      <c r="X21" s="13" t="n">
        <v>31.36</v>
      </c>
      <c r="Y21" s="13" t="n">
        <v>2.38</v>
      </c>
      <c r="Z21" s="13" t="n">
        <f aca="false">Y21*SQRT(AA21)</f>
        <v>5.32184178644951</v>
      </c>
      <c r="AA21" s="11" t="n">
        <v>5</v>
      </c>
      <c r="AB21" s="13" t="n">
        <v>28.72</v>
      </c>
      <c r="AC21" s="13" t="n">
        <v>5.02</v>
      </c>
      <c r="AD21" s="13" t="n">
        <f aca="false">AC21*SQRT(AE21)</f>
        <v>11.225061247049</v>
      </c>
      <c r="AE21" s="11" t="n">
        <v>5</v>
      </c>
      <c r="AF21" s="11" t="n">
        <f aca="false">LN(AB21/X21)</f>
        <v>-0.0879394513021837</v>
      </c>
      <c r="AG21" s="11" t="n">
        <f aca="false">((AD21)^2/((AB21)^2 * AE21)) + ((Z21)^2/((X21)^2 * AA21))</f>
        <v>0.0363116496330602</v>
      </c>
      <c r="AH21" s="11" t="n">
        <f aca="false">1/AG21</f>
        <v>27.539371251521</v>
      </c>
      <c r="AI21" s="11" t="n">
        <f aca="false">AH21/6</f>
        <v>4.58989520858683</v>
      </c>
      <c r="AJ21" s="11" t="n">
        <f aca="false">AI21*AF21</f>
        <v>-0.403632866177648</v>
      </c>
      <c r="AK21" s="11" t="s">
        <v>280</v>
      </c>
      <c r="AL21" s="11" t="s">
        <v>281</v>
      </c>
      <c r="AM21" s="11" t="s">
        <v>282</v>
      </c>
      <c r="AN21" s="11" t="s">
        <v>58</v>
      </c>
      <c r="AO21" s="11" t="s">
        <v>94</v>
      </c>
      <c r="AP21" s="11" t="s">
        <v>283</v>
      </c>
      <c r="AQ21" s="11" t="s">
        <v>96</v>
      </c>
    </row>
    <row r="22" customFormat="false" ht="13.8" hidden="false" customHeight="false" outlineLevel="0" collapsed="false">
      <c r="A22" s="11" t="s">
        <v>87</v>
      </c>
      <c r="B22" s="11" t="n">
        <v>3</v>
      </c>
      <c r="C22" s="11" t="s">
        <v>88</v>
      </c>
      <c r="D22" s="11" t="n">
        <v>2005</v>
      </c>
      <c r="E22" s="11" t="s">
        <v>89</v>
      </c>
      <c r="F22" s="11" t="s">
        <v>46</v>
      </c>
      <c r="G22" s="1" t="n">
        <v>16.3</v>
      </c>
      <c r="H22" s="1" t="n">
        <v>915</v>
      </c>
      <c r="I22" s="11" t="n">
        <f aca="false">(G22+10) / (H22/1000)</f>
        <v>28.7431693989071</v>
      </c>
      <c r="J22" s="11" t="n">
        <v>6.8</v>
      </c>
      <c r="K22" s="1" t="s">
        <v>47</v>
      </c>
      <c r="L22" s="11" t="s">
        <v>90</v>
      </c>
      <c r="M22" s="11" t="s">
        <v>91</v>
      </c>
      <c r="N22" s="11" t="s">
        <v>77</v>
      </c>
      <c r="O22" s="11" t="s">
        <v>77</v>
      </c>
      <c r="P22" s="11" t="s">
        <v>92</v>
      </c>
      <c r="Q22" s="11" t="s">
        <v>78</v>
      </c>
      <c r="R22" s="11" t="n">
        <v>1.8</v>
      </c>
      <c r="S22" s="11" t="str">
        <f aca="false">IF(R22&gt;=2,"&gt; 2","&lt; 2")</f>
        <v>&lt; 2</v>
      </c>
      <c r="T22" s="12" t="n">
        <v>37377</v>
      </c>
      <c r="U22" s="28" t="n">
        <v>4</v>
      </c>
      <c r="V22" s="11" t="s">
        <v>80</v>
      </c>
      <c r="W22" s="11" t="n">
        <f aca="false">R22 *U22</f>
        <v>7.2</v>
      </c>
      <c r="X22" s="13" t="n">
        <v>42.55</v>
      </c>
      <c r="Y22" s="13" t="n">
        <v>5.85</v>
      </c>
      <c r="Z22" s="13" t="n">
        <f aca="false">Y22*SQRT(AA22)</f>
        <v>13.0809976683738</v>
      </c>
      <c r="AA22" s="11" t="n">
        <v>5</v>
      </c>
      <c r="AB22" s="13" t="n">
        <v>43.62</v>
      </c>
      <c r="AC22" s="13" t="n">
        <v>7.16</v>
      </c>
      <c r="AD22" s="13" t="n">
        <f aca="false">AC22*SQRT(AE22)</f>
        <v>16.0102467188985</v>
      </c>
      <c r="AE22" s="11" t="n">
        <v>5</v>
      </c>
      <c r="AF22" s="11" t="n">
        <f aca="false">LN(AB22/X22)</f>
        <v>0.0248359057540998</v>
      </c>
      <c r="AG22" s="11" t="n">
        <f aca="false">((AD22)^2/((AB22)^2 * AE22)) + ((Z22)^2/((X22)^2 * AA22))</f>
        <v>0.0458457549972547</v>
      </c>
      <c r="AH22" s="11" t="n">
        <f aca="false">1/AG22</f>
        <v>21.8122702976509</v>
      </c>
      <c r="AI22" s="11" t="n">
        <f aca="false">AH22/6</f>
        <v>3.63537838294182</v>
      </c>
      <c r="AJ22" s="11" t="n">
        <f aca="false">AI22*AF22</f>
        <v>0.0902879148992348</v>
      </c>
      <c r="AK22" s="11" t="s">
        <v>280</v>
      </c>
      <c r="AL22" s="11" t="s">
        <v>281</v>
      </c>
      <c r="AM22" s="11" t="s">
        <v>282</v>
      </c>
      <c r="AN22" s="11" t="s">
        <v>58</v>
      </c>
      <c r="AO22" s="11" t="s">
        <v>94</v>
      </c>
      <c r="AP22" s="11" t="s">
        <v>283</v>
      </c>
      <c r="AQ22" s="11" t="s">
        <v>96</v>
      </c>
    </row>
    <row r="23" customFormat="false" ht="13.8" hidden="false" customHeight="false" outlineLevel="0" collapsed="false">
      <c r="A23" s="11" t="s">
        <v>87</v>
      </c>
      <c r="B23" s="11" t="n">
        <v>3</v>
      </c>
      <c r="C23" s="11" t="s">
        <v>88</v>
      </c>
      <c r="D23" s="11" t="n">
        <v>2005</v>
      </c>
      <c r="E23" s="11" t="s">
        <v>89</v>
      </c>
      <c r="F23" s="11" t="s">
        <v>97</v>
      </c>
      <c r="G23" s="1" t="n">
        <v>16.3</v>
      </c>
      <c r="H23" s="1" t="n">
        <v>915</v>
      </c>
      <c r="I23" s="11" t="n">
        <f aca="false">(G23+10) / (H23/1000)</f>
        <v>28.7431693989071</v>
      </c>
      <c r="J23" s="11" t="n">
        <v>6.8</v>
      </c>
      <c r="K23" s="1" t="s">
        <v>47</v>
      </c>
      <c r="L23" s="11" t="s">
        <v>90</v>
      </c>
      <c r="M23" s="11" t="s">
        <v>91</v>
      </c>
      <c r="N23" s="11" t="s">
        <v>77</v>
      </c>
      <c r="O23" s="11" t="s">
        <v>77</v>
      </c>
      <c r="P23" s="11" t="s">
        <v>92</v>
      </c>
      <c r="Q23" s="11" t="s">
        <v>78</v>
      </c>
      <c r="R23" s="11" t="n">
        <v>2.7</v>
      </c>
      <c r="S23" s="11" t="str">
        <f aca="false">IF(R23&gt;=2,"&gt; 2","&lt; 2")</f>
        <v>&gt; 2</v>
      </c>
      <c r="T23" s="12" t="n">
        <v>37377</v>
      </c>
      <c r="U23" s="28" t="n">
        <v>4</v>
      </c>
      <c r="V23" s="11" t="s">
        <v>80</v>
      </c>
      <c r="W23" s="11" t="n">
        <f aca="false">R23 *U23</f>
        <v>10.8</v>
      </c>
      <c r="X23" s="13" t="n">
        <v>26.09</v>
      </c>
      <c r="Y23" s="13" t="n">
        <v>6.01</v>
      </c>
      <c r="Z23" s="13" t="n">
        <f aca="false">Y23*SQRT(AA23)</f>
        <v>13.4387685447737</v>
      </c>
      <c r="AA23" s="11" t="n">
        <v>5</v>
      </c>
      <c r="AB23" s="13" t="n">
        <v>27.98</v>
      </c>
      <c r="AC23" s="13" t="n">
        <v>4.45</v>
      </c>
      <c r="AD23" s="13" t="n">
        <f aca="false">AC23*SQRT(AE23)</f>
        <v>9.95050249987406</v>
      </c>
      <c r="AE23" s="11" t="n">
        <v>5</v>
      </c>
      <c r="AF23" s="11" t="n">
        <f aca="false">LN(AB23/X23)</f>
        <v>0.069937870088698</v>
      </c>
      <c r="AG23" s="11" t="n">
        <f aca="false">((AD23)^2/((AB23)^2 * AE23)) + ((Z23)^2/((X23)^2 * AA23))</f>
        <v>0.0783585107190886</v>
      </c>
      <c r="AH23" s="11" t="n">
        <f aca="false">1/AG23</f>
        <v>12.7618556149561</v>
      </c>
      <c r="AI23" s="11" t="n">
        <f aca="false">AH23/6</f>
        <v>2.12697593582602</v>
      </c>
      <c r="AJ23" s="11" t="n">
        <f aca="false">AI23*AF23</f>
        <v>0.148756166681587</v>
      </c>
      <c r="AK23" s="11" t="s">
        <v>280</v>
      </c>
      <c r="AL23" s="11" t="s">
        <v>281</v>
      </c>
      <c r="AM23" s="11" t="s">
        <v>282</v>
      </c>
      <c r="AN23" s="11" t="s">
        <v>58</v>
      </c>
      <c r="AO23" s="11" t="s">
        <v>94</v>
      </c>
      <c r="AP23" s="11" t="s">
        <v>283</v>
      </c>
      <c r="AQ23" s="11" t="s">
        <v>96</v>
      </c>
    </row>
    <row r="24" customFormat="false" ht="13.8" hidden="false" customHeight="false" outlineLevel="0" collapsed="false">
      <c r="A24" s="11" t="s">
        <v>87</v>
      </c>
      <c r="B24" s="11" t="n">
        <v>3</v>
      </c>
      <c r="C24" s="11" t="s">
        <v>88</v>
      </c>
      <c r="D24" s="11" t="n">
        <v>2005</v>
      </c>
      <c r="E24" s="11" t="s">
        <v>89</v>
      </c>
      <c r="F24" s="11" t="s">
        <v>46</v>
      </c>
      <c r="G24" s="1" t="n">
        <v>16.3</v>
      </c>
      <c r="H24" s="1" t="n">
        <v>915</v>
      </c>
      <c r="I24" s="11" t="n">
        <f aca="false">(G24+10) / (H24/1000)</f>
        <v>28.7431693989071</v>
      </c>
      <c r="J24" s="11" t="n">
        <v>6.8</v>
      </c>
      <c r="K24" s="1" t="s">
        <v>47</v>
      </c>
      <c r="L24" s="11" t="s">
        <v>90</v>
      </c>
      <c r="M24" s="11" t="s">
        <v>91</v>
      </c>
      <c r="N24" s="11" t="s">
        <v>77</v>
      </c>
      <c r="O24" s="11" t="s">
        <v>77</v>
      </c>
      <c r="P24" s="11" t="s">
        <v>92</v>
      </c>
      <c r="Q24" s="11" t="s">
        <v>78</v>
      </c>
      <c r="R24" s="11" t="n">
        <v>1.8</v>
      </c>
      <c r="S24" s="11" t="str">
        <f aca="false">IF(R24&gt;=2,"&gt; 2","&lt; 2")</f>
        <v>&lt; 2</v>
      </c>
      <c r="T24" s="12" t="n">
        <v>37500</v>
      </c>
      <c r="U24" s="28" t="n">
        <v>4</v>
      </c>
      <c r="V24" s="11" t="s">
        <v>80</v>
      </c>
      <c r="W24" s="11" t="n">
        <f aca="false">R24 *U24</f>
        <v>7.2</v>
      </c>
      <c r="X24" s="13" t="n">
        <v>36.95</v>
      </c>
      <c r="Y24" s="13" t="n">
        <v>4.53</v>
      </c>
      <c r="Z24" s="13" t="n">
        <f aca="false">Y24*SQRT(AA24)</f>
        <v>10.129387938074</v>
      </c>
      <c r="AA24" s="11" t="n">
        <v>5</v>
      </c>
      <c r="AB24" s="13" t="n">
        <v>38.77</v>
      </c>
      <c r="AC24" s="13" t="n">
        <v>6.74</v>
      </c>
      <c r="AD24" s="13" t="n">
        <f aca="false">AC24*SQRT(AE24)</f>
        <v>15.0710981683486</v>
      </c>
      <c r="AE24" s="11" t="n">
        <v>5</v>
      </c>
      <c r="AF24" s="11" t="n">
        <f aca="false">LN(AB24/X24)</f>
        <v>0.048081104288627</v>
      </c>
      <c r="AG24" s="11" t="n">
        <f aca="false">((AD24)^2/((AB24)^2 * AE24)) + ((Z24)^2/((X24)^2 * AA24))</f>
        <v>0.0452526427208254</v>
      </c>
      <c r="AH24" s="11" t="n">
        <f aca="false">1/AG24</f>
        <v>22.0981569224419</v>
      </c>
      <c r="AI24" s="11" t="n">
        <f aca="false">AH24/6</f>
        <v>3.68302615374032</v>
      </c>
      <c r="AJ24" s="11" t="n">
        <f aca="false">AI24*AF24</f>
        <v>0.177083964595729</v>
      </c>
      <c r="AK24" s="11" t="s">
        <v>280</v>
      </c>
      <c r="AL24" s="11" t="s">
        <v>281</v>
      </c>
      <c r="AM24" s="11" t="s">
        <v>282</v>
      </c>
      <c r="AN24" s="11" t="s">
        <v>58</v>
      </c>
      <c r="AO24" s="11" t="s">
        <v>94</v>
      </c>
      <c r="AP24" s="11" t="s">
        <v>283</v>
      </c>
      <c r="AQ24" s="11" t="s">
        <v>96</v>
      </c>
    </row>
    <row r="25" customFormat="false" ht="13.8" hidden="false" customHeight="false" outlineLevel="0" collapsed="false">
      <c r="A25" s="11" t="s">
        <v>87</v>
      </c>
      <c r="B25" s="11" t="n">
        <v>3</v>
      </c>
      <c r="C25" s="11" t="s">
        <v>88</v>
      </c>
      <c r="D25" s="11" t="n">
        <v>2005</v>
      </c>
      <c r="E25" s="11" t="s">
        <v>89</v>
      </c>
      <c r="F25" s="11" t="s">
        <v>97</v>
      </c>
      <c r="G25" s="1" t="n">
        <v>16.3</v>
      </c>
      <c r="H25" s="1" t="n">
        <v>915</v>
      </c>
      <c r="I25" s="11" t="n">
        <f aca="false">(G25+10) / (H25/1000)</f>
        <v>28.7431693989071</v>
      </c>
      <c r="J25" s="11" t="n">
        <v>6.8</v>
      </c>
      <c r="K25" s="1" t="s">
        <v>47</v>
      </c>
      <c r="L25" s="11" t="s">
        <v>90</v>
      </c>
      <c r="M25" s="11" t="s">
        <v>91</v>
      </c>
      <c r="N25" s="11" t="s">
        <v>77</v>
      </c>
      <c r="O25" s="11" t="s">
        <v>77</v>
      </c>
      <c r="P25" s="11" t="s">
        <v>92</v>
      </c>
      <c r="Q25" s="11" t="s">
        <v>78</v>
      </c>
      <c r="R25" s="11" t="n">
        <v>2.7</v>
      </c>
      <c r="S25" s="11" t="str">
        <f aca="false">IF(R25&gt;=2,"&gt; 2","&lt; 2")</f>
        <v>&gt; 2</v>
      </c>
      <c r="T25" s="12" t="n">
        <v>37500</v>
      </c>
      <c r="U25" s="28" t="n">
        <v>4</v>
      </c>
      <c r="V25" s="11" t="s">
        <v>80</v>
      </c>
      <c r="W25" s="11" t="n">
        <f aca="false">R25 *U25</f>
        <v>10.8</v>
      </c>
      <c r="X25" s="13" t="n">
        <v>28.89</v>
      </c>
      <c r="Y25" s="13" t="n">
        <v>8.97</v>
      </c>
      <c r="Z25" s="13" t="n">
        <f aca="false">Y25*SQRT(AA25)</f>
        <v>20.0575297581731</v>
      </c>
      <c r="AA25" s="11" t="n">
        <v>5</v>
      </c>
      <c r="AB25" s="13" t="n">
        <v>33.17</v>
      </c>
      <c r="AC25" s="13" t="n">
        <v>5.02</v>
      </c>
      <c r="AD25" s="13" t="n">
        <f aca="false">AC25*SQRT(AE25)</f>
        <v>11.2250612470489</v>
      </c>
      <c r="AE25" s="11" t="n">
        <v>5</v>
      </c>
      <c r="AF25" s="11" t="n">
        <f aca="false">LN(AB25/X25)</f>
        <v>0.138150338480817</v>
      </c>
      <c r="AG25" s="11" t="n">
        <f aca="false">((AD25)^2/((AB25)^2 * AE25)) + ((Z25)^2/((X25)^2 * AA25))</f>
        <v>0.119307106188135</v>
      </c>
      <c r="AH25" s="11" t="n">
        <f aca="false">1/AG25</f>
        <v>8.38173040944521</v>
      </c>
      <c r="AI25" s="11" t="n">
        <f aca="false">AH25/6</f>
        <v>1.39695506824087</v>
      </c>
      <c r="AJ25" s="11" t="n">
        <f aca="false">AI25*AF25</f>
        <v>0.192989815519969</v>
      </c>
      <c r="AK25" s="11" t="s">
        <v>280</v>
      </c>
      <c r="AL25" s="11" t="s">
        <v>281</v>
      </c>
      <c r="AM25" s="11" t="s">
        <v>282</v>
      </c>
      <c r="AN25" s="11" t="s">
        <v>58</v>
      </c>
      <c r="AO25" s="11" t="s">
        <v>94</v>
      </c>
      <c r="AP25" s="11" t="s">
        <v>283</v>
      </c>
      <c r="AQ25" s="11" t="s">
        <v>96</v>
      </c>
    </row>
    <row r="26" customFormat="false" ht="13.8" hidden="false" customHeight="false" outlineLevel="0" collapsed="false">
      <c r="A26" s="11" t="s">
        <v>100</v>
      </c>
      <c r="B26" s="11" t="n">
        <v>4</v>
      </c>
      <c r="C26" s="11" t="s">
        <v>72</v>
      </c>
      <c r="D26" s="11" t="n">
        <v>2009</v>
      </c>
      <c r="E26" s="11" t="s">
        <v>89</v>
      </c>
      <c r="F26" s="11" t="s">
        <v>46</v>
      </c>
      <c r="G26" s="1" t="n">
        <v>2.1</v>
      </c>
      <c r="H26" s="1" t="n">
        <v>385.5</v>
      </c>
      <c r="I26" s="11" t="n">
        <f aca="false">(G26+10) / (H26/1000)</f>
        <v>31.3878080415045</v>
      </c>
      <c r="J26" s="11" t="n">
        <v>6.8</v>
      </c>
      <c r="K26" s="1" t="s">
        <v>47</v>
      </c>
      <c r="L26" s="11" t="s">
        <v>90</v>
      </c>
      <c r="M26" s="11" t="s">
        <v>101</v>
      </c>
      <c r="N26" s="11" t="s">
        <v>77</v>
      </c>
      <c r="O26" s="11" t="s">
        <v>77</v>
      </c>
      <c r="P26" s="11" t="s">
        <v>92</v>
      </c>
      <c r="Q26" s="11" t="s">
        <v>78</v>
      </c>
      <c r="R26" s="11" t="n">
        <v>1.83</v>
      </c>
      <c r="S26" s="11" t="str">
        <f aca="false">IF(R26&gt;=2,"&gt; 2","&lt; 2")</f>
        <v>&lt; 2</v>
      </c>
      <c r="T26" s="11" t="n">
        <v>2005</v>
      </c>
      <c r="U26" s="28" t="n">
        <v>3</v>
      </c>
      <c r="V26" s="11" t="s">
        <v>80</v>
      </c>
      <c r="W26" s="11" t="n">
        <f aca="false">R26 *U26</f>
        <v>5.49</v>
      </c>
      <c r="X26" s="13" t="n">
        <v>2.09</v>
      </c>
      <c r="Y26" s="13" t="n">
        <v>0.12</v>
      </c>
      <c r="Z26" s="13" t="n">
        <f aca="false">Y26*SQRT(AA26)</f>
        <v>0.293938769133981</v>
      </c>
      <c r="AA26" s="11" t="n">
        <v>6</v>
      </c>
      <c r="AB26" s="2" t="n">
        <v>1.97</v>
      </c>
      <c r="AC26" s="13" t="n">
        <v>0.12</v>
      </c>
      <c r="AD26" s="13" t="n">
        <f aca="false">AC26*SQRT(AE26)</f>
        <v>0.293938769133981</v>
      </c>
      <c r="AE26" s="11" t="n">
        <v>6</v>
      </c>
      <c r="AF26" s="11" t="n">
        <f aca="false">LN(AB26/X26)</f>
        <v>-0.0591305232268225</v>
      </c>
      <c r="AG26" s="11" t="n">
        <f aca="false">((AD26)^2/((AB26)^2 * AE26)) + ((Z26)^2/((X26)^2 * AA26))</f>
        <v>0.00700710735239911</v>
      </c>
      <c r="AH26" s="11" t="n">
        <f aca="false">1/AG26</f>
        <v>142.712241972091</v>
      </c>
      <c r="AI26" s="11" t="n">
        <f aca="false">AH26/6</f>
        <v>23.7853736620152</v>
      </c>
      <c r="AJ26" s="11" t="n">
        <f aca="false">AI26*AF26</f>
        <v>-1.40644158978044</v>
      </c>
      <c r="AK26" s="11" t="s">
        <v>284</v>
      </c>
      <c r="AL26" s="11" t="s">
        <v>285</v>
      </c>
      <c r="AM26" s="11" t="s">
        <v>267</v>
      </c>
      <c r="AN26" s="11" t="s">
        <v>58</v>
      </c>
      <c r="AO26" s="11" t="s">
        <v>94</v>
      </c>
      <c r="AP26" s="11" t="s">
        <v>283</v>
      </c>
      <c r="AQ26" s="11" t="s">
        <v>103</v>
      </c>
    </row>
    <row r="27" customFormat="false" ht="13.8" hidden="false" customHeight="false" outlineLevel="0" collapsed="false">
      <c r="A27" s="11" t="s">
        <v>100</v>
      </c>
      <c r="B27" s="11" t="n">
        <v>4</v>
      </c>
      <c r="C27" s="11" t="s">
        <v>72</v>
      </c>
      <c r="D27" s="11" t="n">
        <v>2009</v>
      </c>
      <c r="E27" s="11" t="s">
        <v>89</v>
      </c>
      <c r="F27" s="11" t="s">
        <v>104</v>
      </c>
      <c r="G27" s="1" t="n">
        <v>2.1</v>
      </c>
      <c r="H27" s="1" t="n">
        <v>385.5</v>
      </c>
      <c r="I27" s="11" t="n">
        <f aca="false">(G27+10) / (H27/1000)</f>
        <v>31.3878080415045</v>
      </c>
      <c r="J27" s="11" t="n">
        <v>6.8</v>
      </c>
      <c r="K27" s="1" t="s">
        <v>47</v>
      </c>
      <c r="L27" s="11" t="s">
        <v>90</v>
      </c>
      <c r="M27" s="11" t="s">
        <v>101</v>
      </c>
      <c r="N27" s="11" t="s">
        <v>77</v>
      </c>
      <c r="O27" s="11" t="s">
        <v>50</v>
      </c>
      <c r="P27" s="11" t="s">
        <v>92</v>
      </c>
      <c r="Q27" s="11" t="s">
        <v>78</v>
      </c>
      <c r="R27" s="11" t="n">
        <v>1.83</v>
      </c>
      <c r="S27" s="11" t="str">
        <f aca="false">IF(R27&gt;=2,"&gt; 2","&lt; 2")</f>
        <v>&lt; 2</v>
      </c>
      <c r="T27" s="11" t="n">
        <v>2005</v>
      </c>
      <c r="U27" s="28" t="n">
        <v>3</v>
      </c>
      <c r="V27" s="11" t="s">
        <v>80</v>
      </c>
      <c r="W27" s="11" t="n">
        <f aca="false">R27 *U27</f>
        <v>5.49</v>
      </c>
      <c r="X27" s="2" t="n">
        <v>2.38</v>
      </c>
      <c r="Y27" s="13" t="n">
        <v>0.11</v>
      </c>
      <c r="Z27" s="13" t="n">
        <f aca="false">Y27*SQRT(AA27)</f>
        <v>0.26944387170615</v>
      </c>
      <c r="AA27" s="11" t="n">
        <v>6</v>
      </c>
      <c r="AB27" s="2" t="n">
        <v>2.27</v>
      </c>
      <c r="AC27" s="13" t="n">
        <v>0.0699999999999998</v>
      </c>
      <c r="AD27" s="13" t="n">
        <f aca="false">AC27*SQRT(AE27)</f>
        <v>0.171464281994822</v>
      </c>
      <c r="AE27" s="11" t="n">
        <v>6</v>
      </c>
      <c r="AF27" s="11" t="n">
        <f aca="false">LN(AB27/X27)</f>
        <v>-0.047320656190072</v>
      </c>
      <c r="AG27" s="11" t="n">
        <f aca="false">((AD27)^2/((AB27)^2 * AE27)) + ((Z27)^2/((X27)^2 * AA27))</f>
        <v>0.00308706941776955</v>
      </c>
      <c r="AH27" s="11" t="n">
        <f aca="false">1/AG27</f>
        <v>323.931815152545</v>
      </c>
      <c r="AI27" s="11" t="n">
        <f aca="false">AH27/6</f>
        <v>53.9886358587575</v>
      </c>
      <c r="AJ27" s="11" t="n">
        <f aca="false">AI27*AF27</f>
        <v>-2.55477767564325</v>
      </c>
      <c r="AK27" s="11" t="s">
        <v>284</v>
      </c>
      <c r="AL27" s="11" t="s">
        <v>285</v>
      </c>
      <c r="AM27" s="11" t="s">
        <v>267</v>
      </c>
      <c r="AN27" s="11" t="s">
        <v>58</v>
      </c>
      <c r="AO27" s="11" t="s">
        <v>94</v>
      </c>
      <c r="AP27" s="11" t="s">
        <v>283</v>
      </c>
      <c r="AQ27" s="11" t="s">
        <v>103</v>
      </c>
    </row>
    <row r="28" customFormat="false" ht="13.8" hidden="false" customHeight="false" outlineLevel="0" collapsed="false">
      <c r="A28" s="11" t="s">
        <v>100</v>
      </c>
      <c r="B28" s="11" t="n">
        <v>4</v>
      </c>
      <c r="C28" s="11" t="s">
        <v>72</v>
      </c>
      <c r="D28" s="11" t="n">
        <v>2009</v>
      </c>
      <c r="E28" s="11" t="s">
        <v>89</v>
      </c>
      <c r="F28" s="11" t="s">
        <v>46</v>
      </c>
      <c r="G28" s="1" t="n">
        <v>2.1</v>
      </c>
      <c r="H28" s="1" t="n">
        <v>385.5</v>
      </c>
      <c r="I28" s="11" t="n">
        <f aca="false">(G28+10) / (H28/1000)</f>
        <v>31.3878080415045</v>
      </c>
      <c r="J28" s="11" t="n">
        <v>6.8</v>
      </c>
      <c r="K28" s="1" t="s">
        <v>47</v>
      </c>
      <c r="L28" s="11" t="s">
        <v>90</v>
      </c>
      <c r="M28" s="11" t="s">
        <v>101</v>
      </c>
      <c r="N28" s="11" t="s">
        <v>77</v>
      </c>
      <c r="O28" s="11" t="s">
        <v>77</v>
      </c>
      <c r="P28" s="11" t="s">
        <v>92</v>
      </c>
      <c r="Q28" s="11" t="s">
        <v>78</v>
      </c>
      <c r="R28" s="11" t="n">
        <v>1.08</v>
      </c>
      <c r="S28" s="11" t="str">
        <f aca="false">IF(R28&gt;=2,"&gt; 2","&lt; 2")</f>
        <v>&lt; 2</v>
      </c>
      <c r="T28" s="11" t="n">
        <v>2006</v>
      </c>
      <c r="U28" s="28" t="n">
        <v>3</v>
      </c>
      <c r="V28" s="11" t="s">
        <v>80</v>
      </c>
      <c r="W28" s="11" t="n">
        <f aca="false">R28 *U28</f>
        <v>3.24</v>
      </c>
      <c r="X28" s="13" t="n">
        <v>1.85</v>
      </c>
      <c r="Y28" s="13" t="n">
        <v>0.11</v>
      </c>
      <c r="Z28" s="13" t="n">
        <f aca="false">Y28*SQRT(AA28)</f>
        <v>0.26944387170615</v>
      </c>
      <c r="AA28" s="11" t="n">
        <v>6</v>
      </c>
      <c r="AB28" s="2" t="n">
        <v>1.88</v>
      </c>
      <c r="AC28" s="13" t="n">
        <v>0.1</v>
      </c>
      <c r="AD28" s="13" t="n">
        <f aca="false">AC28*SQRT(AE28)</f>
        <v>0.244948974278318</v>
      </c>
      <c r="AE28" s="11" t="n">
        <v>6</v>
      </c>
      <c r="AF28" s="11" t="n">
        <f aca="false">LN(AB28/X28)</f>
        <v>0.0160861377516242</v>
      </c>
      <c r="AG28" s="11" t="n">
        <f aca="false">((AD28)^2/((AB28)^2 * AE28)) + ((Z28)^2/((X28)^2 * AA28))</f>
        <v>0.00636476185972718</v>
      </c>
      <c r="AH28" s="11" t="n">
        <f aca="false">1/AG28</f>
        <v>157.115069194885</v>
      </c>
      <c r="AI28" s="11" t="n">
        <f aca="false">AH28/6</f>
        <v>26.1858448658141</v>
      </c>
      <c r="AJ28" s="11" t="n">
        <f aca="false">AI28*AF28</f>
        <v>0.421229107654148</v>
      </c>
      <c r="AK28" s="11" t="s">
        <v>284</v>
      </c>
      <c r="AL28" s="11" t="s">
        <v>285</v>
      </c>
      <c r="AM28" s="11" t="s">
        <v>267</v>
      </c>
      <c r="AN28" s="11" t="s">
        <v>58</v>
      </c>
      <c r="AO28" s="11" t="s">
        <v>94</v>
      </c>
      <c r="AP28" s="11" t="s">
        <v>268</v>
      </c>
      <c r="AQ28" s="11" t="s">
        <v>103</v>
      </c>
    </row>
    <row r="29" customFormat="false" ht="13.8" hidden="false" customHeight="false" outlineLevel="0" collapsed="false">
      <c r="A29" s="11" t="s">
        <v>100</v>
      </c>
      <c r="B29" s="11" t="n">
        <v>4</v>
      </c>
      <c r="C29" s="11" t="s">
        <v>72</v>
      </c>
      <c r="D29" s="11" t="n">
        <v>2009</v>
      </c>
      <c r="E29" s="11" t="s">
        <v>89</v>
      </c>
      <c r="F29" s="11" t="s">
        <v>104</v>
      </c>
      <c r="G29" s="1" t="n">
        <v>2.1</v>
      </c>
      <c r="H29" s="1" t="n">
        <v>385.5</v>
      </c>
      <c r="I29" s="11" t="n">
        <f aca="false">(G29+10) / (H29/1000)</f>
        <v>31.3878080415045</v>
      </c>
      <c r="J29" s="11" t="n">
        <v>6.8</v>
      </c>
      <c r="K29" s="1" t="s">
        <v>47</v>
      </c>
      <c r="L29" s="11" t="s">
        <v>90</v>
      </c>
      <c r="M29" s="11" t="s">
        <v>101</v>
      </c>
      <c r="N29" s="11" t="s">
        <v>77</v>
      </c>
      <c r="O29" s="11" t="s">
        <v>50</v>
      </c>
      <c r="P29" s="11" t="s">
        <v>92</v>
      </c>
      <c r="Q29" s="11" t="s">
        <v>78</v>
      </c>
      <c r="R29" s="11" t="n">
        <v>1.08</v>
      </c>
      <c r="S29" s="11" t="str">
        <f aca="false">IF(R29&gt;=2,"&gt; 2","&lt; 2")</f>
        <v>&lt; 2</v>
      </c>
      <c r="T29" s="11" t="n">
        <v>2006</v>
      </c>
      <c r="U29" s="28" t="n">
        <v>3</v>
      </c>
      <c r="V29" s="11" t="s">
        <v>80</v>
      </c>
      <c r="W29" s="11" t="n">
        <f aca="false">R29 *U29</f>
        <v>3.24</v>
      </c>
      <c r="X29" s="2" t="n">
        <v>2.49</v>
      </c>
      <c r="Y29" s="13" t="n">
        <v>0.12</v>
      </c>
      <c r="Z29" s="13" t="n">
        <f aca="false">Y29*SQRT(AA29)</f>
        <v>0.293938769133981</v>
      </c>
      <c r="AA29" s="11" t="n">
        <v>6</v>
      </c>
      <c r="AB29" s="2" t="n">
        <v>2.33</v>
      </c>
      <c r="AC29" s="13" t="n">
        <v>0.1</v>
      </c>
      <c r="AD29" s="13" t="n">
        <f aca="false">AC29*SQRT(AE29)</f>
        <v>0.244948974278318</v>
      </c>
      <c r="AE29" s="11" t="n">
        <v>6</v>
      </c>
      <c r="AF29" s="11" t="n">
        <f aca="false">LN(AB29/X29)</f>
        <v>-0.0664144428990071</v>
      </c>
      <c r="AG29" s="11" t="n">
        <f aca="false">((AD29)^2/((AB29)^2 * AE29)) + ((Z29)^2/((X29)^2 * AA29))</f>
        <v>0.00416453695884838</v>
      </c>
      <c r="AH29" s="11" t="n">
        <f aca="false">1/AG29</f>
        <v>240.122733903298</v>
      </c>
      <c r="AI29" s="11" t="n">
        <f aca="false">AH29/6</f>
        <v>40.0204556505497</v>
      </c>
      <c r="AJ29" s="11" t="n">
        <f aca="false">AI29*AF29</f>
        <v>-2.65793626659568</v>
      </c>
      <c r="AK29" s="11" t="s">
        <v>284</v>
      </c>
      <c r="AL29" s="11" t="s">
        <v>285</v>
      </c>
      <c r="AM29" s="11" t="s">
        <v>267</v>
      </c>
      <c r="AN29" s="11" t="s">
        <v>58</v>
      </c>
      <c r="AO29" s="11" t="s">
        <v>94</v>
      </c>
      <c r="AP29" s="11" t="s">
        <v>268</v>
      </c>
      <c r="AQ29" s="11" t="s">
        <v>103</v>
      </c>
    </row>
    <row r="30" customFormat="false" ht="13.8" hidden="false" customHeight="false" outlineLevel="0" collapsed="false">
      <c r="A30" s="11" t="s">
        <v>100</v>
      </c>
      <c r="B30" s="11" t="n">
        <v>4</v>
      </c>
      <c r="C30" s="11" t="s">
        <v>72</v>
      </c>
      <c r="D30" s="11" t="n">
        <v>2009</v>
      </c>
      <c r="E30" s="11" t="s">
        <v>89</v>
      </c>
      <c r="F30" s="11" t="s">
        <v>46</v>
      </c>
      <c r="G30" s="1" t="n">
        <v>2.1</v>
      </c>
      <c r="H30" s="1" t="n">
        <v>385.5</v>
      </c>
      <c r="I30" s="11" t="n">
        <f aca="false">(G30+10) / (H30/1000)</f>
        <v>31.3878080415045</v>
      </c>
      <c r="J30" s="11" t="n">
        <v>6.8</v>
      </c>
      <c r="K30" s="1" t="s">
        <v>47</v>
      </c>
      <c r="L30" s="11" t="s">
        <v>90</v>
      </c>
      <c r="M30" s="11" t="s">
        <v>101</v>
      </c>
      <c r="N30" s="11" t="s">
        <v>77</v>
      </c>
      <c r="O30" s="11" t="s">
        <v>77</v>
      </c>
      <c r="P30" s="11" t="s">
        <v>92</v>
      </c>
      <c r="Q30" s="11" t="s">
        <v>78</v>
      </c>
      <c r="R30" s="11" t="n">
        <v>0.58</v>
      </c>
      <c r="S30" s="11" t="str">
        <f aca="false">IF(R30&gt;=2,"&gt; 2","&lt; 2")</f>
        <v>&lt; 2</v>
      </c>
      <c r="T30" s="11" t="n">
        <v>2007</v>
      </c>
      <c r="U30" s="28" t="n">
        <v>3</v>
      </c>
      <c r="V30" s="11" t="s">
        <v>80</v>
      </c>
      <c r="W30" s="11" t="n">
        <f aca="false">R30 *U30</f>
        <v>1.74</v>
      </c>
      <c r="X30" s="13" t="n">
        <v>1.2</v>
      </c>
      <c r="Y30" s="13" t="n">
        <v>0.06</v>
      </c>
      <c r="Z30" s="13" t="n">
        <f aca="false">Y30*SQRT(AA30)</f>
        <v>0.146969384566991</v>
      </c>
      <c r="AA30" s="11" t="n">
        <v>6</v>
      </c>
      <c r="AB30" s="2" t="n">
        <v>1.13</v>
      </c>
      <c r="AC30" s="13" t="n">
        <v>0.05</v>
      </c>
      <c r="AD30" s="13" t="n">
        <f aca="false">AC30*SQRT(AE30)</f>
        <v>0.122474487139159</v>
      </c>
      <c r="AE30" s="11" t="n">
        <v>6</v>
      </c>
      <c r="AF30" s="11" t="n">
        <f aca="false">LN(AB30/X30)</f>
        <v>-0.0601039240697054</v>
      </c>
      <c r="AG30" s="11" t="n">
        <f aca="false">((AD30)^2/((AB30)^2 * AE30)) + ((Z30)^2/((X30)^2 * AA30))</f>
        <v>0.00445786670843449</v>
      </c>
      <c r="AH30" s="11" t="n">
        <f aca="false">1/AG30</f>
        <v>224.322543809566</v>
      </c>
      <c r="AI30" s="11" t="n">
        <f aca="false">AH30/6</f>
        <v>37.3870906349276</v>
      </c>
      <c r="AJ30" s="11" t="n">
        <f aca="false">AI30*AF30</f>
        <v>-2.24711085670888</v>
      </c>
      <c r="AK30" s="11" t="s">
        <v>284</v>
      </c>
      <c r="AL30" s="11" t="s">
        <v>285</v>
      </c>
      <c r="AM30" s="11" t="s">
        <v>267</v>
      </c>
      <c r="AN30" s="11" t="s">
        <v>58</v>
      </c>
      <c r="AO30" s="11" t="s">
        <v>94</v>
      </c>
      <c r="AP30" s="11" t="s">
        <v>286</v>
      </c>
      <c r="AQ30" s="11" t="s">
        <v>103</v>
      </c>
    </row>
    <row r="31" customFormat="false" ht="13.8" hidden="false" customHeight="false" outlineLevel="0" collapsed="false">
      <c r="A31" s="11" t="s">
        <v>100</v>
      </c>
      <c r="B31" s="11" t="n">
        <v>4</v>
      </c>
      <c r="C31" s="11" t="s">
        <v>72</v>
      </c>
      <c r="D31" s="11" t="n">
        <v>2009</v>
      </c>
      <c r="E31" s="11" t="s">
        <v>89</v>
      </c>
      <c r="F31" s="11" t="s">
        <v>104</v>
      </c>
      <c r="G31" s="1" t="n">
        <v>2.1</v>
      </c>
      <c r="H31" s="1" t="n">
        <v>385.5</v>
      </c>
      <c r="I31" s="11" t="n">
        <f aca="false">(G31+10) / (H31/1000)</f>
        <v>31.3878080415045</v>
      </c>
      <c r="J31" s="11" t="n">
        <v>6.8</v>
      </c>
      <c r="K31" s="1" t="s">
        <v>47</v>
      </c>
      <c r="L31" s="11" t="s">
        <v>90</v>
      </c>
      <c r="M31" s="11" t="s">
        <v>101</v>
      </c>
      <c r="N31" s="11" t="s">
        <v>77</v>
      </c>
      <c r="O31" s="11" t="s">
        <v>50</v>
      </c>
      <c r="P31" s="11" t="s">
        <v>92</v>
      </c>
      <c r="Q31" s="11" t="s">
        <v>78</v>
      </c>
      <c r="R31" s="11" t="n">
        <v>0.58</v>
      </c>
      <c r="S31" s="11" t="str">
        <f aca="false">IF(R31&gt;=2,"&gt; 2","&lt; 2")</f>
        <v>&lt; 2</v>
      </c>
      <c r="T31" s="11" t="n">
        <v>2007</v>
      </c>
      <c r="U31" s="28" t="n">
        <v>3</v>
      </c>
      <c r="V31" s="11" t="s">
        <v>80</v>
      </c>
      <c r="W31" s="11" t="n">
        <f aca="false">R31 *U31</f>
        <v>1.74</v>
      </c>
      <c r="X31" s="2" t="n">
        <v>1.98</v>
      </c>
      <c r="Y31" s="13" t="n">
        <v>0.0699999999999998</v>
      </c>
      <c r="Z31" s="13" t="n">
        <f aca="false">Y31*SQRT(AA31)</f>
        <v>0.171464281994822</v>
      </c>
      <c r="AA31" s="11" t="n">
        <v>6</v>
      </c>
      <c r="AB31" s="2" t="n">
        <v>1.83</v>
      </c>
      <c r="AC31" s="13" t="n">
        <v>0.0499999999999998</v>
      </c>
      <c r="AD31" s="13" t="n">
        <f aca="false">AC31*SQRT(AE31)</f>
        <v>0.122474487139158</v>
      </c>
      <c r="AE31" s="11" t="n">
        <v>6</v>
      </c>
      <c r="AF31" s="11" t="n">
        <f aca="false">LN(AB31/X31)</f>
        <v>-0.0787808778531142</v>
      </c>
      <c r="AG31" s="11" t="n">
        <f aca="false">((AD31)^2/((AB31)^2 * AE31)) + ((Z31)^2/((X31)^2 * AA31))</f>
        <v>0.00199638624263805</v>
      </c>
      <c r="AH31" s="11" t="n">
        <f aca="false">1/AG31</f>
        <v>500.905074700669</v>
      </c>
      <c r="AI31" s="11" t="n">
        <f aca="false">AH31/6</f>
        <v>83.4841791167781</v>
      </c>
      <c r="AJ31" s="11" t="n">
        <f aca="false">AI31*AF31</f>
        <v>-6.57695691766641</v>
      </c>
      <c r="AK31" s="11" t="s">
        <v>284</v>
      </c>
      <c r="AL31" s="11" t="s">
        <v>285</v>
      </c>
      <c r="AM31" s="11" t="s">
        <v>267</v>
      </c>
      <c r="AN31" s="11" t="s">
        <v>58</v>
      </c>
      <c r="AO31" s="11" t="s">
        <v>94</v>
      </c>
      <c r="AP31" s="11" t="s">
        <v>286</v>
      </c>
      <c r="AQ31" s="11" t="s">
        <v>103</v>
      </c>
    </row>
    <row r="32" customFormat="false" ht="13.8" hidden="false" customHeight="false" outlineLevel="0" collapsed="false">
      <c r="A32" s="11" t="s">
        <v>100</v>
      </c>
      <c r="B32" s="11" t="n">
        <v>4</v>
      </c>
      <c r="C32" s="11" t="s">
        <v>72</v>
      </c>
      <c r="D32" s="11" t="n">
        <v>2009</v>
      </c>
      <c r="E32" s="11" t="s">
        <v>89</v>
      </c>
      <c r="F32" s="11" t="s">
        <v>46</v>
      </c>
      <c r="G32" s="1" t="n">
        <v>2.1</v>
      </c>
      <c r="H32" s="1" t="n">
        <v>385.5</v>
      </c>
      <c r="I32" s="11" t="n">
        <f aca="false">(G32+10) / (H32/1000)</f>
        <v>31.3878080415045</v>
      </c>
      <c r="J32" s="11" t="n">
        <v>6.8</v>
      </c>
      <c r="K32" s="1" t="s">
        <v>47</v>
      </c>
      <c r="L32" s="11" t="s">
        <v>90</v>
      </c>
      <c r="M32" s="11" t="s">
        <v>101</v>
      </c>
      <c r="N32" s="11" t="s">
        <v>77</v>
      </c>
      <c r="O32" s="11" t="s">
        <v>77</v>
      </c>
      <c r="P32" s="11" t="s">
        <v>92</v>
      </c>
      <c r="Q32" s="11" t="s">
        <v>78</v>
      </c>
      <c r="R32" s="11" t="n">
        <v>1.83</v>
      </c>
      <c r="S32" s="11" t="str">
        <f aca="false">IF(R32&gt;=2,"&gt; 2","&lt; 2")</f>
        <v>&lt; 2</v>
      </c>
      <c r="T32" s="12" t="n">
        <v>38565</v>
      </c>
      <c r="U32" s="28" t="n">
        <v>3</v>
      </c>
      <c r="V32" s="11" t="s">
        <v>80</v>
      </c>
      <c r="W32" s="11" t="n">
        <f aca="false">R32 *U32</f>
        <v>5.49</v>
      </c>
      <c r="X32" s="13" t="n">
        <v>43.28</v>
      </c>
      <c r="Y32" s="13" t="n">
        <v>1.73</v>
      </c>
      <c r="Z32" s="13" t="n">
        <f aca="false">Y32*SQRT(AA32)</f>
        <v>4.2376172550149</v>
      </c>
      <c r="AA32" s="11" t="n">
        <v>6</v>
      </c>
      <c r="AB32" s="13" t="n">
        <v>36.9</v>
      </c>
      <c r="AC32" s="13" t="n">
        <v>1.82</v>
      </c>
      <c r="AD32" s="13" t="n">
        <f aca="false">AC32*SQRT(AE32)</f>
        <v>4.45807133186538</v>
      </c>
      <c r="AE32" s="11" t="n">
        <v>6</v>
      </c>
      <c r="AF32" s="11" t="n">
        <f aca="false">LN(AB32/X32)</f>
        <v>-0.159479083491745</v>
      </c>
      <c r="AG32" s="11" t="n">
        <f aca="false">((AD32)^2/((AB32)^2 * AE32)) + ((Z32)^2/((X32)^2 * AA32))</f>
        <v>0.00403049099207596</v>
      </c>
      <c r="AH32" s="11" t="n">
        <f aca="false">1/AG32</f>
        <v>248.108729672396</v>
      </c>
      <c r="AI32" s="11" t="n">
        <f aca="false">AH32/6</f>
        <v>41.3514549453993</v>
      </c>
      <c r="AJ32" s="11" t="n">
        <f aca="false">AI32*AF32</f>
        <v>-6.59469213574246</v>
      </c>
      <c r="AK32" s="11" t="s">
        <v>287</v>
      </c>
      <c r="AL32" s="11" t="s">
        <v>285</v>
      </c>
      <c r="AM32" s="11" t="s">
        <v>282</v>
      </c>
      <c r="AN32" s="11" t="s">
        <v>58</v>
      </c>
      <c r="AO32" s="11" t="s">
        <v>94</v>
      </c>
      <c r="AP32" s="11" t="s">
        <v>165</v>
      </c>
      <c r="AQ32" s="11" t="s">
        <v>103</v>
      </c>
    </row>
    <row r="33" customFormat="false" ht="13.8" hidden="false" customHeight="false" outlineLevel="0" collapsed="false">
      <c r="A33" s="11" t="s">
        <v>100</v>
      </c>
      <c r="B33" s="11" t="n">
        <v>4</v>
      </c>
      <c r="C33" s="11" t="s">
        <v>72</v>
      </c>
      <c r="D33" s="11" t="n">
        <v>2009</v>
      </c>
      <c r="E33" s="11" t="s">
        <v>89</v>
      </c>
      <c r="F33" s="11" t="s">
        <v>104</v>
      </c>
      <c r="G33" s="1" t="n">
        <v>2.1</v>
      </c>
      <c r="H33" s="1" t="n">
        <v>385.5</v>
      </c>
      <c r="I33" s="11" t="n">
        <f aca="false">(G33+10) / (H33/1000)</f>
        <v>31.3878080415045</v>
      </c>
      <c r="J33" s="11" t="n">
        <v>6.8</v>
      </c>
      <c r="K33" s="1" t="s">
        <v>47</v>
      </c>
      <c r="L33" s="11" t="s">
        <v>90</v>
      </c>
      <c r="M33" s="11" t="s">
        <v>101</v>
      </c>
      <c r="N33" s="11" t="s">
        <v>77</v>
      </c>
      <c r="O33" s="11" t="s">
        <v>50</v>
      </c>
      <c r="P33" s="11" t="s">
        <v>92</v>
      </c>
      <c r="Q33" s="11" t="s">
        <v>78</v>
      </c>
      <c r="R33" s="11" t="n">
        <v>1.83</v>
      </c>
      <c r="S33" s="11" t="str">
        <f aca="false">IF(R33&gt;=2,"&gt; 2","&lt; 2")</f>
        <v>&lt; 2</v>
      </c>
      <c r="T33" s="12" t="n">
        <v>38565</v>
      </c>
      <c r="U33" s="28" t="n">
        <v>3</v>
      </c>
      <c r="V33" s="11" t="s">
        <v>80</v>
      </c>
      <c r="W33" s="11" t="n">
        <f aca="false">R33 *U33</f>
        <v>5.49</v>
      </c>
      <c r="X33" s="13" t="n">
        <v>49.2</v>
      </c>
      <c r="Y33" s="13" t="n">
        <v>2.55</v>
      </c>
      <c r="Z33" s="13" t="n">
        <f aca="false">Y33*SQRT(AA33)</f>
        <v>6.2461988440971</v>
      </c>
      <c r="AA33" s="11" t="n">
        <v>6</v>
      </c>
      <c r="AB33" s="13" t="n">
        <v>41.55</v>
      </c>
      <c r="AC33" s="13" t="n">
        <v>3.37</v>
      </c>
      <c r="AD33" s="13" t="n">
        <f aca="false">AC33*SQRT(AE33)</f>
        <v>8.25478043317932</v>
      </c>
      <c r="AE33" s="11" t="n">
        <v>6</v>
      </c>
      <c r="AF33" s="11" t="n">
        <f aca="false">LN(AB33/X33)</f>
        <v>-0.168996102196805</v>
      </c>
      <c r="AG33" s="11" t="n">
        <f aca="false">((AD33)^2/((AB33)^2 * AE33)) + ((Z33)^2/((X33)^2 * AA33))</f>
        <v>0.00926463470264456</v>
      </c>
      <c r="AH33" s="11" t="n">
        <f aca="false">1/AG33</f>
        <v>107.937337207106</v>
      </c>
      <c r="AI33" s="11" t="n">
        <f aca="false">AH33/6</f>
        <v>17.9895562011843</v>
      </c>
      <c r="AJ33" s="11" t="n">
        <f aca="false">AI33*AF33</f>
        <v>-3.04016487825051</v>
      </c>
      <c r="AK33" s="11" t="s">
        <v>287</v>
      </c>
      <c r="AL33" s="11" t="s">
        <v>285</v>
      </c>
      <c r="AM33" s="11" t="s">
        <v>282</v>
      </c>
      <c r="AN33" s="11" t="s">
        <v>58</v>
      </c>
      <c r="AO33" s="11" t="s">
        <v>94</v>
      </c>
      <c r="AP33" s="11" t="s">
        <v>165</v>
      </c>
      <c r="AQ33" s="11" t="s">
        <v>103</v>
      </c>
    </row>
    <row r="34" customFormat="false" ht="13.8" hidden="false" customHeight="false" outlineLevel="0" collapsed="false">
      <c r="A34" s="11" t="s">
        <v>100</v>
      </c>
      <c r="B34" s="11" t="n">
        <v>4</v>
      </c>
      <c r="C34" s="11" t="s">
        <v>72</v>
      </c>
      <c r="D34" s="11" t="n">
        <v>2009</v>
      </c>
      <c r="E34" s="11" t="s">
        <v>89</v>
      </c>
      <c r="F34" s="11" t="s">
        <v>46</v>
      </c>
      <c r="G34" s="1" t="n">
        <v>2.1</v>
      </c>
      <c r="H34" s="1" t="n">
        <v>385.5</v>
      </c>
      <c r="I34" s="11" t="n">
        <f aca="false">(G34+10) / (H34/1000)</f>
        <v>31.3878080415045</v>
      </c>
      <c r="J34" s="11" t="n">
        <v>6.8</v>
      </c>
      <c r="K34" s="1" t="s">
        <v>47</v>
      </c>
      <c r="L34" s="11" t="s">
        <v>90</v>
      </c>
      <c r="M34" s="11" t="s">
        <v>101</v>
      </c>
      <c r="N34" s="11" t="s">
        <v>77</v>
      </c>
      <c r="O34" s="11" t="s">
        <v>77</v>
      </c>
      <c r="P34" s="11" t="s">
        <v>92</v>
      </c>
      <c r="Q34" s="11" t="s">
        <v>78</v>
      </c>
      <c r="R34" s="11" t="n">
        <v>1.08</v>
      </c>
      <c r="S34" s="11" t="str">
        <f aca="false">IF(R34&gt;=2,"&gt; 2","&lt; 2")</f>
        <v>&lt; 2</v>
      </c>
      <c r="T34" s="12" t="n">
        <v>38930</v>
      </c>
      <c r="U34" s="28" t="n">
        <v>3</v>
      </c>
      <c r="V34" s="11" t="s">
        <v>80</v>
      </c>
      <c r="W34" s="11" t="n">
        <f aca="false">R34 *U34</f>
        <v>3.24</v>
      </c>
      <c r="X34" s="13" t="n">
        <v>45.47</v>
      </c>
      <c r="Y34" s="13" t="n">
        <v>4.01</v>
      </c>
      <c r="Z34" s="13" t="n">
        <f aca="false">Y34*SQRT(AA34)</f>
        <v>9.82245386856054</v>
      </c>
      <c r="AA34" s="11" t="n">
        <v>6</v>
      </c>
      <c r="AB34" s="13" t="n">
        <v>33.99</v>
      </c>
      <c r="AC34" s="13" t="n">
        <v>0.82</v>
      </c>
      <c r="AD34" s="13" t="n">
        <f aca="false">AC34*SQRT(AE34)</f>
        <v>2.00858158908221</v>
      </c>
      <c r="AE34" s="11" t="n">
        <v>6</v>
      </c>
      <c r="AF34" s="11" t="n">
        <f aca="false">LN(AB34/X34)</f>
        <v>-0.290986404128894</v>
      </c>
      <c r="AG34" s="11" t="n">
        <f aca="false">((AD34)^2/((AB34)^2 * AE34)) + ((Z34)^2/((X34)^2 * AA34))</f>
        <v>0.00835948201946266</v>
      </c>
      <c r="AH34" s="11" t="n">
        <f aca="false">1/AG34</f>
        <v>119.624636750433</v>
      </c>
      <c r="AI34" s="11" t="n">
        <f aca="false">AH34/6</f>
        <v>19.9374394584056</v>
      </c>
      <c r="AJ34" s="11" t="n">
        <f aca="false">AI34*AF34</f>
        <v>-5.80152381553896</v>
      </c>
      <c r="AK34" s="11" t="s">
        <v>287</v>
      </c>
      <c r="AL34" s="11" t="s">
        <v>285</v>
      </c>
      <c r="AM34" s="11" t="s">
        <v>282</v>
      </c>
      <c r="AN34" s="11" t="s">
        <v>58</v>
      </c>
      <c r="AO34" s="11" t="s">
        <v>94</v>
      </c>
      <c r="AP34" s="11" t="s">
        <v>165</v>
      </c>
      <c r="AQ34" s="11" t="s">
        <v>103</v>
      </c>
    </row>
    <row r="35" customFormat="false" ht="13.8" hidden="false" customHeight="false" outlineLevel="0" collapsed="false">
      <c r="A35" s="11" t="s">
        <v>100</v>
      </c>
      <c r="B35" s="11" t="n">
        <v>4</v>
      </c>
      <c r="C35" s="11" t="s">
        <v>72</v>
      </c>
      <c r="D35" s="11" t="n">
        <v>2009</v>
      </c>
      <c r="E35" s="11" t="s">
        <v>89</v>
      </c>
      <c r="F35" s="11" t="s">
        <v>104</v>
      </c>
      <c r="G35" s="1" t="n">
        <v>2.1</v>
      </c>
      <c r="H35" s="1" t="n">
        <v>385.5</v>
      </c>
      <c r="I35" s="11" t="n">
        <f aca="false">(G35+10) / (H35/1000)</f>
        <v>31.3878080415045</v>
      </c>
      <c r="J35" s="11" t="n">
        <v>6.8</v>
      </c>
      <c r="K35" s="1" t="s">
        <v>47</v>
      </c>
      <c r="L35" s="11" t="s">
        <v>90</v>
      </c>
      <c r="M35" s="11" t="s">
        <v>101</v>
      </c>
      <c r="N35" s="11" t="s">
        <v>77</v>
      </c>
      <c r="O35" s="11" t="s">
        <v>50</v>
      </c>
      <c r="P35" s="11" t="s">
        <v>92</v>
      </c>
      <c r="Q35" s="11" t="s">
        <v>78</v>
      </c>
      <c r="R35" s="11" t="n">
        <v>1.08</v>
      </c>
      <c r="S35" s="11" t="str">
        <f aca="false">IF(R35&gt;=2,"&gt; 2","&lt; 2")</f>
        <v>&lt; 2</v>
      </c>
      <c r="T35" s="12" t="n">
        <v>38930</v>
      </c>
      <c r="U35" s="28" t="n">
        <v>3</v>
      </c>
      <c r="V35" s="11" t="s">
        <v>80</v>
      </c>
      <c r="W35" s="11" t="n">
        <f aca="false">R35 *U35</f>
        <v>3.24</v>
      </c>
      <c r="X35" s="13" t="n">
        <v>59.41</v>
      </c>
      <c r="Y35" s="13" t="n">
        <v>3.82</v>
      </c>
      <c r="Z35" s="13" t="n">
        <f aca="false">Y35*SQRT(AA35)</f>
        <v>9.35705081743174</v>
      </c>
      <c r="AA35" s="11" t="n">
        <v>6</v>
      </c>
      <c r="AB35" s="13" t="n">
        <v>47.56</v>
      </c>
      <c r="AC35" s="13" t="n">
        <v>3.37</v>
      </c>
      <c r="AD35" s="13" t="n">
        <f aca="false">AC35*SQRT(AE35)</f>
        <v>8.2547804331793</v>
      </c>
      <c r="AE35" s="11" t="n">
        <v>6</v>
      </c>
      <c r="AF35" s="11" t="n">
        <f aca="false">LN(AB35/X35)</f>
        <v>-0.222470490545069</v>
      </c>
      <c r="AG35" s="11" t="n">
        <f aca="false">((AD35)^2/((AB35)^2 * AE35)) + ((Z35)^2/((X35)^2 * AA35))</f>
        <v>0.00915519048550573</v>
      </c>
      <c r="AH35" s="11" t="n">
        <f aca="false">1/AG35</f>
        <v>109.227656331474</v>
      </c>
      <c r="AI35" s="11" t="n">
        <f aca="false">AH35/6</f>
        <v>18.204609388579</v>
      </c>
      <c r="AJ35" s="11" t="n">
        <f aca="false">AI35*AF35</f>
        <v>-4.04998838085854</v>
      </c>
      <c r="AK35" s="11" t="s">
        <v>287</v>
      </c>
      <c r="AL35" s="11" t="s">
        <v>285</v>
      </c>
      <c r="AM35" s="11" t="s">
        <v>282</v>
      </c>
      <c r="AN35" s="11" t="s">
        <v>58</v>
      </c>
      <c r="AO35" s="11" t="s">
        <v>94</v>
      </c>
      <c r="AP35" s="11" t="s">
        <v>165</v>
      </c>
      <c r="AQ35" s="11" t="s">
        <v>103</v>
      </c>
    </row>
    <row r="36" customFormat="false" ht="13.8" hidden="false" customHeight="false" outlineLevel="0" collapsed="false">
      <c r="A36" s="11" t="s">
        <v>100</v>
      </c>
      <c r="B36" s="11" t="n">
        <v>4</v>
      </c>
      <c r="C36" s="11" t="s">
        <v>72</v>
      </c>
      <c r="D36" s="11" t="n">
        <v>2009</v>
      </c>
      <c r="E36" s="11" t="s">
        <v>89</v>
      </c>
      <c r="F36" s="11" t="s">
        <v>46</v>
      </c>
      <c r="G36" s="1" t="n">
        <v>2.1</v>
      </c>
      <c r="H36" s="1" t="n">
        <v>385.5</v>
      </c>
      <c r="I36" s="11" t="n">
        <f aca="false">(G36+10) / (H36/1000)</f>
        <v>31.3878080415045</v>
      </c>
      <c r="J36" s="11" t="n">
        <v>6.8</v>
      </c>
      <c r="K36" s="1" t="s">
        <v>47</v>
      </c>
      <c r="L36" s="11" t="s">
        <v>90</v>
      </c>
      <c r="M36" s="11" t="s">
        <v>101</v>
      </c>
      <c r="N36" s="11" t="s">
        <v>77</v>
      </c>
      <c r="O36" s="11" t="s">
        <v>77</v>
      </c>
      <c r="P36" s="11" t="s">
        <v>92</v>
      </c>
      <c r="Q36" s="11" t="s">
        <v>78</v>
      </c>
      <c r="R36" s="11" t="n">
        <v>0.58</v>
      </c>
      <c r="S36" s="11" t="str">
        <f aca="false">IF(R36&gt;=2,"&gt; 2","&lt; 2")</f>
        <v>&lt; 2</v>
      </c>
      <c r="T36" s="12" t="n">
        <v>39295</v>
      </c>
      <c r="U36" s="28" t="n">
        <v>3</v>
      </c>
      <c r="V36" s="11" t="s">
        <v>80</v>
      </c>
      <c r="W36" s="11" t="n">
        <f aca="false">R36 *U36</f>
        <v>1.74</v>
      </c>
      <c r="X36" s="13" t="n">
        <v>40.18</v>
      </c>
      <c r="Y36" s="13" t="n">
        <v>5.29</v>
      </c>
      <c r="Z36" s="13" t="n">
        <f aca="false">Y36*SQRT(AA36)</f>
        <v>12.957800739323</v>
      </c>
      <c r="AA36" s="11" t="n">
        <v>6</v>
      </c>
      <c r="AB36" s="13" t="n">
        <v>38.63</v>
      </c>
      <c r="AC36" s="13" t="n">
        <v>3.01</v>
      </c>
      <c r="AD36" s="13" t="n">
        <f aca="false">AC36*SQRT(AE36)</f>
        <v>7.37296412577736</v>
      </c>
      <c r="AE36" s="11" t="n">
        <v>6</v>
      </c>
      <c r="AF36" s="11" t="n">
        <f aca="false">LN(AB36/X36)</f>
        <v>-0.0393401827085983</v>
      </c>
      <c r="AG36" s="11" t="n">
        <f aca="false">((AD36)^2/((AB36)^2 * AE36)) + ((Z36)^2/((X36)^2 * AA36))</f>
        <v>0.0234050344261366</v>
      </c>
      <c r="AH36" s="11" t="n">
        <f aca="false">1/AG36</f>
        <v>42.72585042145</v>
      </c>
      <c r="AI36" s="11" t="n">
        <f aca="false">AH36/6</f>
        <v>7.12097507024167</v>
      </c>
      <c r="AJ36" s="11" t="n">
        <f aca="false">AI36*AF36</f>
        <v>-0.280140460326681</v>
      </c>
      <c r="AK36" s="11" t="s">
        <v>287</v>
      </c>
      <c r="AL36" s="11" t="s">
        <v>285</v>
      </c>
      <c r="AM36" s="11" t="s">
        <v>282</v>
      </c>
      <c r="AN36" s="11" t="s">
        <v>58</v>
      </c>
      <c r="AO36" s="11" t="s">
        <v>94</v>
      </c>
      <c r="AP36" s="11" t="s">
        <v>165</v>
      </c>
      <c r="AQ36" s="11" t="s">
        <v>103</v>
      </c>
    </row>
    <row r="37" customFormat="false" ht="13.8" hidden="false" customHeight="false" outlineLevel="0" collapsed="false">
      <c r="A37" s="11" t="s">
        <v>100</v>
      </c>
      <c r="B37" s="11" t="n">
        <v>4</v>
      </c>
      <c r="C37" s="11" t="s">
        <v>72</v>
      </c>
      <c r="D37" s="11" t="n">
        <v>2009</v>
      </c>
      <c r="E37" s="11" t="s">
        <v>89</v>
      </c>
      <c r="F37" s="11" t="s">
        <v>104</v>
      </c>
      <c r="G37" s="1" t="n">
        <v>2.1</v>
      </c>
      <c r="H37" s="1" t="n">
        <v>385.5</v>
      </c>
      <c r="I37" s="11" t="n">
        <f aca="false">(G37+10) / (H37/1000)</f>
        <v>31.3878080415045</v>
      </c>
      <c r="J37" s="11" t="n">
        <v>6.8</v>
      </c>
      <c r="K37" s="1" t="s">
        <v>47</v>
      </c>
      <c r="L37" s="11" t="s">
        <v>90</v>
      </c>
      <c r="M37" s="11" t="s">
        <v>101</v>
      </c>
      <c r="N37" s="11" t="s">
        <v>77</v>
      </c>
      <c r="O37" s="11" t="s">
        <v>50</v>
      </c>
      <c r="P37" s="11" t="s">
        <v>92</v>
      </c>
      <c r="Q37" s="11" t="s">
        <v>78</v>
      </c>
      <c r="R37" s="11" t="n">
        <v>0.58</v>
      </c>
      <c r="S37" s="11" t="str">
        <f aca="false">IF(R37&gt;=2,"&gt; 2","&lt; 2")</f>
        <v>&lt; 2</v>
      </c>
      <c r="T37" s="12" t="n">
        <v>39295</v>
      </c>
      <c r="U37" s="28" t="n">
        <v>3</v>
      </c>
      <c r="V37" s="11" t="s">
        <v>80</v>
      </c>
      <c r="W37" s="11" t="n">
        <f aca="false">R37 *U37</f>
        <v>1.74</v>
      </c>
      <c r="X37" s="13" t="n">
        <v>70.07</v>
      </c>
      <c r="Y37" s="13" t="n">
        <v>4.10000000000001</v>
      </c>
      <c r="Z37" s="13" t="n">
        <f aca="false">Y37*SQRT(AA37)</f>
        <v>10.0429079454111</v>
      </c>
      <c r="AA37" s="11" t="n">
        <v>6</v>
      </c>
      <c r="AB37" s="13" t="n">
        <v>46.29</v>
      </c>
      <c r="AC37" s="13" t="n">
        <v>2</v>
      </c>
      <c r="AD37" s="13" t="n">
        <f aca="false">AC37*SQRT(AE37)</f>
        <v>4.89897948556636</v>
      </c>
      <c r="AE37" s="11" t="n">
        <v>6</v>
      </c>
      <c r="AF37" s="11" t="n">
        <f aca="false">LN(AB37/X37)</f>
        <v>-0.414568787339263</v>
      </c>
      <c r="AG37" s="11" t="n">
        <f aca="false">((AD37)^2/((AB37)^2 * AE37)) + ((Z37)^2/((X37)^2 * AA37))</f>
        <v>0.0052905090193923</v>
      </c>
      <c r="AH37" s="11" t="n">
        <f aca="false">1/AG37</f>
        <v>189.017728981183</v>
      </c>
      <c r="AI37" s="11" t="n">
        <f aca="false">AH37/6</f>
        <v>31.5029548301972</v>
      </c>
      <c r="AJ37" s="11" t="n">
        <f aca="false">AI37*AF37</f>
        <v>-13.0601417815584</v>
      </c>
      <c r="AK37" s="11" t="s">
        <v>287</v>
      </c>
      <c r="AL37" s="11" t="s">
        <v>285</v>
      </c>
      <c r="AM37" s="11" t="s">
        <v>282</v>
      </c>
      <c r="AN37" s="11" t="s">
        <v>58</v>
      </c>
      <c r="AO37" s="11" t="s">
        <v>94</v>
      </c>
      <c r="AP37" s="11" t="s">
        <v>165</v>
      </c>
      <c r="AQ37" s="11" t="s">
        <v>103</v>
      </c>
    </row>
    <row r="38" customFormat="false" ht="13.8" hidden="false" customHeight="false" outlineLevel="0" collapsed="false">
      <c r="A38" s="11" t="s">
        <v>105</v>
      </c>
      <c r="B38" s="11" t="n">
        <v>5</v>
      </c>
      <c r="C38" s="11" t="s">
        <v>106</v>
      </c>
      <c r="D38" s="11" t="n">
        <v>2017</v>
      </c>
      <c r="E38" s="11" t="s">
        <v>107</v>
      </c>
      <c r="F38" s="11" t="s">
        <v>46</v>
      </c>
      <c r="G38" s="1" t="n">
        <v>13.4</v>
      </c>
      <c r="H38" s="1" t="n">
        <v>567</v>
      </c>
      <c r="I38" s="11" t="n">
        <f aca="false">(G38+10) / (H38/1000)</f>
        <v>41.2698412698413</v>
      </c>
      <c r="J38" s="11" t="n">
        <v>8.6</v>
      </c>
      <c r="K38" s="1" t="s">
        <v>74</v>
      </c>
      <c r="L38" s="11" t="s">
        <v>108</v>
      </c>
      <c r="M38" s="11" t="s">
        <v>76</v>
      </c>
      <c r="N38" s="11" t="s">
        <v>50</v>
      </c>
      <c r="O38" s="11" t="s">
        <v>50</v>
      </c>
      <c r="P38" s="11" t="s">
        <v>51</v>
      </c>
      <c r="Q38" s="11" t="s">
        <v>78</v>
      </c>
      <c r="R38" s="11" t="n">
        <v>1.8</v>
      </c>
      <c r="S38" s="11" t="str">
        <f aca="false">IF(R38&gt;=2,"&gt; 2","&lt; 2")</f>
        <v>&lt; 2</v>
      </c>
      <c r="T38" s="12" t="n">
        <v>41913</v>
      </c>
      <c r="U38" s="28" t="n">
        <v>1</v>
      </c>
      <c r="V38" s="11" t="s">
        <v>288</v>
      </c>
      <c r="W38" s="11" t="n">
        <f aca="false">R38 *U38</f>
        <v>1.8</v>
      </c>
      <c r="X38" s="13" t="n">
        <v>1688.7</v>
      </c>
      <c r="Y38" s="13" t="n">
        <v>45.6</v>
      </c>
      <c r="Z38" s="13" t="n">
        <f aca="false">Y38*SQRT(AA38)</f>
        <v>91.2</v>
      </c>
      <c r="AA38" s="11" t="n">
        <v>4</v>
      </c>
      <c r="AB38" s="13" t="n">
        <v>1807.5</v>
      </c>
      <c r="AC38" s="13" t="n">
        <v>66.3</v>
      </c>
      <c r="AD38" s="13" t="n">
        <f aca="false">AC38*SQRT(AE38)</f>
        <v>132.6</v>
      </c>
      <c r="AE38" s="11" t="n">
        <v>4</v>
      </c>
      <c r="AF38" s="11" t="n">
        <f aca="false">LN(AB38/X38)</f>
        <v>0.0679856728948291</v>
      </c>
      <c r="AG38" s="11" t="n">
        <f aca="false">((AD38)^2/((AB38)^2 * AE38)) + ((Z38)^2/((X38)^2 * AA38))</f>
        <v>0.00207462202119874</v>
      </c>
      <c r="AH38" s="11" t="n">
        <f aca="false">1/AG38</f>
        <v>482.015514046356</v>
      </c>
      <c r="AI38" s="11" t="n">
        <f aca="false">AH38/4</f>
        <v>120.503878511589</v>
      </c>
      <c r="AJ38" s="11" t="n">
        <f aca="false">AI38*AF38</f>
        <v>8.19253726704711</v>
      </c>
      <c r="AK38" s="11" t="s">
        <v>265</v>
      </c>
      <c r="AL38" s="11" t="s">
        <v>289</v>
      </c>
      <c r="AM38" s="11" t="s">
        <v>267</v>
      </c>
      <c r="AN38" s="11" t="s">
        <v>58</v>
      </c>
      <c r="AO38" s="11" t="s">
        <v>59</v>
      </c>
      <c r="AP38" s="11" t="s">
        <v>212</v>
      </c>
      <c r="AQ38" s="11" t="s">
        <v>290</v>
      </c>
    </row>
    <row r="39" customFormat="false" ht="13.8" hidden="false" customHeight="false" outlineLevel="0" collapsed="false">
      <c r="A39" s="11" t="s">
        <v>105</v>
      </c>
      <c r="B39" s="11" t="n">
        <v>5</v>
      </c>
      <c r="C39" s="11" t="s">
        <v>106</v>
      </c>
      <c r="D39" s="11" t="n">
        <v>2017</v>
      </c>
      <c r="E39" s="11" t="s">
        <v>107</v>
      </c>
      <c r="F39" s="11" t="s">
        <v>46</v>
      </c>
      <c r="G39" s="1" t="n">
        <v>13.4</v>
      </c>
      <c r="H39" s="1" t="n">
        <v>567</v>
      </c>
      <c r="I39" s="11" t="n">
        <f aca="false">(G39+10) / (H39/1000)</f>
        <v>41.2698412698413</v>
      </c>
      <c r="J39" s="11" t="n">
        <v>8.6</v>
      </c>
      <c r="K39" s="1" t="s">
        <v>74</v>
      </c>
      <c r="L39" s="11" t="s">
        <v>108</v>
      </c>
      <c r="M39" s="11" t="s">
        <v>76</v>
      </c>
      <c r="N39" s="11" t="s">
        <v>50</v>
      </c>
      <c r="O39" s="11" t="s">
        <v>50</v>
      </c>
      <c r="P39" s="11" t="s">
        <v>51</v>
      </c>
      <c r="Q39" s="11" t="s">
        <v>78</v>
      </c>
      <c r="R39" s="11" t="n">
        <v>1.4</v>
      </c>
      <c r="S39" s="11" t="str">
        <f aca="false">IF(R39&gt;=2,"&gt; 2","&lt; 2")</f>
        <v>&lt; 2</v>
      </c>
      <c r="T39" s="12" t="n">
        <v>41913</v>
      </c>
      <c r="U39" s="28" t="n">
        <v>1</v>
      </c>
      <c r="V39" s="11" t="s">
        <v>288</v>
      </c>
      <c r="W39" s="11" t="n">
        <f aca="false">R39 *U39</f>
        <v>1.4</v>
      </c>
      <c r="X39" s="13" t="n">
        <v>1436.4</v>
      </c>
      <c r="Y39" s="13" t="n">
        <v>30.2</v>
      </c>
      <c r="Z39" s="13" t="n">
        <f aca="false">Y39*SQRT(AA39)</f>
        <v>60.4</v>
      </c>
      <c r="AA39" s="11" t="n">
        <v>4</v>
      </c>
      <c r="AB39" s="13" t="n">
        <v>1623.5</v>
      </c>
      <c r="AC39" s="13" t="n">
        <v>78.8</v>
      </c>
      <c r="AD39" s="13" t="n">
        <f aca="false">AC39*SQRT(AE39)</f>
        <v>157.6</v>
      </c>
      <c r="AE39" s="11" t="n">
        <v>4</v>
      </c>
      <c r="AF39" s="11" t="n">
        <f aca="false">LN(AB39/X39)</f>
        <v>0.122444329190973</v>
      </c>
      <c r="AG39" s="11" t="n">
        <f aca="false">((AD39)^2/((AB39)^2 * AE39)) + ((Z39)^2/((X39)^2 * AA39))</f>
        <v>0.00279789271158426</v>
      </c>
      <c r="AH39" s="11" t="n">
        <f aca="false">1/AG39</f>
        <v>357.411846372682</v>
      </c>
      <c r="AI39" s="11" t="n">
        <f aca="false">AH39/4</f>
        <v>89.3529615931705</v>
      </c>
      <c r="AJ39" s="11" t="n">
        <f aca="false">AI39*AF39</f>
        <v>10.9407634435025</v>
      </c>
      <c r="AK39" s="11" t="s">
        <v>265</v>
      </c>
      <c r="AL39" s="11" t="s">
        <v>289</v>
      </c>
      <c r="AM39" s="11" t="s">
        <v>267</v>
      </c>
      <c r="AN39" s="11" t="s">
        <v>58</v>
      </c>
      <c r="AO39" s="11" t="s">
        <v>59</v>
      </c>
      <c r="AP39" s="11" t="s">
        <v>60</v>
      </c>
      <c r="AQ39" s="11" t="s">
        <v>291</v>
      </c>
    </row>
    <row r="40" customFormat="false" ht="13.8" hidden="false" customHeight="false" outlineLevel="0" collapsed="false">
      <c r="A40" s="11" t="s">
        <v>105</v>
      </c>
      <c r="B40" s="11" t="n">
        <v>5</v>
      </c>
      <c r="C40" s="11" t="s">
        <v>106</v>
      </c>
      <c r="D40" s="11" t="n">
        <v>2017</v>
      </c>
      <c r="E40" s="11" t="s">
        <v>107</v>
      </c>
      <c r="F40" s="11" t="s">
        <v>46</v>
      </c>
      <c r="G40" s="1" t="n">
        <v>13.4</v>
      </c>
      <c r="H40" s="1" t="n">
        <v>567</v>
      </c>
      <c r="I40" s="11" t="n">
        <f aca="false">(G40+10) / (H40/1000)</f>
        <v>41.2698412698413</v>
      </c>
      <c r="J40" s="11" t="n">
        <v>8.6</v>
      </c>
      <c r="K40" s="1" t="s">
        <v>74</v>
      </c>
      <c r="L40" s="11" t="s">
        <v>108</v>
      </c>
      <c r="M40" s="11" t="s">
        <v>113</v>
      </c>
      <c r="N40" s="11" t="s">
        <v>50</v>
      </c>
      <c r="O40" s="11" t="s">
        <v>50</v>
      </c>
      <c r="P40" s="11" t="s">
        <v>51</v>
      </c>
      <c r="Q40" s="11" t="s">
        <v>78</v>
      </c>
      <c r="R40" s="11" t="n">
        <v>1.2</v>
      </c>
      <c r="S40" s="11" t="str">
        <f aca="false">IF(R40&gt;=2,"&gt; 2","&lt; 2")</f>
        <v>&lt; 2</v>
      </c>
      <c r="T40" s="12" t="n">
        <v>41913</v>
      </c>
      <c r="U40" s="28" t="n">
        <v>1</v>
      </c>
      <c r="V40" s="11" t="s">
        <v>288</v>
      </c>
      <c r="W40" s="11" t="n">
        <f aca="false">R40 *U40</f>
        <v>1.2</v>
      </c>
      <c r="X40" s="13" t="n">
        <v>558.6</v>
      </c>
      <c r="Y40" s="13" t="n">
        <v>115.2</v>
      </c>
      <c r="Z40" s="13" t="n">
        <f aca="false">Y40*SQRT(AA40)</f>
        <v>230.4</v>
      </c>
      <c r="AA40" s="11" t="n">
        <v>4</v>
      </c>
      <c r="AB40" s="13" t="n">
        <v>649.3</v>
      </c>
      <c r="AC40" s="13" t="n">
        <v>93.9</v>
      </c>
      <c r="AD40" s="13" t="n">
        <f aca="false">AC40*SQRT(AE40)</f>
        <v>187.8</v>
      </c>
      <c r="AE40" s="11" t="n">
        <v>4</v>
      </c>
      <c r="AF40" s="11" t="n">
        <f aca="false">LN(AB40/X40)</f>
        <v>0.150461206003364</v>
      </c>
      <c r="AG40" s="11" t="n">
        <f aca="false">((AD40)^2/((AB40)^2 * AE40)) + ((Z40)^2/((X40)^2 * AA40))</f>
        <v>0.0634449130236115</v>
      </c>
      <c r="AH40" s="11" t="n">
        <f aca="false">1/AG40</f>
        <v>15.7617049554129</v>
      </c>
      <c r="AI40" s="11" t="n">
        <f aca="false">AH40/4</f>
        <v>3.94042623885323</v>
      </c>
      <c r="AJ40" s="11" t="n">
        <f aca="false">AI40*AF40</f>
        <v>0.592881284065157</v>
      </c>
      <c r="AK40" s="11" t="s">
        <v>265</v>
      </c>
      <c r="AL40" s="11" t="s">
        <v>289</v>
      </c>
      <c r="AM40" s="11" t="s">
        <v>267</v>
      </c>
      <c r="AN40" s="11" t="s">
        <v>58</v>
      </c>
      <c r="AO40" s="11" t="s">
        <v>59</v>
      </c>
      <c r="AP40" s="11" t="s">
        <v>228</v>
      </c>
      <c r="AQ40" s="11" t="s">
        <v>290</v>
      </c>
    </row>
    <row r="41" customFormat="false" ht="13.8" hidden="false" customHeight="false" outlineLevel="0" collapsed="false">
      <c r="A41" s="11" t="s">
        <v>105</v>
      </c>
      <c r="B41" s="11" t="n">
        <v>5</v>
      </c>
      <c r="C41" s="11" t="s">
        <v>106</v>
      </c>
      <c r="D41" s="11" t="n">
        <v>2017</v>
      </c>
      <c r="E41" s="11" t="s">
        <v>107</v>
      </c>
      <c r="F41" s="11" t="s">
        <v>46</v>
      </c>
      <c r="G41" s="1" t="n">
        <v>13.4</v>
      </c>
      <c r="H41" s="1" t="n">
        <v>567</v>
      </c>
      <c r="I41" s="11" t="n">
        <f aca="false">(G41+10) / (H41/1000)</f>
        <v>41.2698412698413</v>
      </c>
      <c r="J41" s="11" t="n">
        <v>8.6</v>
      </c>
      <c r="K41" s="1" t="s">
        <v>74</v>
      </c>
      <c r="L41" s="11" t="s">
        <v>108</v>
      </c>
      <c r="M41" s="11" t="s">
        <v>113</v>
      </c>
      <c r="N41" s="11" t="s">
        <v>50</v>
      </c>
      <c r="O41" s="11" t="s">
        <v>50</v>
      </c>
      <c r="P41" s="11" t="s">
        <v>51</v>
      </c>
      <c r="Q41" s="11" t="s">
        <v>78</v>
      </c>
      <c r="R41" s="11" t="n">
        <v>0.8</v>
      </c>
      <c r="S41" s="11" t="str">
        <f aca="false">IF(R41&gt;=2,"&gt; 2","&lt; 2")</f>
        <v>&lt; 2</v>
      </c>
      <c r="T41" s="12" t="n">
        <v>41913</v>
      </c>
      <c r="U41" s="28" t="n">
        <v>1</v>
      </c>
      <c r="V41" s="11" t="s">
        <v>288</v>
      </c>
      <c r="W41" s="11" t="n">
        <f aca="false">R41 *U41</f>
        <v>0.8</v>
      </c>
      <c r="X41" s="13" t="n">
        <v>635.8</v>
      </c>
      <c r="Y41" s="13" t="n">
        <v>165.7</v>
      </c>
      <c r="Z41" s="13" t="n">
        <f aca="false">Y41*SQRT(AA41)</f>
        <v>331.4</v>
      </c>
      <c r="AA41" s="11" t="n">
        <v>4</v>
      </c>
      <c r="AB41" s="13" t="n">
        <v>712.5</v>
      </c>
      <c r="AC41" s="13" t="n">
        <v>126.1</v>
      </c>
      <c r="AD41" s="13" t="n">
        <f aca="false">AC41*SQRT(AE41)</f>
        <v>252.2</v>
      </c>
      <c r="AE41" s="11" t="n">
        <v>4</v>
      </c>
      <c r="AF41" s="11" t="n">
        <f aca="false">LN(AB41/X41)</f>
        <v>0.113895863666103</v>
      </c>
      <c r="AG41" s="11" t="n">
        <f aca="false">((AD41)^2/((AB41)^2 * AE41)) + ((Z41)^2/((X41)^2 * AA41))</f>
        <v>0.0992437738740551</v>
      </c>
      <c r="AH41" s="11" t="n">
        <f aca="false">1/AG41</f>
        <v>10.0761988481922</v>
      </c>
      <c r="AI41" s="11" t="n">
        <f aca="false">AH41/4</f>
        <v>2.51904971204805</v>
      </c>
      <c r="AJ41" s="11" t="n">
        <f aca="false">AI41*AF41</f>
        <v>0.28690934257156</v>
      </c>
      <c r="AK41" s="11" t="s">
        <v>265</v>
      </c>
      <c r="AL41" s="11" t="s">
        <v>289</v>
      </c>
      <c r="AM41" s="11" t="s">
        <v>267</v>
      </c>
      <c r="AN41" s="11" t="s">
        <v>58</v>
      </c>
      <c r="AO41" s="11" t="s">
        <v>59</v>
      </c>
      <c r="AP41" s="11" t="s">
        <v>292</v>
      </c>
      <c r="AQ41" s="11" t="s">
        <v>291</v>
      </c>
    </row>
    <row r="42" customFormat="false" ht="13.8" hidden="false" customHeight="false" outlineLevel="0" collapsed="false">
      <c r="A42" s="11" t="s">
        <v>114</v>
      </c>
      <c r="B42" s="11" t="n">
        <v>6</v>
      </c>
      <c r="C42" s="11" t="s">
        <v>115</v>
      </c>
      <c r="D42" s="11" t="n">
        <v>2013</v>
      </c>
      <c r="E42" s="11" t="s">
        <v>116</v>
      </c>
      <c r="F42" s="11" t="s">
        <v>46</v>
      </c>
      <c r="G42" s="1" t="n">
        <v>8.65</v>
      </c>
      <c r="H42" s="1" t="n">
        <v>352.5</v>
      </c>
      <c r="I42" s="11" t="n">
        <f aca="false">(G42+10) / (H42/1000)</f>
        <v>52.9078014184397</v>
      </c>
      <c r="J42" s="11" t="n">
        <v>7.9</v>
      </c>
      <c r="K42" s="1" t="s">
        <v>74</v>
      </c>
      <c r="L42" s="11" t="s">
        <v>90</v>
      </c>
      <c r="M42" s="11" t="s">
        <v>117</v>
      </c>
      <c r="N42" s="11" t="s">
        <v>77</v>
      </c>
      <c r="O42" s="11" t="s">
        <v>77</v>
      </c>
      <c r="P42" s="11" t="s">
        <v>92</v>
      </c>
      <c r="Q42" s="11" t="s">
        <v>78</v>
      </c>
      <c r="R42" s="11" t="n">
        <v>2.25</v>
      </c>
      <c r="S42" s="11" t="str">
        <f aca="false">IF(R42&gt;=2,"&gt; 2","&lt; 2")</f>
        <v>&gt; 2</v>
      </c>
      <c r="T42" s="12" t="n">
        <v>40878</v>
      </c>
      <c r="U42" s="28" t="n">
        <v>5</v>
      </c>
      <c r="V42" s="11" t="s">
        <v>54</v>
      </c>
      <c r="W42" s="11" t="n">
        <f aca="false">R42 *U42</f>
        <v>11.25</v>
      </c>
      <c r="X42" s="13" t="n">
        <v>14.33</v>
      </c>
      <c r="Y42" s="13" t="n">
        <v>0.58</v>
      </c>
      <c r="Z42" s="13" t="n">
        <f aca="false">Y42*SQRT(AA42)</f>
        <v>1.29691942694988</v>
      </c>
      <c r="AA42" s="11" t="n">
        <v>5</v>
      </c>
      <c r="AB42" s="13" t="n">
        <v>13.68</v>
      </c>
      <c r="AC42" s="13" t="n">
        <v>0.200000000000001</v>
      </c>
      <c r="AD42" s="13" t="n">
        <f aca="false">AC42*SQRT(AE42)</f>
        <v>0.44721359549996</v>
      </c>
      <c r="AE42" s="11" t="n">
        <v>5</v>
      </c>
      <c r="AF42" s="11" t="n">
        <f aca="false">LN(AB42/X42)</f>
        <v>-0.0464203296456761</v>
      </c>
      <c r="AG42" s="11" t="n">
        <f aca="false">((AD42)^2/((AB42)^2 * AE42)) + ((Z42)^2/((X42)^2 * AA42))</f>
        <v>0.0018519284746826</v>
      </c>
      <c r="AH42" s="11" t="n">
        <f aca="false">1/AG42</f>
        <v>539.977657706996</v>
      </c>
      <c r="AI42" s="11" t="n">
        <f aca="false">AH42/2</f>
        <v>269.988828853498</v>
      </c>
      <c r="AJ42" s="11" t="n">
        <f aca="false">AI42*AF42</f>
        <v>-12.5329704360294</v>
      </c>
      <c r="AK42" s="11" t="s">
        <v>293</v>
      </c>
      <c r="AL42" s="11" t="s">
        <v>294</v>
      </c>
      <c r="AM42" s="11" t="s">
        <v>267</v>
      </c>
      <c r="AN42" s="11" t="s">
        <v>58</v>
      </c>
      <c r="AO42" s="11" t="s">
        <v>59</v>
      </c>
      <c r="AP42" s="11" t="s">
        <v>99</v>
      </c>
      <c r="AQ42" s="11" t="s">
        <v>119</v>
      </c>
    </row>
    <row r="43" customFormat="false" ht="13.8" hidden="false" customHeight="false" outlineLevel="0" collapsed="false">
      <c r="A43" s="11" t="s">
        <v>114</v>
      </c>
      <c r="B43" s="11" t="n">
        <v>6</v>
      </c>
      <c r="C43" s="11" t="s">
        <v>115</v>
      </c>
      <c r="D43" s="11" t="n">
        <v>2013</v>
      </c>
      <c r="E43" s="11" t="s">
        <v>116</v>
      </c>
      <c r="F43" s="11" t="s">
        <v>120</v>
      </c>
      <c r="G43" s="1" t="n">
        <v>8.65</v>
      </c>
      <c r="H43" s="1" t="n">
        <v>352.5</v>
      </c>
      <c r="I43" s="11" t="n">
        <f aca="false">(G43+10) / (H43/1000)</f>
        <v>52.9078014184397</v>
      </c>
      <c r="J43" s="11" t="n">
        <v>7.9</v>
      </c>
      <c r="K43" s="1" t="s">
        <v>74</v>
      </c>
      <c r="L43" s="11" t="s">
        <v>90</v>
      </c>
      <c r="M43" s="11" t="s">
        <v>117</v>
      </c>
      <c r="N43" s="11" t="s">
        <v>77</v>
      </c>
      <c r="O43" s="11" t="s">
        <v>77</v>
      </c>
      <c r="P43" s="11" t="s">
        <v>92</v>
      </c>
      <c r="Q43" s="11" t="s">
        <v>78</v>
      </c>
      <c r="R43" s="11" t="n">
        <v>2.25</v>
      </c>
      <c r="S43" s="11" t="str">
        <f aca="false">IF(R43&gt;=2,"&gt; 2","&lt; 2")</f>
        <v>&gt; 2</v>
      </c>
      <c r="T43" s="12" t="n">
        <v>40878</v>
      </c>
      <c r="U43" s="28" t="n">
        <v>5</v>
      </c>
      <c r="V43" s="11" t="s">
        <v>54</v>
      </c>
      <c r="W43" s="11" t="n">
        <f aca="false">R43 *U43</f>
        <v>11.25</v>
      </c>
      <c r="X43" s="13" t="n">
        <v>15.9</v>
      </c>
      <c r="Y43" s="13" t="n">
        <v>0.44</v>
      </c>
      <c r="Z43" s="13" t="n">
        <f aca="false">Y43*SQRT(AA43)</f>
        <v>0.983869910099907</v>
      </c>
      <c r="AA43" s="11" t="n">
        <v>5</v>
      </c>
      <c r="AB43" s="13" t="n">
        <v>15.72</v>
      </c>
      <c r="AC43" s="13" t="n">
        <v>0.799999999999999</v>
      </c>
      <c r="AD43" s="13" t="n">
        <f aca="false">AC43*SQRT(AE43)</f>
        <v>1.78885438199983</v>
      </c>
      <c r="AE43" s="11" t="n">
        <v>5</v>
      </c>
      <c r="AF43" s="11" t="n">
        <f aca="false">LN(AB43/X43)</f>
        <v>-0.0113853222251254</v>
      </c>
      <c r="AG43" s="11" t="n">
        <f aca="false">((AD43)^2/((AB43)^2 * AE43)) + ((Z43)^2/((X43)^2 * AA43))</f>
        <v>0.00335564415863139</v>
      </c>
      <c r="AH43" s="11" t="n">
        <f aca="false">1/AG43</f>
        <v>298.005376233889</v>
      </c>
      <c r="AI43" s="11" t="n">
        <f aca="false">AH43/2</f>
        <v>149.002688116945</v>
      </c>
      <c r="AJ43" s="11" t="n">
        <f aca="false">AI43*AF43</f>
        <v>-1.69644361662128</v>
      </c>
      <c r="AK43" s="11" t="s">
        <v>293</v>
      </c>
      <c r="AL43" s="11" t="s">
        <v>294</v>
      </c>
      <c r="AM43" s="11" t="s">
        <v>267</v>
      </c>
      <c r="AN43" s="11" t="s">
        <v>58</v>
      </c>
      <c r="AO43" s="11" t="s">
        <v>59</v>
      </c>
      <c r="AP43" s="11" t="s">
        <v>99</v>
      </c>
      <c r="AQ43" s="11" t="s">
        <v>119</v>
      </c>
    </row>
    <row r="44" customFormat="false" ht="13.8" hidden="false" customHeight="false" outlineLevel="0" collapsed="false">
      <c r="A44" s="11" t="s">
        <v>114</v>
      </c>
      <c r="B44" s="11" t="n">
        <v>6</v>
      </c>
      <c r="C44" s="11" t="s">
        <v>115</v>
      </c>
      <c r="D44" s="11" t="n">
        <v>2013</v>
      </c>
      <c r="E44" s="11" t="s">
        <v>116</v>
      </c>
      <c r="F44" s="11" t="s">
        <v>46</v>
      </c>
      <c r="G44" s="1" t="n">
        <v>8.65</v>
      </c>
      <c r="H44" s="1" t="n">
        <v>352.5</v>
      </c>
      <c r="I44" s="11" t="n">
        <f aca="false">(G44+10) / (H44/1000)</f>
        <v>52.9078014184397</v>
      </c>
      <c r="J44" s="11" t="n">
        <v>7.9</v>
      </c>
      <c r="K44" s="1" t="s">
        <v>74</v>
      </c>
      <c r="L44" s="11" t="s">
        <v>90</v>
      </c>
      <c r="M44" s="11" t="s">
        <v>117</v>
      </c>
      <c r="N44" s="11" t="s">
        <v>77</v>
      </c>
      <c r="O44" s="11" t="s">
        <v>77</v>
      </c>
      <c r="P44" s="11" t="s">
        <v>92</v>
      </c>
      <c r="Q44" s="11" t="s">
        <v>78</v>
      </c>
      <c r="R44" s="11" t="n">
        <v>2.25</v>
      </c>
      <c r="S44" s="11" t="str">
        <f aca="false">IF(R44&gt;=2,"&gt; 2","&lt; 2")</f>
        <v>&gt; 2</v>
      </c>
      <c r="T44" s="12" t="n">
        <v>40878</v>
      </c>
      <c r="U44" s="28" t="n">
        <v>5</v>
      </c>
      <c r="V44" s="11" t="s">
        <v>54</v>
      </c>
      <c r="W44" s="11" t="n">
        <f aca="false">R44 *U44</f>
        <v>11.25</v>
      </c>
      <c r="X44" s="13" t="n">
        <v>1.97</v>
      </c>
      <c r="Y44" s="13" t="n">
        <v>0.06</v>
      </c>
      <c r="Z44" s="13" t="n">
        <f aca="false">Y44*SQRT(AA44)</f>
        <v>0.134164078649987</v>
      </c>
      <c r="AA44" s="11" t="n">
        <v>5</v>
      </c>
      <c r="AB44" s="13" t="n">
        <v>4.38</v>
      </c>
      <c r="AC44" s="13" t="n">
        <v>3.81</v>
      </c>
      <c r="AD44" s="13" t="n">
        <f aca="false">AC44*SQRT(AE44)</f>
        <v>8.5194189942742</v>
      </c>
      <c r="AE44" s="11" t="n">
        <v>5</v>
      </c>
      <c r="AF44" s="11" t="n">
        <f aca="false">LN(AB44/X44)</f>
        <v>0.799015181638458</v>
      </c>
      <c r="AG44" s="11" t="n">
        <f aca="false">((AD44)^2/((AB44)^2 * AE44)) + ((Z44)^2/((X44)^2 * AA44))</f>
        <v>0.757589282482849</v>
      </c>
      <c r="AH44" s="11" t="n">
        <f aca="false">1/AG44</f>
        <v>1.31997643462259</v>
      </c>
      <c r="AI44" s="11" t="n">
        <f aca="false">AH44/2</f>
        <v>0.659988217311297</v>
      </c>
      <c r="AJ44" s="11" t="n">
        <f aca="false">AI44*AF44</f>
        <v>0.527340605334228</v>
      </c>
      <c r="AK44" s="11" t="s">
        <v>295</v>
      </c>
      <c r="AL44" s="11" t="s">
        <v>296</v>
      </c>
      <c r="AM44" s="11" t="s">
        <v>297</v>
      </c>
      <c r="AN44" s="11" t="s">
        <v>58</v>
      </c>
      <c r="AO44" s="11" t="s">
        <v>59</v>
      </c>
      <c r="AP44" s="11" t="s">
        <v>298</v>
      </c>
      <c r="AQ44" s="11" t="s">
        <v>119</v>
      </c>
    </row>
    <row r="45" customFormat="false" ht="13.8" hidden="false" customHeight="false" outlineLevel="0" collapsed="false">
      <c r="A45" s="11" t="s">
        <v>114</v>
      </c>
      <c r="B45" s="11" t="n">
        <v>6</v>
      </c>
      <c r="C45" s="11" t="s">
        <v>115</v>
      </c>
      <c r="D45" s="11" t="n">
        <v>2013</v>
      </c>
      <c r="E45" s="11" t="s">
        <v>116</v>
      </c>
      <c r="F45" s="11" t="s">
        <v>120</v>
      </c>
      <c r="G45" s="1" t="n">
        <v>8.65</v>
      </c>
      <c r="H45" s="1" t="n">
        <v>352.5</v>
      </c>
      <c r="I45" s="11" t="n">
        <f aca="false">(G45+10) / (H45/1000)</f>
        <v>52.9078014184397</v>
      </c>
      <c r="J45" s="11" t="n">
        <v>7.9</v>
      </c>
      <c r="K45" s="1" t="s">
        <v>74</v>
      </c>
      <c r="L45" s="11" t="s">
        <v>90</v>
      </c>
      <c r="M45" s="11" t="s">
        <v>117</v>
      </c>
      <c r="N45" s="11" t="s">
        <v>77</v>
      </c>
      <c r="O45" s="11" t="s">
        <v>77</v>
      </c>
      <c r="P45" s="11" t="s">
        <v>92</v>
      </c>
      <c r="Q45" s="11" t="s">
        <v>78</v>
      </c>
      <c r="R45" s="11" t="n">
        <v>2.25</v>
      </c>
      <c r="S45" s="11" t="str">
        <f aca="false">IF(R45&gt;=2,"&gt; 2","&lt; 2")</f>
        <v>&gt; 2</v>
      </c>
      <c r="T45" s="12" t="n">
        <v>40878</v>
      </c>
      <c r="U45" s="28" t="n">
        <v>5</v>
      </c>
      <c r="V45" s="11" t="s">
        <v>54</v>
      </c>
      <c r="W45" s="11" t="n">
        <f aca="false">R45 *U45</f>
        <v>11.25</v>
      </c>
      <c r="X45" s="13" t="n">
        <v>2.73</v>
      </c>
      <c r="Y45" s="13" t="n">
        <v>1.02</v>
      </c>
      <c r="Z45" s="13" t="n">
        <f aca="false">Y45*SQRT(AA45)</f>
        <v>2.28078933704979</v>
      </c>
      <c r="AA45" s="11" t="n">
        <v>5</v>
      </c>
      <c r="AB45" s="13" t="n">
        <v>2.79</v>
      </c>
      <c r="AC45" s="13" t="n">
        <v>0.96</v>
      </c>
      <c r="AD45" s="13" t="n">
        <f aca="false">AC45*SQRT(AE45)</f>
        <v>2.1466252583998</v>
      </c>
      <c r="AE45" s="11" t="n">
        <v>5</v>
      </c>
      <c r="AF45" s="11" t="n">
        <f aca="false">LN(AB45/X45)</f>
        <v>0.0217399866364058</v>
      </c>
      <c r="AG45" s="11" t="n">
        <f aca="false">((AD45)^2/((AB45)^2 * AE45)) + ((Z45)^2/((X45)^2 * AA45))</f>
        <v>0.257991857264593</v>
      </c>
      <c r="AH45" s="11" t="n">
        <f aca="false">1/AG45</f>
        <v>3.87609132552743</v>
      </c>
      <c r="AI45" s="11" t="n">
        <f aca="false">AH45/2</f>
        <v>1.93804566276372</v>
      </c>
      <c r="AJ45" s="11" t="n">
        <f aca="false">AI45*AF45</f>
        <v>0.0421330868092274</v>
      </c>
      <c r="AK45" s="11" t="s">
        <v>295</v>
      </c>
      <c r="AL45" s="11" t="s">
        <v>296</v>
      </c>
      <c r="AM45" s="11" t="s">
        <v>297</v>
      </c>
      <c r="AN45" s="11" t="s">
        <v>58</v>
      </c>
      <c r="AO45" s="11" t="s">
        <v>59</v>
      </c>
      <c r="AP45" s="11" t="s">
        <v>298</v>
      </c>
      <c r="AQ45" s="11" t="s">
        <v>119</v>
      </c>
    </row>
    <row r="46" customFormat="false" ht="13.8" hidden="false" customHeight="false" outlineLevel="0" collapsed="false">
      <c r="A46" s="11" t="s">
        <v>114</v>
      </c>
      <c r="B46" s="11" t="n">
        <v>6</v>
      </c>
      <c r="C46" s="11" t="s">
        <v>115</v>
      </c>
      <c r="D46" s="11" t="n">
        <v>2013</v>
      </c>
      <c r="E46" s="11" t="s">
        <v>116</v>
      </c>
      <c r="F46" s="11" t="s">
        <v>46</v>
      </c>
      <c r="G46" s="1" t="n">
        <v>8.65</v>
      </c>
      <c r="H46" s="1" t="n">
        <v>352.5</v>
      </c>
      <c r="I46" s="11" t="n">
        <f aca="false">(G46+10) / (H46/1000)</f>
        <v>52.9078014184397</v>
      </c>
      <c r="J46" s="11" t="n">
        <v>7.9</v>
      </c>
      <c r="K46" s="1" t="s">
        <v>74</v>
      </c>
      <c r="L46" s="11" t="s">
        <v>90</v>
      </c>
      <c r="M46" s="11" t="s">
        <v>117</v>
      </c>
      <c r="N46" s="11" t="s">
        <v>77</v>
      </c>
      <c r="O46" s="11" t="s">
        <v>77</v>
      </c>
      <c r="P46" s="11" t="s">
        <v>92</v>
      </c>
      <c r="Q46" s="11" t="s">
        <v>78</v>
      </c>
      <c r="R46" s="11" t="n">
        <v>2.25</v>
      </c>
      <c r="S46" s="11" t="str">
        <f aca="false">IF(R46&gt;=2,"&gt; 2","&lt; 2")</f>
        <v>&gt; 2</v>
      </c>
      <c r="T46" s="12" t="n">
        <v>40878</v>
      </c>
      <c r="U46" s="28" t="n">
        <v>5</v>
      </c>
      <c r="V46" s="11" t="s">
        <v>54</v>
      </c>
      <c r="W46" s="11" t="n">
        <f aca="false">R46 *U46</f>
        <v>11.25</v>
      </c>
      <c r="X46" s="13" t="n">
        <v>0.95</v>
      </c>
      <c r="Y46" s="13" t="n">
        <v>0.07</v>
      </c>
      <c r="Z46" s="13" t="n">
        <f aca="false">Y46*SQRT(AA46)</f>
        <v>0.156524758424985</v>
      </c>
      <c r="AA46" s="11" t="n">
        <v>5</v>
      </c>
      <c r="AB46" s="13" t="n">
        <v>0.25</v>
      </c>
      <c r="AC46" s="13" t="n">
        <v>0</v>
      </c>
      <c r="AD46" s="13" t="n">
        <f aca="false">AC46*SQRT(AE46)</f>
        <v>0</v>
      </c>
      <c r="AE46" s="11" t="n">
        <v>5</v>
      </c>
      <c r="AF46" s="11" t="n">
        <f aca="false">LN(AB46/X46)</f>
        <v>-1.33500106673234</v>
      </c>
      <c r="AG46" s="11" t="n">
        <f aca="false">((AD46)^2/((AB46)^2 * AE46)) + ((Z46)^2/((X46)^2 * AA46))</f>
        <v>0.00542936288088643</v>
      </c>
      <c r="AH46" s="11" t="n">
        <f aca="false">1/AG46</f>
        <v>184.183673469388</v>
      </c>
      <c r="AI46" s="11" t="n">
        <f aca="false">AH46/2</f>
        <v>92.0918367346938</v>
      </c>
      <c r="AJ46" s="11" t="n">
        <f aca="false">AI46*AF46</f>
        <v>-122.942700278157</v>
      </c>
      <c r="AK46" s="11" t="s">
        <v>295</v>
      </c>
      <c r="AL46" s="11" t="s">
        <v>296</v>
      </c>
      <c r="AM46" s="11" t="s">
        <v>297</v>
      </c>
      <c r="AN46" s="11" t="s">
        <v>58</v>
      </c>
      <c r="AO46" s="11" t="s">
        <v>59</v>
      </c>
      <c r="AP46" s="11" t="s">
        <v>298</v>
      </c>
      <c r="AQ46" s="11" t="s">
        <v>119</v>
      </c>
    </row>
    <row r="47" customFormat="false" ht="13.8" hidden="false" customHeight="false" outlineLevel="0" collapsed="false">
      <c r="A47" s="11" t="s">
        <v>114</v>
      </c>
      <c r="B47" s="11" t="n">
        <v>6</v>
      </c>
      <c r="C47" s="11" t="s">
        <v>115</v>
      </c>
      <c r="D47" s="11" t="n">
        <v>2013</v>
      </c>
      <c r="E47" s="11" t="s">
        <v>116</v>
      </c>
      <c r="F47" s="11" t="s">
        <v>120</v>
      </c>
      <c r="G47" s="1" t="n">
        <v>8.65</v>
      </c>
      <c r="H47" s="1" t="n">
        <v>352.5</v>
      </c>
      <c r="I47" s="11" t="n">
        <f aca="false">(G47+10) / (H47/1000)</f>
        <v>52.9078014184397</v>
      </c>
      <c r="J47" s="11" t="n">
        <v>7.9</v>
      </c>
      <c r="K47" s="1" t="s">
        <v>74</v>
      </c>
      <c r="L47" s="11" t="s">
        <v>90</v>
      </c>
      <c r="M47" s="11" t="s">
        <v>117</v>
      </c>
      <c r="N47" s="11" t="s">
        <v>77</v>
      </c>
      <c r="O47" s="11" t="s">
        <v>77</v>
      </c>
      <c r="P47" s="11" t="s">
        <v>92</v>
      </c>
      <c r="Q47" s="11" t="s">
        <v>78</v>
      </c>
      <c r="R47" s="11" t="n">
        <v>2.25</v>
      </c>
      <c r="S47" s="11" t="str">
        <f aca="false">IF(R47&gt;=2,"&gt; 2","&lt; 2")</f>
        <v>&gt; 2</v>
      </c>
      <c r="T47" s="12" t="n">
        <v>40878</v>
      </c>
      <c r="U47" s="28" t="n">
        <v>5</v>
      </c>
      <c r="V47" s="11" t="s">
        <v>54</v>
      </c>
      <c r="W47" s="11" t="n">
        <f aca="false">R47 *U47</f>
        <v>11.25</v>
      </c>
      <c r="X47" s="13" t="n">
        <v>1.27</v>
      </c>
      <c r="Y47" s="13" t="n">
        <v>0.38</v>
      </c>
      <c r="Z47" s="13" t="n">
        <f aca="false">Y47*SQRT(AA47)</f>
        <v>0.84970583144992</v>
      </c>
      <c r="AA47" s="11" t="n">
        <v>5</v>
      </c>
      <c r="AB47" s="13" t="n">
        <v>5.14</v>
      </c>
      <c r="AC47" s="13" t="n">
        <v>3.69</v>
      </c>
      <c r="AD47" s="13" t="n">
        <f aca="false">AC47*SQRT(AE47)</f>
        <v>8.25109083697422</v>
      </c>
      <c r="AE47" s="11" t="n">
        <v>5</v>
      </c>
      <c r="AF47" s="11" t="n">
        <f aca="false">LN(AB47/X47)</f>
        <v>1.39803617899657</v>
      </c>
      <c r="AG47" s="11" t="n">
        <f aca="false">((AD47)^2/((AB47)^2 * AE47)) + ((Z47)^2/((X47)^2 * AA47))</f>
        <v>0.604906913026592</v>
      </c>
      <c r="AH47" s="11" t="n">
        <f aca="false">1/AG47</f>
        <v>1.65314691974109</v>
      </c>
      <c r="AI47" s="11" t="n">
        <f aca="false">AH47/2</f>
        <v>0.826573459870543</v>
      </c>
      <c r="AJ47" s="11" t="n">
        <f aca="false">AI47*AF47</f>
        <v>1.15557960149739</v>
      </c>
      <c r="AK47" s="11" t="s">
        <v>295</v>
      </c>
      <c r="AL47" s="11" t="s">
        <v>296</v>
      </c>
      <c r="AM47" s="11" t="s">
        <v>297</v>
      </c>
      <c r="AN47" s="11" t="s">
        <v>58</v>
      </c>
      <c r="AO47" s="11" t="s">
        <v>59</v>
      </c>
      <c r="AP47" s="11" t="s">
        <v>298</v>
      </c>
      <c r="AQ47" s="11" t="s">
        <v>119</v>
      </c>
    </row>
    <row r="48" customFormat="false" ht="13.8" hidden="false" customHeight="false" outlineLevel="0" collapsed="false">
      <c r="A48" s="11" t="s">
        <v>114</v>
      </c>
      <c r="B48" s="11" t="n">
        <v>6</v>
      </c>
      <c r="C48" s="11" t="s">
        <v>115</v>
      </c>
      <c r="D48" s="11" t="n">
        <v>2013</v>
      </c>
      <c r="E48" s="11" t="s">
        <v>116</v>
      </c>
      <c r="F48" s="11" t="s">
        <v>46</v>
      </c>
      <c r="G48" s="1" t="n">
        <v>8.65</v>
      </c>
      <c r="H48" s="1" t="n">
        <v>352.5</v>
      </c>
      <c r="I48" s="11" t="n">
        <f aca="false">(G48+10) / (H48/1000)</f>
        <v>52.9078014184397</v>
      </c>
      <c r="J48" s="11" t="n">
        <v>7.9</v>
      </c>
      <c r="K48" s="1" t="s">
        <v>74</v>
      </c>
      <c r="L48" s="11" t="s">
        <v>90</v>
      </c>
      <c r="M48" s="11" t="s">
        <v>117</v>
      </c>
      <c r="N48" s="11" t="s">
        <v>77</v>
      </c>
      <c r="O48" s="11" t="s">
        <v>77</v>
      </c>
      <c r="P48" s="11" t="s">
        <v>92</v>
      </c>
      <c r="Q48" s="11" t="s">
        <v>78</v>
      </c>
      <c r="R48" s="11" t="n">
        <v>2.25</v>
      </c>
      <c r="S48" s="11" t="str">
        <f aca="false">IF(R48&gt;=2,"&gt; 2","&lt; 2")</f>
        <v>&gt; 2</v>
      </c>
      <c r="T48" s="12" t="n">
        <v>40878</v>
      </c>
      <c r="U48" s="28" t="n">
        <v>5</v>
      </c>
      <c r="V48" s="11" t="s">
        <v>54</v>
      </c>
      <c r="W48" s="11" t="n">
        <f aca="false">R48 *U48</f>
        <v>11.25</v>
      </c>
      <c r="X48" s="13" t="n">
        <v>15.17</v>
      </c>
      <c r="Y48" s="13" t="n">
        <v>1.02</v>
      </c>
      <c r="Z48" s="13" t="n">
        <f aca="false">Y48*SQRT(AA48)</f>
        <v>2.28078933704979</v>
      </c>
      <c r="AA48" s="11" t="n">
        <v>5</v>
      </c>
      <c r="AB48" s="13" t="n">
        <v>11.11</v>
      </c>
      <c r="AC48" s="13" t="n">
        <v>1.02</v>
      </c>
      <c r="AD48" s="13" t="n">
        <f aca="false">AC48*SQRT(AE48)</f>
        <v>2.28078933704979</v>
      </c>
      <c r="AE48" s="11" t="n">
        <v>5</v>
      </c>
      <c r="AF48" s="11" t="n">
        <f aca="false">LN(AB48/X48)</f>
        <v>-0.311474189708902</v>
      </c>
      <c r="AG48" s="11" t="n">
        <f aca="false">((AD48)^2/((AB48)^2 * AE48)) + ((Z48)^2/((X48)^2 * AA48))</f>
        <v>0.0129498702671353</v>
      </c>
      <c r="AH48" s="11" t="n">
        <f aca="false">1/AG48</f>
        <v>77.2208508171576</v>
      </c>
      <c r="AI48" s="11" t="n">
        <f aca="false">AH48/2</f>
        <v>38.6104254085788</v>
      </c>
      <c r="AJ48" s="11" t="n">
        <f aca="false">AI48*AF48</f>
        <v>-12.0261509684531</v>
      </c>
      <c r="AK48" s="11" t="s">
        <v>295</v>
      </c>
      <c r="AL48" s="11" t="s">
        <v>296</v>
      </c>
      <c r="AM48" s="11" t="s">
        <v>299</v>
      </c>
      <c r="AN48" s="11" t="s">
        <v>58</v>
      </c>
      <c r="AO48" s="11" t="s">
        <v>59</v>
      </c>
      <c r="AP48" s="11" t="s">
        <v>298</v>
      </c>
      <c r="AQ48" s="11" t="s">
        <v>119</v>
      </c>
    </row>
    <row r="49" customFormat="false" ht="13.8" hidden="false" customHeight="false" outlineLevel="0" collapsed="false">
      <c r="A49" s="11" t="s">
        <v>114</v>
      </c>
      <c r="B49" s="11" t="n">
        <v>6</v>
      </c>
      <c r="C49" s="11" t="s">
        <v>115</v>
      </c>
      <c r="D49" s="11" t="n">
        <v>2013</v>
      </c>
      <c r="E49" s="11" t="s">
        <v>116</v>
      </c>
      <c r="F49" s="11" t="s">
        <v>120</v>
      </c>
      <c r="G49" s="1" t="n">
        <v>8.65</v>
      </c>
      <c r="H49" s="1" t="n">
        <v>352.5</v>
      </c>
      <c r="I49" s="11" t="n">
        <f aca="false">(G49+10) / (H49/1000)</f>
        <v>52.9078014184397</v>
      </c>
      <c r="J49" s="11" t="n">
        <v>7.9</v>
      </c>
      <c r="K49" s="1" t="s">
        <v>74</v>
      </c>
      <c r="L49" s="11" t="s">
        <v>90</v>
      </c>
      <c r="M49" s="11" t="s">
        <v>117</v>
      </c>
      <c r="N49" s="11" t="s">
        <v>77</v>
      </c>
      <c r="O49" s="11" t="s">
        <v>77</v>
      </c>
      <c r="P49" s="11" t="s">
        <v>92</v>
      </c>
      <c r="Q49" s="11" t="s">
        <v>78</v>
      </c>
      <c r="R49" s="11" t="n">
        <v>2.25</v>
      </c>
      <c r="S49" s="11" t="str">
        <f aca="false">IF(R49&gt;=2,"&gt; 2","&lt; 2")</f>
        <v>&gt; 2</v>
      </c>
      <c r="T49" s="12" t="n">
        <v>40878</v>
      </c>
      <c r="U49" s="28" t="n">
        <v>5</v>
      </c>
      <c r="V49" s="11" t="s">
        <v>54</v>
      </c>
      <c r="W49" s="11" t="n">
        <f aca="false">R49 *U49</f>
        <v>11.25</v>
      </c>
      <c r="X49" s="13" t="n">
        <v>15.81</v>
      </c>
      <c r="Y49" s="13" t="n">
        <v>2.67</v>
      </c>
      <c r="Z49" s="13" t="n">
        <f aca="false">Y49*SQRT(AA49)</f>
        <v>5.97030149992444</v>
      </c>
      <c r="AA49" s="11" t="n">
        <v>5</v>
      </c>
      <c r="AB49" s="13" t="n">
        <v>24.57</v>
      </c>
      <c r="AC49" s="13" t="n">
        <v>3.05</v>
      </c>
      <c r="AD49" s="13" t="n">
        <f aca="false">AC49*SQRT(AE49)</f>
        <v>6.82000733137436</v>
      </c>
      <c r="AE49" s="11" t="n">
        <v>5</v>
      </c>
      <c r="AF49" s="11" t="n">
        <f aca="false">LN(AB49/X49)</f>
        <v>0.440883535311707</v>
      </c>
      <c r="AG49" s="11" t="n">
        <f aca="false">((AD49)^2/((AB49)^2 * AE49)) + ((Z49)^2/((X49)^2 * AA49))</f>
        <v>0.0439301372628459</v>
      </c>
      <c r="AH49" s="11" t="n">
        <f aca="false">1/AG49</f>
        <v>22.7634162401253</v>
      </c>
      <c r="AI49" s="11" t="n">
        <f aca="false">AH49/2</f>
        <v>11.3817081200627</v>
      </c>
      <c r="AJ49" s="11" t="n">
        <f aca="false">AI49*AF49</f>
        <v>5.01800771385918</v>
      </c>
      <c r="AK49" s="11" t="s">
        <v>295</v>
      </c>
      <c r="AL49" s="11" t="s">
        <v>296</v>
      </c>
      <c r="AM49" s="11" t="s">
        <v>299</v>
      </c>
      <c r="AN49" s="11" t="s">
        <v>58</v>
      </c>
      <c r="AO49" s="11" t="s">
        <v>59</v>
      </c>
      <c r="AP49" s="11" t="s">
        <v>298</v>
      </c>
      <c r="AQ49" s="11" t="s">
        <v>119</v>
      </c>
    </row>
    <row r="50" customFormat="false" ht="13.8" hidden="false" customHeight="false" outlineLevel="0" collapsed="false">
      <c r="A50" s="11" t="s">
        <v>114</v>
      </c>
      <c r="B50" s="11" t="n">
        <v>6</v>
      </c>
      <c r="C50" s="11" t="s">
        <v>115</v>
      </c>
      <c r="D50" s="11" t="n">
        <v>2013</v>
      </c>
      <c r="E50" s="11" t="s">
        <v>116</v>
      </c>
      <c r="F50" s="11" t="s">
        <v>46</v>
      </c>
      <c r="G50" s="1" t="n">
        <v>8.65</v>
      </c>
      <c r="H50" s="1" t="n">
        <v>352.5</v>
      </c>
      <c r="I50" s="11" t="n">
        <f aca="false">(G50+10) / (H50/1000)</f>
        <v>52.9078014184397</v>
      </c>
      <c r="J50" s="11" t="n">
        <v>7.9</v>
      </c>
      <c r="K50" s="1" t="s">
        <v>74</v>
      </c>
      <c r="L50" s="11" t="s">
        <v>90</v>
      </c>
      <c r="M50" s="11" t="s">
        <v>117</v>
      </c>
      <c r="N50" s="11" t="s">
        <v>77</v>
      </c>
      <c r="O50" s="11" t="s">
        <v>77</v>
      </c>
      <c r="P50" s="11" t="s">
        <v>92</v>
      </c>
      <c r="Q50" s="11" t="s">
        <v>78</v>
      </c>
      <c r="R50" s="11" t="n">
        <v>2.25</v>
      </c>
      <c r="S50" s="11" t="str">
        <f aca="false">IF(R50&gt;=2,"&gt; 2","&lt; 2")</f>
        <v>&gt; 2</v>
      </c>
      <c r="T50" s="12" t="n">
        <v>40878</v>
      </c>
      <c r="U50" s="28" t="n">
        <v>5</v>
      </c>
      <c r="V50" s="11" t="s">
        <v>54</v>
      </c>
      <c r="W50" s="11" t="n">
        <f aca="false">R50 *U50</f>
        <v>11.25</v>
      </c>
      <c r="X50" s="13" t="n">
        <v>2.79</v>
      </c>
      <c r="Y50" s="13" t="n">
        <v>0.38</v>
      </c>
      <c r="Z50" s="13" t="n">
        <f aca="false">Y50*SQRT(AA50)</f>
        <v>0.84970583144992</v>
      </c>
      <c r="AA50" s="11" t="n">
        <v>5</v>
      </c>
      <c r="AB50" s="13" t="n">
        <v>2.03</v>
      </c>
      <c r="AC50" s="13" t="n">
        <v>0.83</v>
      </c>
      <c r="AD50" s="13" t="n">
        <f aca="false">AC50*SQRT(AE50)</f>
        <v>1.85593642132483</v>
      </c>
      <c r="AE50" s="11" t="n">
        <v>5</v>
      </c>
      <c r="AF50" s="11" t="n">
        <f aca="false">LN(AB50/X50)</f>
        <v>-0.318005802779578</v>
      </c>
      <c r="AG50" s="11" t="n">
        <f aca="false">((AD50)^2/((AB50)^2 * AE50)) + ((Z50)^2/((X50)^2 * AA50))</f>
        <v>0.185722854930085</v>
      </c>
      <c r="AH50" s="11" t="n">
        <f aca="false">1/AG50</f>
        <v>5.38436693952636</v>
      </c>
      <c r="AI50" s="11" t="n">
        <f aca="false">AH50/2</f>
        <v>2.69218346976318</v>
      </c>
      <c r="AJ50" s="11" t="n">
        <f aca="false">AI50*AF50</f>
        <v>-0.85612996553195</v>
      </c>
      <c r="AK50" s="11" t="s">
        <v>295</v>
      </c>
      <c r="AL50" s="11" t="s">
        <v>296</v>
      </c>
      <c r="AM50" s="11" t="s">
        <v>297</v>
      </c>
      <c r="AN50" s="11" t="s">
        <v>58</v>
      </c>
      <c r="AO50" s="11" t="s">
        <v>59</v>
      </c>
      <c r="AP50" s="11" t="s">
        <v>298</v>
      </c>
      <c r="AQ50" s="11" t="s">
        <v>119</v>
      </c>
    </row>
    <row r="51" customFormat="false" ht="13.8" hidden="false" customHeight="false" outlineLevel="0" collapsed="false">
      <c r="A51" s="11" t="s">
        <v>114</v>
      </c>
      <c r="B51" s="11" t="n">
        <v>6</v>
      </c>
      <c r="C51" s="11" t="s">
        <v>115</v>
      </c>
      <c r="D51" s="11" t="n">
        <v>2013</v>
      </c>
      <c r="E51" s="11" t="s">
        <v>116</v>
      </c>
      <c r="F51" s="11" t="s">
        <v>120</v>
      </c>
      <c r="G51" s="1" t="n">
        <v>8.65</v>
      </c>
      <c r="H51" s="1" t="n">
        <v>352.5</v>
      </c>
      <c r="I51" s="11" t="n">
        <f aca="false">(G51+10) / (H51/1000)</f>
        <v>52.9078014184397</v>
      </c>
      <c r="J51" s="11" t="n">
        <v>7.9</v>
      </c>
      <c r="K51" s="1" t="s">
        <v>74</v>
      </c>
      <c r="L51" s="11" t="s">
        <v>90</v>
      </c>
      <c r="M51" s="11" t="s">
        <v>117</v>
      </c>
      <c r="N51" s="11" t="s">
        <v>77</v>
      </c>
      <c r="O51" s="11" t="s">
        <v>77</v>
      </c>
      <c r="P51" s="11" t="s">
        <v>92</v>
      </c>
      <c r="Q51" s="11" t="s">
        <v>78</v>
      </c>
      <c r="R51" s="11" t="n">
        <v>2.25</v>
      </c>
      <c r="S51" s="11" t="str">
        <f aca="false">IF(R51&gt;=2,"&gt; 2","&lt; 2")</f>
        <v>&gt; 2</v>
      </c>
      <c r="T51" s="12" t="n">
        <v>40878</v>
      </c>
      <c r="U51" s="28" t="n">
        <v>5</v>
      </c>
      <c r="V51" s="11" t="s">
        <v>54</v>
      </c>
      <c r="W51" s="11" t="n">
        <f aca="false">R51 *U51</f>
        <v>11.25</v>
      </c>
      <c r="X51" s="13" t="n">
        <v>2.98</v>
      </c>
      <c r="Y51" s="13" t="n">
        <v>0.51</v>
      </c>
      <c r="Z51" s="13" t="n">
        <f aca="false">Y51*SQRT(AA51)</f>
        <v>1.14039466852489</v>
      </c>
      <c r="AA51" s="11" t="n">
        <v>5</v>
      </c>
      <c r="AB51" s="13" t="n">
        <v>1.71</v>
      </c>
      <c r="AC51" s="13" t="n">
        <v>0.89</v>
      </c>
      <c r="AD51" s="13" t="n">
        <f aca="false">AC51*SQRT(AE51)</f>
        <v>1.99010049997481</v>
      </c>
      <c r="AE51" s="11" t="n">
        <v>5</v>
      </c>
      <c r="AF51" s="11" t="n">
        <f aca="false">LN(AB51/X51)</f>
        <v>-0.555429930002745</v>
      </c>
      <c r="AG51" s="11" t="n">
        <f aca="false">((AD51)^2/((AB51)^2 * AE51)) + ((Z51)^2/((X51)^2 * AA51))</f>
        <v>0.300175989784618</v>
      </c>
      <c r="AH51" s="11" t="n">
        <f aca="false">1/AG51</f>
        <v>3.33137903773556</v>
      </c>
      <c r="AI51" s="11" t="n">
        <f aca="false">AH51/2</f>
        <v>1.66568951886778</v>
      </c>
      <c r="AJ51" s="11" t="n">
        <f aca="false">AI51*AF51</f>
        <v>-0.925173812871037</v>
      </c>
      <c r="AK51" s="11" t="s">
        <v>295</v>
      </c>
      <c r="AL51" s="11" t="s">
        <v>296</v>
      </c>
      <c r="AM51" s="11" t="s">
        <v>297</v>
      </c>
      <c r="AN51" s="11" t="s">
        <v>58</v>
      </c>
      <c r="AO51" s="11" t="s">
        <v>59</v>
      </c>
      <c r="AP51" s="11" t="s">
        <v>298</v>
      </c>
      <c r="AQ51" s="11" t="s">
        <v>119</v>
      </c>
    </row>
    <row r="52" customFormat="false" ht="13.8" hidden="false" customHeight="false" outlineLevel="0" collapsed="false">
      <c r="A52" s="11" t="s">
        <v>114</v>
      </c>
      <c r="B52" s="11" t="n">
        <v>6</v>
      </c>
      <c r="C52" s="11" t="s">
        <v>115</v>
      </c>
      <c r="D52" s="11" t="n">
        <v>2013</v>
      </c>
      <c r="E52" s="11" t="s">
        <v>116</v>
      </c>
      <c r="F52" s="11" t="s">
        <v>46</v>
      </c>
      <c r="G52" s="1" t="n">
        <v>8.65</v>
      </c>
      <c r="H52" s="1" t="n">
        <v>352.5</v>
      </c>
      <c r="I52" s="11" t="n">
        <f aca="false">(G52+10) / (H52/1000)</f>
        <v>52.9078014184397</v>
      </c>
      <c r="J52" s="11" t="n">
        <v>7.9</v>
      </c>
      <c r="K52" s="1" t="s">
        <v>74</v>
      </c>
      <c r="L52" s="11" t="s">
        <v>90</v>
      </c>
      <c r="M52" s="11" t="s">
        <v>117</v>
      </c>
      <c r="N52" s="11" t="s">
        <v>77</v>
      </c>
      <c r="O52" s="11" t="s">
        <v>77</v>
      </c>
      <c r="P52" s="11" t="s">
        <v>92</v>
      </c>
      <c r="Q52" s="11" t="s">
        <v>78</v>
      </c>
      <c r="R52" s="11" t="n">
        <v>2.25</v>
      </c>
      <c r="S52" s="11" t="str">
        <f aca="false">IF(R52&gt;=2,"&gt; 2","&lt; 2")</f>
        <v>&gt; 2</v>
      </c>
      <c r="T52" s="12" t="n">
        <v>40878</v>
      </c>
      <c r="U52" s="28" t="n">
        <v>5</v>
      </c>
      <c r="V52" s="11" t="s">
        <v>54</v>
      </c>
      <c r="W52" s="11" t="n">
        <f aca="false">R52 *U52</f>
        <v>11.25</v>
      </c>
      <c r="X52" s="13" t="n">
        <v>16.25</v>
      </c>
      <c r="Y52" s="13" t="n">
        <v>1.65</v>
      </c>
      <c r="Z52" s="13" t="n">
        <f aca="false">Y52*SQRT(AA52)</f>
        <v>3.68951216287465</v>
      </c>
      <c r="AA52" s="11" t="n">
        <v>5</v>
      </c>
      <c r="AB52" s="13" t="n">
        <v>15.94</v>
      </c>
      <c r="AC52" s="13" t="n">
        <v>2.66</v>
      </c>
      <c r="AD52" s="13" t="n">
        <f aca="false">AC52*SQRT(AE52)</f>
        <v>5.94794082014945</v>
      </c>
      <c r="AE52" s="11" t="n">
        <v>5</v>
      </c>
      <c r="AF52" s="11" t="n">
        <f aca="false">LN(AB52/X52)</f>
        <v>-0.0192612354136775</v>
      </c>
      <c r="AG52" s="11" t="n">
        <f aca="false">((AD52)^2/((AB52)^2 * AE52)) + ((Z52)^2/((X52)^2 * AA52))</f>
        <v>0.0381575865208638</v>
      </c>
      <c r="AH52" s="11" t="n">
        <f aca="false">1/AG52</f>
        <v>26.2071082366077</v>
      </c>
      <c r="AI52" s="11" t="n">
        <f aca="false">AH52/2</f>
        <v>13.1035541183038</v>
      </c>
      <c r="AJ52" s="11" t="n">
        <f aca="false">AI52*AF52</f>
        <v>-0.252390640628514</v>
      </c>
      <c r="AK52" s="11" t="s">
        <v>295</v>
      </c>
      <c r="AL52" s="11" t="s">
        <v>296</v>
      </c>
      <c r="AM52" s="11" t="s">
        <v>299</v>
      </c>
      <c r="AN52" s="11" t="s">
        <v>58</v>
      </c>
      <c r="AO52" s="11" t="s">
        <v>59</v>
      </c>
      <c r="AP52" s="11" t="s">
        <v>298</v>
      </c>
      <c r="AQ52" s="11" t="s">
        <v>119</v>
      </c>
    </row>
    <row r="53" customFormat="false" ht="13.8" hidden="false" customHeight="false" outlineLevel="0" collapsed="false">
      <c r="A53" s="11" t="s">
        <v>114</v>
      </c>
      <c r="B53" s="11" t="n">
        <v>6</v>
      </c>
      <c r="C53" s="11" t="s">
        <v>115</v>
      </c>
      <c r="D53" s="11" t="n">
        <v>2013</v>
      </c>
      <c r="E53" s="11" t="s">
        <v>116</v>
      </c>
      <c r="F53" s="11" t="s">
        <v>120</v>
      </c>
      <c r="G53" s="1" t="n">
        <v>8.65</v>
      </c>
      <c r="H53" s="1" t="n">
        <v>352.5</v>
      </c>
      <c r="I53" s="11" t="n">
        <f aca="false">(G53+10) / (H53/1000)</f>
        <v>52.9078014184397</v>
      </c>
      <c r="J53" s="11" t="n">
        <v>7.9</v>
      </c>
      <c r="K53" s="1" t="s">
        <v>74</v>
      </c>
      <c r="L53" s="11" t="s">
        <v>90</v>
      </c>
      <c r="M53" s="11" t="s">
        <v>117</v>
      </c>
      <c r="N53" s="11" t="s">
        <v>77</v>
      </c>
      <c r="O53" s="11" t="s">
        <v>77</v>
      </c>
      <c r="P53" s="11" t="s">
        <v>92</v>
      </c>
      <c r="Q53" s="11" t="s">
        <v>78</v>
      </c>
      <c r="R53" s="11" t="n">
        <v>2.25</v>
      </c>
      <c r="S53" s="11" t="str">
        <f aca="false">IF(R53&gt;=2,"&gt; 2","&lt; 2")</f>
        <v>&gt; 2</v>
      </c>
      <c r="T53" s="12" t="n">
        <v>40878</v>
      </c>
      <c r="U53" s="28" t="n">
        <v>5</v>
      </c>
      <c r="V53" s="11" t="s">
        <v>54</v>
      </c>
      <c r="W53" s="11" t="n">
        <f aca="false">R53 *U53</f>
        <v>11.25</v>
      </c>
      <c r="X53" s="13" t="n">
        <v>11.43</v>
      </c>
      <c r="Y53" s="13" t="n">
        <v>7.3</v>
      </c>
      <c r="Z53" s="13" t="n">
        <f aca="false">Y53*SQRT(AA53)</f>
        <v>16.3232962357485</v>
      </c>
      <c r="AA53" s="11" t="n">
        <v>5</v>
      </c>
      <c r="AB53" s="13" t="n">
        <v>22.22</v>
      </c>
      <c r="AC53" s="13" t="n">
        <v>4.89</v>
      </c>
      <c r="AD53" s="13" t="n">
        <f aca="false">AC53*SQRT(AE53)</f>
        <v>10.934372409974</v>
      </c>
      <c r="AE53" s="11" t="n">
        <v>5</v>
      </c>
      <c r="AF53" s="11" t="n">
        <f aca="false">LN(AB53/X53)</f>
        <v>0.664751306404765</v>
      </c>
      <c r="AG53" s="11" t="n">
        <f aca="false">((AD53)^2/((AB53)^2 * AE53)) + ((Z53)^2/((X53)^2 * AA53))</f>
        <v>0.456331269584615</v>
      </c>
      <c r="AH53" s="11" t="n">
        <f aca="false">1/AG53</f>
        <v>2.1913904802322</v>
      </c>
      <c r="AI53" s="11" t="n">
        <f aca="false">AH53/2</f>
        <v>1.0956952401161</v>
      </c>
      <c r="AJ53" s="11" t="n">
        <f aca="false">AI53*AF53</f>
        <v>0.728364842288661</v>
      </c>
      <c r="AK53" s="11" t="s">
        <v>295</v>
      </c>
      <c r="AL53" s="11" t="s">
        <v>296</v>
      </c>
      <c r="AM53" s="11" t="s">
        <v>299</v>
      </c>
      <c r="AN53" s="11" t="s">
        <v>58</v>
      </c>
      <c r="AO53" s="11" t="s">
        <v>59</v>
      </c>
      <c r="AP53" s="11" t="s">
        <v>298</v>
      </c>
      <c r="AQ53" s="11" t="s">
        <v>119</v>
      </c>
    </row>
    <row r="54" customFormat="false" ht="13.8" hidden="false" customHeight="false" outlineLevel="0" collapsed="false">
      <c r="A54" s="11" t="s">
        <v>129</v>
      </c>
      <c r="B54" s="11" t="n">
        <v>7</v>
      </c>
      <c r="C54" s="11" t="s">
        <v>130</v>
      </c>
      <c r="D54" s="11" t="n">
        <v>2013</v>
      </c>
      <c r="E54" s="11" t="s">
        <v>45</v>
      </c>
      <c r="F54" s="11" t="s">
        <v>46</v>
      </c>
      <c r="G54" s="20" t="n">
        <v>9.45</v>
      </c>
      <c r="H54" s="20" t="n">
        <v>664.7</v>
      </c>
      <c r="I54" s="11" t="n">
        <f aca="false">(G54+10) / (H54/1000)</f>
        <v>29.2613208966451</v>
      </c>
      <c r="J54" s="11" t="n">
        <v>7</v>
      </c>
      <c r="K54" s="1" t="s">
        <v>47</v>
      </c>
      <c r="L54" s="11" t="s">
        <v>75</v>
      </c>
      <c r="M54" s="11" t="s">
        <v>300</v>
      </c>
      <c r="N54" s="11" t="s">
        <v>50</v>
      </c>
      <c r="O54" s="11" t="s">
        <v>50</v>
      </c>
      <c r="P54" s="11" t="s">
        <v>51</v>
      </c>
      <c r="Q54" s="11" t="s">
        <v>52</v>
      </c>
      <c r="R54" s="11" t="n">
        <v>2.5</v>
      </c>
      <c r="S54" s="11" t="str">
        <f aca="false">IF(R54&gt;=2,"&gt; 2","&lt; 2")</f>
        <v>&gt; 2</v>
      </c>
      <c r="T54" s="11" t="n">
        <v>2009</v>
      </c>
      <c r="U54" s="28" t="n">
        <v>2.5</v>
      </c>
      <c r="V54" s="11" t="s">
        <v>80</v>
      </c>
      <c r="W54" s="11" t="n">
        <f aca="false">R54 *U54</f>
        <v>6.25</v>
      </c>
      <c r="X54" s="13" t="n">
        <v>294.8</v>
      </c>
      <c r="Y54" s="13" t="n">
        <v>33.18</v>
      </c>
      <c r="Z54" s="13" t="n">
        <f aca="false">Y54*SQRT(AA54)</f>
        <v>66.36</v>
      </c>
      <c r="AA54" s="11" t="n">
        <v>4</v>
      </c>
      <c r="AB54" s="13" t="n">
        <v>309.6</v>
      </c>
      <c r="AC54" s="13" t="n">
        <v>31</v>
      </c>
      <c r="AD54" s="13" t="n">
        <f aca="false">AC54*SQRT(AE54)</f>
        <v>62</v>
      </c>
      <c r="AE54" s="11" t="n">
        <v>4</v>
      </c>
      <c r="AF54" s="11" t="n">
        <f aca="false">LN(AB54/X54)</f>
        <v>0.0489839814003906</v>
      </c>
      <c r="AG54" s="11" t="n">
        <f aca="false">((AD54)^2/((AB54)^2 * AE54)) + ((Z54)^2/((X54)^2 * AA54))</f>
        <v>0.0226935575142479</v>
      </c>
      <c r="AH54" s="11" t="n">
        <f aca="false">1/AG54</f>
        <v>44.0653696262545</v>
      </c>
      <c r="AI54" s="11" t="n">
        <f aca="false">AH54/2</f>
        <v>22.0326848131273</v>
      </c>
      <c r="AJ54" s="11" t="n">
        <f aca="false">AI54*AF54</f>
        <v>1.07924862308689</v>
      </c>
      <c r="AK54" s="11" t="s">
        <v>301</v>
      </c>
      <c r="AL54" s="11" t="s">
        <v>266</v>
      </c>
      <c r="AM54" s="11" t="s">
        <v>267</v>
      </c>
      <c r="AN54" s="11" t="s">
        <v>302</v>
      </c>
      <c r="AO54" s="11" t="s">
        <v>94</v>
      </c>
      <c r="AP54" s="11" t="s">
        <v>303</v>
      </c>
      <c r="AQ54" s="11" t="s">
        <v>133</v>
      </c>
    </row>
    <row r="55" customFormat="false" ht="13.8" hidden="false" customHeight="false" outlineLevel="0" collapsed="false">
      <c r="A55" s="11" t="s">
        <v>129</v>
      </c>
      <c r="B55" s="11" t="n">
        <v>7</v>
      </c>
      <c r="C55" s="11" t="s">
        <v>130</v>
      </c>
      <c r="D55" s="11" t="n">
        <v>2013</v>
      </c>
      <c r="E55" s="11" t="s">
        <v>45</v>
      </c>
      <c r="F55" s="11" t="s">
        <v>46</v>
      </c>
      <c r="G55" s="20" t="n">
        <v>9.45</v>
      </c>
      <c r="H55" s="20" t="n">
        <v>664.7</v>
      </c>
      <c r="I55" s="11" t="n">
        <f aca="false">(G55+10) / (H55/1000)</f>
        <v>29.2613208966451</v>
      </c>
      <c r="J55" s="11" t="n">
        <v>7</v>
      </c>
      <c r="K55" s="1" t="s">
        <v>47</v>
      </c>
      <c r="L55" s="11" t="s">
        <v>75</v>
      </c>
      <c r="M55" s="11" t="s">
        <v>304</v>
      </c>
      <c r="N55" s="11" t="s">
        <v>50</v>
      </c>
      <c r="O55" s="11" t="s">
        <v>50</v>
      </c>
      <c r="P55" s="11" t="s">
        <v>51</v>
      </c>
      <c r="Q55" s="11" t="s">
        <v>52</v>
      </c>
      <c r="R55" s="11" t="n">
        <v>2.5</v>
      </c>
      <c r="S55" s="11" t="str">
        <f aca="false">IF(R55&gt;=2,"&gt; 2","&lt; 2")</f>
        <v>&gt; 2</v>
      </c>
      <c r="T55" s="11" t="n">
        <v>2010</v>
      </c>
      <c r="U55" s="28" t="n">
        <v>2.5</v>
      </c>
      <c r="V55" s="11" t="s">
        <v>80</v>
      </c>
      <c r="W55" s="11" t="n">
        <f aca="false">R55 *U55</f>
        <v>6.25</v>
      </c>
      <c r="X55" s="13" t="n">
        <v>222</v>
      </c>
      <c r="Y55" s="13" t="n">
        <v>28.54</v>
      </c>
      <c r="Z55" s="13" t="n">
        <f aca="false">Y55*SQRT(AA55)</f>
        <v>57.08</v>
      </c>
      <c r="AA55" s="11" t="n">
        <v>4</v>
      </c>
      <c r="AB55" s="13" t="n">
        <v>294.4</v>
      </c>
      <c r="AC55" s="13" t="n">
        <v>31.52</v>
      </c>
      <c r="AD55" s="13" t="n">
        <f aca="false">AC55*SQRT(AE55)</f>
        <v>63.04</v>
      </c>
      <c r="AE55" s="11" t="n">
        <v>4</v>
      </c>
      <c r="AF55" s="11" t="n">
        <f aca="false">LN(AB55/X55)</f>
        <v>0.282262004982442</v>
      </c>
      <c r="AG55" s="11" t="n">
        <f aca="false">((AD55)^2/((AB55)^2 * AE55)) + ((Z55)^2/((X55)^2 * AA55))</f>
        <v>0.0279902637537016</v>
      </c>
      <c r="AH55" s="11" t="n">
        <f aca="false">1/AG55</f>
        <v>35.7267087155531</v>
      </c>
      <c r="AI55" s="11" t="n">
        <f aca="false">AH55/2</f>
        <v>17.8633543577765</v>
      </c>
      <c r="AJ55" s="11" t="n">
        <f aca="false">AI55*AF55</f>
        <v>5.04214621673785</v>
      </c>
      <c r="AK55" s="11" t="s">
        <v>301</v>
      </c>
      <c r="AL55" s="11" t="s">
        <v>266</v>
      </c>
      <c r="AM55" s="11" t="s">
        <v>267</v>
      </c>
      <c r="AN55" s="11" t="s">
        <v>302</v>
      </c>
      <c r="AO55" s="11" t="s">
        <v>94</v>
      </c>
      <c r="AP55" s="11" t="s">
        <v>305</v>
      </c>
      <c r="AQ55" s="11" t="s">
        <v>133</v>
      </c>
    </row>
    <row r="56" customFormat="false" ht="13.8" hidden="false" customHeight="false" outlineLevel="0" collapsed="false">
      <c r="A56" s="11" t="s">
        <v>163</v>
      </c>
      <c r="B56" s="11" t="n">
        <v>10</v>
      </c>
      <c r="C56" s="11" t="s">
        <v>88</v>
      </c>
      <c r="D56" s="11" t="n">
        <v>2013</v>
      </c>
      <c r="E56" s="11" t="s">
        <v>164</v>
      </c>
      <c r="F56" s="11" t="s">
        <v>46</v>
      </c>
      <c r="G56" s="1" t="n">
        <v>2.1</v>
      </c>
      <c r="H56" s="1" t="n">
        <v>385.5</v>
      </c>
      <c r="I56" s="11" t="n">
        <f aca="false">(G56+10) / (H56/1000)</f>
        <v>31.3878080415045</v>
      </c>
      <c r="J56" s="11" t="n">
        <v>7.8</v>
      </c>
      <c r="K56" s="11" t="s">
        <v>74</v>
      </c>
      <c r="L56" s="11" t="s">
        <v>90</v>
      </c>
      <c r="M56" s="11" t="s">
        <v>101</v>
      </c>
      <c r="N56" s="11" t="s">
        <v>77</v>
      </c>
      <c r="O56" s="11" t="s">
        <v>77</v>
      </c>
      <c r="P56" s="11" t="s">
        <v>92</v>
      </c>
      <c r="Q56" s="11" t="s">
        <v>78</v>
      </c>
      <c r="R56" s="11" t="n">
        <v>1.6</v>
      </c>
      <c r="S56" s="11" t="str">
        <f aca="false">IF(R56&gt;=2,"&gt; 2","&lt; 2")</f>
        <v>&lt; 2</v>
      </c>
      <c r="T56" s="11" t="n">
        <v>2006</v>
      </c>
      <c r="U56" s="28" t="n">
        <v>5</v>
      </c>
      <c r="V56" s="11" t="s">
        <v>54</v>
      </c>
      <c r="W56" s="11" t="n">
        <f aca="false">R56 *U56</f>
        <v>8</v>
      </c>
      <c r="X56" s="13" t="n">
        <v>44.88</v>
      </c>
      <c r="Y56" s="13" t="n">
        <v>3.69</v>
      </c>
      <c r="Z56" s="13" t="n">
        <f aca="false">Y56*SQRT(AA56)</f>
        <v>9.03861715086993</v>
      </c>
      <c r="AA56" s="11" t="n">
        <v>6</v>
      </c>
      <c r="AB56" s="13" t="n">
        <v>33.5</v>
      </c>
      <c r="AC56" s="13" t="n">
        <v>0.619999999999997</v>
      </c>
      <c r="AD56" s="13" t="n">
        <f aca="false">AC56*SQRT(AE56)</f>
        <v>1.51868364052556</v>
      </c>
      <c r="AE56" s="11" t="n">
        <v>6</v>
      </c>
      <c r="AF56" s="11" t="n">
        <f aca="false">LN(AB56/X56)</f>
        <v>-0.29244682238342</v>
      </c>
      <c r="AG56" s="11" t="n">
        <f aca="false">((AD56)^2/((AB56)^2 * AE56)) + ((Z56)^2/((X56)^2 * AA56))</f>
        <v>0.00710253146549474</v>
      </c>
      <c r="AH56" s="11" t="n">
        <f aca="false">1/AG56</f>
        <v>140.794870794753</v>
      </c>
      <c r="AI56" s="11" t="n">
        <f aca="false">AH56/13</f>
        <v>10.8303746765195</v>
      </c>
      <c r="AJ56" s="11" t="n">
        <f aca="false">AI56*AF56</f>
        <v>-3.16730865936998</v>
      </c>
      <c r="AK56" s="11" t="s">
        <v>287</v>
      </c>
      <c r="AL56" s="11" t="s">
        <v>281</v>
      </c>
      <c r="AM56" s="11" t="s">
        <v>282</v>
      </c>
      <c r="AN56" s="11" t="s">
        <v>58</v>
      </c>
      <c r="AO56" s="11" t="s">
        <v>94</v>
      </c>
      <c r="AP56" s="11" t="s">
        <v>161</v>
      </c>
      <c r="AQ56" s="11" t="s">
        <v>166</v>
      </c>
    </row>
    <row r="57" customFormat="false" ht="13.8" hidden="false" customHeight="false" outlineLevel="0" collapsed="false">
      <c r="A57" s="11" t="s">
        <v>163</v>
      </c>
      <c r="B57" s="11" t="n">
        <v>10</v>
      </c>
      <c r="C57" s="11" t="s">
        <v>88</v>
      </c>
      <c r="D57" s="11" t="n">
        <v>2013</v>
      </c>
      <c r="E57" s="11" t="s">
        <v>164</v>
      </c>
      <c r="F57" s="11" t="s">
        <v>104</v>
      </c>
      <c r="G57" s="1" t="n">
        <v>2.1</v>
      </c>
      <c r="H57" s="1" t="n">
        <v>385.5</v>
      </c>
      <c r="I57" s="11" t="n">
        <f aca="false">(G57+10) / (H57/1000)</f>
        <v>31.3878080415045</v>
      </c>
      <c r="J57" s="11" t="n">
        <v>7.8</v>
      </c>
      <c r="K57" s="11" t="s">
        <v>74</v>
      </c>
      <c r="L57" s="11" t="s">
        <v>90</v>
      </c>
      <c r="M57" s="11" t="s">
        <v>101</v>
      </c>
      <c r="N57" s="11" t="s">
        <v>77</v>
      </c>
      <c r="O57" s="11" t="s">
        <v>50</v>
      </c>
      <c r="P57" s="11" t="s">
        <v>92</v>
      </c>
      <c r="Q57" s="11" t="s">
        <v>78</v>
      </c>
      <c r="R57" s="11" t="n">
        <v>1.6</v>
      </c>
      <c r="S57" s="11" t="str">
        <f aca="false">IF(R57&gt;=2,"&gt; 2","&lt; 2")</f>
        <v>&lt; 2</v>
      </c>
      <c r="T57" s="11" t="n">
        <v>2006</v>
      </c>
      <c r="U57" s="28" t="n">
        <v>5</v>
      </c>
      <c r="V57" s="11" t="s">
        <v>54</v>
      </c>
      <c r="W57" s="11" t="n">
        <f aca="false">R57 *U57</f>
        <v>8</v>
      </c>
      <c r="X57" s="13" t="n">
        <v>59.02</v>
      </c>
      <c r="Y57" s="13" t="n">
        <v>3.38</v>
      </c>
      <c r="Z57" s="13" t="n">
        <f aca="false">Y57*SQRT(AA57)</f>
        <v>8.27927533060713</v>
      </c>
      <c r="AA57" s="11" t="n">
        <v>6</v>
      </c>
      <c r="AB57" s="13" t="n">
        <v>47.34</v>
      </c>
      <c r="AC57" s="13" t="n">
        <v>2.76</v>
      </c>
      <c r="AD57" s="13" t="n">
        <f aca="false">AC57*SQRT(AE57)</f>
        <v>6.76059169008157</v>
      </c>
      <c r="AE57" s="11" t="n">
        <v>6</v>
      </c>
      <c r="AF57" s="11" t="n">
        <f aca="false">LN(AB57/X57)</f>
        <v>-0.220520765428955</v>
      </c>
      <c r="AG57" s="11" t="n">
        <f aca="false">((AD57)^2/((AB57)^2 * AE57)) + ((Z57)^2/((X57)^2 * AA57))</f>
        <v>0.00667878869231578</v>
      </c>
      <c r="AH57" s="11" t="n">
        <f aca="false">1/AG57</f>
        <v>149.727749457105</v>
      </c>
      <c r="AI57" s="11" t="n">
        <f aca="false">AH57/13</f>
        <v>11.517519189008</v>
      </c>
      <c r="AJ57" s="11" t="n">
        <f aca="false">AI57*AF57</f>
        <v>-2.53985214740273</v>
      </c>
      <c r="AK57" s="11" t="s">
        <v>287</v>
      </c>
      <c r="AL57" s="11" t="s">
        <v>281</v>
      </c>
      <c r="AM57" s="11" t="s">
        <v>282</v>
      </c>
      <c r="AN57" s="11" t="s">
        <v>58</v>
      </c>
      <c r="AO57" s="11" t="s">
        <v>94</v>
      </c>
      <c r="AP57" s="11" t="s">
        <v>161</v>
      </c>
      <c r="AQ57" s="11" t="s">
        <v>166</v>
      </c>
    </row>
    <row r="58" customFormat="false" ht="13.8" hidden="false" customHeight="false" outlineLevel="0" collapsed="false">
      <c r="A58" s="11" t="s">
        <v>163</v>
      </c>
      <c r="B58" s="11" t="n">
        <v>10</v>
      </c>
      <c r="C58" s="11" t="s">
        <v>88</v>
      </c>
      <c r="D58" s="11" t="n">
        <v>2013</v>
      </c>
      <c r="E58" s="11" t="s">
        <v>164</v>
      </c>
      <c r="F58" s="11" t="s">
        <v>46</v>
      </c>
      <c r="G58" s="1" t="n">
        <v>2.1</v>
      </c>
      <c r="H58" s="1" t="n">
        <v>385.5</v>
      </c>
      <c r="I58" s="11" t="n">
        <f aca="false">(G58+10) / (H58/1000)</f>
        <v>31.3878080415045</v>
      </c>
      <c r="J58" s="11" t="n">
        <v>7.8</v>
      </c>
      <c r="K58" s="11" t="s">
        <v>74</v>
      </c>
      <c r="L58" s="11" t="s">
        <v>90</v>
      </c>
      <c r="M58" s="11" t="s">
        <v>101</v>
      </c>
      <c r="N58" s="11" t="s">
        <v>77</v>
      </c>
      <c r="O58" s="11" t="s">
        <v>77</v>
      </c>
      <c r="P58" s="11" t="s">
        <v>92</v>
      </c>
      <c r="Q58" s="11" t="s">
        <v>78</v>
      </c>
      <c r="R58" s="11" t="n">
        <v>1.6</v>
      </c>
      <c r="S58" s="11" t="str">
        <f aca="false">IF(R58&gt;=2,"&gt; 2","&lt; 2")</f>
        <v>&lt; 2</v>
      </c>
      <c r="T58" s="11" t="n">
        <v>2007</v>
      </c>
      <c r="U58" s="28" t="n">
        <v>5</v>
      </c>
      <c r="V58" s="11" t="s">
        <v>54</v>
      </c>
      <c r="W58" s="11" t="n">
        <f aca="false">R58 *U58</f>
        <v>8</v>
      </c>
      <c r="X58" s="13" t="n">
        <v>39.96</v>
      </c>
      <c r="Y58" s="13" t="n">
        <v>3.99</v>
      </c>
      <c r="Z58" s="13" t="n">
        <f aca="false">Y58*SQRT(AA58)</f>
        <v>9.77346407370488</v>
      </c>
      <c r="AA58" s="11" t="n">
        <v>6</v>
      </c>
      <c r="AB58" s="13" t="n">
        <v>38.42</v>
      </c>
      <c r="AC58" s="13" t="n">
        <v>2.15</v>
      </c>
      <c r="AD58" s="13" t="n">
        <f aca="false">AC58*SQRT(AE58)</f>
        <v>5.26640294698383</v>
      </c>
      <c r="AE58" s="11" t="n">
        <v>6</v>
      </c>
      <c r="AF58" s="11" t="n">
        <f aca="false">LN(AB58/X58)</f>
        <v>-0.0393007964399421</v>
      </c>
      <c r="AG58" s="11" t="n">
        <f aca="false">((AD58)^2/((AB58)^2 * AE58)) + ((Z58)^2/((X58)^2 * AA58))</f>
        <v>0.0131015630547394</v>
      </c>
      <c r="AH58" s="11" t="n">
        <f aca="false">1/AG58</f>
        <v>76.326770769405</v>
      </c>
      <c r="AI58" s="11" t="n">
        <f aca="false">AH58/13</f>
        <v>5.871290059185</v>
      </c>
      <c r="AJ58" s="11" t="n">
        <f aca="false">AI58*AF58</f>
        <v>-0.230746375455885</v>
      </c>
      <c r="AK58" s="11" t="s">
        <v>287</v>
      </c>
      <c r="AL58" s="11" t="s">
        <v>281</v>
      </c>
      <c r="AM58" s="11" t="s">
        <v>282</v>
      </c>
      <c r="AN58" s="11" t="s">
        <v>58</v>
      </c>
      <c r="AO58" s="11" t="s">
        <v>94</v>
      </c>
      <c r="AP58" s="11" t="s">
        <v>161</v>
      </c>
      <c r="AQ58" s="11" t="s">
        <v>166</v>
      </c>
    </row>
    <row r="59" customFormat="false" ht="13.8" hidden="false" customHeight="false" outlineLevel="0" collapsed="false">
      <c r="A59" s="11" t="s">
        <v>163</v>
      </c>
      <c r="B59" s="11" t="n">
        <v>10</v>
      </c>
      <c r="C59" s="11" t="s">
        <v>88</v>
      </c>
      <c r="D59" s="11" t="n">
        <v>2013</v>
      </c>
      <c r="E59" s="11" t="s">
        <v>164</v>
      </c>
      <c r="F59" s="11" t="s">
        <v>104</v>
      </c>
      <c r="G59" s="1" t="n">
        <v>2.1</v>
      </c>
      <c r="H59" s="1" t="n">
        <v>385.5</v>
      </c>
      <c r="I59" s="11" t="n">
        <f aca="false">(G59+10) / (H59/1000)</f>
        <v>31.3878080415045</v>
      </c>
      <c r="J59" s="11" t="n">
        <v>7.8</v>
      </c>
      <c r="K59" s="11" t="s">
        <v>74</v>
      </c>
      <c r="L59" s="11" t="s">
        <v>90</v>
      </c>
      <c r="M59" s="11" t="s">
        <v>101</v>
      </c>
      <c r="N59" s="11" t="s">
        <v>77</v>
      </c>
      <c r="O59" s="11" t="s">
        <v>50</v>
      </c>
      <c r="P59" s="11" t="s">
        <v>92</v>
      </c>
      <c r="Q59" s="11" t="s">
        <v>78</v>
      </c>
      <c r="R59" s="11" t="n">
        <v>1.6</v>
      </c>
      <c r="S59" s="11" t="str">
        <f aca="false">IF(R59&gt;=2,"&gt; 2","&lt; 2")</f>
        <v>&lt; 2</v>
      </c>
      <c r="T59" s="11" t="n">
        <v>2007</v>
      </c>
      <c r="U59" s="28" t="n">
        <v>5</v>
      </c>
      <c r="V59" s="11" t="s">
        <v>54</v>
      </c>
      <c r="W59" s="11" t="n">
        <f aca="false">R59 *U59</f>
        <v>8</v>
      </c>
      <c r="X59" s="13" t="n">
        <v>69.47</v>
      </c>
      <c r="Y59" s="13" t="n">
        <v>4.3</v>
      </c>
      <c r="Z59" s="13" t="n">
        <f aca="false">Y59*SQRT(AA59)</f>
        <v>10.5328058939677</v>
      </c>
      <c r="AA59" s="11" t="n">
        <v>6</v>
      </c>
      <c r="AB59" s="13" t="n">
        <v>45.8</v>
      </c>
      <c r="AC59" s="13" t="n">
        <v>1.84</v>
      </c>
      <c r="AD59" s="13" t="n">
        <f aca="false">AC59*SQRT(AE59)</f>
        <v>4.50706112672106</v>
      </c>
      <c r="AE59" s="11" t="n">
        <v>6</v>
      </c>
      <c r="AF59" s="11" t="n">
        <f aca="false">LN(AB59/X59)</f>
        <v>-0.41661091358465</v>
      </c>
      <c r="AG59" s="11" t="n">
        <f aca="false">((AD59)^2/((AB59)^2 * AE59)) + ((Z59)^2/((X59)^2 * AA59))</f>
        <v>0.00544527037893268</v>
      </c>
      <c r="AH59" s="11" t="n">
        <f aca="false">1/AG59</f>
        <v>183.645609934985</v>
      </c>
      <c r="AI59" s="11" t="n">
        <f aca="false">AH59/13</f>
        <v>14.1265853796142</v>
      </c>
      <c r="AJ59" s="11" t="n">
        <f aca="false">AI59*AF59</f>
        <v>-5.88528964083265</v>
      </c>
      <c r="AK59" s="11" t="s">
        <v>287</v>
      </c>
      <c r="AL59" s="11" t="s">
        <v>281</v>
      </c>
      <c r="AM59" s="11" t="s">
        <v>282</v>
      </c>
      <c r="AN59" s="11" t="s">
        <v>58</v>
      </c>
      <c r="AO59" s="11" t="s">
        <v>94</v>
      </c>
      <c r="AP59" s="11" t="s">
        <v>161</v>
      </c>
      <c r="AQ59" s="11" t="s">
        <v>166</v>
      </c>
    </row>
    <row r="60" customFormat="false" ht="13.8" hidden="false" customHeight="false" outlineLevel="0" collapsed="false">
      <c r="A60" s="11" t="s">
        <v>163</v>
      </c>
      <c r="B60" s="11" t="n">
        <v>10</v>
      </c>
      <c r="C60" s="11" t="s">
        <v>88</v>
      </c>
      <c r="D60" s="11" t="n">
        <v>2013</v>
      </c>
      <c r="E60" s="11" t="s">
        <v>164</v>
      </c>
      <c r="F60" s="11" t="s">
        <v>46</v>
      </c>
      <c r="G60" s="1" t="n">
        <v>2.1</v>
      </c>
      <c r="H60" s="1" t="n">
        <v>385.5</v>
      </c>
      <c r="I60" s="11" t="n">
        <f aca="false">(G60+10) / (H60/1000)</f>
        <v>31.3878080415045</v>
      </c>
      <c r="J60" s="11" t="n">
        <v>7.8</v>
      </c>
      <c r="K60" s="11" t="s">
        <v>74</v>
      </c>
      <c r="L60" s="11" t="s">
        <v>90</v>
      </c>
      <c r="M60" s="11" t="s">
        <v>101</v>
      </c>
      <c r="N60" s="11" t="s">
        <v>77</v>
      </c>
      <c r="O60" s="11" t="s">
        <v>77</v>
      </c>
      <c r="P60" s="11" t="s">
        <v>92</v>
      </c>
      <c r="Q60" s="11" t="s">
        <v>78</v>
      </c>
      <c r="R60" s="11" t="n">
        <v>1.6</v>
      </c>
      <c r="S60" s="11" t="str">
        <f aca="false">IF(R60&gt;=2,"&gt; 2","&lt; 2")</f>
        <v>&lt; 2</v>
      </c>
      <c r="T60" s="11" t="n">
        <v>2008</v>
      </c>
      <c r="U60" s="28" t="n">
        <v>5</v>
      </c>
      <c r="V60" s="11" t="s">
        <v>54</v>
      </c>
      <c r="W60" s="11" t="n">
        <f aca="false">R60 *U60</f>
        <v>8</v>
      </c>
      <c r="X60" s="13" t="n">
        <v>53.18</v>
      </c>
      <c r="Y60" s="13" t="n">
        <v>2.46</v>
      </c>
      <c r="Z60" s="13" t="n">
        <f aca="false">Y60*SQRT(AA60)</f>
        <v>6.02574476724662</v>
      </c>
      <c r="AA60" s="11" t="n">
        <v>6</v>
      </c>
      <c r="AB60" s="13" t="n">
        <v>46.41</v>
      </c>
      <c r="AC60" s="13" t="n">
        <v>1.85</v>
      </c>
      <c r="AD60" s="13" t="n">
        <f aca="false">AC60*SQRT(AE60)</f>
        <v>4.53155602414888</v>
      </c>
      <c r="AE60" s="11" t="n">
        <v>6</v>
      </c>
      <c r="AF60" s="11" t="n">
        <f aca="false">LN(AB60/X60)</f>
        <v>-0.136167432561789</v>
      </c>
      <c r="AG60" s="11" t="n">
        <f aca="false">((AD60)^2/((AB60)^2 * AE60)) + ((Z60)^2/((X60)^2 * AA60))</f>
        <v>0.00372878871016513</v>
      </c>
      <c r="AH60" s="11" t="n">
        <f aca="false">1/AG60</f>
        <v>268.183605382059</v>
      </c>
      <c r="AI60" s="11" t="n">
        <f aca="false">AH60/13</f>
        <v>20.6295081063122</v>
      </c>
      <c r="AJ60" s="11" t="n">
        <f aca="false">AI60*AF60</f>
        <v>-2.80906715384914</v>
      </c>
      <c r="AK60" s="11" t="s">
        <v>287</v>
      </c>
      <c r="AL60" s="11" t="s">
        <v>281</v>
      </c>
      <c r="AM60" s="11" t="s">
        <v>282</v>
      </c>
      <c r="AN60" s="11" t="s">
        <v>58</v>
      </c>
      <c r="AO60" s="11" t="s">
        <v>94</v>
      </c>
      <c r="AP60" s="11" t="s">
        <v>161</v>
      </c>
      <c r="AQ60" s="11" t="s">
        <v>166</v>
      </c>
    </row>
    <row r="61" customFormat="false" ht="13.8" hidden="false" customHeight="false" outlineLevel="0" collapsed="false">
      <c r="A61" s="11" t="s">
        <v>163</v>
      </c>
      <c r="B61" s="11" t="n">
        <v>10</v>
      </c>
      <c r="C61" s="11" t="s">
        <v>88</v>
      </c>
      <c r="D61" s="11" t="n">
        <v>2013</v>
      </c>
      <c r="E61" s="11" t="s">
        <v>164</v>
      </c>
      <c r="F61" s="11" t="s">
        <v>104</v>
      </c>
      <c r="G61" s="1" t="n">
        <v>2.1</v>
      </c>
      <c r="H61" s="1" t="n">
        <v>385.5</v>
      </c>
      <c r="I61" s="11" t="n">
        <f aca="false">(G61+10) / (H61/1000)</f>
        <v>31.3878080415045</v>
      </c>
      <c r="J61" s="11" t="n">
        <v>7.8</v>
      </c>
      <c r="K61" s="11" t="s">
        <v>74</v>
      </c>
      <c r="L61" s="11" t="s">
        <v>90</v>
      </c>
      <c r="M61" s="11" t="s">
        <v>101</v>
      </c>
      <c r="N61" s="11" t="s">
        <v>77</v>
      </c>
      <c r="O61" s="11" t="s">
        <v>50</v>
      </c>
      <c r="P61" s="11" t="s">
        <v>92</v>
      </c>
      <c r="Q61" s="11" t="s">
        <v>78</v>
      </c>
      <c r="R61" s="11" t="n">
        <v>1.6</v>
      </c>
      <c r="S61" s="11" t="str">
        <f aca="false">IF(R61&gt;=2,"&gt; 2","&lt; 2")</f>
        <v>&lt; 2</v>
      </c>
      <c r="T61" s="11" t="n">
        <v>2008</v>
      </c>
      <c r="U61" s="28" t="n">
        <v>5</v>
      </c>
      <c r="V61" s="11" t="s">
        <v>54</v>
      </c>
      <c r="W61" s="11" t="n">
        <f aca="false">R61 *U61</f>
        <v>8</v>
      </c>
      <c r="X61" s="13" t="n">
        <v>58.09</v>
      </c>
      <c r="Y61" s="13" t="n">
        <v>1.54</v>
      </c>
      <c r="Z61" s="13" t="n">
        <f aca="false">Y61*SQRT(AA61)</f>
        <v>3.77221420388609</v>
      </c>
      <c r="AA61" s="11" t="n">
        <v>6</v>
      </c>
      <c r="AB61" s="13" t="n">
        <v>55.33</v>
      </c>
      <c r="AC61" s="13" t="n">
        <v>2.15</v>
      </c>
      <c r="AD61" s="13" t="n">
        <f aca="false">AC61*SQRT(AE61)</f>
        <v>5.26640294698383</v>
      </c>
      <c r="AE61" s="11" t="n">
        <v>6</v>
      </c>
      <c r="AF61" s="11" t="n">
        <f aca="false">LN(AB61/X61)</f>
        <v>-0.0486782750944228</v>
      </c>
      <c r="AG61" s="11" t="n">
        <f aca="false">((AD61)^2/((AB61)^2 * AE61)) + ((Z61)^2/((X61)^2 * AA61))</f>
        <v>0.00221273693188789</v>
      </c>
      <c r="AH61" s="11" t="n">
        <f aca="false">1/AG61</f>
        <v>451.929005020406</v>
      </c>
      <c r="AI61" s="11" t="n">
        <f aca="false">AH61/13</f>
        <v>34.7637696169543</v>
      </c>
      <c r="AJ61" s="11" t="n">
        <f aca="false">AI61*AF61</f>
        <v>-1.69224034073324</v>
      </c>
      <c r="AK61" s="11" t="s">
        <v>287</v>
      </c>
      <c r="AL61" s="11" t="s">
        <v>281</v>
      </c>
      <c r="AM61" s="11" t="s">
        <v>282</v>
      </c>
      <c r="AN61" s="11" t="s">
        <v>58</v>
      </c>
      <c r="AO61" s="11" t="s">
        <v>94</v>
      </c>
      <c r="AP61" s="11" t="s">
        <v>161</v>
      </c>
      <c r="AQ61" s="11" t="s">
        <v>166</v>
      </c>
    </row>
    <row r="62" customFormat="false" ht="13.8" hidden="false" customHeight="false" outlineLevel="0" collapsed="false">
      <c r="A62" s="11" t="s">
        <v>163</v>
      </c>
      <c r="B62" s="11" t="n">
        <v>10</v>
      </c>
      <c r="C62" s="11" t="s">
        <v>88</v>
      </c>
      <c r="D62" s="11" t="n">
        <v>2013</v>
      </c>
      <c r="E62" s="11" t="s">
        <v>164</v>
      </c>
      <c r="F62" s="11" t="s">
        <v>46</v>
      </c>
      <c r="G62" s="1" t="n">
        <v>2.1</v>
      </c>
      <c r="H62" s="1" t="n">
        <v>385.5</v>
      </c>
      <c r="I62" s="11" t="n">
        <f aca="false">(G62+10) / (H62/1000)</f>
        <v>31.3878080415045</v>
      </c>
      <c r="J62" s="11" t="n">
        <v>7.8</v>
      </c>
      <c r="K62" s="11" t="s">
        <v>74</v>
      </c>
      <c r="L62" s="11" t="s">
        <v>90</v>
      </c>
      <c r="M62" s="11" t="s">
        <v>101</v>
      </c>
      <c r="N62" s="11" t="s">
        <v>77</v>
      </c>
      <c r="O62" s="11" t="s">
        <v>77</v>
      </c>
      <c r="P62" s="11" t="s">
        <v>92</v>
      </c>
      <c r="Q62" s="11" t="s">
        <v>78</v>
      </c>
      <c r="R62" s="11" t="n">
        <v>1.6</v>
      </c>
      <c r="S62" s="11" t="str">
        <f aca="false">IF(R62&gt;=2,"&gt; 2","&lt; 2")</f>
        <v>&lt; 2</v>
      </c>
      <c r="T62" s="11" t="n">
        <v>2009</v>
      </c>
      <c r="U62" s="28" t="n">
        <v>5</v>
      </c>
      <c r="V62" s="11" t="s">
        <v>54</v>
      </c>
      <c r="W62" s="11" t="n">
        <f aca="false">R62 *U62</f>
        <v>8</v>
      </c>
      <c r="X62" s="13" t="n">
        <v>21.21</v>
      </c>
      <c r="Y62" s="13" t="n">
        <v>3.38</v>
      </c>
      <c r="Z62" s="13" t="n">
        <f aca="false">Y62*SQRT(AA62)</f>
        <v>8.27927533060714</v>
      </c>
      <c r="AA62" s="11" t="n">
        <v>6</v>
      </c>
      <c r="AB62" s="13" t="n">
        <v>9.84</v>
      </c>
      <c r="AC62" s="13" t="n">
        <v>1.53</v>
      </c>
      <c r="AD62" s="13" t="n">
        <f aca="false">AC62*SQRT(AE62)</f>
        <v>3.74771930645826</v>
      </c>
      <c r="AE62" s="11" t="n">
        <v>6</v>
      </c>
      <c r="AF62" s="11" t="n">
        <f aca="false">LN(AB62/X62)</f>
        <v>-0.768017057512429</v>
      </c>
      <c r="AG62" s="11" t="n">
        <f aca="false">((AD62)^2/((AB62)^2 * AE62)) + ((Z62)^2/((X62)^2 * AA62))</f>
        <v>0.0495716823792736</v>
      </c>
      <c r="AH62" s="11" t="n">
        <f aca="false">1/AG62</f>
        <v>20.1728073771833</v>
      </c>
      <c r="AI62" s="11" t="n">
        <f aca="false">AH62/13</f>
        <v>1.55175441362949</v>
      </c>
      <c r="AJ62" s="11" t="n">
        <f aca="false">AI62*AF62</f>
        <v>-1.19177385873764</v>
      </c>
      <c r="AK62" s="11" t="s">
        <v>287</v>
      </c>
      <c r="AL62" s="11" t="s">
        <v>281</v>
      </c>
      <c r="AM62" s="11" t="s">
        <v>282</v>
      </c>
      <c r="AN62" s="11" t="s">
        <v>58</v>
      </c>
      <c r="AO62" s="11" t="s">
        <v>94</v>
      </c>
      <c r="AP62" s="11" t="s">
        <v>161</v>
      </c>
      <c r="AQ62" s="11" t="s">
        <v>166</v>
      </c>
    </row>
    <row r="63" customFormat="false" ht="13.8" hidden="false" customHeight="false" outlineLevel="0" collapsed="false">
      <c r="A63" s="11" t="s">
        <v>163</v>
      </c>
      <c r="B63" s="11" t="n">
        <v>10</v>
      </c>
      <c r="C63" s="11" t="s">
        <v>88</v>
      </c>
      <c r="D63" s="11" t="n">
        <v>2013</v>
      </c>
      <c r="E63" s="11" t="s">
        <v>164</v>
      </c>
      <c r="F63" s="11" t="s">
        <v>104</v>
      </c>
      <c r="G63" s="1" t="n">
        <v>2.1</v>
      </c>
      <c r="H63" s="1" t="n">
        <v>385.5</v>
      </c>
      <c r="I63" s="11" t="n">
        <f aca="false">(G63+10) / (H63/1000)</f>
        <v>31.3878080415045</v>
      </c>
      <c r="J63" s="11" t="n">
        <v>7.8</v>
      </c>
      <c r="K63" s="11" t="s">
        <v>74</v>
      </c>
      <c r="L63" s="11" t="s">
        <v>90</v>
      </c>
      <c r="M63" s="11" t="s">
        <v>101</v>
      </c>
      <c r="N63" s="11" t="s">
        <v>77</v>
      </c>
      <c r="O63" s="11" t="s">
        <v>50</v>
      </c>
      <c r="P63" s="11" t="s">
        <v>92</v>
      </c>
      <c r="Q63" s="11" t="s">
        <v>78</v>
      </c>
      <c r="R63" s="11" t="n">
        <v>1.6</v>
      </c>
      <c r="S63" s="11" t="str">
        <f aca="false">IF(R63&gt;=2,"&gt; 2","&lt; 2")</f>
        <v>&lt; 2</v>
      </c>
      <c r="T63" s="11" t="n">
        <v>2009</v>
      </c>
      <c r="U63" s="28" t="n">
        <v>5</v>
      </c>
      <c r="V63" s="11" t="s">
        <v>54</v>
      </c>
      <c r="W63" s="11" t="n">
        <f aca="false">R63 *U63</f>
        <v>8</v>
      </c>
      <c r="X63" s="13" t="n">
        <v>72.85</v>
      </c>
      <c r="Y63" s="13" t="n">
        <v>5.84</v>
      </c>
      <c r="Z63" s="13" t="n">
        <f aca="false">Y63*SQRT(AA63)</f>
        <v>14.3050200978538</v>
      </c>
      <c r="AA63" s="11" t="n">
        <v>6</v>
      </c>
      <c r="AB63" s="13" t="n">
        <v>60.86</v>
      </c>
      <c r="AC63" s="13" t="n">
        <v>9.84</v>
      </c>
      <c r="AD63" s="13" t="n">
        <f aca="false">AC63*SQRT(AE63)</f>
        <v>24.1029790689865</v>
      </c>
      <c r="AE63" s="11" t="n">
        <v>6</v>
      </c>
      <c r="AF63" s="11" t="n">
        <f aca="false">LN(AB63/X63)</f>
        <v>-0.179826388172389</v>
      </c>
      <c r="AG63" s="11" t="n">
        <f aca="false">((AD63)^2/((AB63)^2 * AE63)) + ((Z63)^2/((X63)^2 * AA63))</f>
        <v>0.0325676296700945</v>
      </c>
      <c r="AH63" s="11" t="n">
        <f aca="false">1/AG63</f>
        <v>30.705335639402</v>
      </c>
      <c r="AI63" s="11" t="n">
        <f aca="false">AH63/13</f>
        <v>2.36194889533862</v>
      </c>
      <c r="AJ63" s="11" t="n">
        <f aca="false">AI63*AF63</f>
        <v>-0.424740738896508</v>
      </c>
      <c r="AK63" s="11" t="s">
        <v>287</v>
      </c>
      <c r="AL63" s="11" t="s">
        <v>281</v>
      </c>
      <c r="AM63" s="11" t="s">
        <v>282</v>
      </c>
      <c r="AN63" s="11" t="s">
        <v>58</v>
      </c>
      <c r="AO63" s="11" t="s">
        <v>94</v>
      </c>
      <c r="AP63" s="11" t="s">
        <v>161</v>
      </c>
      <c r="AQ63" s="11" t="s">
        <v>166</v>
      </c>
    </row>
    <row r="64" customFormat="false" ht="13.8" hidden="false" customHeight="false" outlineLevel="0" collapsed="false">
      <c r="A64" s="29" t="s">
        <v>306</v>
      </c>
      <c r="B64" s="11" t="n">
        <v>11</v>
      </c>
      <c r="C64" s="11" t="s">
        <v>307</v>
      </c>
      <c r="D64" s="11" t="n">
        <v>2014</v>
      </c>
      <c r="E64" s="11" t="s">
        <v>308</v>
      </c>
      <c r="F64" s="11" t="s">
        <v>46</v>
      </c>
      <c r="G64" s="1" t="n">
        <v>13.4</v>
      </c>
      <c r="H64" s="1" t="n">
        <v>567</v>
      </c>
      <c r="I64" s="11" t="n">
        <f aca="false">(G64+10) / (H64/1000)</f>
        <v>41.2698412698413</v>
      </c>
      <c r="J64" s="11" t="n">
        <v>8.6</v>
      </c>
      <c r="K64" s="11" t="s">
        <v>74</v>
      </c>
      <c r="L64" s="11" t="s">
        <v>108</v>
      </c>
      <c r="M64" s="11" t="s">
        <v>76</v>
      </c>
      <c r="N64" s="11" t="s">
        <v>50</v>
      </c>
      <c r="O64" s="11" t="s">
        <v>77</v>
      </c>
      <c r="P64" s="11" t="s">
        <v>51</v>
      </c>
      <c r="Q64" s="11" t="s">
        <v>78</v>
      </c>
      <c r="R64" s="11" t="n">
        <v>2.1</v>
      </c>
      <c r="S64" s="11" t="str">
        <f aca="false">IF(R64&gt;=2,"&gt; 2","&lt; 2")</f>
        <v>&gt; 2</v>
      </c>
      <c r="T64" s="11" t="n">
        <v>2010</v>
      </c>
      <c r="U64" s="28" t="n">
        <v>2</v>
      </c>
      <c r="V64" s="11" t="s">
        <v>288</v>
      </c>
      <c r="W64" s="11" t="n">
        <f aca="false">R64 *U64</f>
        <v>4.2</v>
      </c>
      <c r="X64" s="13" t="n">
        <v>394</v>
      </c>
      <c r="Y64" s="13" t="n">
        <v>31</v>
      </c>
      <c r="Z64" s="13" t="n">
        <f aca="false">Y64*SQRT(AA64)</f>
        <v>62</v>
      </c>
      <c r="AA64" s="11" t="n">
        <v>4</v>
      </c>
      <c r="AB64" s="13" t="n">
        <v>390</v>
      </c>
      <c r="AC64" s="13" t="n">
        <v>26</v>
      </c>
      <c r="AD64" s="13" t="n">
        <f aca="false">AC64*SQRT(AE64)</f>
        <v>52</v>
      </c>
      <c r="AE64" s="11" t="n">
        <v>4</v>
      </c>
      <c r="AF64" s="11" t="n">
        <f aca="false">LN(AB64/X64)</f>
        <v>-0.0102041701742417</v>
      </c>
      <c r="AG64" s="11" t="n">
        <f aca="false">((AD64)^2/((AB64)^2 * AE64)) + ((Z64)^2/((X64)^2 * AA64))</f>
        <v>0.0106350187957547</v>
      </c>
      <c r="AH64" s="11" t="n">
        <f aca="false">1/AG64</f>
        <v>94.0289828541893</v>
      </c>
      <c r="AI64" s="11" t="n">
        <f aca="false">AH64/10</f>
        <v>9.40289828541893</v>
      </c>
      <c r="AJ64" s="11" t="n">
        <f aca="false">AI64*AF64</f>
        <v>-0.0959487742355003</v>
      </c>
      <c r="AK64" s="11" t="s">
        <v>301</v>
      </c>
      <c r="AL64" s="11" t="s">
        <v>309</v>
      </c>
      <c r="AM64" s="11" t="s">
        <v>267</v>
      </c>
      <c r="AN64" s="11" t="s">
        <v>58</v>
      </c>
      <c r="AO64" s="11" t="s">
        <v>59</v>
      </c>
      <c r="AP64" s="11" t="s">
        <v>228</v>
      </c>
      <c r="AQ64" s="11" t="s">
        <v>112</v>
      </c>
    </row>
    <row r="65" customFormat="false" ht="13.8" hidden="false" customHeight="false" outlineLevel="0" collapsed="false">
      <c r="A65" s="11" t="s">
        <v>306</v>
      </c>
      <c r="B65" s="11" t="n">
        <v>11</v>
      </c>
      <c r="C65" s="11" t="s">
        <v>307</v>
      </c>
      <c r="D65" s="11" t="n">
        <v>2014</v>
      </c>
      <c r="E65" s="11" t="s">
        <v>308</v>
      </c>
      <c r="F65" s="11" t="s">
        <v>310</v>
      </c>
      <c r="G65" s="1" t="n">
        <v>13.4</v>
      </c>
      <c r="H65" s="1" t="n">
        <v>567</v>
      </c>
      <c r="I65" s="11" t="n">
        <f aca="false">(G65+10) / (H65/1000)</f>
        <v>41.2698412698413</v>
      </c>
      <c r="J65" s="11" t="n">
        <v>8.6</v>
      </c>
      <c r="K65" s="11" t="s">
        <v>74</v>
      </c>
      <c r="L65" s="11" t="s">
        <v>108</v>
      </c>
      <c r="M65" s="11" t="s">
        <v>76</v>
      </c>
      <c r="N65" s="11" t="s">
        <v>50</v>
      </c>
      <c r="O65" s="11" t="s">
        <v>77</v>
      </c>
      <c r="P65" s="11" t="s">
        <v>51</v>
      </c>
      <c r="Q65" s="11" t="s">
        <v>78</v>
      </c>
      <c r="R65" s="11" t="n">
        <v>1.5</v>
      </c>
      <c r="S65" s="11" t="str">
        <f aca="false">IF(R65&gt;=2,"&gt; 2","&lt; 2")</f>
        <v>&lt; 2</v>
      </c>
      <c r="T65" s="11" t="n">
        <v>2010</v>
      </c>
      <c r="U65" s="28" t="n">
        <v>2</v>
      </c>
      <c r="V65" s="11" t="s">
        <v>288</v>
      </c>
      <c r="W65" s="11" t="n">
        <f aca="false">R65 *U65</f>
        <v>3</v>
      </c>
      <c r="X65" s="13" t="n">
        <v>332</v>
      </c>
      <c r="Y65" s="13" t="n">
        <v>29</v>
      </c>
      <c r="Z65" s="13" t="n">
        <f aca="false">Y65*SQRT(AA65)</f>
        <v>58</v>
      </c>
      <c r="AA65" s="11" t="n">
        <v>4</v>
      </c>
      <c r="AB65" s="13" t="n">
        <v>343</v>
      </c>
      <c r="AC65" s="13" t="n">
        <v>20</v>
      </c>
      <c r="AD65" s="13" t="n">
        <f aca="false">AC65*SQRT(AE65)</f>
        <v>40</v>
      </c>
      <c r="AE65" s="11" t="n">
        <v>4</v>
      </c>
      <c r="AF65" s="11" t="n">
        <f aca="false">LN(AB65/X65)</f>
        <v>0.0325954782494513</v>
      </c>
      <c r="AG65" s="11" t="n">
        <f aca="false">((AD65)^2/((AB65)^2 * AE65)) + ((Z65)^2/((X65)^2 * AA65))</f>
        <v>0.0110298611603247</v>
      </c>
      <c r="AH65" s="11" t="n">
        <f aca="false">1/AG65</f>
        <v>90.6629725854647</v>
      </c>
      <c r="AI65" s="11" t="n">
        <f aca="false">AH65/10</f>
        <v>9.06629725854647</v>
      </c>
      <c r="AJ65" s="11" t="n">
        <f aca="false">AI65*AF65</f>
        <v>0.295520295094011</v>
      </c>
      <c r="AK65" s="11" t="s">
        <v>311</v>
      </c>
      <c r="AL65" s="11" t="s">
        <v>309</v>
      </c>
      <c r="AM65" s="11" t="s">
        <v>267</v>
      </c>
      <c r="AN65" s="11" t="s">
        <v>58</v>
      </c>
      <c r="AO65" s="11" t="s">
        <v>59</v>
      </c>
      <c r="AP65" s="11" t="s">
        <v>228</v>
      </c>
      <c r="AQ65" s="11" t="s">
        <v>112</v>
      </c>
    </row>
    <row r="66" customFormat="false" ht="13.8" hidden="false" customHeight="false" outlineLevel="0" collapsed="false">
      <c r="A66" s="11" t="s">
        <v>306</v>
      </c>
      <c r="B66" s="11" t="n">
        <v>11</v>
      </c>
      <c r="C66" s="11" t="s">
        <v>307</v>
      </c>
      <c r="D66" s="11" t="n">
        <v>2014</v>
      </c>
      <c r="E66" s="11" t="s">
        <v>308</v>
      </c>
      <c r="F66" s="11" t="s">
        <v>46</v>
      </c>
      <c r="G66" s="1" t="n">
        <v>13.4</v>
      </c>
      <c r="H66" s="1" t="n">
        <v>567</v>
      </c>
      <c r="I66" s="11" t="n">
        <f aca="false">(G66+10) / (H66/1000)</f>
        <v>41.2698412698413</v>
      </c>
      <c r="J66" s="11" t="n">
        <v>8.6</v>
      </c>
      <c r="K66" s="11" t="s">
        <v>74</v>
      </c>
      <c r="L66" s="11" t="s">
        <v>108</v>
      </c>
      <c r="M66" s="11" t="s">
        <v>113</v>
      </c>
      <c r="N66" s="11" t="s">
        <v>50</v>
      </c>
      <c r="O66" s="11" t="s">
        <v>77</v>
      </c>
      <c r="P66" s="11" t="s">
        <v>51</v>
      </c>
      <c r="Q66" s="11" t="s">
        <v>78</v>
      </c>
      <c r="R66" s="11" t="n">
        <v>2.1</v>
      </c>
      <c r="S66" s="11" t="str">
        <f aca="false">IF(R66&gt;=2,"&gt; 2","&lt; 2")</f>
        <v>&gt; 2</v>
      </c>
      <c r="T66" s="11" t="n">
        <v>2010</v>
      </c>
      <c r="U66" s="28" t="n">
        <v>2</v>
      </c>
      <c r="V66" s="11" t="s">
        <v>288</v>
      </c>
      <c r="W66" s="11" t="n">
        <f aca="false">R66 *U66</f>
        <v>4.2</v>
      </c>
      <c r="X66" s="13" t="n">
        <v>531</v>
      </c>
      <c r="Y66" s="13" t="n">
        <v>47</v>
      </c>
      <c r="Z66" s="13" t="n">
        <f aca="false">Y66*SQRT(AA66)</f>
        <v>94</v>
      </c>
      <c r="AA66" s="11" t="n">
        <v>4</v>
      </c>
      <c r="AB66" s="13" t="n">
        <v>505</v>
      </c>
      <c r="AC66" s="13" t="n">
        <v>33</v>
      </c>
      <c r="AD66" s="13" t="n">
        <f aca="false">AC66*SQRT(AE66)</f>
        <v>66</v>
      </c>
      <c r="AE66" s="11" t="n">
        <v>4</v>
      </c>
      <c r="AF66" s="11" t="n">
        <f aca="false">LN(AB66/X66)</f>
        <v>-0.050203591966579</v>
      </c>
      <c r="AG66" s="11" t="n">
        <f aca="false">((AD66)^2/((AB66)^2 * AE66)) + ((Z66)^2/((X66)^2 * AA66))</f>
        <v>0.0121045864077266</v>
      </c>
      <c r="AH66" s="11" t="n">
        <f aca="false">1/AG66</f>
        <v>82.6133141865698</v>
      </c>
      <c r="AI66" s="11" t="n">
        <f aca="false">AH66/10</f>
        <v>8.26133141865698</v>
      </c>
      <c r="AJ66" s="11" t="n">
        <f aca="false">AI66*AF66</f>
        <v>-0.414748511642934</v>
      </c>
      <c r="AK66" s="11" t="s">
        <v>312</v>
      </c>
      <c r="AL66" s="11" t="s">
        <v>309</v>
      </c>
      <c r="AM66" s="11" t="s">
        <v>267</v>
      </c>
      <c r="AN66" s="11" t="s">
        <v>58</v>
      </c>
      <c r="AO66" s="11" t="s">
        <v>59</v>
      </c>
      <c r="AP66" s="11" t="s">
        <v>228</v>
      </c>
      <c r="AQ66" s="11" t="s">
        <v>112</v>
      </c>
    </row>
    <row r="67" customFormat="false" ht="13.8" hidden="false" customHeight="false" outlineLevel="0" collapsed="false">
      <c r="A67" s="11" t="s">
        <v>306</v>
      </c>
      <c r="B67" s="11" t="n">
        <v>11</v>
      </c>
      <c r="C67" s="11" t="s">
        <v>307</v>
      </c>
      <c r="D67" s="11" t="n">
        <v>2014</v>
      </c>
      <c r="E67" s="11" t="s">
        <v>308</v>
      </c>
      <c r="F67" s="11" t="s">
        <v>310</v>
      </c>
      <c r="G67" s="1" t="n">
        <v>13.4</v>
      </c>
      <c r="H67" s="1" t="n">
        <v>567</v>
      </c>
      <c r="I67" s="11" t="n">
        <f aca="false">(G67+10) / (H67/1000)</f>
        <v>41.2698412698413</v>
      </c>
      <c r="J67" s="11" t="n">
        <v>8.6</v>
      </c>
      <c r="K67" s="11" t="s">
        <v>74</v>
      </c>
      <c r="L67" s="11" t="s">
        <v>108</v>
      </c>
      <c r="M67" s="11" t="s">
        <v>113</v>
      </c>
      <c r="N67" s="11" t="s">
        <v>50</v>
      </c>
      <c r="O67" s="11" t="s">
        <v>77</v>
      </c>
      <c r="P67" s="11" t="s">
        <v>51</v>
      </c>
      <c r="Q67" s="11" t="s">
        <v>78</v>
      </c>
      <c r="R67" s="11" t="n">
        <v>1.5</v>
      </c>
      <c r="S67" s="11" t="str">
        <f aca="false">IF(R67&gt;=2,"&gt; 2","&lt; 2")</f>
        <v>&lt; 2</v>
      </c>
      <c r="T67" s="11" t="n">
        <v>2010</v>
      </c>
      <c r="U67" s="28" t="n">
        <v>2</v>
      </c>
      <c r="V67" s="11" t="s">
        <v>288</v>
      </c>
      <c r="W67" s="11" t="n">
        <f aca="false">R67 *U67</f>
        <v>3</v>
      </c>
      <c r="X67" s="13" t="n">
        <v>489</v>
      </c>
      <c r="Y67" s="13" t="n">
        <v>44</v>
      </c>
      <c r="Z67" s="13" t="n">
        <f aca="false">Y67*SQRT(AA67)</f>
        <v>88</v>
      </c>
      <c r="AA67" s="11" t="n">
        <v>4</v>
      </c>
      <c r="AB67" s="13" t="n">
        <v>499</v>
      </c>
      <c r="AC67" s="13" t="n">
        <v>37</v>
      </c>
      <c r="AD67" s="13" t="n">
        <f aca="false">AC67*SQRT(AE67)</f>
        <v>74</v>
      </c>
      <c r="AE67" s="11" t="n">
        <v>4</v>
      </c>
      <c r="AF67" s="11" t="n">
        <f aca="false">LN(AB67/X67)</f>
        <v>0.0202436062766466</v>
      </c>
      <c r="AG67" s="11" t="n">
        <f aca="false">((AD67)^2/((AB67)^2 * AE67)) + ((Z67)^2/((X67)^2 * AA67))</f>
        <v>0.0135942893242744</v>
      </c>
      <c r="AH67" s="11" t="n">
        <f aca="false">1/AG67</f>
        <v>73.5602999278799</v>
      </c>
      <c r="AI67" s="11" t="n">
        <f aca="false">AH67/10</f>
        <v>7.35602999278799</v>
      </c>
      <c r="AJ67" s="11" t="n">
        <f aca="false">AI67*AF67</f>
        <v>0.148912574933204</v>
      </c>
      <c r="AK67" s="11" t="s">
        <v>313</v>
      </c>
      <c r="AL67" s="11" t="s">
        <v>309</v>
      </c>
      <c r="AM67" s="11" t="s">
        <v>267</v>
      </c>
      <c r="AN67" s="11" t="s">
        <v>58</v>
      </c>
      <c r="AO67" s="11" t="s">
        <v>59</v>
      </c>
      <c r="AP67" s="11" t="s">
        <v>228</v>
      </c>
      <c r="AQ67" s="11" t="s">
        <v>112</v>
      </c>
    </row>
    <row r="68" customFormat="false" ht="13.8" hidden="false" customHeight="false" outlineLevel="0" collapsed="false">
      <c r="A68" s="11" t="s">
        <v>306</v>
      </c>
      <c r="B68" s="11" t="n">
        <v>11</v>
      </c>
      <c r="C68" s="11" t="s">
        <v>307</v>
      </c>
      <c r="D68" s="11" t="n">
        <v>2014</v>
      </c>
      <c r="E68" s="11" t="s">
        <v>308</v>
      </c>
      <c r="F68" s="11" t="s">
        <v>46</v>
      </c>
      <c r="G68" s="1" t="n">
        <v>13.4</v>
      </c>
      <c r="H68" s="1" t="n">
        <v>567</v>
      </c>
      <c r="I68" s="11" t="n">
        <f aca="false">(G68+10) / (H68/1000)</f>
        <v>41.2698412698413</v>
      </c>
      <c r="J68" s="11" t="n">
        <v>8.6</v>
      </c>
      <c r="K68" s="11" t="s">
        <v>74</v>
      </c>
      <c r="L68" s="11" t="s">
        <v>108</v>
      </c>
      <c r="M68" s="11" t="s">
        <v>76</v>
      </c>
      <c r="N68" s="11" t="s">
        <v>50</v>
      </c>
      <c r="O68" s="11" t="s">
        <v>77</v>
      </c>
      <c r="P68" s="11" t="s">
        <v>51</v>
      </c>
      <c r="Q68" s="11" t="s">
        <v>78</v>
      </c>
      <c r="R68" s="11" t="n">
        <v>2.1</v>
      </c>
      <c r="S68" s="11" t="str">
        <f aca="false">IF(R68&gt;=2,"&gt; 2","&lt; 2")</f>
        <v>&gt; 2</v>
      </c>
      <c r="T68" s="11" t="n">
        <v>2011</v>
      </c>
      <c r="U68" s="28" t="n">
        <v>2</v>
      </c>
      <c r="V68" s="11" t="s">
        <v>288</v>
      </c>
      <c r="W68" s="11" t="n">
        <f aca="false">R68 *U68</f>
        <v>4.2</v>
      </c>
      <c r="X68" s="13" t="n">
        <v>425</v>
      </c>
      <c r="Y68" s="13" t="n">
        <v>28</v>
      </c>
      <c r="Z68" s="13" t="n">
        <f aca="false">Y68*SQRT(AA68)</f>
        <v>56</v>
      </c>
      <c r="AA68" s="11" t="n">
        <v>4</v>
      </c>
      <c r="AB68" s="13" t="n">
        <v>417</v>
      </c>
      <c r="AC68" s="13" t="n">
        <v>24</v>
      </c>
      <c r="AD68" s="13" t="n">
        <f aca="false">AC68*SQRT(AE68)</f>
        <v>48</v>
      </c>
      <c r="AE68" s="11" t="n">
        <v>4</v>
      </c>
      <c r="AF68" s="11" t="n">
        <f aca="false">LN(AB68/X68)</f>
        <v>-0.0190029471256154</v>
      </c>
      <c r="AG68" s="11" t="n">
        <f aca="false">((AD68)^2/((AB68)^2 * AE68)) + ((Z68)^2/((X68)^2 * AA68))</f>
        <v>0.00765294237637696</v>
      </c>
      <c r="AH68" s="11" t="n">
        <f aca="false">1/AG68</f>
        <v>130.668695884447</v>
      </c>
      <c r="AI68" s="11" t="n">
        <f aca="false">AH68/10</f>
        <v>13.0668695884447</v>
      </c>
      <c r="AJ68" s="11" t="n">
        <f aca="false">AI68*AF68</f>
        <v>-0.248309031886527</v>
      </c>
      <c r="AK68" s="11" t="s">
        <v>314</v>
      </c>
      <c r="AL68" s="11" t="s">
        <v>309</v>
      </c>
      <c r="AM68" s="11" t="s">
        <v>267</v>
      </c>
      <c r="AN68" s="11" t="s">
        <v>58</v>
      </c>
      <c r="AO68" s="11" t="s">
        <v>59</v>
      </c>
      <c r="AP68" s="11" t="s">
        <v>228</v>
      </c>
      <c r="AQ68" s="11" t="s">
        <v>112</v>
      </c>
    </row>
    <row r="69" customFormat="false" ht="13.8" hidden="false" customHeight="false" outlineLevel="0" collapsed="false">
      <c r="A69" s="11" t="s">
        <v>306</v>
      </c>
      <c r="B69" s="11" t="n">
        <v>11</v>
      </c>
      <c r="C69" s="11" t="s">
        <v>307</v>
      </c>
      <c r="D69" s="11" t="n">
        <v>2014</v>
      </c>
      <c r="E69" s="11" t="s">
        <v>308</v>
      </c>
      <c r="F69" s="11" t="s">
        <v>310</v>
      </c>
      <c r="G69" s="1" t="n">
        <v>13.4</v>
      </c>
      <c r="H69" s="1" t="n">
        <v>567</v>
      </c>
      <c r="I69" s="11" t="n">
        <f aca="false">(G69+10) / (H69/1000)</f>
        <v>41.2698412698413</v>
      </c>
      <c r="J69" s="11" t="n">
        <v>8.6</v>
      </c>
      <c r="K69" s="11" t="s">
        <v>74</v>
      </c>
      <c r="L69" s="11" t="s">
        <v>108</v>
      </c>
      <c r="M69" s="11" t="s">
        <v>76</v>
      </c>
      <c r="N69" s="11" t="s">
        <v>50</v>
      </c>
      <c r="O69" s="11" t="s">
        <v>77</v>
      </c>
      <c r="P69" s="11" t="s">
        <v>51</v>
      </c>
      <c r="Q69" s="11" t="s">
        <v>78</v>
      </c>
      <c r="R69" s="11" t="n">
        <v>1.5</v>
      </c>
      <c r="S69" s="11" t="str">
        <f aca="false">IF(R69&gt;=2,"&gt; 2","&lt; 2")</f>
        <v>&lt; 2</v>
      </c>
      <c r="T69" s="11" t="n">
        <v>2011</v>
      </c>
      <c r="U69" s="28" t="n">
        <v>2</v>
      </c>
      <c r="V69" s="11" t="s">
        <v>288</v>
      </c>
      <c r="W69" s="11" t="n">
        <f aca="false">R69 *U69</f>
        <v>3</v>
      </c>
      <c r="X69" s="13" t="n">
        <v>369</v>
      </c>
      <c r="Y69" s="13" t="n">
        <v>27</v>
      </c>
      <c r="Z69" s="13" t="n">
        <f aca="false">Y69*SQRT(AA69)</f>
        <v>54</v>
      </c>
      <c r="AA69" s="11" t="n">
        <v>4</v>
      </c>
      <c r="AB69" s="13" t="n">
        <v>381</v>
      </c>
      <c r="AC69" s="13" t="n">
        <v>25</v>
      </c>
      <c r="AD69" s="13" t="n">
        <f aca="false">AC69*SQRT(AE69)</f>
        <v>50</v>
      </c>
      <c r="AE69" s="11" t="n">
        <v>4</v>
      </c>
      <c r="AF69" s="11" t="n">
        <f aca="false">LN(AB69/X69)</f>
        <v>0.0320027310861737</v>
      </c>
      <c r="AG69" s="11" t="n">
        <f aca="false">((AD69)^2/((AB69)^2 * AE69)) + ((Z69)^2/((X69)^2 * AA69))</f>
        <v>0.00965952014526807</v>
      </c>
      <c r="AH69" s="11" t="n">
        <f aca="false">1/AG69</f>
        <v>103.524811270244</v>
      </c>
      <c r="AI69" s="11" t="n">
        <f aca="false">AH69/10</f>
        <v>10.3524811270244</v>
      </c>
      <c r="AJ69" s="11" t="n">
        <f aca="false">AI69*AF69</f>
        <v>0.331307669582851</v>
      </c>
      <c r="AK69" s="11" t="s">
        <v>315</v>
      </c>
      <c r="AL69" s="11" t="s">
        <v>309</v>
      </c>
      <c r="AM69" s="11" t="s">
        <v>267</v>
      </c>
      <c r="AN69" s="11" t="s">
        <v>58</v>
      </c>
      <c r="AO69" s="11" t="s">
        <v>59</v>
      </c>
      <c r="AP69" s="11" t="s">
        <v>228</v>
      </c>
      <c r="AQ69" s="11" t="s">
        <v>112</v>
      </c>
    </row>
    <row r="70" customFormat="false" ht="13.8" hidden="false" customHeight="false" outlineLevel="0" collapsed="false">
      <c r="A70" s="11" t="s">
        <v>306</v>
      </c>
      <c r="B70" s="11" t="n">
        <v>11</v>
      </c>
      <c r="C70" s="11" t="s">
        <v>307</v>
      </c>
      <c r="D70" s="11" t="n">
        <v>2014</v>
      </c>
      <c r="E70" s="11" t="s">
        <v>308</v>
      </c>
      <c r="F70" s="11" t="s">
        <v>46</v>
      </c>
      <c r="G70" s="1" t="n">
        <v>13.4</v>
      </c>
      <c r="H70" s="1" t="n">
        <v>567</v>
      </c>
      <c r="I70" s="11" t="n">
        <f aca="false">(G70+10) / (H70/1000)</f>
        <v>41.2698412698413</v>
      </c>
      <c r="J70" s="11" t="n">
        <v>8.6</v>
      </c>
      <c r="K70" s="11" t="s">
        <v>74</v>
      </c>
      <c r="L70" s="11" t="s">
        <v>108</v>
      </c>
      <c r="M70" s="11" t="s">
        <v>113</v>
      </c>
      <c r="N70" s="11" t="s">
        <v>50</v>
      </c>
      <c r="O70" s="11" t="s">
        <v>77</v>
      </c>
      <c r="P70" s="11" t="s">
        <v>51</v>
      </c>
      <c r="Q70" s="11" t="s">
        <v>78</v>
      </c>
      <c r="R70" s="11" t="n">
        <v>2.1</v>
      </c>
      <c r="S70" s="11" t="str">
        <f aca="false">IF(R70&gt;=2,"&gt; 2","&lt; 2")</f>
        <v>&gt; 2</v>
      </c>
      <c r="T70" s="11" t="n">
        <v>2011</v>
      </c>
      <c r="U70" s="28" t="n">
        <v>2</v>
      </c>
      <c r="V70" s="11" t="s">
        <v>288</v>
      </c>
      <c r="W70" s="11" t="n">
        <f aca="false">R70 *U70</f>
        <v>4.2</v>
      </c>
      <c r="X70" s="13" t="n">
        <v>355</v>
      </c>
      <c r="Y70" s="13" t="n">
        <v>35</v>
      </c>
      <c r="Z70" s="13" t="n">
        <f aca="false">Y70*SQRT(AA70)</f>
        <v>70</v>
      </c>
      <c r="AA70" s="11" t="n">
        <v>4</v>
      </c>
      <c r="AB70" s="13" t="n">
        <v>344</v>
      </c>
      <c r="AC70" s="13" t="n">
        <v>23</v>
      </c>
      <c r="AD70" s="13" t="n">
        <f aca="false">AC70*SQRT(AE70)</f>
        <v>46</v>
      </c>
      <c r="AE70" s="11" t="n">
        <v>4</v>
      </c>
      <c r="AF70" s="11" t="n">
        <f aca="false">LN(AB70/X70)</f>
        <v>-0.0314761321020174</v>
      </c>
      <c r="AG70" s="11" t="n">
        <f aca="false">((AD70)^2/((AB70)^2 * AE70)) + ((Z70)^2/((X70)^2 * AA70))</f>
        <v>0.0141906153881063</v>
      </c>
      <c r="AH70" s="11" t="n">
        <f aca="false">1/AG70</f>
        <v>70.4691074101084</v>
      </c>
      <c r="AI70" s="11" t="n">
        <f aca="false">AH70/10</f>
        <v>7.04691074101084</v>
      </c>
      <c r="AJ70" s="11" t="n">
        <f aca="false">AI70*AF70</f>
        <v>-0.221809493395182</v>
      </c>
      <c r="AK70" s="11" t="s">
        <v>316</v>
      </c>
      <c r="AL70" s="11" t="s">
        <v>309</v>
      </c>
      <c r="AM70" s="11" t="s">
        <v>267</v>
      </c>
      <c r="AN70" s="11" t="s">
        <v>58</v>
      </c>
      <c r="AO70" s="11" t="s">
        <v>59</v>
      </c>
      <c r="AP70" s="11" t="s">
        <v>228</v>
      </c>
      <c r="AQ70" s="11" t="s">
        <v>112</v>
      </c>
    </row>
    <row r="71" customFormat="false" ht="13.8" hidden="false" customHeight="false" outlineLevel="0" collapsed="false">
      <c r="A71" s="11" t="s">
        <v>306</v>
      </c>
      <c r="B71" s="11" t="n">
        <v>11</v>
      </c>
      <c r="C71" s="11" t="s">
        <v>307</v>
      </c>
      <c r="D71" s="11" t="n">
        <v>2014</v>
      </c>
      <c r="E71" s="11" t="s">
        <v>308</v>
      </c>
      <c r="F71" s="11" t="s">
        <v>310</v>
      </c>
      <c r="G71" s="1" t="n">
        <v>13.4</v>
      </c>
      <c r="H71" s="1" t="n">
        <v>567</v>
      </c>
      <c r="I71" s="11" t="n">
        <f aca="false">(G71+10) / (H71/1000)</f>
        <v>41.2698412698413</v>
      </c>
      <c r="J71" s="11" t="n">
        <v>8.6</v>
      </c>
      <c r="K71" s="11" t="s">
        <v>74</v>
      </c>
      <c r="L71" s="11" t="s">
        <v>108</v>
      </c>
      <c r="M71" s="11" t="s">
        <v>113</v>
      </c>
      <c r="N71" s="11" t="s">
        <v>50</v>
      </c>
      <c r="O71" s="11" t="s">
        <v>77</v>
      </c>
      <c r="P71" s="11" t="s">
        <v>51</v>
      </c>
      <c r="Q71" s="11" t="s">
        <v>78</v>
      </c>
      <c r="R71" s="11" t="n">
        <v>1.5</v>
      </c>
      <c r="S71" s="11" t="str">
        <f aca="false">IF(R71&gt;=2,"&gt; 2","&lt; 2")</f>
        <v>&lt; 2</v>
      </c>
      <c r="T71" s="11" t="n">
        <v>2011</v>
      </c>
      <c r="U71" s="28" t="n">
        <v>2</v>
      </c>
      <c r="V71" s="11" t="s">
        <v>288</v>
      </c>
      <c r="W71" s="11" t="n">
        <f aca="false">R71 *U71</f>
        <v>3</v>
      </c>
      <c r="X71" s="13" t="n">
        <v>340</v>
      </c>
      <c r="Y71" s="13" t="n">
        <v>30</v>
      </c>
      <c r="Z71" s="13" t="n">
        <f aca="false">Y71*SQRT(AA71)</f>
        <v>60</v>
      </c>
      <c r="AA71" s="11" t="n">
        <v>4</v>
      </c>
      <c r="AB71" s="13" t="n">
        <v>362</v>
      </c>
      <c r="AC71" s="13" t="n">
        <v>45</v>
      </c>
      <c r="AD71" s="13" t="n">
        <f aca="false">AC71*SQRT(AE71)</f>
        <v>90</v>
      </c>
      <c r="AE71" s="11" t="n">
        <v>4</v>
      </c>
      <c r="AF71" s="11" t="n">
        <f aca="false">LN(AB71/X71)</f>
        <v>0.062698594215564</v>
      </c>
      <c r="AG71" s="11" t="n">
        <f aca="false">((AD71)^2/((AB71)^2 * AE71)) + ((Z71)^2/((X71)^2 * AA71))</f>
        <v>0.0232382921333694</v>
      </c>
      <c r="AH71" s="11" t="n">
        <f aca="false">1/AG71</f>
        <v>43.0324222735815</v>
      </c>
      <c r="AI71" s="11" t="n">
        <f aca="false">AH71/10</f>
        <v>4.30324222735815</v>
      </c>
      <c r="AJ71" s="11" t="n">
        <f aca="false">AI71*AF71</f>
        <v>0.269807238224409</v>
      </c>
      <c r="AK71" s="11" t="s">
        <v>317</v>
      </c>
      <c r="AL71" s="11" t="s">
        <v>309</v>
      </c>
      <c r="AM71" s="11" t="s">
        <v>267</v>
      </c>
      <c r="AN71" s="11" t="s">
        <v>58</v>
      </c>
      <c r="AO71" s="11" t="s">
        <v>59</v>
      </c>
      <c r="AP71" s="11" t="s">
        <v>228</v>
      </c>
      <c r="AQ71" s="11" t="s">
        <v>112</v>
      </c>
    </row>
    <row r="72" customFormat="false" ht="13.8" hidden="false" customHeight="false" outlineLevel="0" collapsed="false">
      <c r="A72" s="11" t="s">
        <v>306</v>
      </c>
      <c r="B72" s="11" t="n">
        <v>11</v>
      </c>
      <c r="C72" s="11" t="s">
        <v>307</v>
      </c>
      <c r="D72" s="11" t="n">
        <v>2014</v>
      </c>
      <c r="E72" s="11" t="s">
        <v>308</v>
      </c>
      <c r="F72" s="11" t="s">
        <v>46</v>
      </c>
      <c r="G72" s="1" t="n">
        <v>13.4</v>
      </c>
      <c r="H72" s="1" t="n">
        <v>567</v>
      </c>
      <c r="I72" s="11" t="n">
        <f aca="false">(G72+10) / (H72/1000)</f>
        <v>41.2698412698413</v>
      </c>
      <c r="J72" s="11" t="n">
        <v>8.6</v>
      </c>
      <c r="K72" s="11" t="s">
        <v>74</v>
      </c>
      <c r="L72" s="11" t="s">
        <v>108</v>
      </c>
      <c r="M72" s="11" t="s">
        <v>76</v>
      </c>
      <c r="N72" s="11" t="s">
        <v>50</v>
      </c>
      <c r="O72" s="11" t="s">
        <v>77</v>
      </c>
      <c r="P72" s="11" t="s">
        <v>51</v>
      </c>
      <c r="Q72" s="11" t="s">
        <v>78</v>
      </c>
      <c r="R72" s="11" t="n">
        <v>2.1</v>
      </c>
      <c r="S72" s="11" t="str">
        <f aca="false">IF(R72&gt;=2,"&gt; 2","&lt; 2")</f>
        <v>&gt; 2</v>
      </c>
      <c r="T72" s="11" t="n">
        <v>2012</v>
      </c>
      <c r="U72" s="28" t="n">
        <v>2</v>
      </c>
      <c r="V72" s="11" t="s">
        <v>288</v>
      </c>
      <c r="W72" s="11" t="n">
        <f aca="false">R72 *U72</f>
        <v>4.2</v>
      </c>
      <c r="X72" s="13" t="n">
        <v>313</v>
      </c>
      <c r="Y72" s="13" t="n">
        <v>21</v>
      </c>
      <c r="Z72" s="13" t="n">
        <f aca="false">Y72*SQRT(AA72)</f>
        <v>42</v>
      </c>
      <c r="AA72" s="11" t="n">
        <v>4</v>
      </c>
      <c r="AB72" s="13" t="n">
        <v>307</v>
      </c>
      <c r="AC72" s="13" t="n">
        <v>27</v>
      </c>
      <c r="AD72" s="13" t="n">
        <f aca="false">AC72*SQRT(AE72)</f>
        <v>54</v>
      </c>
      <c r="AE72" s="11" t="n">
        <v>4</v>
      </c>
      <c r="AF72" s="11" t="n">
        <f aca="false">LN(AB72/X72)</f>
        <v>-0.0193554429529561</v>
      </c>
      <c r="AG72" s="11" t="n">
        <f aca="false">((AD72)^2/((AB72)^2 * AE72)) + ((Z72)^2/((X72)^2 * AA72))</f>
        <v>0.0122362539975841</v>
      </c>
      <c r="AH72" s="11" t="n">
        <f aca="false">1/AG72</f>
        <v>81.7243578138733</v>
      </c>
      <c r="AI72" s="11" t="n">
        <f aca="false">AH72/10</f>
        <v>8.17243578138733</v>
      </c>
      <c r="AJ72" s="11" t="n">
        <f aca="false">AI72*AF72</f>
        <v>-0.15818111455334</v>
      </c>
      <c r="AK72" s="11" t="s">
        <v>318</v>
      </c>
      <c r="AL72" s="11" t="s">
        <v>309</v>
      </c>
      <c r="AM72" s="11" t="s">
        <v>267</v>
      </c>
      <c r="AN72" s="11" t="s">
        <v>58</v>
      </c>
      <c r="AO72" s="11" t="s">
        <v>59</v>
      </c>
      <c r="AP72" s="11" t="s">
        <v>228</v>
      </c>
      <c r="AQ72" s="11" t="s">
        <v>112</v>
      </c>
    </row>
    <row r="73" customFormat="false" ht="13.8" hidden="false" customHeight="false" outlineLevel="0" collapsed="false">
      <c r="A73" s="11" t="s">
        <v>306</v>
      </c>
      <c r="B73" s="11" t="n">
        <v>11</v>
      </c>
      <c r="C73" s="11" t="s">
        <v>307</v>
      </c>
      <c r="D73" s="11" t="n">
        <v>2014</v>
      </c>
      <c r="E73" s="11" t="s">
        <v>308</v>
      </c>
      <c r="F73" s="11" t="s">
        <v>310</v>
      </c>
      <c r="G73" s="1" t="n">
        <v>13.4</v>
      </c>
      <c r="H73" s="1" t="n">
        <v>567</v>
      </c>
      <c r="I73" s="11" t="n">
        <f aca="false">(G73+10) / (H73/1000)</f>
        <v>41.2698412698413</v>
      </c>
      <c r="J73" s="11" t="n">
        <v>8.6</v>
      </c>
      <c r="K73" s="11" t="s">
        <v>74</v>
      </c>
      <c r="L73" s="11" t="s">
        <v>108</v>
      </c>
      <c r="M73" s="11" t="s">
        <v>76</v>
      </c>
      <c r="N73" s="11" t="s">
        <v>50</v>
      </c>
      <c r="O73" s="11" t="s">
        <v>77</v>
      </c>
      <c r="P73" s="11" t="s">
        <v>51</v>
      </c>
      <c r="Q73" s="11" t="s">
        <v>78</v>
      </c>
      <c r="R73" s="11" t="n">
        <v>1.5</v>
      </c>
      <c r="S73" s="11" t="str">
        <f aca="false">IF(R73&gt;=2,"&gt; 2","&lt; 2")</f>
        <v>&lt; 2</v>
      </c>
      <c r="T73" s="11" t="n">
        <v>2012</v>
      </c>
      <c r="U73" s="28" t="n">
        <v>2</v>
      </c>
      <c r="V73" s="11" t="s">
        <v>288</v>
      </c>
      <c r="W73" s="11" t="n">
        <f aca="false">R73 *U73</f>
        <v>3</v>
      </c>
      <c r="X73" s="13" t="n">
        <v>279</v>
      </c>
      <c r="Y73" s="13" t="n">
        <v>38</v>
      </c>
      <c r="Z73" s="13" t="n">
        <f aca="false">Y73*SQRT(AA73)</f>
        <v>76</v>
      </c>
      <c r="AA73" s="11" t="n">
        <v>4</v>
      </c>
      <c r="AB73" s="13" t="n">
        <v>291</v>
      </c>
      <c r="AC73" s="13" t="n">
        <v>27</v>
      </c>
      <c r="AD73" s="13" t="n">
        <f aca="false">AC73*SQRT(AE73)</f>
        <v>54</v>
      </c>
      <c r="AE73" s="11" t="n">
        <v>4</v>
      </c>
      <c r="AF73" s="11" t="n">
        <f aca="false">LN(AB73/X73)</f>
        <v>0.0421114853501268</v>
      </c>
      <c r="AG73" s="11" t="n">
        <f aca="false">((AD73)^2/((AB73)^2 * AE73)) + ((Z73)^2/((X73)^2 * AA73))</f>
        <v>0.027159414098112</v>
      </c>
      <c r="AH73" s="11" t="n">
        <f aca="false">1/AG73</f>
        <v>36.8196455338672</v>
      </c>
      <c r="AI73" s="11" t="n">
        <f aca="false">AH73/10</f>
        <v>3.68196455338672</v>
      </c>
      <c r="AJ73" s="11" t="n">
        <f aca="false">AI73*AF73</f>
        <v>0.155052996349631</v>
      </c>
      <c r="AK73" s="11" t="s">
        <v>319</v>
      </c>
      <c r="AL73" s="11" t="s">
        <v>309</v>
      </c>
      <c r="AM73" s="11" t="s">
        <v>267</v>
      </c>
      <c r="AN73" s="11" t="s">
        <v>58</v>
      </c>
      <c r="AO73" s="11" t="s">
        <v>59</v>
      </c>
      <c r="AP73" s="11" t="s">
        <v>228</v>
      </c>
      <c r="AQ73" s="11" t="s">
        <v>112</v>
      </c>
    </row>
    <row r="74" customFormat="false" ht="13.8" hidden="false" customHeight="false" outlineLevel="0" collapsed="false">
      <c r="A74" s="11" t="s">
        <v>320</v>
      </c>
      <c r="B74" s="11" t="n">
        <v>15</v>
      </c>
      <c r="C74" s="11" t="s">
        <v>321</v>
      </c>
      <c r="D74" s="11" t="n">
        <v>2011</v>
      </c>
      <c r="E74" s="11" t="s">
        <v>89</v>
      </c>
      <c r="F74" s="11" t="s">
        <v>46</v>
      </c>
      <c r="G74" s="1" t="n">
        <v>15</v>
      </c>
      <c r="H74" s="1" t="n">
        <v>796.29</v>
      </c>
      <c r="I74" s="11" t="n">
        <f aca="false">(G74+10) / (H74/1000)</f>
        <v>31.3955970814653</v>
      </c>
      <c r="J74" s="11" t="n">
        <v>5.8</v>
      </c>
      <c r="K74" s="1" t="s">
        <v>174</v>
      </c>
      <c r="L74" s="11" t="s">
        <v>48</v>
      </c>
      <c r="M74" s="11" t="s">
        <v>322</v>
      </c>
      <c r="N74" s="11" t="s">
        <v>77</v>
      </c>
      <c r="O74" s="11" t="s">
        <v>50</v>
      </c>
      <c r="P74" s="11" t="s">
        <v>51</v>
      </c>
      <c r="Q74" s="11" t="s">
        <v>52</v>
      </c>
      <c r="R74" s="11" t="n">
        <v>2.7</v>
      </c>
      <c r="S74" s="11" t="str">
        <f aca="false">IF(R74&gt;=2,"&gt; 2","&lt; 2")</f>
        <v>&gt; 2</v>
      </c>
      <c r="T74" s="12" t="s">
        <v>323</v>
      </c>
      <c r="U74" s="28" t="n">
        <v>3</v>
      </c>
      <c r="V74" s="11" t="s">
        <v>80</v>
      </c>
      <c r="W74" s="11" t="n">
        <f aca="false">R74 *U74</f>
        <v>8.1</v>
      </c>
      <c r="X74" s="13" t="n">
        <v>18.51</v>
      </c>
      <c r="Y74" s="13" t="n">
        <v>0.48</v>
      </c>
      <c r="Z74" s="13" t="n">
        <f aca="false">Y74*SQRT(AA74)</f>
        <v>0.831384387633061</v>
      </c>
      <c r="AA74" s="11" t="n">
        <v>3</v>
      </c>
      <c r="AB74" s="13" t="n">
        <v>19.62</v>
      </c>
      <c r="AC74" s="13" t="n">
        <v>0.67</v>
      </c>
      <c r="AD74" s="13" t="n">
        <f aca="false">AC74*SQRT(AE74)</f>
        <v>1.16047404107115</v>
      </c>
      <c r="AE74" s="11" t="n">
        <v>3</v>
      </c>
      <c r="AF74" s="11" t="n">
        <f aca="false">LN(AB74/X74)</f>
        <v>0.0582383275518109</v>
      </c>
      <c r="AG74" s="11" t="n">
        <f aca="false">((AD74)^2/((AB74)^2 * AE74)) + ((Z74)^2/((X74)^2 * AA74))</f>
        <v>0.00183860736055313</v>
      </c>
      <c r="AH74" s="11" t="n">
        <f aca="false">1/AG74</f>
        <v>543.889914429124</v>
      </c>
      <c r="AI74" s="11" t="n">
        <f aca="false">AH74/5</f>
        <v>108.777982885825</v>
      </c>
      <c r="AJ74" s="11" t="n">
        <f aca="false">AI74*AF74</f>
        <v>6.33504779772995</v>
      </c>
      <c r="AK74" s="11" t="s">
        <v>287</v>
      </c>
      <c r="AL74" s="11" t="s">
        <v>324</v>
      </c>
      <c r="AM74" s="11" t="s">
        <v>267</v>
      </c>
      <c r="AN74" s="11" t="s">
        <v>58</v>
      </c>
      <c r="AO74" s="11" t="s">
        <v>325</v>
      </c>
      <c r="AP74" s="11" t="s">
        <v>60</v>
      </c>
      <c r="AQ74" s="11" t="s">
        <v>326</v>
      </c>
    </row>
    <row r="75" customFormat="false" ht="13.8" hidden="false" customHeight="false" outlineLevel="0" collapsed="false">
      <c r="A75" s="11" t="s">
        <v>320</v>
      </c>
      <c r="B75" s="11" t="n">
        <v>15</v>
      </c>
      <c r="C75" s="11" t="s">
        <v>321</v>
      </c>
      <c r="D75" s="11" t="n">
        <v>2011</v>
      </c>
      <c r="E75" s="11" t="s">
        <v>89</v>
      </c>
      <c r="F75" s="11" t="s">
        <v>46</v>
      </c>
      <c r="G75" s="1" t="n">
        <v>15</v>
      </c>
      <c r="H75" s="1" t="n">
        <v>796.29</v>
      </c>
      <c r="I75" s="11" t="n">
        <f aca="false">(G75+10) / (H75/1000)</f>
        <v>31.3955970814653</v>
      </c>
      <c r="J75" s="11" t="n">
        <v>5.8</v>
      </c>
      <c r="K75" s="1" t="s">
        <v>174</v>
      </c>
      <c r="L75" s="11" t="s">
        <v>48</v>
      </c>
      <c r="M75" s="11" t="s">
        <v>322</v>
      </c>
      <c r="N75" s="11" t="s">
        <v>77</v>
      </c>
      <c r="O75" s="11" t="s">
        <v>50</v>
      </c>
      <c r="P75" s="11" t="s">
        <v>51</v>
      </c>
      <c r="Q75" s="11" t="s">
        <v>52</v>
      </c>
      <c r="R75" s="11" t="n">
        <v>4.5</v>
      </c>
      <c r="S75" s="11" t="str">
        <f aca="false">IF(R75&gt;=2,"&gt; 2","&lt; 2")</f>
        <v>&gt; 2</v>
      </c>
      <c r="T75" s="11" t="s">
        <v>327</v>
      </c>
      <c r="U75" s="28" t="n">
        <v>3</v>
      </c>
      <c r="V75" s="11" t="s">
        <v>80</v>
      </c>
      <c r="W75" s="11" t="n">
        <f aca="false">R75 *U75</f>
        <v>13.5</v>
      </c>
      <c r="X75" s="13" t="n">
        <v>25.58</v>
      </c>
      <c r="Y75" s="13" t="n">
        <v>1.35</v>
      </c>
      <c r="Z75" s="13" t="n">
        <f aca="false">Y75*SQRT(AA75)</f>
        <v>2.7</v>
      </c>
      <c r="AA75" s="11" t="n">
        <v>4</v>
      </c>
      <c r="AB75" s="13" t="n">
        <v>33.83</v>
      </c>
      <c r="AC75" s="13" t="n">
        <v>0.48</v>
      </c>
      <c r="AD75" s="13" t="n">
        <f aca="false">AC75*SQRT(AE75)</f>
        <v>0.96</v>
      </c>
      <c r="AE75" s="11" t="n">
        <v>4</v>
      </c>
      <c r="AF75" s="11" t="n">
        <f aca="false">LN(AB75/X75)</f>
        <v>0.27953718664192</v>
      </c>
      <c r="AG75" s="11" t="n">
        <f aca="false">((AD75)^2/((AB75)^2 * AE75)) + ((Z75)^2/((X75)^2 * AA75))</f>
        <v>0.00298658066900003</v>
      </c>
      <c r="AH75" s="11" t="n">
        <f aca="false">1/AG75</f>
        <v>334.831069650907</v>
      </c>
      <c r="AI75" s="11" t="n">
        <f aca="false">AH75/5</f>
        <v>66.9662139301813</v>
      </c>
      <c r="AJ75" s="11" t="n">
        <f aca="false">AI75*AF75</f>
        <v>18.7195470421038</v>
      </c>
      <c r="AK75" s="11" t="s">
        <v>287</v>
      </c>
      <c r="AL75" s="11" t="s">
        <v>324</v>
      </c>
      <c r="AM75" s="11" t="s">
        <v>267</v>
      </c>
      <c r="AN75" s="11" t="s">
        <v>58</v>
      </c>
      <c r="AO75" s="11" t="s">
        <v>325</v>
      </c>
      <c r="AP75" s="11" t="s">
        <v>60</v>
      </c>
      <c r="AQ75" s="11" t="s">
        <v>326</v>
      </c>
    </row>
    <row r="76" customFormat="false" ht="13.8" hidden="false" customHeight="false" outlineLevel="0" collapsed="false">
      <c r="A76" s="11" t="s">
        <v>320</v>
      </c>
      <c r="B76" s="11" t="n">
        <v>15</v>
      </c>
      <c r="C76" s="11" t="s">
        <v>321</v>
      </c>
      <c r="D76" s="11" t="n">
        <v>2011</v>
      </c>
      <c r="E76" s="11" t="s">
        <v>89</v>
      </c>
      <c r="F76" s="11" t="s">
        <v>46</v>
      </c>
      <c r="G76" s="1" t="n">
        <v>15</v>
      </c>
      <c r="H76" s="1" t="n">
        <v>796.29</v>
      </c>
      <c r="I76" s="11" t="n">
        <f aca="false">(G76+10) / (H76/1000)</f>
        <v>31.3955970814653</v>
      </c>
      <c r="J76" s="11" t="n">
        <v>5.8</v>
      </c>
      <c r="K76" s="1" t="s">
        <v>174</v>
      </c>
      <c r="L76" s="11" t="s">
        <v>48</v>
      </c>
      <c r="M76" s="11" t="s">
        <v>322</v>
      </c>
      <c r="N76" s="11" t="s">
        <v>77</v>
      </c>
      <c r="O76" s="11" t="s">
        <v>50</v>
      </c>
      <c r="P76" s="11" t="s">
        <v>51</v>
      </c>
      <c r="Q76" s="11" t="s">
        <v>52</v>
      </c>
      <c r="R76" s="11" t="n">
        <v>4.5</v>
      </c>
      <c r="S76" s="11" t="str">
        <f aca="false">IF(R76&gt;=2,"&gt; 2","&lt; 2")</f>
        <v>&gt; 2</v>
      </c>
      <c r="T76" s="11" t="s">
        <v>327</v>
      </c>
      <c r="U76" s="28" t="n">
        <v>3</v>
      </c>
      <c r="V76" s="11" t="s">
        <v>80</v>
      </c>
      <c r="W76" s="11" t="n">
        <f aca="false">R76 *U76</f>
        <v>13.5</v>
      </c>
      <c r="X76" s="13" t="n">
        <v>28.98</v>
      </c>
      <c r="Y76" s="13" t="n">
        <v>0.37</v>
      </c>
      <c r="Z76" s="13" t="n">
        <f aca="false">Y76*SQRT(AA76)</f>
        <v>0.74</v>
      </c>
      <c r="AA76" s="11" t="n">
        <v>4</v>
      </c>
      <c r="AB76" s="13" t="n">
        <v>35.36</v>
      </c>
      <c r="AC76" s="13" t="n">
        <v>0.6</v>
      </c>
      <c r="AD76" s="13" t="n">
        <f aca="false">AC76*SQRT(AE76)</f>
        <v>1.2</v>
      </c>
      <c r="AE76" s="11" t="n">
        <v>4</v>
      </c>
      <c r="AF76" s="11" t="n">
        <f aca="false">LN(AB76/X76)</f>
        <v>0.198975300876906</v>
      </c>
      <c r="AG76" s="11" t="n">
        <f aca="false">((AD76)^2/((AB76)^2 * AE76)) + ((Z76)^2/((X76)^2 * AA76))</f>
        <v>0.000450931242015478</v>
      </c>
      <c r="AH76" s="11" t="n">
        <f aca="false">1/AG76</f>
        <v>2217.63299329275</v>
      </c>
      <c r="AI76" s="11" t="n">
        <f aca="false">AH76/5</f>
        <v>443.526598658549</v>
      </c>
      <c r="AJ76" s="11" t="n">
        <f aca="false">AI76*AF76</f>
        <v>88.2508384149956</v>
      </c>
      <c r="AK76" s="11" t="s">
        <v>287</v>
      </c>
      <c r="AL76" s="11" t="s">
        <v>324</v>
      </c>
      <c r="AM76" s="11" t="s">
        <v>267</v>
      </c>
      <c r="AN76" s="11" t="s">
        <v>58</v>
      </c>
      <c r="AO76" s="11" t="s">
        <v>325</v>
      </c>
      <c r="AP76" s="11" t="s">
        <v>60</v>
      </c>
      <c r="AQ76" s="11" t="s">
        <v>326</v>
      </c>
    </row>
    <row r="77" customFormat="false" ht="13.8" hidden="false" customHeight="false" outlineLevel="0" collapsed="false">
      <c r="A77" s="11" t="s">
        <v>320</v>
      </c>
      <c r="B77" s="11" t="n">
        <v>15</v>
      </c>
      <c r="C77" s="11" t="s">
        <v>321</v>
      </c>
      <c r="D77" s="11" t="n">
        <v>2011</v>
      </c>
      <c r="E77" s="11" t="s">
        <v>89</v>
      </c>
      <c r="F77" s="11" t="s">
        <v>46</v>
      </c>
      <c r="G77" s="1" t="n">
        <v>15</v>
      </c>
      <c r="H77" s="1" t="n">
        <v>796.29</v>
      </c>
      <c r="I77" s="11" t="n">
        <f aca="false">(G77+10) / (H77/1000)</f>
        <v>31.3955970814653</v>
      </c>
      <c r="J77" s="11" t="n">
        <v>5.8</v>
      </c>
      <c r="K77" s="1" t="s">
        <v>174</v>
      </c>
      <c r="L77" s="11" t="s">
        <v>48</v>
      </c>
      <c r="M77" s="11" t="s">
        <v>86</v>
      </c>
      <c r="N77" s="11" t="s">
        <v>77</v>
      </c>
      <c r="O77" s="11" t="s">
        <v>50</v>
      </c>
      <c r="P77" s="11" t="s">
        <v>51</v>
      </c>
      <c r="Q77" s="11" t="s">
        <v>52</v>
      </c>
      <c r="R77" s="11" t="n">
        <v>5</v>
      </c>
      <c r="S77" s="11" t="str">
        <f aca="false">IF(R77&gt;=2,"&gt; 2","&lt; 2")</f>
        <v>&gt; 2</v>
      </c>
      <c r="T77" s="11" t="s">
        <v>328</v>
      </c>
      <c r="U77" s="28" t="n">
        <v>3</v>
      </c>
      <c r="V77" s="11" t="s">
        <v>80</v>
      </c>
      <c r="W77" s="11" t="n">
        <f aca="false">R77 *U77</f>
        <v>15</v>
      </c>
      <c r="X77" s="13" t="n">
        <v>31.48</v>
      </c>
      <c r="Y77" s="13" t="n">
        <v>0.8</v>
      </c>
      <c r="Z77" s="13" t="n">
        <f aca="false">Y77*SQRT(AA77)</f>
        <v>1.78885438199983</v>
      </c>
      <c r="AA77" s="11" t="n">
        <v>5</v>
      </c>
      <c r="AB77" s="13" t="n">
        <v>41.97</v>
      </c>
      <c r="AC77" s="13" t="n">
        <v>1.66</v>
      </c>
      <c r="AD77" s="13" t="n">
        <f aca="false">AC77*SQRT(AE77)</f>
        <v>3.71187284264965</v>
      </c>
      <c r="AE77" s="11" t="n">
        <v>5</v>
      </c>
      <c r="AF77" s="11" t="n">
        <f aca="false">LN(AB77/X77)</f>
        <v>0.287602653796297</v>
      </c>
      <c r="AG77" s="11" t="n">
        <f aca="false">((AD77)^2/((AB77)^2 * AE77)) + ((Z77)^2/((X77)^2 * AA77))</f>
        <v>0.0022101840959882</v>
      </c>
      <c r="AH77" s="11" t="n">
        <f aca="false">1/AG77</f>
        <v>452.450998002901</v>
      </c>
      <c r="AI77" s="11" t="n">
        <f aca="false">AH77/5</f>
        <v>90.4901996005801</v>
      </c>
      <c r="AJ77" s="11" t="n">
        <f aca="false">AI77*AF77</f>
        <v>26.0252215476835</v>
      </c>
      <c r="AK77" s="11" t="s">
        <v>287</v>
      </c>
      <c r="AL77" s="11" t="s">
        <v>324</v>
      </c>
      <c r="AM77" s="11" t="s">
        <v>267</v>
      </c>
      <c r="AN77" s="11" t="s">
        <v>58</v>
      </c>
      <c r="AO77" s="11" t="s">
        <v>325</v>
      </c>
      <c r="AP77" s="11" t="s">
        <v>60</v>
      </c>
      <c r="AQ77" s="11" t="s">
        <v>326</v>
      </c>
    </row>
    <row r="78" customFormat="false" ht="13.8" hidden="false" customHeight="false" outlineLevel="0" collapsed="false">
      <c r="A78" s="11" t="s">
        <v>320</v>
      </c>
      <c r="B78" s="11" t="n">
        <v>15</v>
      </c>
      <c r="C78" s="11" t="s">
        <v>321</v>
      </c>
      <c r="D78" s="11" t="n">
        <v>2011</v>
      </c>
      <c r="E78" s="11" t="s">
        <v>89</v>
      </c>
      <c r="F78" s="11" t="s">
        <v>46</v>
      </c>
      <c r="G78" s="1" t="n">
        <v>15</v>
      </c>
      <c r="H78" s="1" t="n">
        <v>796.29</v>
      </c>
      <c r="I78" s="11" t="n">
        <f aca="false">(G78+10) / (H78/1000)</f>
        <v>31.3955970814653</v>
      </c>
      <c r="J78" s="11" t="n">
        <v>5.8</v>
      </c>
      <c r="K78" s="1" t="s">
        <v>174</v>
      </c>
      <c r="L78" s="11" t="s">
        <v>48</v>
      </c>
      <c r="M78" s="11" t="s">
        <v>322</v>
      </c>
      <c r="N78" s="11" t="s">
        <v>77</v>
      </c>
      <c r="O78" s="11" t="s">
        <v>50</v>
      </c>
      <c r="P78" s="11" t="s">
        <v>51</v>
      </c>
      <c r="Q78" s="11" t="s">
        <v>52</v>
      </c>
      <c r="R78" s="11" t="n">
        <v>5</v>
      </c>
      <c r="S78" s="11" t="str">
        <f aca="false">IF(R78&gt;=2,"&gt; 2","&lt; 2")</f>
        <v>&gt; 2</v>
      </c>
      <c r="T78" s="11" t="s">
        <v>328</v>
      </c>
      <c r="U78" s="28" t="n">
        <v>3</v>
      </c>
      <c r="V78" s="11" t="s">
        <v>80</v>
      </c>
      <c r="W78" s="11" t="n">
        <f aca="false">R78 *U78</f>
        <v>15</v>
      </c>
      <c r="X78" s="13" t="n">
        <v>27.52</v>
      </c>
      <c r="Y78" s="13" t="n">
        <v>1.03</v>
      </c>
      <c r="Z78" s="13" t="n">
        <f aca="false">Y78*SQRT(AA78)</f>
        <v>2.30315001682478</v>
      </c>
      <c r="AA78" s="11" t="n">
        <v>5</v>
      </c>
      <c r="AB78" s="13" t="n">
        <v>37.9</v>
      </c>
      <c r="AC78" s="13" t="n">
        <v>1.47</v>
      </c>
      <c r="AD78" s="13" t="n">
        <f aca="false">AC78*SQRT(AE78)</f>
        <v>3.28701992692469</v>
      </c>
      <c r="AE78" s="11" t="n">
        <v>5</v>
      </c>
      <c r="AF78" s="11" t="n">
        <f aca="false">LN(AB78/X78)</f>
        <v>0.320038099023238</v>
      </c>
      <c r="AG78" s="11" t="n">
        <f aca="false">((AD78)^2/((AB78)^2 * AE78)) + ((Z78)^2/((X78)^2 * AA78))</f>
        <v>0.00290518019185294</v>
      </c>
      <c r="AH78" s="11" t="n">
        <f aca="false">1/AG78</f>
        <v>344.21272828595</v>
      </c>
      <c r="AI78" s="11" t="n">
        <f aca="false">AH78/5</f>
        <v>68.84254565719</v>
      </c>
      <c r="AJ78" s="11" t="n">
        <f aca="false">AI78*AF78</f>
        <v>22.0322374440476</v>
      </c>
      <c r="AK78" s="11" t="s">
        <v>287</v>
      </c>
      <c r="AL78" s="11" t="s">
        <v>324</v>
      </c>
      <c r="AM78" s="11" t="s">
        <v>267</v>
      </c>
      <c r="AN78" s="11" t="s">
        <v>58</v>
      </c>
      <c r="AO78" s="11" t="s">
        <v>325</v>
      </c>
      <c r="AP78" s="11" t="s">
        <v>60</v>
      </c>
      <c r="AQ78" s="11" t="s">
        <v>326</v>
      </c>
    </row>
    <row r="79" customFormat="false" ht="13.8" hidden="false" customHeight="false" outlineLevel="0" collapsed="false">
      <c r="A79" s="11" t="s">
        <v>320</v>
      </c>
      <c r="B79" s="11" t="n">
        <v>15</v>
      </c>
      <c r="C79" s="11" t="s">
        <v>321</v>
      </c>
      <c r="D79" s="11" t="n">
        <v>2011</v>
      </c>
      <c r="E79" s="11" t="s">
        <v>89</v>
      </c>
      <c r="F79" s="11" t="s">
        <v>46</v>
      </c>
      <c r="G79" s="1" t="n">
        <v>15</v>
      </c>
      <c r="H79" s="1" t="n">
        <v>796.29</v>
      </c>
      <c r="I79" s="11" t="n">
        <f aca="false">(G79+10) / (H79/1000)</f>
        <v>31.3955970814653</v>
      </c>
      <c r="J79" s="11" t="n">
        <v>5.8</v>
      </c>
      <c r="K79" s="1" t="s">
        <v>174</v>
      </c>
      <c r="L79" s="11" t="s">
        <v>48</v>
      </c>
      <c r="M79" s="11" t="s">
        <v>322</v>
      </c>
      <c r="N79" s="11" t="s">
        <v>77</v>
      </c>
      <c r="O79" s="11" t="s">
        <v>50</v>
      </c>
      <c r="P79" s="11" t="s">
        <v>51</v>
      </c>
      <c r="Q79" s="11" t="s">
        <v>52</v>
      </c>
      <c r="R79" s="11" t="n">
        <v>2.7</v>
      </c>
      <c r="S79" s="11" t="str">
        <f aca="false">IF(R79&gt;=2,"&gt; 2","&lt; 2")</f>
        <v>&gt; 2</v>
      </c>
      <c r="T79" s="12" t="s">
        <v>323</v>
      </c>
      <c r="U79" s="28" t="n">
        <v>3</v>
      </c>
      <c r="V79" s="11" t="s">
        <v>80</v>
      </c>
      <c r="W79" s="11" t="n">
        <f aca="false">R79 *U79</f>
        <v>8.1</v>
      </c>
      <c r="X79" s="13" t="n">
        <v>3.22</v>
      </c>
      <c r="Y79" s="13" t="n">
        <v>0.03</v>
      </c>
      <c r="Z79" s="13" t="n">
        <f aca="false">Y79*SQRT(AA79)</f>
        <v>0.0519615242270663</v>
      </c>
      <c r="AA79" s="11" t="n">
        <v>3</v>
      </c>
      <c r="AB79" s="13" t="n">
        <v>3.51</v>
      </c>
      <c r="AC79" s="13" t="n">
        <v>0.09</v>
      </c>
      <c r="AD79" s="13" t="n">
        <f aca="false">AC79*SQRT(AE79)</f>
        <v>0.155884572681199</v>
      </c>
      <c r="AE79" s="11" t="n">
        <v>3</v>
      </c>
      <c r="AF79" s="11" t="n">
        <f aca="false">LN(AB79/X79)</f>
        <v>0.0862346779214574</v>
      </c>
      <c r="AG79" s="11" t="n">
        <f aca="false">((AD79)^2/((AB79)^2 * AE79)) + ((Z79)^2/((X79)^2 * AA79))</f>
        <v>0.000744264402628722</v>
      </c>
      <c r="AH79" s="11" t="n">
        <f aca="false">1/AG79</f>
        <v>1343.6085300708</v>
      </c>
      <c r="AI79" s="11" t="n">
        <f aca="false">AH79/10</f>
        <v>134.36085300708</v>
      </c>
      <c r="AJ79" s="11" t="n">
        <f aca="false">AI79*AF79</f>
        <v>11.5865648843178</v>
      </c>
      <c r="AK79" s="11" t="s">
        <v>287</v>
      </c>
      <c r="AL79" s="11" t="s">
        <v>324</v>
      </c>
      <c r="AM79" s="11" t="s">
        <v>282</v>
      </c>
      <c r="AN79" s="11" t="s">
        <v>58</v>
      </c>
      <c r="AO79" s="11" t="s">
        <v>325</v>
      </c>
      <c r="AP79" s="11" t="s">
        <v>60</v>
      </c>
      <c r="AQ79" s="11" t="s">
        <v>326</v>
      </c>
    </row>
    <row r="80" customFormat="false" ht="13.8" hidden="false" customHeight="false" outlineLevel="0" collapsed="false">
      <c r="A80" s="11" t="s">
        <v>320</v>
      </c>
      <c r="B80" s="11" t="n">
        <v>15</v>
      </c>
      <c r="C80" s="11" t="s">
        <v>321</v>
      </c>
      <c r="D80" s="11" t="n">
        <v>2011</v>
      </c>
      <c r="E80" s="11" t="s">
        <v>89</v>
      </c>
      <c r="F80" s="11" t="s">
        <v>329</v>
      </c>
      <c r="G80" s="1" t="n">
        <v>15</v>
      </c>
      <c r="H80" s="1" t="n">
        <v>796.29</v>
      </c>
      <c r="I80" s="11" t="n">
        <f aca="false">(G80+10) / (H80/1000)</f>
        <v>31.3955970814653</v>
      </c>
      <c r="J80" s="11" t="n">
        <v>5.8</v>
      </c>
      <c r="K80" s="1" t="s">
        <v>174</v>
      </c>
      <c r="L80" s="11" t="s">
        <v>48</v>
      </c>
      <c r="M80" s="11" t="s">
        <v>322</v>
      </c>
      <c r="N80" s="11" t="s">
        <v>77</v>
      </c>
      <c r="O80" s="11" t="s">
        <v>50</v>
      </c>
      <c r="P80" s="11" t="s">
        <v>51</v>
      </c>
      <c r="Q80" s="11" t="s">
        <v>52</v>
      </c>
      <c r="R80" s="11" t="n">
        <v>2.7</v>
      </c>
      <c r="S80" s="11" t="str">
        <f aca="false">IF(R80&gt;=2,"&gt; 2","&lt; 2")</f>
        <v>&gt; 2</v>
      </c>
      <c r="T80" s="12" t="s">
        <v>323</v>
      </c>
      <c r="U80" s="28" t="n">
        <v>3</v>
      </c>
      <c r="V80" s="11" t="s">
        <v>80</v>
      </c>
      <c r="W80" s="11" t="n">
        <f aca="false">R80 *U80</f>
        <v>8.1</v>
      </c>
      <c r="X80" s="13" t="n">
        <v>6.92</v>
      </c>
      <c r="Y80" s="13" t="n">
        <v>0.2</v>
      </c>
      <c r="Z80" s="13" t="n">
        <f aca="false">Y80*SQRT(AA80)</f>
        <v>0.346410161513775</v>
      </c>
      <c r="AA80" s="11" t="n">
        <v>3</v>
      </c>
      <c r="AB80" s="13" t="n">
        <v>8.29</v>
      </c>
      <c r="AC80" s="13" t="n">
        <v>0.27</v>
      </c>
      <c r="AD80" s="13" t="n">
        <f aca="false">AC80*SQRT(AE80)</f>
        <v>0.54</v>
      </c>
      <c r="AE80" s="11" t="n">
        <v>4</v>
      </c>
      <c r="AF80" s="11" t="n">
        <f aca="false">LN(AB80/X80)</f>
        <v>0.180634199517625</v>
      </c>
      <c r="AG80" s="11" t="n">
        <f aca="false">((AD80)^2/((AB80)^2 * AE80)) + ((Z80)^2/((X80)^2 * AA80))</f>
        <v>0.00189607348903262</v>
      </c>
      <c r="AH80" s="11" t="n">
        <f aca="false">1/AG80</f>
        <v>527.40571807172</v>
      </c>
      <c r="AI80" s="11" t="n">
        <f aca="false">AH80/10</f>
        <v>52.740571807172</v>
      </c>
      <c r="AJ80" s="11" t="n">
        <f aca="false">AI80*AF80</f>
        <v>9.52675097049033</v>
      </c>
      <c r="AK80" s="11" t="s">
        <v>287</v>
      </c>
      <c r="AL80" s="11" t="s">
        <v>324</v>
      </c>
      <c r="AM80" s="11" t="s">
        <v>282</v>
      </c>
      <c r="AN80" s="11" t="s">
        <v>58</v>
      </c>
      <c r="AO80" s="11" t="s">
        <v>325</v>
      </c>
      <c r="AP80" s="11" t="s">
        <v>60</v>
      </c>
      <c r="AQ80" s="11" t="s">
        <v>326</v>
      </c>
    </row>
    <row r="81" customFormat="false" ht="13.8" hidden="false" customHeight="false" outlineLevel="0" collapsed="false">
      <c r="A81" s="11" t="s">
        <v>320</v>
      </c>
      <c r="B81" s="11" t="n">
        <v>15</v>
      </c>
      <c r="C81" s="11" t="s">
        <v>321</v>
      </c>
      <c r="D81" s="11" t="n">
        <v>2011</v>
      </c>
      <c r="E81" s="11" t="s">
        <v>89</v>
      </c>
      <c r="F81" s="11" t="s">
        <v>46</v>
      </c>
      <c r="G81" s="1" t="n">
        <v>15</v>
      </c>
      <c r="H81" s="1" t="n">
        <v>796.29</v>
      </c>
      <c r="I81" s="11" t="n">
        <f aca="false">(G81+10) / (H81/1000)</f>
        <v>31.3955970814653</v>
      </c>
      <c r="J81" s="11" t="n">
        <v>5.8</v>
      </c>
      <c r="K81" s="1" t="s">
        <v>174</v>
      </c>
      <c r="L81" s="11" t="s">
        <v>48</v>
      </c>
      <c r="M81" s="11" t="s">
        <v>322</v>
      </c>
      <c r="N81" s="11" t="s">
        <v>77</v>
      </c>
      <c r="O81" s="11" t="s">
        <v>50</v>
      </c>
      <c r="P81" s="11" t="s">
        <v>51</v>
      </c>
      <c r="Q81" s="11" t="s">
        <v>52</v>
      </c>
      <c r="R81" s="11" t="n">
        <v>4.5</v>
      </c>
      <c r="S81" s="11" t="str">
        <f aca="false">IF(R81&gt;=2,"&gt; 2","&lt; 2")</f>
        <v>&gt; 2</v>
      </c>
      <c r="T81" s="12" t="s">
        <v>327</v>
      </c>
      <c r="U81" s="28" t="n">
        <v>3</v>
      </c>
      <c r="V81" s="11" t="s">
        <v>80</v>
      </c>
      <c r="W81" s="11" t="n">
        <f aca="false">R81 *U81</f>
        <v>13.5</v>
      </c>
      <c r="X81" s="13" t="n">
        <v>9.38</v>
      </c>
      <c r="Y81" s="13" t="n">
        <v>0.11</v>
      </c>
      <c r="Z81" s="13" t="n">
        <f aca="false">Y81*SQRT(AA81)</f>
        <v>0.22</v>
      </c>
      <c r="AA81" s="11" t="n">
        <v>4</v>
      </c>
      <c r="AB81" s="13" t="n">
        <v>11.18</v>
      </c>
      <c r="AC81" s="13" t="n">
        <v>0.1</v>
      </c>
      <c r="AD81" s="13" t="n">
        <f aca="false">AC81*SQRT(AE81)</f>
        <v>0.2</v>
      </c>
      <c r="AE81" s="11" t="n">
        <v>4</v>
      </c>
      <c r="AF81" s="11" t="n">
        <f aca="false">LN(AB81/X81)</f>
        <v>0.17554670470882</v>
      </c>
      <c r="AG81" s="11" t="n">
        <f aca="false">((AD81)^2/((AB81)^2 * AE81)) + ((Z81)^2/((X81)^2 * AA81))</f>
        <v>0.000217529243617538</v>
      </c>
      <c r="AH81" s="11" t="n">
        <f aca="false">1/AG81</f>
        <v>4597.08305591413</v>
      </c>
      <c r="AI81" s="11" t="n">
        <f aca="false">AH81/10</f>
        <v>459.708305591413</v>
      </c>
      <c r="AJ81" s="11" t="n">
        <f aca="false">AI81*AF81</f>
        <v>80.7002781738477</v>
      </c>
      <c r="AK81" s="11" t="s">
        <v>287</v>
      </c>
      <c r="AL81" s="11" t="s">
        <v>324</v>
      </c>
      <c r="AM81" s="11" t="s">
        <v>282</v>
      </c>
      <c r="AN81" s="11" t="s">
        <v>58</v>
      </c>
      <c r="AO81" s="11" t="s">
        <v>325</v>
      </c>
      <c r="AP81" s="11" t="s">
        <v>60</v>
      </c>
      <c r="AQ81" s="11" t="s">
        <v>326</v>
      </c>
    </row>
    <row r="82" customFormat="false" ht="13.8" hidden="false" customHeight="false" outlineLevel="0" collapsed="false">
      <c r="A82" s="11" t="s">
        <v>320</v>
      </c>
      <c r="B82" s="11" t="n">
        <v>15</v>
      </c>
      <c r="C82" s="11" t="s">
        <v>321</v>
      </c>
      <c r="D82" s="11" t="n">
        <v>2011</v>
      </c>
      <c r="E82" s="11" t="s">
        <v>89</v>
      </c>
      <c r="F82" s="11" t="s">
        <v>329</v>
      </c>
      <c r="G82" s="1" t="n">
        <v>15</v>
      </c>
      <c r="H82" s="1" t="n">
        <v>796.29</v>
      </c>
      <c r="I82" s="11" t="n">
        <f aca="false">(G82+10) / (H82/1000)</f>
        <v>31.3955970814653</v>
      </c>
      <c r="J82" s="11" t="n">
        <v>5.8</v>
      </c>
      <c r="K82" s="1" t="s">
        <v>174</v>
      </c>
      <c r="L82" s="11" t="s">
        <v>48</v>
      </c>
      <c r="M82" s="11" t="s">
        <v>322</v>
      </c>
      <c r="N82" s="11" t="s">
        <v>77</v>
      </c>
      <c r="O82" s="11" t="s">
        <v>50</v>
      </c>
      <c r="P82" s="11" t="s">
        <v>51</v>
      </c>
      <c r="Q82" s="11" t="s">
        <v>52</v>
      </c>
      <c r="R82" s="11" t="n">
        <v>4.5</v>
      </c>
      <c r="S82" s="11" t="str">
        <f aca="false">IF(R82&gt;=2,"&gt; 2","&lt; 2")</f>
        <v>&gt; 2</v>
      </c>
      <c r="T82" s="12" t="s">
        <v>327</v>
      </c>
      <c r="U82" s="28" t="n">
        <v>3</v>
      </c>
      <c r="V82" s="11" t="s">
        <v>80</v>
      </c>
      <c r="W82" s="11" t="n">
        <f aca="false">R82 *U82</f>
        <v>13.5</v>
      </c>
      <c r="X82" s="13" t="n">
        <v>11.3</v>
      </c>
      <c r="Y82" s="13" t="n">
        <v>0.53</v>
      </c>
      <c r="Z82" s="13" t="n">
        <f aca="false">Y82*SQRT(AA82)</f>
        <v>0.917986928011505</v>
      </c>
      <c r="AA82" s="11" t="n">
        <v>3</v>
      </c>
      <c r="AB82" s="13" t="n">
        <v>14.8</v>
      </c>
      <c r="AC82" s="13" t="n">
        <v>0.5</v>
      </c>
      <c r="AD82" s="13" t="n">
        <f aca="false">AC82*SQRT(AE82)</f>
        <v>0.866025403784439</v>
      </c>
      <c r="AE82" s="11" t="n">
        <v>3</v>
      </c>
      <c r="AF82" s="11" t="n">
        <f aca="false">LN(AB82/X82)</f>
        <v>0.269824455051775</v>
      </c>
      <c r="AG82" s="11" t="n">
        <f aca="false">((AD82)^2/((AB82)^2 * AE82)) + ((Z82)^2/((X82)^2 * AA82))</f>
        <v>0.00334120308034644</v>
      </c>
      <c r="AH82" s="11" t="n">
        <f aca="false">1/AG82</f>
        <v>299.293391018996</v>
      </c>
      <c r="AI82" s="11" t="n">
        <f aca="false">AH82/10</f>
        <v>29.9293391018996</v>
      </c>
      <c r="AJ82" s="11" t="n">
        <f aca="false">AI82*AF82</f>
        <v>8.07566761322983</v>
      </c>
      <c r="AK82" s="11" t="s">
        <v>287</v>
      </c>
      <c r="AL82" s="11" t="s">
        <v>324</v>
      </c>
      <c r="AM82" s="11" t="s">
        <v>282</v>
      </c>
      <c r="AN82" s="11" t="s">
        <v>58</v>
      </c>
      <c r="AO82" s="11" t="s">
        <v>325</v>
      </c>
      <c r="AP82" s="11" t="s">
        <v>60</v>
      </c>
      <c r="AQ82" s="11" t="s">
        <v>326</v>
      </c>
    </row>
    <row r="83" customFormat="false" ht="13.8" hidden="false" customHeight="false" outlineLevel="0" collapsed="false">
      <c r="A83" s="11" t="s">
        <v>320</v>
      </c>
      <c r="B83" s="11" t="n">
        <v>15</v>
      </c>
      <c r="C83" s="11" t="s">
        <v>321</v>
      </c>
      <c r="D83" s="11" t="n">
        <v>2011</v>
      </c>
      <c r="E83" s="11" t="s">
        <v>89</v>
      </c>
      <c r="F83" s="11" t="s">
        <v>46</v>
      </c>
      <c r="G83" s="1" t="n">
        <v>15</v>
      </c>
      <c r="H83" s="1" t="n">
        <v>796.29</v>
      </c>
      <c r="I83" s="11" t="n">
        <f aca="false">(G83+10) / (H83/1000)</f>
        <v>31.3955970814653</v>
      </c>
      <c r="J83" s="11" t="n">
        <v>5.8</v>
      </c>
      <c r="K83" s="1" t="s">
        <v>174</v>
      </c>
      <c r="L83" s="11" t="s">
        <v>48</v>
      </c>
      <c r="M83" s="11" t="s">
        <v>322</v>
      </c>
      <c r="N83" s="11" t="s">
        <v>77</v>
      </c>
      <c r="O83" s="11" t="s">
        <v>50</v>
      </c>
      <c r="P83" s="11" t="s">
        <v>51</v>
      </c>
      <c r="Q83" s="11" t="s">
        <v>52</v>
      </c>
      <c r="R83" s="11" t="n">
        <v>4.5</v>
      </c>
      <c r="S83" s="11" t="str">
        <f aca="false">IF(R83&gt;=2,"&gt; 2","&lt; 2")</f>
        <v>&gt; 2</v>
      </c>
      <c r="T83" s="12" t="s">
        <v>327</v>
      </c>
      <c r="U83" s="28" t="n">
        <v>3</v>
      </c>
      <c r="V83" s="11" t="s">
        <v>80</v>
      </c>
      <c r="W83" s="11" t="n">
        <f aca="false">R83 *U83</f>
        <v>13.5</v>
      </c>
      <c r="X83" s="13" t="n">
        <v>8.78</v>
      </c>
      <c r="Y83" s="13" t="n">
        <v>0.26</v>
      </c>
      <c r="Z83" s="13" t="n">
        <f aca="false">Y83*SQRT(AA83)</f>
        <v>0.52</v>
      </c>
      <c r="AA83" s="11" t="n">
        <v>4</v>
      </c>
      <c r="AB83" s="13" t="n">
        <v>9.67</v>
      </c>
      <c r="AC83" s="13" t="n">
        <v>0.14</v>
      </c>
      <c r="AD83" s="13" t="n">
        <f aca="false">AC83*SQRT(AE83)</f>
        <v>0.28</v>
      </c>
      <c r="AE83" s="11" t="n">
        <v>4</v>
      </c>
      <c r="AF83" s="11" t="n">
        <f aca="false">LN(AB83/X83)</f>
        <v>0.0965519018181777</v>
      </c>
      <c r="AG83" s="11" t="n">
        <f aca="false">((AD83)^2/((AB83)^2 * AE83)) + ((Z83)^2/((X83)^2 * AA83))</f>
        <v>0.0010865210502402</v>
      </c>
      <c r="AH83" s="11" t="n">
        <f aca="false">1/AG83</f>
        <v>920.36873080271</v>
      </c>
      <c r="AI83" s="11" t="n">
        <f aca="false">AH83/10</f>
        <v>92.036873080271</v>
      </c>
      <c r="AJ83" s="11" t="n">
        <f aca="false">AI83*AF83</f>
        <v>8.8863351332984</v>
      </c>
      <c r="AK83" s="11" t="s">
        <v>287</v>
      </c>
      <c r="AL83" s="11" t="s">
        <v>324</v>
      </c>
      <c r="AM83" s="11" t="s">
        <v>282</v>
      </c>
      <c r="AN83" s="11" t="s">
        <v>58</v>
      </c>
      <c r="AO83" s="11" t="s">
        <v>325</v>
      </c>
      <c r="AP83" s="11" t="s">
        <v>60</v>
      </c>
      <c r="AQ83" s="11" t="s">
        <v>326</v>
      </c>
    </row>
    <row r="84" customFormat="false" ht="13.8" hidden="false" customHeight="false" outlineLevel="0" collapsed="false">
      <c r="A84" s="11" t="s">
        <v>320</v>
      </c>
      <c r="B84" s="11" t="n">
        <v>15</v>
      </c>
      <c r="C84" s="11" t="s">
        <v>321</v>
      </c>
      <c r="D84" s="11" t="n">
        <v>2011</v>
      </c>
      <c r="E84" s="11" t="s">
        <v>89</v>
      </c>
      <c r="F84" s="11" t="s">
        <v>329</v>
      </c>
      <c r="G84" s="1" t="n">
        <v>15</v>
      </c>
      <c r="H84" s="1" t="n">
        <v>796.29</v>
      </c>
      <c r="I84" s="11" t="n">
        <f aca="false">(G84+10) / (H84/1000)</f>
        <v>31.3955970814653</v>
      </c>
      <c r="J84" s="11" t="n">
        <v>5.8</v>
      </c>
      <c r="K84" s="1" t="s">
        <v>174</v>
      </c>
      <c r="L84" s="11" t="s">
        <v>48</v>
      </c>
      <c r="M84" s="11" t="s">
        <v>322</v>
      </c>
      <c r="N84" s="11" t="s">
        <v>77</v>
      </c>
      <c r="O84" s="11" t="s">
        <v>50</v>
      </c>
      <c r="P84" s="11" t="s">
        <v>51</v>
      </c>
      <c r="Q84" s="11" t="s">
        <v>52</v>
      </c>
      <c r="R84" s="11" t="n">
        <v>4.5</v>
      </c>
      <c r="S84" s="11" t="str">
        <f aca="false">IF(R84&gt;=2,"&gt; 2","&lt; 2")</f>
        <v>&gt; 2</v>
      </c>
      <c r="T84" s="12" t="s">
        <v>327</v>
      </c>
      <c r="U84" s="28" t="n">
        <v>3</v>
      </c>
      <c r="V84" s="11" t="s">
        <v>80</v>
      </c>
      <c r="W84" s="11" t="n">
        <f aca="false">R84 *U84</f>
        <v>13.5</v>
      </c>
      <c r="X84" s="13" t="n">
        <v>12.92</v>
      </c>
      <c r="Y84" s="13" t="n">
        <v>0.15</v>
      </c>
      <c r="Z84" s="13" t="n">
        <f aca="false">Y84*SQRT(AA84)</f>
        <v>0.259807621135332</v>
      </c>
      <c r="AA84" s="11" t="n">
        <v>3</v>
      </c>
      <c r="AB84" s="13" t="n">
        <v>17.19</v>
      </c>
      <c r="AC84" s="13" t="n">
        <v>0.11</v>
      </c>
      <c r="AD84" s="13" t="n">
        <f aca="false">AC84*SQRT(AE84)</f>
        <v>0.190525588832576</v>
      </c>
      <c r="AE84" s="11" t="n">
        <v>3</v>
      </c>
      <c r="AF84" s="11" t="n">
        <f aca="false">LN(AB84/X84)</f>
        <v>0.285551321040302</v>
      </c>
      <c r="AG84" s="11" t="n">
        <f aca="false">((AD84)^2/((AB84)^2 * AE84)) + ((Z84)^2/((X84)^2 * AA84))</f>
        <v>0.000175738030315187</v>
      </c>
      <c r="AH84" s="11" t="n">
        <f aca="false">1/AG84</f>
        <v>5690.28797128598</v>
      </c>
      <c r="AI84" s="11" t="n">
        <f aca="false">AH84/10</f>
        <v>569.028797128598</v>
      </c>
      <c r="AJ84" s="11" t="n">
        <f aca="false">AI84*AF84</f>
        <v>162.486924730045</v>
      </c>
      <c r="AK84" s="11" t="s">
        <v>287</v>
      </c>
      <c r="AL84" s="11" t="s">
        <v>324</v>
      </c>
      <c r="AM84" s="11" t="s">
        <v>282</v>
      </c>
      <c r="AN84" s="11" t="s">
        <v>58</v>
      </c>
      <c r="AO84" s="11" t="s">
        <v>325</v>
      </c>
      <c r="AP84" s="11" t="s">
        <v>60</v>
      </c>
      <c r="AQ84" s="11" t="s">
        <v>326</v>
      </c>
    </row>
    <row r="85" customFormat="false" ht="13.8" hidden="false" customHeight="false" outlineLevel="0" collapsed="false">
      <c r="A85" s="11" t="s">
        <v>320</v>
      </c>
      <c r="B85" s="11" t="n">
        <v>15</v>
      </c>
      <c r="C85" s="11" t="s">
        <v>321</v>
      </c>
      <c r="D85" s="11" t="n">
        <v>2011</v>
      </c>
      <c r="E85" s="11" t="s">
        <v>89</v>
      </c>
      <c r="F85" s="11" t="s">
        <v>46</v>
      </c>
      <c r="G85" s="1" t="n">
        <v>15</v>
      </c>
      <c r="H85" s="1" t="n">
        <v>796.29</v>
      </c>
      <c r="I85" s="11" t="n">
        <f aca="false">(G85+10) / (H85/1000)</f>
        <v>31.3955970814653</v>
      </c>
      <c r="J85" s="11" t="n">
        <v>5.8</v>
      </c>
      <c r="K85" s="1" t="s">
        <v>174</v>
      </c>
      <c r="L85" s="11" t="s">
        <v>48</v>
      </c>
      <c r="M85" s="11" t="s">
        <v>322</v>
      </c>
      <c r="N85" s="11" t="s">
        <v>77</v>
      </c>
      <c r="O85" s="11" t="s">
        <v>50</v>
      </c>
      <c r="P85" s="11" t="s">
        <v>51</v>
      </c>
      <c r="Q85" s="11" t="s">
        <v>52</v>
      </c>
      <c r="R85" s="11" t="n">
        <v>5</v>
      </c>
      <c r="S85" s="11" t="str">
        <f aca="false">IF(R85&gt;=2,"&gt; 2","&lt; 2")</f>
        <v>&gt; 2</v>
      </c>
      <c r="T85" s="11" t="s">
        <v>328</v>
      </c>
      <c r="U85" s="28" t="n">
        <v>3</v>
      </c>
      <c r="V85" s="11" t="s">
        <v>80</v>
      </c>
      <c r="W85" s="11" t="n">
        <f aca="false">R85 *U85</f>
        <v>15</v>
      </c>
      <c r="X85" s="13" t="n">
        <v>13.41</v>
      </c>
      <c r="Y85" s="13" t="n">
        <v>0.53</v>
      </c>
      <c r="Z85" s="13" t="n">
        <f aca="false">Y85*SQRT(AA85)</f>
        <v>1.18511602807489</v>
      </c>
      <c r="AA85" s="11" t="n">
        <v>5</v>
      </c>
      <c r="AB85" s="13" t="n">
        <v>17.81</v>
      </c>
      <c r="AC85" s="13" t="n">
        <v>0.66</v>
      </c>
      <c r="AD85" s="13" t="n">
        <f aca="false">AC85*SQRT(AE85)</f>
        <v>1.47580486514986</v>
      </c>
      <c r="AE85" s="11" t="n">
        <v>5</v>
      </c>
      <c r="AF85" s="11" t="n">
        <f aca="false">LN(AB85/X85)</f>
        <v>0.283759400007983</v>
      </c>
      <c r="AG85" s="11" t="n">
        <f aca="false">((AD85)^2/((AB85)^2 * AE85)) + ((Z85)^2/((X85)^2 * AA85))</f>
        <v>0.00293533027354801</v>
      </c>
      <c r="AH85" s="11" t="n">
        <f aca="false">1/AG85</f>
        <v>340.677166386212</v>
      </c>
      <c r="AI85" s="11" t="n">
        <f aca="false">AH85/10</f>
        <v>34.0677166386212</v>
      </c>
      <c r="AJ85" s="11" t="n">
        <f aca="false">AI85*AF85</f>
        <v>9.66703483301713</v>
      </c>
      <c r="AK85" s="11" t="s">
        <v>287</v>
      </c>
      <c r="AL85" s="11" t="s">
        <v>324</v>
      </c>
      <c r="AM85" s="11" t="s">
        <v>282</v>
      </c>
      <c r="AN85" s="11" t="s">
        <v>58</v>
      </c>
      <c r="AO85" s="11" t="s">
        <v>325</v>
      </c>
      <c r="AP85" s="11" t="s">
        <v>60</v>
      </c>
      <c r="AQ85" s="11" t="s">
        <v>326</v>
      </c>
    </row>
    <row r="86" customFormat="false" ht="13.8" hidden="false" customHeight="false" outlineLevel="0" collapsed="false">
      <c r="A86" s="11" t="s">
        <v>320</v>
      </c>
      <c r="B86" s="11" t="n">
        <v>15</v>
      </c>
      <c r="C86" s="11" t="s">
        <v>321</v>
      </c>
      <c r="D86" s="11" t="n">
        <v>2011</v>
      </c>
      <c r="E86" s="11" t="s">
        <v>89</v>
      </c>
      <c r="F86" s="11" t="s">
        <v>329</v>
      </c>
      <c r="G86" s="1" t="n">
        <v>15</v>
      </c>
      <c r="H86" s="1" t="n">
        <v>796.29</v>
      </c>
      <c r="I86" s="11" t="n">
        <f aca="false">(G86+10) / (H86/1000)</f>
        <v>31.3955970814653</v>
      </c>
      <c r="J86" s="11" t="n">
        <v>5.8</v>
      </c>
      <c r="K86" s="1" t="s">
        <v>174</v>
      </c>
      <c r="L86" s="11" t="s">
        <v>48</v>
      </c>
      <c r="M86" s="11" t="s">
        <v>322</v>
      </c>
      <c r="N86" s="11" t="s">
        <v>77</v>
      </c>
      <c r="O86" s="11" t="s">
        <v>50</v>
      </c>
      <c r="P86" s="11" t="s">
        <v>51</v>
      </c>
      <c r="Q86" s="11" t="s">
        <v>52</v>
      </c>
      <c r="R86" s="11" t="n">
        <v>5</v>
      </c>
      <c r="S86" s="11" t="str">
        <f aca="false">IF(R86&gt;=2,"&gt; 2","&lt; 2")</f>
        <v>&gt; 2</v>
      </c>
      <c r="T86" s="11" t="s">
        <v>328</v>
      </c>
      <c r="U86" s="28" t="n">
        <v>3</v>
      </c>
      <c r="V86" s="11" t="s">
        <v>80</v>
      </c>
      <c r="W86" s="11" t="n">
        <f aca="false">R86 *U86</f>
        <v>15</v>
      </c>
      <c r="X86" s="13" t="n">
        <v>15.68</v>
      </c>
      <c r="Y86" s="13" t="n">
        <v>0.79</v>
      </c>
      <c r="Z86" s="13" t="n">
        <f aca="false">Y86*SQRT(AA86)</f>
        <v>1.58</v>
      </c>
      <c r="AA86" s="11" t="n">
        <v>4</v>
      </c>
      <c r="AB86" s="13" t="n">
        <v>24.78</v>
      </c>
      <c r="AC86" s="13" t="n">
        <v>0.71</v>
      </c>
      <c r="AD86" s="13" t="n">
        <f aca="false">AC86*SQRT(AE86)</f>
        <v>1.42</v>
      </c>
      <c r="AE86" s="11" t="n">
        <v>4</v>
      </c>
      <c r="AF86" s="11" t="n">
        <f aca="false">LN(AB86/X86)</f>
        <v>0.457650861278735</v>
      </c>
      <c r="AG86" s="11" t="n">
        <f aca="false">((AD86)^2/((AB86)^2 * AE86)) + ((Z86)^2/((X86)^2 * AA86))</f>
        <v>0.00335935678854169</v>
      </c>
      <c r="AH86" s="11" t="n">
        <f aca="false">1/AG86</f>
        <v>297.676032331804</v>
      </c>
      <c r="AI86" s="11" t="n">
        <f aca="false">AH86/10</f>
        <v>29.7676032331804</v>
      </c>
      <c r="AJ86" s="11" t="n">
        <f aca="false">AI86*AF86</f>
        <v>13.6231692578686</v>
      </c>
      <c r="AK86" s="11" t="s">
        <v>287</v>
      </c>
      <c r="AL86" s="11" t="s">
        <v>324</v>
      </c>
      <c r="AM86" s="11" t="s">
        <v>282</v>
      </c>
      <c r="AN86" s="11" t="s">
        <v>58</v>
      </c>
      <c r="AO86" s="11" t="s">
        <v>325</v>
      </c>
      <c r="AP86" s="11" t="s">
        <v>60</v>
      </c>
      <c r="AQ86" s="11" t="s">
        <v>326</v>
      </c>
    </row>
    <row r="87" customFormat="false" ht="13.8" hidden="false" customHeight="false" outlineLevel="0" collapsed="false">
      <c r="A87" s="11" t="s">
        <v>320</v>
      </c>
      <c r="B87" s="11" t="n">
        <v>15</v>
      </c>
      <c r="C87" s="11" t="s">
        <v>321</v>
      </c>
      <c r="D87" s="11" t="n">
        <v>2011</v>
      </c>
      <c r="E87" s="11" t="s">
        <v>89</v>
      </c>
      <c r="F87" s="11" t="s">
        <v>46</v>
      </c>
      <c r="G87" s="1" t="n">
        <v>15</v>
      </c>
      <c r="H87" s="1" t="n">
        <v>796.29</v>
      </c>
      <c r="I87" s="11" t="n">
        <f aca="false">(G87+10) / (H87/1000)</f>
        <v>31.3955970814653</v>
      </c>
      <c r="J87" s="11" t="n">
        <v>5.8</v>
      </c>
      <c r="K87" s="1" t="s">
        <v>174</v>
      </c>
      <c r="L87" s="11" t="s">
        <v>48</v>
      </c>
      <c r="M87" s="11" t="s">
        <v>86</v>
      </c>
      <c r="N87" s="11" t="s">
        <v>77</v>
      </c>
      <c r="O87" s="11" t="s">
        <v>50</v>
      </c>
      <c r="P87" s="11" t="s">
        <v>51</v>
      </c>
      <c r="Q87" s="11" t="s">
        <v>52</v>
      </c>
      <c r="R87" s="11" t="n">
        <v>5</v>
      </c>
      <c r="S87" s="11" t="str">
        <f aca="false">IF(R87&gt;=2,"&gt; 2","&lt; 2")</f>
        <v>&gt; 2</v>
      </c>
      <c r="T87" s="11" t="s">
        <v>328</v>
      </c>
      <c r="U87" s="28" t="n">
        <v>3</v>
      </c>
      <c r="V87" s="11" t="s">
        <v>80</v>
      </c>
      <c r="W87" s="11" t="n">
        <f aca="false">R87 *U87</f>
        <v>15</v>
      </c>
      <c r="X87" s="13" t="n">
        <v>13.41</v>
      </c>
      <c r="Y87" s="13" t="n">
        <v>0.53</v>
      </c>
      <c r="Z87" s="13" t="n">
        <f aca="false">Y87*SQRT(AA87)</f>
        <v>1.18511602807489</v>
      </c>
      <c r="AA87" s="11" t="n">
        <v>5</v>
      </c>
      <c r="AB87" s="13" t="n">
        <v>17.81</v>
      </c>
      <c r="AC87" s="13" t="n">
        <v>0.66</v>
      </c>
      <c r="AD87" s="13" t="n">
        <f aca="false">AC87*SQRT(AE87)</f>
        <v>1.47580486514986</v>
      </c>
      <c r="AE87" s="11" t="n">
        <v>5</v>
      </c>
      <c r="AF87" s="11" t="n">
        <f aca="false">LN(AB87/X87)</f>
        <v>0.283759400007983</v>
      </c>
      <c r="AG87" s="11" t="n">
        <f aca="false">((AD87)^2/((AB87)^2 * AE87)) + ((Z87)^2/((X87)^2 * AA87))</f>
        <v>0.00293533027354801</v>
      </c>
      <c r="AH87" s="11" t="n">
        <f aca="false">1/AG87</f>
        <v>340.677166386212</v>
      </c>
      <c r="AI87" s="11" t="n">
        <f aca="false">AH87/10</f>
        <v>34.0677166386212</v>
      </c>
      <c r="AJ87" s="11" t="n">
        <f aca="false">AI87*AF87</f>
        <v>9.66703483301713</v>
      </c>
      <c r="AK87" s="11" t="s">
        <v>287</v>
      </c>
      <c r="AL87" s="11" t="s">
        <v>324</v>
      </c>
      <c r="AM87" s="11" t="s">
        <v>282</v>
      </c>
      <c r="AN87" s="11" t="s">
        <v>58</v>
      </c>
      <c r="AO87" s="11" t="s">
        <v>325</v>
      </c>
      <c r="AP87" s="11" t="s">
        <v>60</v>
      </c>
      <c r="AQ87" s="11" t="s">
        <v>326</v>
      </c>
    </row>
    <row r="88" customFormat="false" ht="13.8" hidden="false" customHeight="false" outlineLevel="0" collapsed="false">
      <c r="A88" s="11" t="s">
        <v>320</v>
      </c>
      <c r="B88" s="11" t="n">
        <v>15</v>
      </c>
      <c r="C88" s="11" t="s">
        <v>321</v>
      </c>
      <c r="D88" s="11" t="n">
        <v>2011</v>
      </c>
      <c r="E88" s="11" t="s">
        <v>89</v>
      </c>
      <c r="F88" s="11" t="s">
        <v>329</v>
      </c>
      <c r="G88" s="1" t="n">
        <v>15</v>
      </c>
      <c r="H88" s="1" t="n">
        <v>796.29</v>
      </c>
      <c r="I88" s="11" t="n">
        <f aca="false">(G88+10) / (H88/1000)</f>
        <v>31.3955970814653</v>
      </c>
      <c r="J88" s="11" t="n">
        <v>5.8</v>
      </c>
      <c r="K88" s="1" t="s">
        <v>174</v>
      </c>
      <c r="L88" s="11" t="s">
        <v>48</v>
      </c>
      <c r="M88" s="11" t="s">
        <v>86</v>
      </c>
      <c r="N88" s="11" t="s">
        <v>77</v>
      </c>
      <c r="O88" s="11" t="s">
        <v>50</v>
      </c>
      <c r="P88" s="11" t="s">
        <v>51</v>
      </c>
      <c r="Q88" s="11" t="s">
        <v>52</v>
      </c>
      <c r="R88" s="11" t="n">
        <v>5</v>
      </c>
      <c r="S88" s="11" t="str">
        <f aca="false">IF(R88&gt;=2,"&gt; 2","&lt; 2")</f>
        <v>&gt; 2</v>
      </c>
      <c r="T88" s="11" t="s">
        <v>328</v>
      </c>
      <c r="U88" s="28" t="n">
        <v>3</v>
      </c>
      <c r="V88" s="11" t="s">
        <v>80</v>
      </c>
      <c r="W88" s="11" t="n">
        <f aca="false">R88 *U88</f>
        <v>15</v>
      </c>
      <c r="X88" s="13" t="n">
        <v>17.05</v>
      </c>
      <c r="Y88" s="13" t="n">
        <v>0.32</v>
      </c>
      <c r="Z88" s="13" t="n">
        <f aca="false">Y88*SQRT(AA88)</f>
        <v>0.64</v>
      </c>
      <c r="AA88" s="11" t="n">
        <v>4</v>
      </c>
      <c r="AB88" s="13" t="n">
        <v>28.19</v>
      </c>
      <c r="AC88" s="13" t="n">
        <v>0.5</v>
      </c>
      <c r="AD88" s="13" t="n">
        <f aca="false">AC88*SQRT(AE88)</f>
        <v>1</v>
      </c>
      <c r="AE88" s="11" t="n">
        <v>4</v>
      </c>
      <c r="AF88" s="11" t="n">
        <f aca="false">LN(AB88/X88)</f>
        <v>0.502817101396495</v>
      </c>
      <c r="AG88" s="11" t="n">
        <f aca="false">((AD88)^2/((AB88)^2 * AE88)) + ((Z88)^2/((X88)^2 * AA88))</f>
        <v>0.000666843733604538</v>
      </c>
      <c r="AH88" s="11" t="n">
        <f aca="false">1/AG88</f>
        <v>1499.60170517706</v>
      </c>
      <c r="AI88" s="11" t="n">
        <f aca="false">AH88/10</f>
        <v>149.960170517706</v>
      </c>
      <c r="AJ88" s="11" t="n">
        <f aca="false">AI88*AF88</f>
        <v>75.4025382646369</v>
      </c>
      <c r="AK88" s="11" t="s">
        <v>287</v>
      </c>
      <c r="AL88" s="11" t="s">
        <v>324</v>
      </c>
      <c r="AM88" s="11" t="s">
        <v>282</v>
      </c>
      <c r="AN88" s="11" t="s">
        <v>58</v>
      </c>
      <c r="AO88" s="11" t="s">
        <v>325</v>
      </c>
      <c r="AP88" s="11" t="s">
        <v>60</v>
      </c>
      <c r="AQ88" s="11" t="s">
        <v>326</v>
      </c>
    </row>
    <row r="89" customFormat="false" ht="13.8" hidden="false" customHeight="false" outlineLevel="0" collapsed="false">
      <c r="A89" s="11" t="s">
        <v>320</v>
      </c>
      <c r="B89" s="11" t="n">
        <v>15</v>
      </c>
      <c r="C89" s="11" t="s">
        <v>321</v>
      </c>
      <c r="D89" s="11" t="n">
        <v>2011</v>
      </c>
      <c r="E89" s="11" t="s">
        <v>89</v>
      </c>
      <c r="F89" s="11" t="s">
        <v>46</v>
      </c>
      <c r="G89" s="1" t="n">
        <v>15</v>
      </c>
      <c r="H89" s="1" t="n">
        <v>796.29</v>
      </c>
      <c r="I89" s="11" t="n">
        <f aca="false">(G89+10) / (H89/1000)</f>
        <v>31.3955970814653</v>
      </c>
      <c r="J89" s="11" t="n">
        <v>5.8</v>
      </c>
      <c r="K89" s="1" t="s">
        <v>174</v>
      </c>
      <c r="L89" s="11" t="s">
        <v>48</v>
      </c>
      <c r="M89" s="11" t="s">
        <v>322</v>
      </c>
      <c r="N89" s="11" t="s">
        <v>77</v>
      </c>
      <c r="O89" s="11" t="s">
        <v>50</v>
      </c>
      <c r="P89" s="11" t="s">
        <v>51</v>
      </c>
      <c r="Q89" s="11" t="s">
        <v>52</v>
      </c>
      <c r="R89" s="11" t="n">
        <v>2.7</v>
      </c>
      <c r="S89" s="11" t="str">
        <f aca="false">IF(R89&gt;=2,"&gt; 2","&lt; 2")</f>
        <v>&gt; 2</v>
      </c>
      <c r="T89" s="11" t="s">
        <v>323</v>
      </c>
      <c r="U89" s="28" t="n">
        <v>3</v>
      </c>
      <c r="V89" s="11" t="s">
        <v>80</v>
      </c>
      <c r="W89" s="11" t="n">
        <f aca="false">R89 *U89</f>
        <v>8.1</v>
      </c>
      <c r="X89" s="13" t="n">
        <v>0.19</v>
      </c>
      <c r="Y89" s="13" t="n">
        <v>0.03</v>
      </c>
      <c r="Z89" s="13" t="n">
        <f aca="false">Y89*SQRT(AA89)</f>
        <v>0.0519615242270663</v>
      </c>
      <c r="AA89" s="11" t="n">
        <v>3</v>
      </c>
      <c r="AB89" s="2" t="n">
        <v>0.41</v>
      </c>
      <c r="AC89" s="13" t="n">
        <v>0.02</v>
      </c>
      <c r="AD89" s="13" t="n">
        <f aca="false">AC89*SQRT(AE89)</f>
        <v>0.0346410161513776</v>
      </c>
      <c r="AE89" s="11" t="n">
        <v>3</v>
      </c>
      <c r="AF89" s="11" t="n">
        <f aca="false">LN(AB89/X89)</f>
        <v>0.769133087537867</v>
      </c>
      <c r="AG89" s="11" t="n">
        <f aca="false">((AD89)^2/((AB89)^2 * AE89)) + ((Z89)^2/((X89)^2 * AA89))</f>
        <v>0.0273102839129195</v>
      </c>
      <c r="AH89" s="11" t="n">
        <f aca="false">1/AG89</f>
        <v>36.6162432872745</v>
      </c>
      <c r="AI89" s="11" t="n">
        <f aca="false">AH89/2</f>
        <v>18.3081216436373</v>
      </c>
      <c r="AJ89" s="11" t="n">
        <f aca="false">AI89*AF89</f>
        <v>14.0813821267896</v>
      </c>
      <c r="AK89" s="11" t="s">
        <v>330</v>
      </c>
      <c r="AL89" s="11" t="s">
        <v>331</v>
      </c>
      <c r="AM89" s="11" t="s">
        <v>297</v>
      </c>
      <c r="AN89" s="11" t="s">
        <v>58</v>
      </c>
      <c r="AO89" s="11" t="s">
        <v>325</v>
      </c>
      <c r="AP89" s="11" t="s">
        <v>65</v>
      </c>
      <c r="AQ89" s="11" t="s">
        <v>326</v>
      </c>
    </row>
    <row r="90" customFormat="false" ht="13.8" hidden="false" customHeight="false" outlineLevel="0" collapsed="false">
      <c r="A90" s="11" t="s">
        <v>320</v>
      </c>
      <c r="B90" s="11" t="n">
        <v>15</v>
      </c>
      <c r="C90" s="11" t="s">
        <v>321</v>
      </c>
      <c r="D90" s="11" t="n">
        <v>2011</v>
      </c>
      <c r="E90" s="11" t="s">
        <v>89</v>
      </c>
      <c r="F90" s="11" t="s">
        <v>329</v>
      </c>
      <c r="G90" s="1" t="n">
        <v>15</v>
      </c>
      <c r="H90" s="1" t="n">
        <v>796.29</v>
      </c>
      <c r="I90" s="11" t="n">
        <f aca="false">(G90+10) / (H90/1000)</f>
        <v>31.3955970814653</v>
      </c>
      <c r="J90" s="11" t="n">
        <v>5.8</v>
      </c>
      <c r="K90" s="1" t="s">
        <v>174</v>
      </c>
      <c r="L90" s="11" t="s">
        <v>48</v>
      </c>
      <c r="M90" s="11" t="s">
        <v>322</v>
      </c>
      <c r="N90" s="11" t="s">
        <v>77</v>
      </c>
      <c r="O90" s="11" t="s">
        <v>50</v>
      </c>
      <c r="P90" s="11" t="s">
        <v>51</v>
      </c>
      <c r="Q90" s="11" t="s">
        <v>52</v>
      </c>
      <c r="R90" s="11" t="n">
        <v>2.7</v>
      </c>
      <c r="S90" s="11" t="str">
        <f aca="false">IF(R90&gt;=2,"&gt; 2","&lt; 2")</f>
        <v>&gt; 2</v>
      </c>
      <c r="T90" s="11" t="s">
        <v>323</v>
      </c>
      <c r="U90" s="28" t="n">
        <v>3</v>
      </c>
      <c r="V90" s="11" t="s">
        <v>80</v>
      </c>
      <c r="W90" s="11" t="n">
        <f aca="false">R90 *U90</f>
        <v>8.1</v>
      </c>
      <c r="X90" s="2" t="n">
        <v>0.38</v>
      </c>
      <c r="Y90" s="13" t="n">
        <v>0.05</v>
      </c>
      <c r="Z90" s="13" t="n">
        <f aca="false">Y90*SQRT(AA90)</f>
        <v>0.0866025403784438</v>
      </c>
      <c r="AA90" s="11" t="n">
        <v>3</v>
      </c>
      <c r="AB90" s="2" t="n">
        <v>0.62</v>
      </c>
      <c r="AC90" s="13" t="n">
        <v>0.09</v>
      </c>
      <c r="AD90" s="13" t="n">
        <f aca="false">AC90*SQRT(AE90)</f>
        <v>0.155884572681199</v>
      </c>
      <c r="AE90" s="11" t="n">
        <v>3</v>
      </c>
      <c r="AF90" s="11" t="n">
        <f aca="false">LN(AB90/X90)</f>
        <v>0.489548225318706</v>
      </c>
      <c r="AG90" s="11" t="n">
        <f aca="false">((AD90)^2/((AB90)^2 * AE90)) + ((Z90)^2/((X90)^2 * AA90))</f>
        <v>0.0383848195986982</v>
      </c>
      <c r="AH90" s="11" t="n">
        <f aca="false">1/AG90</f>
        <v>26.0519656065783</v>
      </c>
      <c r="AI90" s="11" t="n">
        <f aca="false">AH90/2</f>
        <v>13.0259828032892</v>
      </c>
      <c r="AJ90" s="11" t="n">
        <f aca="false">AI90*AF90</f>
        <v>6.3768467643822</v>
      </c>
      <c r="AK90" s="11" t="s">
        <v>330</v>
      </c>
      <c r="AL90" s="11" t="s">
        <v>331</v>
      </c>
      <c r="AM90" s="11" t="s">
        <v>297</v>
      </c>
      <c r="AN90" s="11" t="s">
        <v>58</v>
      </c>
      <c r="AO90" s="11" t="s">
        <v>325</v>
      </c>
      <c r="AP90" s="11" t="s">
        <v>65</v>
      </c>
      <c r="AQ90" s="11" t="s">
        <v>326</v>
      </c>
    </row>
    <row r="91" customFormat="false" ht="13.8" hidden="false" customHeight="false" outlineLevel="0" collapsed="false">
      <c r="A91" s="11" t="s">
        <v>320</v>
      </c>
      <c r="B91" s="11" t="n">
        <v>15</v>
      </c>
      <c r="C91" s="11" t="s">
        <v>321</v>
      </c>
      <c r="D91" s="11" t="n">
        <v>2011</v>
      </c>
      <c r="E91" s="11" t="s">
        <v>89</v>
      </c>
      <c r="F91" s="11" t="s">
        <v>46</v>
      </c>
      <c r="G91" s="1" t="n">
        <v>15</v>
      </c>
      <c r="H91" s="1" t="n">
        <v>796.29</v>
      </c>
      <c r="I91" s="11" t="n">
        <f aca="false">(G91+10) / (H91/1000)</f>
        <v>31.3955970814653</v>
      </c>
      <c r="J91" s="11" t="n">
        <v>5.8</v>
      </c>
      <c r="K91" s="1" t="s">
        <v>174</v>
      </c>
      <c r="L91" s="11" t="s">
        <v>48</v>
      </c>
      <c r="M91" s="11" t="s">
        <v>322</v>
      </c>
      <c r="N91" s="11" t="s">
        <v>77</v>
      </c>
      <c r="O91" s="11" t="s">
        <v>50</v>
      </c>
      <c r="P91" s="11" t="s">
        <v>51</v>
      </c>
      <c r="Q91" s="11" t="s">
        <v>52</v>
      </c>
      <c r="R91" s="11" t="n">
        <v>2.7</v>
      </c>
      <c r="S91" s="11" t="str">
        <f aca="false">IF(R91&gt;=2,"&gt; 2","&lt; 2")</f>
        <v>&gt; 2</v>
      </c>
      <c r="T91" s="11" t="s">
        <v>323</v>
      </c>
      <c r="U91" s="28" t="n">
        <v>3</v>
      </c>
      <c r="V91" s="11" t="s">
        <v>80</v>
      </c>
      <c r="W91" s="11" t="n">
        <f aca="false">R91 *U91</f>
        <v>8.1</v>
      </c>
      <c r="X91" s="13" t="n">
        <v>1.43</v>
      </c>
      <c r="Y91" s="13" t="n">
        <v>0.2</v>
      </c>
      <c r="Z91" s="13" t="n">
        <f aca="false">Y91*SQRT(AA91)</f>
        <v>0.346410161513775</v>
      </c>
      <c r="AA91" s="11" t="n">
        <v>3</v>
      </c>
      <c r="AB91" s="2" t="n">
        <v>2.25</v>
      </c>
      <c r="AC91" s="13" t="n">
        <v>0.1</v>
      </c>
      <c r="AD91" s="13" t="n">
        <f aca="false">AC91*SQRT(AE91)</f>
        <v>0.173205080756888</v>
      </c>
      <c r="AE91" s="11" t="n">
        <v>3</v>
      </c>
      <c r="AF91" s="11" t="n">
        <f aca="false">LN(AB91/X91)</f>
        <v>0.453255771944513</v>
      </c>
      <c r="AG91" s="11" t="n">
        <f aca="false">((AD91)^2/((AB91)^2 * AE91)) + ((Z91)^2/((X91)^2 * AA91))</f>
        <v>0.0215361673636732</v>
      </c>
      <c r="AH91" s="11" t="n">
        <f aca="false">1/AG91</f>
        <v>46.4335173066486</v>
      </c>
      <c r="AI91" s="11" t="n">
        <f aca="false">AH91/2</f>
        <v>23.2167586533243</v>
      </c>
      <c r="AJ91" s="11" t="n">
        <f aca="false">AI91*AF91</f>
        <v>10.523129865462</v>
      </c>
      <c r="AK91" s="11" t="s">
        <v>330</v>
      </c>
      <c r="AL91" s="11" t="s">
        <v>331</v>
      </c>
      <c r="AM91" s="11" t="s">
        <v>297</v>
      </c>
      <c r="AN91" s="11" t="s">
        <v>58</v>
      </c>
      <c r="AO91" s="11" t="s">
        <v>325</v>
      </c>
      <c r="AP91" s="11" t="s">
        <v>65</v>
      </c>
      <c r="AQ91" s="11" t="s">
        <v>326</v>
      </c>
    </row>
    <row r="92" customFormat="false" ht="13.8" hidden="false" customHeight="false" outlineLevel="0" collapsed="false">
      <c r="A92" s="11" t="s">
        <v>320</v>
      </c>
      <c r="B92" s="11" t="n">
        <v>15</v>
      </c>
      <c r="C92" s="11" t="s">
        <v>321</v>
      </c>
      <c r="D92" s="11" t="n">
        <v>2011</v>
      </c>
      <c r="E92" s="11" t="s">
        <v>89</v>
      </c>
      <c r="F92" s="11" t="s">
        <v>329</v>
      </c>
      <c r="G92" s="1" t="n">
        <v>15</v>
      </c>
      <c r="H92" s="1" t="n">
        <v>796.29</v>
      </c>
      <c r="I92" s="11" t="n">
        <f aca="false">(G92+10) / (H92/1000)</f>
        <v>31.3955970814653</v>
      </c>
      <c r="J92" s="11" t="n">
        <v>5.8</v>
      </c>
      <c r="K92" s="1" t="s">
        <v>174</v>
      </c>
      <c r="L92" s="11" t="s">
        <v>48</v>
      </c>
      <c r="M92" s="11" t="s">
        <v>322</v>
      </c>
      <c r="N92" s="11" t="s">
        <v>77</v>
      </c>
      <c r="O92" s="11" t="s">
        <v>50</v>
      </c>
      <c r="P92" s="11" t="s">
        <v>51</v>
      </c>
      <c r="Q92" s="11" t="s">
        <v>52</v>
      </c>
      <c r="R92" s="11" t="n">
        <v>2.7</v>
      </c>
      <c r="S92" s="11" t="str">
        <f aca="false">IF(R92&gt;=2,"&gt; 2","&lt; 2")</f>
        <v>&gt; 2</v>
      </c>
      <c r="T92" s="11" t="s">
        <v>323</v>
      </c>
      <c r="U92" s="28" t="n">
        <v>3</v>
      </c>
      <c r="V92" s="11" t="s">
        <v>80</v>
      </c>
      <c r="W92" s="11" t="n">
        <f aca="false">R92 *U92</f>
        <v>8.1</v>
      </c>
      <c r="X92" s="2" t="n">
        <v>2.45</v>
      </c>
      <c r="Y92" s="13" t="n">
        <v>0.35</v>
      </c>
      <c r="Z92" s="13" t="n">
        <f aca="false">Y92*SQRT(AA92)</f>
        <v>0.606217782649106</v>
      </c>
      <c r="AA92" s="11" t="n">
        <v>3</v>
      </c>
      <c r="AB92" s="2" t="n">
        <v>2.71</v>
      </c>
      <c r="AC92" s="13" t="n">
        <v>0.14</v>
      </c>
      <c r="AD92" s="13" t="n">
        <f aca="false">AC92*SQRT(AE92)</f>
        <v>0.242487113059643</v>
      </c>
      <c r="AE92" s="11" t="n">
        <v>3</v>
      </c>
      <c r="AF92" s="11" t="n">
        <f aca="false">LN(AB92/X92)</f>
        <v>0.100860610334974</v>
      </c>
      <c r="AG92" s="11" t="n">
        <f aca="false">((AD92)^2/((AB92)^2 * AE92)) + ((Z92)^2/((X92)^2 * AA92))</f>
        <v>0.0230769722412187</v>
      </c>
      <c r="AH92" s="11" t="n">
        <f aca="false">1/AG92</f>
        <v>43.3332410139082</v>
      </c>
      <c r="AI92" s="11" t="n">
        <f aca="false">AH92/2</f>
        <v>21.6666205069541</v>
      </c>
      <c r="AJ92" s="11" t="n">
        <f aca="false">AI92*AF92</f>
        <v>2.18530856822766</v>
      </c>
      <c r="AK92" s="11" t="s">
        <v>330</v>
      </c>
      <c r="AL92" s="11" t="s">
        <v>331</v>
      </c>
      <c r="AM92" s="11" t="s">
        <v>297</v>
      </c>
      <c r="AN92" s="11" t="s">
        <v>58</v>
      </c>
      <c r="AO92" s="11" t="s">
        <v>325</v>
      </c>
      <c r="AP92" s="11" t="s">
        <v>65</v>
      </c>
      <c r="AQ92" s="11" t="s">
        <v>326</v>
      </c>
    </row>
    <row r="93" customFormat="false" ht="13.8" hidden="false" customHeight="false" outlineLevel="0" collapsed="false">
      <c r="A93" s="11" t="s">
        <v>320</v>
      </c>
      <c r="B93" s="11" t="n">
        <v>15</v>
      </c>
      <c r="C93" s="11" t="s">
        <v>321</v>
      </c>
      <c r="D93" s="11" t="n">
        <v>2011</v>
      </c>
      <c r="E93" s="11" t="s">
        <v>89</v>
      </c>
      <c r="F93" s="11" t="s">
        <v>46</v>
      </c>
      <c r="G93" s="1" t="n">
        <v>15</v>
      </c>
      <c r="H93" s="1" t="n">
        <v>796.29</v>
      </c>
      <c r="I93" s="11" t="n">
        <f aca="false">(G93+10) / (H93/1000)</f>
        <v>31.3955970814653</v>
      </c>
      <c r="J93" s="11" t="n">
        <v>5.8</v>
      </c>
      <c r="K93" s="1" t="s">
        <v>174</v>
      </c>
      <c r="L93" s="11" t="s">
        <v>48</v>
      </c>
      <c r="M93" s="11" t="s">
        <v>322</v>
      </c>
      <c r="N93" s="11" t="s">
        <v>77</v>
      </c>
      <c r="O93" s="11" t="s">
        <v>50</v>
      </c>
      <c r="P93" s="11" t="s">
        <v>51</v>
      </c>
      <c r="Q93" s="11" t="s">
        <v>52</v>
      </c>
      <c r="R93" s="11" t="n">
        <v>2.7</v>
      </c>
      <c r="S93" s="11" t="str">
        <f aca="false">IF(R93&gt;=2,"&gt; 2","&lt; 2")</f>
        <v>&gt; 2</v>
      </c>
      <c r="T93" s="11" t="s">
        <v>323</v>
      </c>
      <c r="U93" s="28" t="n">
        <v>3</v>
      </c>
      <c r="V93" s="11" t="s">
        <v>80</v>
      </c>
      <c r="W93" s="11" t="n">
        <f aca="false">R93 *U93</f>
        <v>8.1</v>
      </c>
      <c r="X93" s="13" t="n">
        <v>0.18</v>
      </c>
      <c r="Y93" s="13" t="n">
        <v>0.04</v>
      </c>
      <c r="Z93" s="13" t="n">
        <f aca="false">Y93*SQRT(AA93)</f>
        <v>0.0692820323027551</v>
      </c>
      <c r="AA93" s="11" t="n">
        <v>3</v>
      </c>
      <c r="AB93" s="2" t="n">
        <v>0.33</v>
      </c>
      <c r="AC93" s="13" t="n">
        <v>0.01</v>
      </c>
      <c r="AD93" s="13" t="n">
        <f aca="false">AC93*SQRT(AE93)</f>
        <v>0.0173205080756888</v>
      </c>
      <c r="AE93" s="11" t="n">
        <v>3</v>
      </c>
      <c r="AF93" s="11" t="n">
        <f aca="false">LN(AB93/X93)</f>
        <v>0.606135803570316</v>
      </c>
      <c r="AG93" s="11" t="n">
        <f aca="false">((AD93)^2/((AB93)^2 * AE93)) + ((Z93)^2/((X93)^2 * AA93))</f>
        <v>0.0503009896949291</v>
      </c>
      <c r="AH93" s="11" t="n">
        <f aca="false">1/AG93</f>
        <v>19.8803245436105</v>
      </c>
      <c r="AI93" s="11" t="n">
        <f aca="false">AH93/2</f>
        <v>9.94016227180527</v>
      </c>
      <c r="AJ93" s="11" t="n">
        <f aca="false">AI93*AF93</f>
        <v>6.02508824624003</v>
      </c>
      <c r="AK93" s="11" t="s">
        <v>330</v>
      </c>
      <c r="AL93" s="11" t="s">
        <v>331</v>
      </c>
      <c r="AM93" s="11" t="s">
        <v>297</v>
      </c>
      <c r="AN93" s="11" t="s">
        <v>58</v>
      </c>
      <c r="AO93" s="11" t="s">
        <v>325</v>
      </c>
      <c r="AP93" s="11" t="s">
        <v>65</v>
      </c>
      <c r="AQ93" s="11" t="s">
        <v>326</v>
      </c>
    </row>
    <row r="94" customFormat="false" ht="13.8" hidden="false" customHeight="false" outlineLevel="0" collapsed="false">
      <c r="A94" s="11" t="s">
        <v>320</v>
      </c>
      <c r="B94" s="11" t="n">
        <v>15</v>
      </c>
      <c r="C94" s="11" t="s">
        <v>321</v>
      </c>
      <c r="D94" s="11" t="n">
        <v>2011</v>
      </c>
      <c r="E94" s="11" t="s">
        <v>89</v>
      </c>
      <c r="F94" s="11" t="s">
        <v>329</v>
      </c>
      <c r="G94" s="1" t="n">
        <v>15</v>
      </c>
      <c r="H94" s="1" t="n">
        <v>796.29</v>
      </c>
      <c r="I94" s="11" t="n">
        <f aca="false">(G94+10) / (H94/1000)</f>
        <v>31.3955970814653</v>
      </c>
      <c r="J94" s="11" t="n">
        <v>5.8</v>
      </c>
      <c r="K94" s="1" t="s">
        <v>174</v>
      </c>
      <c r="L94" s="11" t="s">
        <v>48</v>
      </c>
      <c r="M94" s="11" t="s">
        <v>322</v>
      </c>
      <c r="N94" s="11" t="s">
        <v>77</v>
      </c>
      <c r="O94" s="11" t="s">
        <v>50</v>
      </c>
      <c r="P94" s="11" t="s">
        <v>51</v>
      </c>
      <c r="Q94" s="11" t="s">
        <v>52</v>
      </c>
      <c r="R94" s="11" t="n">
        <v>2.7</v>
      </c>
      <c r="S94" s="11" t="str">
        <f aca="false">IF(R94&gt;=2,"&gt; 2","&lt; 2")</f>
        <v>&gt; 2</v>
      </c>
      <c r="T94" s="11" t="s">
        <v>323</v>
      </c>
      <c r="U94" s="28" t="n">
        <v>3</v>
      </c>
      <c r="V94" s="11" t="s">
        <v>80</v>
      </c>
      <c r="W94" s="11" t="n">
        <f aca="false">R94 *U94</f>
        <v>8.1</v>
      </c>
      <c r="X94" s="2" t="n">
        <v>0.29</v>
      </c>
      <c r="Y94" s="13" t="n">
        <v>0.03</v>
      </c>
      <c r="Z94" s="13" t="n">
        <f aca="false">Y94*SQRT(AA94)</f>
        <v>0.0519615242270664</v>
      </c>
      <c r="AA94" s="11" t="n">
        <v>3</v>
      </c>
      <c r="AB94" s="2" t="n">
        <v>0.4</v>
      </c>
      <c r="AC94" s="13" t="n">
        <v>0.00999999999999995</v>
      </c>
      <c r="AD94" s="13" t="n">
        <f aca="false">AC94*SQRT(AE94)</f>
        <v>0.0173205080756887</v>
      </c>
      <c r="AE94" s="11" t="n">
        <v>3</v>
      </c>
      <c r="AF94" s="11" t="n">
        <f aca="false">LN(AB94/X94)</f>
        <v>0.321583624127462</v>
      </c>
      <c r="AG94" s="11" t="n">
        <f aca="false">((AD94)^2/((AB94)^2 * AE94)) + ((Z94)^2/((X94)^2 * AA94))</f>
        <v>0.0113265457788347</v>
      </c>
      <c r="AH94" s="11" t="n">
        <f aca="false">1/AG94</f>
        <v>88.288170067581</v>
      </c>
      <c r="AI94" s="11" t="n">
        <f aca="false">AH94/2</f>
        <v>44.1440850337905</v>
      </c>
      <c r="AJ94" s="11" t="n">
        <f aca="false">AI94*AF94</f>
        <v>14.1960148489572</v>
      </c>
      <c r="AK94" s="11" t="s">
        <v>330</v>
      </c>
      <c r="AL94" s="11" t="s">
        <v>331</v>
      </c>
      <c r="AM94" s="11" t="s">
        <v>297</v>
      </c>
      <c r="AN94" s="11" t="s">
        <v>58</v>
      </c>
      <c r="AO94" s="11" t="s">
        <v>325</v>
      </c>
      <c r="AP94" s="11" t="s">
        <v>65</v>
      </c>
      <c r="AQ94" s="11" t="s">
        <v>326</v>
      </c>
    </row>
    <row r="95" customFormat="false" ht="13.8" hidden="false" customHeight="false" outlineLevel="0" collapsed="false">
      <c r="A95" s="11" t="s">
        <v>320</v>
      </c>
      <c r="B95" s="11" t="n">
        <v>15</v>
      </c>
      <c r="C95" s="11" t="s">
        <v>321</v>
      </c>
      <c r="D95" s="11" t="n">
        <v>2011</v>
      </c>
      <c r="E95" s="11" t="s">
        <v>89</v>
      </c>
      <c r="F95" s="11" t="s">
        <v>46</v>
      </c>
      <c r="G95" s="1" t="n">
        <v>15</v>
      </c>
      <c r="H95" s="1" t="n">
        <v>796.29</v>
      </c>
      <c r="I95" s="11" t="n">
        <f aca="false">(G95+10) / (H95/1000)</f>
        <v>31.3955970814653</v>
      </c>
      <c r="J95" s="11" t="n">
        <v>5.8</v>
      </c>
      <c r="K95" s="1" t="s">
        <v>174</v>
      </c>
      <c r="L95" s="11" t="s">
        <v>48</v>
      </c>
      <c r="M95" s="11" t="s">
        <v>322</v>
      </c>
      <c r="N95" s="11" t="s">
        <v>77</v>
      </c>
      <c r="O95" s="11" t="s">
        <v>50</v>
      </c>
      <c r="P95" s="11" t="s">
        <v>51</v>
      </c>
      <c r="Q95" s="11" t="s">
        <v>52</v>
      </c>
      <c r="R95" s="11" t="n">
        <v>2.7</v>
      </c>
      <c r="S95" s="11" t="str">
        <f aca="false">IF(R95&gt;=2,"&gt; 2","&lt; 2")</f>
        <v>&gt; 2</v>
      </c>
      <c r="T95" s="11" t="s">
        <v>323</v>
      </c>
      <c r="U95" s="28" t="n">
        <v>3</v>
      </c>
      <c r="V95" s="11" t="s">
        <v>80</v>
      </c>
      <c r="W95" s="11" t="n">
        <f aca="false">R95 *U95</f>
        <v>8.1</v>
      </c>
      <c r="X95" s="13" t="n">
        <v>0.41</v>
      </c>
      <c r="Y95" s="13" t="n">
        <v>0.07</v>
      </c>
      <c r="Z95" s="13" t="n">
        <f aca="false">Y95*SQRT(AA95)</f>
        <v>0.121243556529821</v>
      </c>
      <c r="AA95" s="11" t="n">
        <v>3</v>
      </c>
      <c r="AB95" s="2" t="n">
        <v>0.65</v>
      </c>
      <c r="AC95" s="13" t="n">
        <v>0.03</v>
      </c>
      <c r="AD95" s="13" t="n">
        <f aca="false">AC95*SQRT(AE95)</f>
        <v>0.0519615242270664</v>
      </c>
      <c r="AE95" s="11" t="n">
        <v>3</v>
      </c>
      <c r="AF95" s="11" t="n">
        <f aca="false">LN(AB95/X95)</f>
        <v>0.460815203191329</v>
      </c>
      <c r="AG95" s="11" t="n">
        <f aca="false">((AD95)^2/((AB95)^2 * AE95)) + ((Z95)^2/((X95)^2 * AA95))</f>
        <v>0.0312794933981956</v>
      </c>
      <c r="AH95" s="11" t="n">
        <f aca="false">1/AG95</f>
        <v>31.9698272369618</v>
      </c>
      <c r="AI95" s="11" t="n">
        <f aca="false">AH95/2</f>
        <v>15.9849136184809</v>
      </c>
      <c r="AJ95" s="11" t="n">
        <f aca="false">AI95*AF95</f>
        <v>7.36609121709611</v>
      </c>
      <c r="AK95" s="11" t="s">
        <v>330</v>
      </c>
      <c r="AL95" s="11" t="s">
        <v>331</v>
      </c>
      <c r="AM95" s="11" t="s">
        <v>299</v>
      </c>
      <c r="AN95" s="11" t="s">
        <v>58</v>
      </c>
      <c r="AO95" s="11" t="s">
        <v>325</v>
      </c>
      <c r="AP95" s="11" t="s">
        <v>65</v>
      </c>
      <c r="AQ95" s="11" t="s">
        <v>326</v>
      </c>
    </row>
    <row r="96" customFormat="false" ht="13.8" hidden="false" customHeight="false" outlineLevel="0" collapsed="false">
      <c r="A96" s="11" t="s">
        <v>320</v>
      </c>
      <c r="B96" s="11" t="n">
        <v>15</v>
      </c>
      <c r="C96" s="11" t="s">
        <v>321</v>
      </c>
      <c r="D96" s="11" t="n">
        <v>2011</v>
      </c>
      <c r="E96" s="11" t="s">
        <v>89</v>
      </c>
      <c r="F96" s="11" t="s">
        <v>329</v>
      </c>
      <c r="G96" s="1" t="n">
        <v>15</v>
      </c>
      <c r="H96" s="1" t="n">
        <v>796.29</v>
      </c>
      <c r="I96" s="11" t="n">
        <f aca="false">(G96+10) / (H96/1000)</f>
        <v>31.3955970814653</v>
      </c>
      <c r="J96" s="11" t="n">
        <v>5.8</v>
      </c>
      <c r="K96" s="1" t="s">
        <v>174</v>
      </c>
      <c r="L96" s="11" t="s">
        <v>48</v>
      </c>
      <c r="M96" s="11" t="s">
        <v>322</v>
      </c>
      <c r="N96" s="11" t="s">
        <v>77</v>
      </c>
      <c r="O96" s="11" t="s">
        <v>50</v>
      </c>
      <c r="P96" s="11" t="s">
        <v>51</v>
      </c>
      <c r="Q96" s="11" t="s">
        <v>52</v>
      </c>
      <c r="R96" s="11" t="n">
        <v>2.7</v>
      </c>
      <c r="S96" s="11" t="str">
        <f aca="false">IF(R96&gt;=2,"&gt; 2","&lt; 2")</f>
        <v>&gt; 2</v>
      </c>
      <c r="T96" s="11" t="s">
        <v>323</v>
      </c>
      <c r="U96" s="28" t="n">
        <v>3</v>
      </c>
      <c r="V96" s="11" t="s">
        <v>80</v>
      </c>
      <c r="W96" s="11" t="n">
        <f aca="false">R96 *U96</f>
        <v>8.1</v>
      </c>
      <c r="X96" s="2" t="n">
        <v>0.61</v>
      </c>
      <c r="Y96" s="13" t="n">
        <v>0.08</v>
      </c>
      <c r="Z96" s="13" t="n">
        <f aca="false">Y96*SQRT(AA96)</f>
        <v>0.13856406460551</v>
      </c>
      <c r="AA96" s="11" t="n">
        <v>3</v>
      </c>
      <c r="AB96" s="2" t="n">
        <v>0.84</v>
      </c>
      <c r="AC96" s="13" t="n">
        <v>0.05</v>
      </c>
      <c r="AD96" s="13" t="n">
        <f aca="false">AC96*SQRT(AE96)</f>
        <v>0.0866025403784439</v>
      </c>
      <c r="AE96" s="11" t="n">
        <v>3</v>
      </c>
      <c r="AF96" s="11" t="n">
        <f aca="false">LN(AB96/X96)</f>
        <v>0.319942934670002</v>
      </c>
      <c r="AG96" s="11" t="n">
        <f aca="false">((AD96)^2/((AB96)^2 * AE96)) + ((Z96)^2/((X96)^2 * AA96))</f>
        <v>0.0207427614062735</v>
      </c>
      <c r="AH96" s="11" t="n">
        <f aca="false">1/AG96</f>
        <v>48.209588897723</v>
      </c>
      <c r="AI96" s="11" t="n">
        <f aca="false">AH96/2</f>
        <v>24.1047944488615</v>
      </c>
      <c r="AJ96" s="11" t="n">
        <f aca="false">AI96*AF96</f>
        <v>7.71215867558592</v>
      </c>
      <c r="AK96" s="11" t="s">
        <v>330</v>
      </c>
      <c r="AL96" s="11" t="s">
        <v>331</v>
      </c>
      <c r="AM96" s="11" t="s">
        <v>299</v>
      </c>
      <c r="AN96" s="11" t="s">
        <v>58</v>
      </c>
      <c r="AO96" s="11" t="s">
        <v>325</v>
      </c>
      <c r="AP96" s="11" t="s">
        <v>65</v>
      </c>
      <c r="AQ96" s="11" t="s">
        <v>326</v>
      </c>
    </row>
    <row r="97" customFormat="false" ht="13.8" hidden="false" customHeight="false" outlineLevel="0" collapsed="false">
      <c r="A97" s="11" t="s">
        <v>188</v>
      </c>
      <c r="B97" s="11" t="n">
        <v>16</v>
      </c>
      <c r="C97" s="11" t="s">
        <v>189</v>
      </c>
      <c r="D97" s="11" t="n">
        <v>2018</v>
      </c>
      <c r="E97" s="11" t="s">
        <v>116</v>
      </c>
      <c r="F97" s="11" t="s">
        <v>46</v>
      </c>
      <c r="G97" s="1" t="n">
        <v>7.5</v>
      </c>
      <c r="H97" s="1" t="n">
        <v>384</v>
      </c>
      <c r="I97" s="11" t="n">
        <f aca="false">(G97+10) / (H97/1000)</f>
        <v>45.5729166666667</v>
      </c>
      <c r="J97" s="11" t="n">
        <v>7</v>
      </c>
      <c r="K97" s="1" t="s">
        <v>47</v>
      </c>
      <c r="L97" s="11" t="s">
        <v>90</v>
      </c>
      <c r="M97" s="11" t="s">
        <v>190</v>
      </c>
      <c r="N97" s="11" t="s">
        <v>77</v>
      </c>
      <c r="O97" s="11" t="s">
        <v>77</v>
      </c>
      <c r="P97" s="11" t="s">
        <v>92</v>
      </c>
      <c r="Q97" s="11" t="s">
        <v>78</v>
      </c>
      <c r="R97" s="11" t="n">
        <v>2.25</v>
      </c>
      <c r="S97" s="11" t="str">
        <f aca="false">IF(R97&gt;=2,"&gt; 2","&lt; 2")</f>
        <v>&gt; 2</v>
      </c>
      <c r="T97" s="11" t="n">
        <v>2013</v>
      </c>
      <c r="U97" s="28" t="n">
        <v>7</v>
      </c>
      <c r="V97" s="11" t="s">
        <v>54</v>
      </c>
      <c r="W97" s="11" t="n">
        <f aca="false">R97 *U97</f>
        <v>15.75</v>
      </c>
      <c r="X97" s="13" t="n">
        <v>16.03</v>
      </c>
      <c r="Y97" s="13" t="n">
        <v>1.62</v>
      </c>
      <c r="Z97" s="13" t="n">
        <f aca="false">Y97*SQRT(AA97)</f>
        <v>3.62243012354966</v>
      </c>
      <c r="AA97" s="11" t="n">
        <v>5</v>
      </c>
      <c r="AB97" s="2" t="n">
        <v>19.16</v>
      </c>
      <c r="AC97" s="13" t="n">
        <v>1.5</v>
      </c>
      <c r="AD97" s="13" t="n">
        <f aca="false">AC97*SQRT(AE97)</f>
        <v>3.35410196624968</v>
      </c>
      <c r="AE97" s="11" t="n">
        <v>5</v>
      </c>
      <c r="AF97" s="11" t="n">
        <f aca="false">LN(AB97/X97)</f>
        <v>0.178362805921253</v>
      </c>
      <c r="AG97" s="11" t="n">
        <f aca="false">((AD97)^2/((AB97)^2 * AE97)) + ((Z97)^2/((X97)^2 * AA97))</f>
        <v>0.0163422536271986</v>
      </c>
      <c r="AH97" s="11" t="n">
        <f aca="false">1/AG97</f>
        <v>61.1910708775006</v>
      </c>
      <c r="AI97" s="11" t="n">
        <f aca="false">AH97/2</f>
        <v>30.5955354387503</v>
      </c>
      <c r="AJ97" s="11" t="n">
        <f aca="false">AI97*AF97</f>
        <v>5.45710554951863</v>
      </c>
      <c r="AK97" s="11" t="s">
        <v>332</v>
      </c>
      <c r="AL97" s="11" t="s">
        <v>333</v>
      </c>
      <c r="AM97" s="11" t="s">
        <v>267</v>
      </c>
      <c r="AN97" s="11" t="s">
        <v>58</v>
      </c>
      <c r="AO97" s="11" t="s">
        <v>59</v>
      </c>
      <c r="AP97" s="11" t="s">
        <v>65</v>
      </c>
      <c r="AQ97" s="11" t="s">
        <v>119</v>
      </c>
    </row>
    <row r="98" customFormat="false" ht="13.8" hidden="false" customHeight="false" outlineLevel="0" collapsed="false">
      <c r="A98" s="11" t="s">
        <v>188</v>
      </c>
      <c r="B98" s="11" t="n">
        <v>16</v>
      </c>
      <c r="C98" s="11" t="s">
        <v>189</v>
      </c>
      <c r="D98" s="11" t="n">
        <v>2018</v>
      </c>
      <c r="E98" s="11" t="s">
        <v>116</v>
      </c>
      <c r="F98" s="11" t="s">
        <v>120</v>
      </c>
      <c r="G98" s="1" t="n">
        <v>7.5</v>
      </c>
      <c r="H98" s="1" t="n">
        <v>384</v>
      </c>
      <c r="I98" s="11" t="n">
        <f aca="false">(G98+10) / (H98/1000)</f>
        <v>45.5729166666667</v>
      </c>
      <c r="J98" s="11" t="n">
        <v>7</v>
      </c>
      <c r="K98" s="1" t="s">
        <v>47</v>
      </c>
      <c r="L98" s="11" t="s">
        <v>90</v>
      </c>
      <c r="M98" s="11" t="s">
        <v>190</v>
      </c>
      <c r="N98" s="11" t="s">
        <v>77</v>
      </c>
      <c r="O98" s="11" t="s">
        <v>77</v>
      </c>
      <c r="P98" s="11" t="s">
        <v>92</v>
      </c>
      <c r="Q98" s="11" t="s">
        <v>78</v>
      </c>
      <c r="R98" s="11" t="n">
        <v>2.25</v>
      </c>
      <c r="S98" s="11" t="str">
        <f aca="false">IF(R98&gt;=2,"&gt; 2","&lt; 2")</f>
        <v>&gt; 2</v>
      </c>
      <c r="T98" s="11" t="n">
        <v>2013</v>
      </c>
      <c r="U98" s="28" t="n">
        <v>7</v>
      </c>
      <c r="V98" s="11" t="s">
        <v>54</v>
      </c>
      <c r="W98" s="11" t="n">
        <f aca="false">R98 *U98</f>
        <v>15.75</v>
      </c>
      <c r="X98" s="2" t="n">
        <v>20.69</v>
      </c>
      <c r="Y98" s="13" t="n">
        <v>0.879999999999999</v>
      </c>
      <c r="Z98" s="13" t="n">
        <f aca="false">Y98*SQRT(AA98)</f>
        <v>1.96773982019981</v>
      </c>
      <c r="AA98" s="11" t="n">
        <v>5</v>
      </c>
      <c r="AB98" s="2" t="n">
        <v>21.16</v>
      </c>
      <c r="AC98" s="13" t="n">
        <v>2.06</v>
      </c>
      <c r="AD98" s="13" t="n">
        <f aca="false">AC98*SQRT(AE98)</f>
        <v>4.60630003364956</v>
      </c>
      <c r="AE98" s="11" t="n">
        <v>5</v>
      </c>
      <c r="AF98" s="11" t="n">
        <f aca="false">LN(AB98/X98)</f>
        <v>0.022462115232647</v>
      </c>
      <c r="AG98" s="11" t="n">
        <f aca="false">((AD98)^2/((AB98)^2 * AE98)) + ((Z98)^2/((X98)^2 * AA98))</f>
        <v>0.0112867275532879</v>
      </c>
      <c r="AH98" s="11" t="n">
        <f aca="false">1/AG98</f>
        <v>88.5996401772534</v>
      </c>
      <c r="AI98" s="11" t="n">
        <f aca="false">AH98/2</f>
        <v>44.2998200886267</v>
      </c>
      <c r="AJ98" s="11" t="n">
        <f aca="false">AI98*AF98</f>
        <v>0.995067663616264</v>
      </c>
      <c r="AK98" s="11" t="s">
        <v>332</v>
      </c>
      <c r="AL98" s="11" t="s">
        <v>333</v>
      </c>
      <c r="AM98" s="11" t="s">
        <v>267</v>
      </c>
      <c r="AN98" s="11" t="s">
        <v>58</v>
      </c>
      <c r="AO98" s="11" t="s">
        <v>59</v>
      </c>
      <c r="AP98" s="11" t="s">
        <v>65</v>
      </c>
      <c r="AQ98" s="11" t="s">
        <v>119</v>
      </c>
    </row>
    <row r="99" customFormat="false" ht="13.8" hidden="false" customHeight="false" outlineLevel="0" collapsed="false">
      <c r="A99" s="11" t="s">
        <v>334</v>
      </c>
      <c r="B99" s="11" t="n">
        <v>17</v>
      </c>
      <c r="C99" s="11" t="s">
        <v>335</v>
      </c>
      <c r="D99" s="11" t="n">
        <v>2001</v>
      </c>
      <c r="E99" s="11" t="s">
        <v>336</v>
      </c>
      <c r="F99" s="11" t="s">
        <v>46</v>
      </c>
      <c r="G99" s="1" t="n">
        <v>16.3</v>
      </c>
      <c r="H99" s="1" t="n">
        <v>914</v>
      </c>
      <c r="I99" s="11" t="n">
        <f aca="false">(G99+10) / (H99/1000)</f>
        <v>28.7746170678337</v>
      </c>
      <c r="J99" s="11" t="n">
        <v>6.8</v>
      </c>
      <c r="K99" s="1" t="s">
        <v>47</v>
      </c>
      <c r="L99" s="11" t="s">
        <v>90</v>
      </c>
      <c r="M99" s="11" t="s">
        <v>200</v>
      </c>
      <c r="N99" s="11" t="s">
        <v>77</v>
      </c>
      <c r="O99" s="11" t="s">
        <v>77</v>
      </c>
      <c r="P99" s="11" t="s">
        <v>92</v>
      </c>
      <c r="Q99" s="11" t="s">
        <v>78</v>
      </c>
      <c r="R99" s="11" t="n">
        <v>2</v>
      </c>
      <c r="S99" s="11" t="str">
        <f aca="false">IF(R99&gt;=2,"&gt; 2","&lt; 2")</f>
        <v>&gt; 2</v>
      </c>
      <c r="T99" s="12" t="n">
        <v>36465</v>
      </c>
      <c r="U99" s="28" t="n">
        <v>1</v>
      </c>
      <c r="V99" s="11" t="s">
        <v>288</v>
      </c>
      <c r="W99" s="11" t="n">
        <f aca="false">R99 *U99</f>
        <v>2</v>
      </c>
      <c r="X99" s="13" t="n">
        <v>0.64</v>
      </c>
      <c r="Y99" s="13" t="n">
        <v>0.09</v>
      </c>
      <c r="Z99" s="13" t="n">
        <f aca="false">Y99*SQRT(AA99)</f>
        <v>0.201246117974981</v>
      </c>
      <c r="AA99" s="11" t="n">
        <v>5</v>
      </c>
      <c r="AB99" s="13" t="n">
        <v>0.9</v>
      </c>
      <c r="AC99" s="13" t="n">
        <v>0.19</v>
      </c>
      <c r="AD99" s="13" t="n">
        <f aca="false">AC99*SQRT(AE99)</f>
        <v>0.42485291572496</v>
      </c>
      <c r="AE99" s="11" t="n">
        <v>5</v>
      </c>
      <c r="AF99" s="11" t="n">
        <f aca="false">LN(AB99/X99)</f>
        <v>0.340926586970593</v>
      </c>
      <c r="AG99" s="11" t="n">
        <f aca="false">((AD99)^2/((AB99)^2 * AE99)) + ((Z99)^2/((X99)^2 * AA99))</f>
        <v>0.0643432918595679</v>
      </c>
      <c r="AH99" s="11" t="n">
        <f aca="false">1/AG99</f>
        <v>15.5416356717114</v>
      </c>
      <c r="AI99" s="11" t="n">
        <f aca="false">AH99/26</f>
        <v>0.597755218142747</v>
      </c>
      <c r="AJ99" s="11" t="n">
        <f aca="false">AI99*AF99</f>
        <v>0.203790646365269</v>
      </c>
      <c r="AK99" s="11" t="s">
        <v>284</v>
      </c>
      <c r="AL99" s="11" t="s">
        <v>337</v>
      </c>
      <c r="AM99" s="11" t="s">
        <v>267</v>
      </c>
      <c r="AN99" s="11" t="s">
        <v>58</v>
      </c>
      <c r="AO99" s="11" t="s">
        <v>59</v>
      </c>
      <c r="AP99" s="11" t="s">
        <v>161</v>
      </c>
      <c r="AQ99" s="11" t="s">
        <v>96</v>
      </c>
    </row>
    <row r="100" customFormat="false" ht="13.8" hidden="false" customHeight="false" outlineLevel="0" collapsed="false">
      <c r="A100" s="11" t="s">
        <v>334</v>
      </c>
      <c r="B100" s="11" t="n">
        <v>17</v>
      </c>
      <c r="C100" s="11" t="s">
        <v>335</v>
      </c>
      <c r="D100" s="11" t="n">
        <v>2001</v>
      </c>
      <c r="E100" s="11" t="s">
        <v>336</v>
      </c>
      <c r="F100" s="11" t="s">
        <v>97</v>
      </c>
      <c r="G100" s="1" t="n">
        <v>16.3</v>
      </c>
      <c r="H100" s="1" t="n">
        <v>914</v>
      </c>
      <c r="I100" s="11" t="n">
        <f aca="false">(G100+10) / (H100/1000)</f>
        <v>28.7746170678337</v>
      </c>
      <c r="J100" s="11" t="n">
        <v>6.8</v>
      </c>
      <c r="K100" s="1" t="s">
        <v>47</v>
      </c>
      <c r="L100" s="11" t="s">
        <v>90</v>
      </c>
      <c r="M100" s="11" t="s">
        <v>200</v>
      </c>
      <c r="N100" s="11" t="s">
        <v>77</v>
      </c>
      <c r="O100" s="11" t="s">
        <v>77</v>
      </c>
      <c r="P100" s="11" t="s">
        <v>92</v>
      </c>
      <c r="Q100" s="11" t="s">
        <v>78</v>
      </c>
      <c r="R100" s="11" t="n">
        <v>2</v>
      </c>
      <c r="S100" s="11" t="str">
        <f aca="false">IF(R100&gt;=2,"&gt; 2","&lt; 2")</f>
        <v>&gt; 2</v>
      </c>
      <c r="T100" s="12" t="n">
        <v>36465</v>
      </c>
      <c r="U100" s="28" t="n">
        <v>1</v>
      </c>
      <c r="V100" s="11" t="s">
        <v>288</v>
      </c>
      <c r="W100" s="11" t="n">
        <f aca="false">R100 *U100</f>
        <v>2</v>
      </c>
      <c r="X100" s="13" t="n">
        <v>0.64</v>
      </c>
      <c r="Y100" s="13" t="n">
        <v>0.07</v>
      </c>
      <c r="Z100" s="13" t="n">
        <f aca="false">Y100*SQRT(AA100)</f>
        <v>0.156524758424985</v>
      </c>
      <c r="AA100" s="11" t="n">
        <v>5</v>
      </c>
      <c r="AB100" s="13" t="n">
        <v>0.83</v>
      </c>
      <c r="AC100" s="13" t="n">
        <v>0.09</v>
      </c>
      <c r="AD100" s="13" t="n">
        <f aca="false">AC100*SQRT(AE100)</f>
        <v>0.201246117974981</v>
      </c>
      <c r="AE100" s="11" t="n">
        <v>5</v>
      </c>
      <c r="AF100" s="11" t="n">
        <f aca="false">LN(AB100/X100)</f>
        <v>0.259957524436926</v>
      </c>
      <c r="AG100" s="11" t="n">
        <f aca="false">((AD100)^2/((AB100)^2 * AE100)) + ((Z100)^2/((X100)^2 * AA100))</f>
        <v>0.0237207654979859</v>
      </c>
      <c r="AH100" s="11" t="n">
        <f aca="false">1/AG100</f>
        <v>42.1571555135904</v>
      </c>
      <c r="AI100" s="11" t="n">
        <f aca="false">AH100/26</f>
        <v>1.62142905821501</v>
      </c>
      <c r="AJ100" s="11" t="n">
        <f aca="false">AI100*AF100</f>
        <v>0.421502684023671</v>
      </c>
      <c r="AK100" s="11" t="s">
        <v>284</v>
      </c>
      <c r="AL100" s="11" t="s">
        <v>337</v>
      </c>
      <c r="AM100" s="11" t="s">
        <v>267</v>
      </c>
      <c r="AN100" s="11" t="s">
        <v>58</v>
      </c>
      <c r="AO100" s="11" t="s">
        <v>59</v>
      </c>
      <c r="AP100" s="11" t="s">
        <v>161</v>
      </c>
      <c r="AQ100" s="11" t="s">
        <v>96</v>
      </c>
    </row>
    <row r="101" customFormat="false" ht="13.8" hidden="false" customHeight="false" outlineLevel="0" collapsed="false">
      <c r="A101" s="11" t="s">
        <v>334</v>
      </c>
      <c r="B101" s="11" t="n">
        <v>17</v>
      </c>
      <c r="C101" s="11" t="s">
        <v>335</v>
      </c>
      <c r="D101" s="11" t="n">
        <v>2001</v>
      </c>
      <c r="E101" s="11" t="s">
        <v>336</v>
      </c>
      <c r="F101" s="11" t="s">
        <v>46</v>
      </c>
      <c r="G101" s="1" t="n">
        <v>16.3</v>
      </c>
      <c r="H101" s="1" t="n">
        <v>914</v>
      </c>
      <c r="I101" s="11" t="n">
        <f aca="false">(G101+10) / (H101/1000)</f>
        <v>28.7746170678337</v>
      </c>
      <c r="J101" s="11" t="n">
        <v>6.8</v>
      </c>
      <c r="K101" s="1" t="s">
        <v>47</v>
      </c>
      <c r="L101" s="11" t="s">
        <v>90</v>
      </c>
      <c r="M101" s="11" t="s">
        <v>200</v>
      </c>
      <c r="N101" s="11" t="s">
        <v>77</v>
      </c>
      <c r="O101" s="11" t="s">
        <v>77</v>
      </c>
      <c r="P101" s="11" t="s">
        <v>92</v>
      </c>
      <c r="Q101" s="11" t="s">
        <v>78</v>
      </c>
      <c r="R101" s="11" t="n">
        <v>2</v>
      </c>
      <c r="S101" s="11" t="str">
        <f aca="false">IF(R101&gt;=2,"&gt; 2","&lt; 2")</f>
        <v>&gt; 2</v>
      </c>
      <c r="T101" s="12" t="n">
        <v>36495</v>
      </c>
      <c r="U101" s="28" t="n">
        <v>1</v>
      </c>
      <c r="V101" s="11" t="s">
        <v>288</v>
      </c>
      <c r="W101" s="11" t="n">
        <f aca="false">R101 *U101</f>
        <v>2</v>
      </c>
      <c r="X101" s="13" t="n">
        <v>0.44</v>
      </c>
      <c r="Y101" s="13" t="n">
        <v>0.14</v>
      </c>
      <c r="Z101" s="13" t="n">
        <f aca="false">Y101*SQRT(AA101)</f>
        <v>0.313049516849971</v>
      </c>
      <c r="AA101" s="11" t="n">
        <v>5</v>
      </c>
      <c r="AB101" s="13" t="n">
        <v>0.41</v>
      </c>
      <c r="AC101" s="13" t="n">
        <v>0.07</v>
      </c>
      <c r="AD101" s="13" t="n">
        <f aca="false">AC101*SQRT(AE101)</f>
        <v>0.156524758424985</v>
      </c>
      <c r="AE101" s="11" t="n">
        <v>5</v>
      </c>
      <c r="AF101" s="11" t="n">
        <f aca="false">LN(AB101/X101)</f>
        <v>-0.0706175672139534</v>
      </c>
      <c r="AG101" s="11" t="n">
        <f aca="false">((AD101)^2/((AB101)^2 * AE101)) + ((Z101)^2/((X101)^2 * AA101))</f>
        <v>0.13038898530489</v>
      </c>
      <c r="AH101" s="11" t="n">
        <f aca="false">1/AG101</f>
        <v>7.66935947589199</v>
      </c>
      <c r="AI101" s="11" t="n">
        <f aca="false">AH101/26</f>
        <v>0.294975364457384</v>
      </c>
      <c r="AJ101" s="11" t="n">
        <f aca="false">AI101*AF101</f>
        <v>-0.0208304426260297</v>
      </c>
      <c r="AK101" s="11" t="s">
        <v>284</v>
      </c>
      <c r="AL101" s="11" t="s">
        <v>337</v>
      </c>
      <c r="AM101" s="11" t="s">
        <v>267</v>
      </c>
      <c r="AN101" s="11" t="s">
        <v>58</v>
      </c>
      <c r="AO101" s="11" t="s">
        <v>59</v>
      </c>
      <c r="AP101" s="11" t="s">
        <v>161</v>
      </c>
      <c r="AQ101" s="11" t="s">
        <v>96</v>
      </c>
    </row>
    <row r="102" customFormat="false" ht="13.8" hidden="false" customHeight="false" outlineLevel="0" collapsed="false">
      <c r="A102" s="11" t="s">
        <v>334</v>
      </c>
      <c r="B102" s="11" t="n">
        <v>17</v>
      </c>
      <c r="C102" s="11" t="s">
        <v>335</v>
      </c>
      <c r="D102" s="11" t="n">
        <v>2001</v>
      </c>
      <c r="E102" s="11" t="s">
        <v>336</v>
      </c>
      <c r="F102" s="11" t="s">
        <v>97</v>
      </c>
      <c r="G102" s="1" t="n">
        <v>16.3</v>
      </c>
      <c r="H102" s="1" t="n">
        <v>914</v>
      </c>
      <c r="I102" s="11" t="n">
        <f aca="false">(G102+10) / (H102/1000)</f>
        <v>28.7746170678337</v>
      </c>
      <c r="J102" s="11" t="n">
        <v>6.8</v>
      </c>
      <c r="K102" s="1" t="s">
        <v>47</v>
      </c>
      <c r="L102" s="11" t="s">
        <v>90</v>
      </c>
      <c r="M102" s="11" t="s">
        <v>200</v>
      </c>
      <c r="N102" s="11" t="s">
        <v>77</v>
      </c>
      <c r="O102" s="11" t="s">
        <v>77</v>
      </c>
      <c r="P102" s="11" t="s">
        <v>92</v>
      </c>
      <c r="Q102" s="11" t="s">
        <v>78</v>
      </c>
      <c r="R102" s="11" t="n">
        <v>2</v>
      </c>
      <c r="S102" s="11" t="str">
        <f aca="false">IF(R102&gt;=2,"&gt; 2","&lt; 2")</f>
        <v>&gt; 2</v>
      </c>
      <c r="T102" s="12" t="n">
        <v>36495</v>
      </c>
      <c r="U102" s="28" t="n">
        <v>1</v>
      </c>
      <c r="V102" s="11" t="s">
        <v>288</v>
      </c>
      <c r="W102" s="11" t="n">
        <f aca="false">R102 *U102</f>
        <v>2</v>
      </c>
      <c r="X102" s="13" t="n">
        <v>0.38</v>
      </c>
      <c r="Y102" s="13" t="n">
        <v>0.09</v>
      </c>
      <c r="Z102" s="13" t="n">
        <f aca="false">Y102*SQRT(AA102)</f>
        <v>0.201246117974981</v>
      </c>
      <c r="AA102" s="11" t="n">
        <v>5</v>
      </c>
      <c r="AB102" s="13" t="n">
        <v>0.55</v>
      </c>
      <c r="AC102" s="13" t="n">
        <v>0.07</v>
      </c>
      <c r="AD102" s="13" t="n">
        <f aca="false">AC102*SQRT(AE102)</f>
        <v>0.156524758424985</v>
      </c>
      <c r="AE102" s="11" t="n">
        <v>5</v>
      </c>
      <c r="AF102" s="11" t="n">
        <f aca="false">LN(AB102/X102)</f>
        <v>0.369747025506085</v>
      </c>
      <c r="AG102" s="11" t="n">
        <f aca="false">((AD102)^2/((AB102)^2 * AE102)) + ((Z102)^2/((X102)^2 * AA102))</f>
        <v>0.0722925299329228</v>
      </c>
      <c r="AH102" s="11" t="n">
        <f aca="false">1/AG102</f>
        <v>13.8326878437905</v>
      </c>
      <c r="AI102" s="11" t="n">
        <f aca="false">AH102/26</f>
        <v>0.532026455530403</v>
      </c>
      <c r="AJ102" s="11" t="n">
        <f aca="false">AI102*AF102</f>
        <v>0.196715199422912</v>
      </c>
      <c r="AK102" s="11" t="s">
        <v>284</v>
      </c>
      <c r="AL102" s="11" t="s">
        <v>337</v>
      </c>
      <c r="AM102" s="11" t="s">
        <v>267</v>
      </c>
      <c r="AN102" s="11" t="s">
        <v>58</v>
      </c>
      <c r="AO102" s="11" t="s">
        <v>59</v>
      </c>
      <c r="AP102" s="11" t="s">
        <v>161</v>
      </c>
      <c r="AQ102" s="11" t="s">
        <v>96</v>
      </c>
    </row>
    <row r="103" customFormat="false" ht="13.8" hidden="false" customHeight="false" outlineLevel="0" collapsed="false">
      <c r="A103" s="11" t="s">
        <v>334</v>
      </c>
      <c r="B103" s="11" t="n">
        <v>17</v>
      </c>
      <c r="C103" s="11" t="s">
        <v>335</v>
      </c>
      <c r="D103" s="11" t="n">
        <v>2001</v>
      </c>
      <c r="E103" s="11" t="s">
        <v>336</v>
      </c>
      <c r="F103" s="11" t="s">
        <v>46</v>
      </c>
      <c r="G103" s="1" t="n">
        <v>16.3</v>
      </c>
      <c r="H103" s="1" t="n">
        <v>914</v>
      </c>
      <c r="I103" s="11" t="n">
        <f aca="false">(G103+10) / (H103/1000)</f>
        <v>28.7746170678337</v>
      </c>
      <c r="J103" s="11" t="n">
        <v>6.8</v>
      </c>
      <c r="K103" s="1" t="s">
        <v>47</v>
      </c>
      <c r="L103" s="11" t="s">
        <v>90</v>
      </c>
      <c r="M103" s="11" t="s">
        <v>200</v>
      </c>
      <c r="N103" s="11" t="s">
        <v>77</v>
      </c>
      <c r="O103" s="11" t="s">
        <v>77</v>
      </c>
      <c r="P103" s="11" t="s">
        <v>92</v>
      </c>
      <c r="Q103" s="11" t="s">
        <v>78</v>
      </c>
      <c r="R103" s="11" t="n">
        <v>2</v>
      </c>
      <c r="S103" s="11" t="str">
        <f aca="false">IF(R103&gt;=2,"&gt; 2","&lt; 2")</f>
        <v>&gt; 2</v>
      </c>
      <c r="T103" s="12" t="n">
        <v>36526</v>
      </c>
      <c r="U103" s="28" t="n">
        <v>1</v>
      </c>
      <c r="V103" s="11" t="s">
        <v>288</v>
      </c>
      <c r="W103" s="11" t="n">
        <f aca="false">R103 *U103</f>
        <v>2</v>
      </c>
      <c r="X103" s="13" t="n">
        <v>0.58</v>
      </c>
      <c r="Y103" s="13" t="n">
        <v>0.68</v>
      </c>
      <c r="Z103" s="13" t="n">
        <f aca="false">Y103*SQRT(AA103)</f>
        <v>1.52052622469986</v>
      </c>
      <c r="AA103" s="11" t="n">
        <v>5</v>
      </c>
      <c r="AB103" s="13" t="n">
        <v>0.57</v>
      </c>
      <c r="AC103" s="13" t="n">
        <v>0.06</v>
      </c>
      <c r="AD103" s="13" t="n">
        <f aca="false">AC103*SQRT(AE103)</f>
        <v>0.134164078649987</v>
      </c>
      <c r="AE103" s="11" t="n">
        <v>5</v>
      </c>
      <c r="AF103" s="11" t="n">
        <f aca="false">LN(AB103/X103)</f>
        <v>-0.0173917427118692</v>
      </c>
      <c r="AG103" s="11" t="n">
        <f aca="false">((AD103)^2/((AB103)^2 * AE103)) + ((Z103)^2/((X103)^2 * AA103))</f>
        <v>1.38563443466919</v>
      </c>
      <c r="AH103" s="11" t="n">
        <f aca="false">1/AG103</f>
        <v>0.721691071598363</v>
      </c>
      <c r="AI103" s="11" t="n">
        <f aca="false">AH103/26</f>
        <v>0.0277573489076294</v>
      </c>
      <c r="AJ103" s="11" t="n">
        <f aca="false">AI103*AF103</f>
        <v>-0.000482748670565073</v>
      </c>
      <c r="AK103" s="11" t="s">
        <v>284</v>
      </c>
      <c r="AL103" s="11" t="s">
        <v>337</v>
      </c>
      <c r="AM103" s="11" t="s">
        <v>267</v>
      </c>
      <c r="AN103" s="11" t="s">
        <v>58</v>
      </c>
      <c r="AO103" s="11" t="s">
        <v>59</v>
      </c>
      <c r="AP103" s="11" t="s">
        <v>161</v>
      </c>
      <c r="AQ103" s="11" t="s">
        <v>96</v>
      </c>
    </row>
    <row r="104" customFormat="false" ht="13.8" hidden="false" customHeight="false" outlineLevel="0" collapsed="false">
      <c r="A104" s="11" t="s">
        <v>334</v>
      </c>
      <c r="B104" s="11" t="n">
        <v>17</v>
      </c>
      <c r="C104" s="11" t="s">
        <v>335</v>
      </c>
      <c r="D104" s="11" t="n">
        <v>2001</v>
      </c>
      <c r="E104" s="11" t="s">
        <v>336</v>
      </c>
      <c r="F104" s="11" t="s">
        <v>97</v>
      </c>
      <c r="G104" s="1" t="n">
        <v>16.3</v>
      </c>
      <c r="H104" s="1" t="n">
        <v>914</v>
      </c>
      <c r="I104" s="11" t="n">
        <f aca="false">(G104+10) / (H104/1000)</f>
        <v>28.7746170678337</v>
      </c>
      <c r="J104" s="11" t="n">
        <v>6.8</v>
      </c>
      <c r="K104" s="1" t="s">
        <v>47</v>
      </c>
      <c r="L104" s="11" t="s">
        <v>90</v>
      </c>
      <c r="M104" s="11" t="s">
        <v>200</v>
      </c>
      <c r="N104" s="11" t="s">
        <v>77</v>
      </c>
      <c r="O104" s="11" t="s">
        <v>77</v>
      </c>
      <c r="P104" s="11" t="s">
        <v>92</v>
      </c>
      <c r="Q104" s="11" t="s">
        <v>78</v>
      </c>
      <c r="R104" s="11" t="n">
        <v>2</v>
      </c>
      <c r="S104" s="11" t="str">
        <f aca="false">IF(R104&gt;=2,"&gt; 2","&lt; 2")</f>
        <v>&gt; 2</v>
      </c>
      <c r="T104" s="12" t="n">
        <v>36526</v>
      </c>
      <c r="U104" s="28" t="n">
        <v>1</v>
      </c>
      <c r="V104" s="11" t="s">
        <v>288</v>
      </c>
      <c r="W104" s="11" t="n">
        <f aca="false">R104 *U104</f>
        <v>2</v>
      </c>
      <c r="X104" s="13" t="n">
        <v>0.52</v>
      </c>
      <c r="Y104" s="13" t="n">
        <v>0.08</v>
      </c>
      <c r="Z104" s="13" t="n">
        <f aca="false">Y104*SQRT(AA104)</f>
        <v>0.178885438199983</v>
      </c>
      <c r="AA104" s="11" t="n">
        <v>5</v>
      </c>
      <c r="AB104" s="13" t="n">
        <v>0.53</v>
      </c>
      <c r="AC104" s="13" t="n">
        <v>0.06</v>
      </c>
      <c r="AD104" s="13" t="n">
        <f aca="false">AC104*SQRT(AE104)</f>
        <v>0.134164078649987</v>
      </c>
      <c r="AE104" s="11" t="n">
        <v>5</v>
      </c>
      <c r="AF104" s="11" t="n">
        <f aca="false">LN(AB104/X104)</f>
        <v>0.0190481949706944</v>
      </c>
      <c r="AG104" s="11" t="n">
        <f aca="false">((AD104)^2/((AB104)^2 * AE104)) + ((Z104)^2/((X104)^2 * AA104))</f>
        <v>0.0364845877894595</v>
      </c>
      <c r="AH104" s="11" t="n">
        <f aca="false">1/AG104</f>
        <v>27.4088337182448</v>
      </c>
      <c r="AI104" s="11" t="n">
        <f aca="false">AH104/26</f>
        <v>1.05418591224018</v>
      </c>
      <c r="AJ104" s="11" t="n">
        <f aca="false">AI104*AF104</f>
        <v>0.0200803387917104</v>
      </c>
      <c r="AK104" s="11" t="s">
        <v>284</v>
      </c>
      <c r="AL104" s="11" t="s">
        <v>337</v>
      </c>
      <c r="AM104" s="11" t="s">
        <v>267</v>
      </c>
      <c r="AN104" s="11" t="s">
        <v>58</v>
      </c>
      <c r="AO104" s="11" t="s">
        <v>59</v>
      </c>
      <c r="AP104" s="11" t="s">
        <v>161</v>
      </c>
      <c r="AQ104" s="11" t="s">
        <v>96</v>
      </c>
    </row>
    <row r="105" customFormat="false" ht="13.8" hidden="false" customHeight="false" outlineLevel="0" collapsed="false">
      <c r="A105" s="11" t="s">
        <v>334</v>
      </c>
      <c r="B105" s="11" t="n">
        <v>17</v>
      </c>
      <c r="C105" s="11" t="s">
        <v>335</v>
      </c>
      <c r="D105" s="11" t="n">
        <v>2001</v>
      </c>
      <c r="E105" s="11" t="s">
        <v>336</v>
      </c>
      <c r="F105" s="11" t="s">
        <v>46</v>
      </c>
      <c r="G105" s="1" t="n">
        <v>16.3</v>
      </c>
      <c r="H105" s="1" t="n">
        <v>914</v>
      </c>
      <c r="I105" s="11" t="n">
        <f aca="false">(G105+10) / (H105/1000)</f>
        <v>28.7746170678337</v>
      </c>
      <c r="J105" s="11" t="n">
        <v>6.8</v>
      </c>
      <c r="K105" s="1" t="s">
        <v>47</v>
      </c>
      <c r="L105" s="11" t="s">
        <v>90</v>
      </c>
      <c r="M105" s="11" t="s">
        <v>200</v>
      </c>
      <c r="N105" s="11" t="s">
        <v>77</v>
      </c>
      <c r="O105" s="11" t="s">
        <v>77</v>
      </c>
      <c r="P105" s="11" t="s">
        <v>92</v>
      </c>
      <c r="Q105" s="11" t="s">
        <v>78</v>
      </c>
      <c r="R105" s="11" t="n">
        <v>2</v>
      </c>
      <c r="S105" s="11" t="str">
        <f aca="false">IF(R105&gt;=2,"&gt; 2","&lt; 2")</f>
        <v>&gt; 2</v>
      </c>
      <c r="T105" s="12" t="n">
        <v>36557</v>
      </c>
      <c r="U105" s="28" t="n">
        <v>1</v>
      </c>
      <c r="V105" s="11" t="s">
        <v>288</v>
      </c>
      <c r="W105" s="11" t="n">
        <f aca="false">R105 *U105</f>
        <v>2</v>
      </c>
      <c r="X105" s="13" t="n">
        <v>1.03</v>
      </c>
      <c r="Y105" s="13" t="n">
        <v>0.18</v>
      </c>
      <c r="Z105" s="13" t="n">
        <f aca="false">Y105*SQRT(AA105)</f>
        <v>0.402492235949962</v>
      </c>
      <c r="AA105" s="11" t="n">
        <v>5</v>
      </c>
      <c r="AB105" s="13" t="n">
        <v>1.26</v>
      </c>
      <c r="AC105" s="13" t="n">
        <v>0.1</v>
      </c>
      <c r="AD105" s="13" t="n">
        <f aca="false">AC105*SQRT(AE105)</f>
        <v>0.223606797749979</v>
      </c>
      <c r="AE105" s="11" t="n">
        <v>5</v>
      </c>
      <c r="AF105" s="11" t="n">
        <f aca="false">LN(AB105/X105)</f>
        <v>0.201552918721842</v>
      </c>
      <c r="AG105" s="11" t="n">
        <f aca="false">((AD105)^2/((AB105)^2 * AE105)) + ((Z105)^2/((X105)^2 * AA105))</f>
        <v>0.036838923278559</v>
      </c>
      <c r="AH105" s="11" t="n">
        <f aca="false">1/AG105</f>
        <v>27.145201623795</v>
      </c>
      <c r="AI105" s="11" t="n">
        <f aca="false">AH105/26</f>
        <v>1.04404621629981</v>
      </c>
      <c r="AJ105" s="11" t="n">
        <f aca="false">AI105*AF105</f>
        <v>0.210430562175722</v>
      </c>
      <c r="AK105" s="11" t="s">
        <v>284</v>
      </c>
      <c r="AL105" s="11" t="s">
        <v>337</v>
      </c>
      <c r="AM105" s="11" t="s">
        <v>267</v>
      </c>
      <c r="AN105" s="11" t="s">
        <v>58</v>
      </c>
      <c r="AO105" s="11" t="s">
        <v>59</v>
      </c>
      <c r="AP105" s="11" t="s">
        <v>161</v>
      </c>
      <c r="AQ105" s="11" t="s">
        <v>96</v>
      </c>
    </row>
    <row r="106" customFormat="false" ht="13.8" hidden="false" customHeight="false" outlineLevel="0" collapsed="false">
      <c r="A106" s="11" t="s">
        <v>334</v>
      </c>
      <c r="B106" s="11" t="n">
        <v>17</v>
      </c>
      <c r="C106" s="11" t="s">
        <v>335</v>
      </c>
      <c r="D106" s="11" t="n">
        <v>2001</v>
      </c>
      <c r="E106" s="11" t="s">
        <v>336</v>
      </c>
      <c r="F106" s="11" t="s">
        <v>97</v>
      </c>
      <c r="G106" s="1" t="n">
        <v>16.3</v>
      </c>
      <c r="H106" s="1" t="n">
        <v>914</v>
      </c>
      <c r="I106" s="11" t="n">
        <f aca="false">(G106+10) / (H106/1000)</f>
        <v>28.7746170678337</v>
      </c>
      <c r="J106" s="11" t="n">
        <v>6.8</v>
      </c>
      <c r="K106" s="1" t="s">
        <v>47</v>
      </c>
      <c r="L106" s="11" t="s">
        <v>90</v>
      </c>
      <c r="M106" s="11" t="s">
        <v>200</v>
      </c>
      <c r="N106" s="11" t="s">
        <v>77</v>
      </c>
      <c r="O106" s="11" t="s">
        <v>77</v>
      </c>
      <c r="P106" s="11" t="s">
        <v>92</v>
      </c>
      <c r="Q106" s="11" t="s">
        <v>78</v>
      </c>
      <c r="R106" s="11" t="n">
        <v>2</v>
      </c>
      <c r="S106" s="11" t="str">
        <f aca="false">IF(R106&gt;=2,"&gt; 2","&lt; 2")</f>
        <v>&gt; 2</v>
      </c>
      <c r="T106" s="12" t="n">
        <v>36557</v>
      </c>
      <c r="U106" s="28" t="n">
        <v>1</v>
      </c>
      <c r="V106" s="11" t="s">
        <v>288</v>
      </c>
      <c r="W106" s="11" t="n">
        <f aca="false">R106 *U106</f>
        <v>2</v>
      </c>
      <c r="X106" s="13" t="n">
        <v>1.01</v>
      </c>
      <c r="Y106" s="13" t="n">
        <v>0.11</v>
      </c>
      <c r="Z106" s="13" t="n">
        <f aca="false">Y106*SQRT(AA106)</f>
        <v>0.245967477524977</v>
      </c>
      <c r="AA106" s="11" t="n">
        <v>5</v>
      </c>
      <c r="AB106" s="13" t="n">
        <v>1.13</v>
      </c>
      <c r="AC106" s="13" t="n">
        <v>0.08</v>
      </c>
      <c r="AD106" s="13" t="n">
        <f aca="false">AC106*SQRT(AE106)</f>
        <v>0.178885438199983</v>
      </c>
      <c r="AE106" s="11" t="n">
        <v>5</v>
      </c>
      <c r="AF106" s="11" t="n">
        <f aca="false">LN(AB106/X106)</f>
        <v>0.112267301871081</v>
      </c>
      <c r="AG106" s="11" t="n">
        <f aca="false">((AD106)^2/((AB106)^2 * AE106)) + ((Z106)^2/((X106)^2 * AA106))</f>
        <v>0.016873720971416</v>
      </c>
      <c r="AH106" s="11" t="n">
        <f aca="false">1/AG106</f>
        <v>59.2637511129878</v>
      </c>
      <c r="AI106" s="11" t="n">
        <f aca="false">AH106/26</f>
        <v>2.27937504280722</v>
      </c>
      <c r="AJ106" s="11" t="n">
        <f aca="false">AI106*AF106</f>
        <v>0.255899286008247</v>
      </c>
      <c r="AK106" s="11" t="s">
        <v>284</v>
      </c>
      <c r="AL106" s="11" t="s">
        <v>337</v>
      </c>
      <c r="AM106" s="11" t="s">
        <v>267</v>
      </c>
      <c r="AN106" s="11" t="s">
        <v>58</v>
      </c>
      <c r="AO106" s="11" t="s">
        <v>59</v>
      </c>
      <c r="AP106" s="11" t="s">
        <v>161</v>
      </c>
      <c r="AQ106" s="11" t="s">
        <v>96</v>
      </c>
    </row>
    <row r="107" customFormat="false" ht="13.8" hidden="false" customHeight="false" outlineLevel="0" collapsed="false">
      <c r="A107" s="11" t="s">
        <v>334</v>
      </c>
      <c r="B107" s="11" t="n">
        <v>17</v>
      </c>
      <c r="C107" s="11" t="s">
        <v>335</v>
      </c>
      <c r="D107" s="11" t="n">
        <v>2001</v>
      </c>
      <c r="E107" s="11" t="s">
        <v>336</v>
      </c>
      <c r="F107" s="11" t="s">
        <v>46</v>
      </c>
      <c r="G107" s="1" t="n">
        <v>16.3</v>
      </c>
      <c r="H107" s="1" t="n">
        <v>914</v>
      </c>
      <c r="I107" s="11" t="n">
        <f aca="false">(G107+10) / (H107/1000)</f>
        <v>28.7746170678337</v>
      </c>
      <c r="J107" s="11" t="n">
        <v>6.8</v>
      </c>
      <c r="K107" s="1" t="s">
        <v>47</v>
      </c>
      <c r="L107" s="11" t="s">
        <v>90</v>
      </c>
      <c r="M107" s="11" t="s">
        <v>200</v>
      </c>
      <c r="N107" s="11" t="s">
        <v>77</v>
      </c>
      <c r="O107" s="11" t="s">
        <v>77</v>
      </c>
      <c r="P107" s="11" t="s">
        <v>92</v>
      </c>
      <c r="Q107" s="11" t="s">
        <v>78</v>
      </c>
      <c r="R107" s="11" t="n">
        <v>2</v>
      </c>
      <c r="S107" s="11" t="str">
        <f aca="false">IF(R107&gt;=2,"&gt; 2","&lt; 2")</f>
        <v>&gt; 2</v>
      </c>
      <c r="T107" s="12" t="n">
        <v>36586</v>
      </c>
      <c r="U107" s="28" t="n">
        <v>1</v>
      </c>
      <c r="V107" s="11" t="s">
        <v>288</v>
      </c>
      <c r="W107" s="11" t="n">
        <f aca="false">R107 *U107</f>
        <v>2</v>
      </c>
      <c r="X107" s="13" t="n">
        <v>1.61</v>
      </c>
      <c r="Y107" s="13" t="n">
        <v>0.23</v>
      </c>
      <c r="Z107" s="13" t="n">
        <f aca="false">Y107*SQRT(AA107)</f>
        <v>0.514295634824952</v>
      </c>
      <c r="AA107" s="11" t="n">
        <v>5</v>
      </c>
      <c r="AB107" s="13" t="n">
        <v>1.36</v>
      </c>
      <c r="AC107" s="13" t="n">
        <v>0.2</v>
      </c>
      <c r="AD107" s="13" t="n">
        <f aca="false">AC107*SQRT(AE107)</f>
        <v>0.447213595499958</v>
      </c>
      <c r="AE107" s="11" t="n">
        <v>5</v>
      </c>
      <c r="AF107" s="11" t="n">
        <f aca="false">LN(AB107/X107)</f>
        <v>-0.168749479248411</v>
      </c>
      <c r="AG107" s="11" t="n">
        <f aca="false">((AD107)^2/((AB107)^2 * AE107)) + ((Z107)^2/((X107)^2 * AA107))</f>
        <v>0.0420344608431608</v>
      </c>
      <c r="AH107" s="11" t="n">
        <f aca="false">1/AG107</f>
        <v>23.790004199916</v>
      </c>
      <c r="AI107" s="11" t="n">
        <f aca="false">AH107/26</f>
        <v>0.915000161535231</v>
      </c>
      <c r="AJ107" s="11" t="n">
        <f aca="false">AI107*AF107</f>
        <v>-0.154405800771282</v>
      </c>
      <c r="AK107" s="11" t="s">
        <v>284</v>
      </c>
      <c r="AL107" s="11" t="s">
        <v>337</v>
      </c>
      <c r="AM107" s="11" t="s">
        <v>267</v>
      </c>
      <c r="AN107" s="11" t="s">
        <v>58</v>
      </c>
      <c r="AO107" s="11" t="s">
        <v>59</v>
      </c>
      <c r="AP107" s="11" t="s">
        <v>161</v>
      </c>
      <c r="AQ107" s="11" t="s">
        <v>96</v>
      </c>
    </row>
    <row r="108" customFormat="false" ht="13.8" hidden="false" customHeight="false" outlineLevel="0" collapsed="false">
      <c r="A108" s="11" t="s">
        <v>334</v>
      </c>
      <c r="B108" s="11" t="n">
        <v>17</v>
      </c>
      <c r="C108" s="11" t="s">
        <v>335</v>
      </c>
      <c r="D108" s="11" t="n">
        <v>2001</v>
      </c>
      <c r="E108" s="11" t="s">
        <v>336</v>
      </c>
      <c r="F108" s="11" t="s">
        <v>97</v>
      </c>
      <c r="G108" s="1" t="n">
        <v>16.3</v>
      </c>
      <c r="H108" s="1" t="n">
        <v>914</v>
      </c>
      <c r="I108" s="11" t="n">
        <f aca="false">(G108+10) / (H108/1000)</f>
        <v>28.7746170678337</v>
      </c>
      <c r="J108" s="11" t="n">
        <v>6.8</v>
      </c>
      <c r="K108" s="1" t="s">
        <v>47</v>
      </c>
      <c r="L108" s="11" t="s">
        <v>90</v>
      </c>
      <c r="M108" s="11" t="s">
        <v>200</v>
      </c>
      <c r="N108" s="11" t="s">
        <v>77</v>
      </c>
      <c r="O108" s="11" t="s">
        <v>77</v>
      </c>
      <c r="P108" s="11" t="s">
        <v>92</v>
      </c>
      <c r="Q108" s="11" t="s">
        <v>78</v>
      </c>
      <c r="R108" s="11" t="n">
        <v>2</v>
      </c>
      <c r="S108" s="11" t="str">
        <f aca="false">IF(R108&gt;=2,"&gt; 2","&lt; 2")</f>
        <v>&gt; 2</v>
      </c>
      <c r="T108" s="12" t="n">
        <v>36586</v>
      </c>
      <c r="U108" s="28" t="n">
        <v>1</v>
      </c>
      <c r="V108" s="11" t="s">
        <v>288</v>
      </c>
      <c r="W108" s="11" t="n">
        <f aca="false">R108 *U108</f>
        <v>2</v>
      </c>
      <c r="X108" s="13" t="n">
        <v>1.72</v>
      </c>
      <c r="Y108" s="13" t="n">
        <v>0.11</v>
      </c>
      <c r="Z108" s="13" t="n">
        <f aca="false">Y108*SQRT(AA108)</f>
        <v>0.245967477524977</v>
      </c>
      <c r="AA108" s="11" t="n">
        <v>5</v>
      </c>
      <c r="AB108" s="13" t="n">
        <v>1.58</v>
      </c>
      <c r="AC108" s="13" t="n">
        <v>0.18</v>
      </c>
      <c r="AD108" s="13" t="n">
        <f aca="false">AC108*SQRT(AE108)</f>
        <v>0.402492235949962</v>
      </c>
      <c r="AE108" s="11" t="n">
        <v>5</v>
      </c>
      <c r="AF108" s="11" t="n">
        <f aca="false">LN(AB108/X108)</f>
        <v>-0.0848994437864862</v>
      </c>
      <c r="AG108" s="11" t="n">
        <f aca="false">((AD108)^2/((AB108)^2 * AE108)) + ((Z108)^2/((X108)^2 * AA108))</f>
        <v>0.0170687379875696</v>
      </c>
      <c r="AH108" s="11" t="n">
        <f aca="false">1/AG108</f>
        <v>58.5866395470043</v>
      </c>
      <c r="AI108" s="11" t="n">
        <f aca="false">AH108/26</f>
        <v>2.2533322902694</v>
      </c>
      <c r="AJ108" s="11" t="n">
        <f aca="false">AI108*AF108</f>
        <v>-0.191306658110001</v>
      </c>
      <c r="AK108" s="11" t="s">
        <v>284</v>
      </c>
      <c r="AL108" s="11" t="s">
        <v>337</v>
      </c>
      <c r="AM108" s="11" t="s">
        <v>267</v>
      </c>
      <c r="AN108" s="11" t="s">
        <v>58</v>
      </c>
      <c r="AO108" s="11" t="s">
        <v>59</v>
      </c>
      <c r="AP108" s="11" t="s">
        <v>161</v>
      </c>
      <c r="AQ108" s="11" t="s">
        <v>96</v>
      </c>
    </row>
    <row r="109" customFormat="false" ht="13.8" hidden="false" customHeight="false" outlineLevel="0" collapsed="false">
      <c r="A109" s="11" t="s">
        <v>334</v>
      </c>
      <c r="B109" s="11" t="n">
        <v>17</v>
      </c>
      <c r="C109" s="11" t="s">
        <v>335</v>
      </c>
      <c r="D109" s="11" t="n">
        <v>2001</v>
      </c>
      <c r="E109" s="11" t="s">
        <v>336</v>
      </c>
      <c r="F109" s="11" t="s">
        <v>46</v>
      </c>
      <c r="G109" s="1" t="n">
        <v>16.3</v>
      </c>
      <c r="H109" s="1" t="n">
        <v>914</v>
      </c>
      <c r="I109" s="11" t="n">
        <f aca="false">(G109+10) / (H109/1000)</f>
        <v>28.7746170678337</v>
      </c>
      <c r="J109" s="11" t="n">
        <v>6.8</v>
      </c>
      <c r="K109" s="1" t="s">
        <v>47</v>
      </c>
      <c r="L109" s="11" t="s">
        <v>90</v>
      </c>
      <c r="M109" s="11" t="s">
        <v>200</v>
      </c>
      <c r="N109" s="11" t="s">
        <v>77</v>
      </c>
      <c r="O109" s="11" t="s">
        <v>77</v>
      </c>
      <c r="P109" s="11" t="s">
        <v>92</v>
      </c>
      <c r="Q109" s="11" t="s">
        <v>78</v>
      </c>
      <c r="R109" s="11" t="n">
        <v>2</v>
      </c>
      <c r="S109" s="11" t="str">
        <f aca="false">IF(R109&gt;=2,"&gt; 2","&lt; 2")</f>
        <v>&gt; 2</v>
      </c>
      <c r="T109" s="12" t="n">
        <v>36617</v>
      </c>
      <c r="U109" s="28" t="n">
        <v>1</v>
      </c>
      <c r="V109" s="11" t="s">
        <v>288</v>
      </c>
      <c r="W109" s="11" t="n">
        <f aca="false">R109 *U109</f>
        <v>2</v>
      </c>
      <c r="X109" s="13" t="n">
        <v>1.8</v>
      </c>
      <c r="Y109" s="13" t="n">
        <v>0.28</v>
      </c>
      <c r="Z109" s="13" t="n">
        <f aca="false">Y109*SQRT(AA109)</f>
        <v>0.626099033699941</v>
      </c>
      <c r="AA109" s="11" t="n">
        <v>5</v>
      </c>
      <c r="AB109" s="13" t="n">
        <v>1.94</v>
      </c>
      <c r="AC109" s="13" t="n">
        <v>0.1</v>
      </c>
      <c r="AD109" s="13" t="n">
        <f aca="false">AC109*SQRT(AE109)</f>
        <v>0.223606797749979</v>
      </c>
      <c r="AE109" s="11" t="n">
        <v>5</v>
      </c>
      <c r="AF109" s="11" t="n">
        <f aca="false">LN(AB109/X109)</f>
        <v>0.0749013081731177</v>
      </c>
      <c r="AG109" s="11" t="n">
        <f aca="false">((AD109)^2/((AB109)^2 * AE109)) + ((Z109)^2/((X109)^2 * AA109))</f>
        <v>0.0268545613669077</v>
      </c>
      <c r="AH109" s="11" t="n">
        <f aca="false">1/AG109</f>
        <v>37.2376218079763</v>
      </c>
      <c r="AI109" s="11" t="n">
        <f aca="false">AH109/26</f>
        <v>1.4322162233837</v>
      </c>
      <c r="AJ109" s="11" t="n">
        <f aca="false">AI109*AF109</f>
        <v>0.107274868718202</v>
      </c>
      <c r="AK109" s="11" t="s">
        <v>284</v>
      </c>
      <c r="AL109" s="11" t="s">
        <v>337</v>
      </c>
      <c r="AM109" s="11" t="s">
        <v>267</v>
      </c>
      <c r="AN109" s="11" t="s">
        <v>58</v>
      </c>
      <c r="AO109" s="11" t="s">
        <v>59</v>
      </c>
      <c r="AP109" s="11" t="s">
        <v>161</v>
      </c>
      <c r="AQ109" s="11" t="s">
        <v>96</v>
      </c>
    </row>
    <row r="110" customFormat="false" ht="13.8" hidden="false" customHeight="false" outlineLevel="0" collapsed="false">
      <c r="A110" s="11" t="s">
        <v>334</v>
      </c>
      <c r="B110" s="11" t="n">
        <v>17</v>
      </c>
      <c r="C110" s="11" t="s">
        <v>335</v>
      </c>
      <c r="D110" s="11" t="n">
        <v>2001</v>
      </c>
      <c r="E110" s="11" t="s">
        <v>336</v>
      </c>
      <c r="F110" s="11" t="s">
        <v>97</v>
      </c>
      <c r="G110" s="1" t="n">
        <v>16.3</v>
      </c>
      <c r="H110" s="1" t="n">
        <v>914</v>
      </c>
      <c r="I110" s="11" t="n">
        <f aca="false">(G110+10) / (H110/1000)</f>
        <v>28.7746170678337</v>
      </c>
      <c r="J110" s="11" t="n">
        <v>6.8</v>
      </c>
      <c r="K110" s="1" t="s">
        <v>47</v>
      </c>
      <c r="L110" s="11" t="s">
        <v>90</v>
      </c>
      <c r="M110" s="11" t="s">
        <v>200</v>
      </c>
      <c r="N110" s="11" t="s">
        <v>77</v>
      </c>
      <c r="O110" s="11" t="s">
        <v>77</v>
      </c>
      <c r="P110" s="11" t="s">
        <v>92</v>
      </c>
      <c r="Q110" s="11" t="s">
        <v>78</v>
      </c>
      <c r="R110" s="11" t="n">
        <v>2</v>
      </c>
      <c r="S110" s="11" t="str">
        <f aca="false">IF(R110&gt;=2,"&gt; 2","&lt; 2")</f>
        <v>&gt; 2</v>
      </c>
      <c r="T110" s="12" t="n">
        <v>36617</v>
      </c>
      <c r="U110" s="28" t="n">
        <v>1</v>
      </c>
      <c r="V110" s="11" t="s">
        <v>288</v>
      </c>
      <c r="W110" s="11" t="n">
        <f aca="false">R110 *U110</f>
        <v>2</v>
      </c>
      <c r="X110" s="13" t="n">
        <v>2.03</v>
      </c>
      <c r="Y110" s="13" t="n">
        <v>0.16</v>
      </c>
      <c r="Z110" s="13" t="n">
        <f aca="false">Y110*SQRT(AA110)</f>
        <v>0.357770876399966</v>
      </c>
      <c r="AA110" s="11" t="n">
        <v>5</v>
      </c>
      <c r="AB110" s="13" t="n">
        <v>2.45</v>
      </c>
      <c r="AC110" s="13" t="n">
        <v>0.22</v>
      </c>
      <c r="AD110" s="13" t="n">
        <f aca="false">AC110*SQRT(AE110)</f>
        <v>0.491934955049954</v>
      </c>
      <c r="AE110" s="11" t="n">
        <v>5</v>
      </c>
      <c r="AF110" s="11" t="n">
        <f aca="false">LN(AB110/X110)</f>
        <v>0.18805223150294</v>
      </c>
      <c r="AG110" s="11" t="n">
        <f aca="false">((AD110)^2/((AB110)^2 * AE110)) + ((Z110)^2/((X110)^2 * AA110))</f>
        <v>0.0142755421467769</v>
      </c>
      <c r="AH110" s="11" t="n">
        <f aca="false">1/AG110</f>
        <v>70.0498789971194</v>
      </c>
      <c r="AI110" s="11" t="n">
        <f aca="false">AH110/26</f>
        <v>2.69422611527382</v>
      </c>
      <c r="AJ110" s="11" t="n">
        <f aca="false">AI110*AF110</f>
        <v>0.50665523315074</v>
      </c>
      <c r="AK110" s="11" t="s">
        <v>284</v>
      </c>
      <c r="AL110" s="11" t="s">
        <v>337</v>
      </c>
      <c r="AM110" s="11" t="s">
        <v>267</v>
      </c>
      <c r="AN110" s="11" t="s">
        <v>58</v>
      </c>
      <c r="AO110" s="11" t="s">
        <v>59</v>
      </c>
      <c r="AP110" s="11" t="s">
        <v>161</v>
      </c>
      <c r="AQ110" s="11" t="s">
        <v>96</v>
      </c>
    </row>
    <row r="111" customFormat="false" ht="13.8" hidden="false" customHeight="false" outlineLevel="0" collapsed="false">
      <c r="A111" s="11" t="s">
        <v>334</v>
      </c>
      <c r="B111" s="11" t="n">
        <v>17</v>
      </c>
      <c r="C111" s="11" t="s">
        <v>335</v>
      </c>
      <c r="D111" s="11" t="n">
        <v>2001</v>
      </c>
      <c r="E111" s="11" t="s">
        <v>336</v>
      </c>
      <c r="F111" s="11" t="s">
        <v>46</v>
      </c>
      <c r="G111" s="1" t="n">
        <v>16.3</v>
      </c>
      <c r="H111" s="1" t="n">
        <v>914</v>
      </c>
      <c r="I111" s="11" t="n">
        <f aca="false">(G111+10) / (H111/1000)</f>
        <v>28.7746170678337</v>
      </c>
      <c r="J111" s="11" t="n">
        <v>6.8</v>
      </c>
      <c r="K111" s="1" t="s">
        <v>47</v>
      </c>
      <c r="L111" s="11" t="s">
        <v>90</v>
      </c>
      <c r="M111" s="11" t="s">
        <v>200</v>
      </c>
      <c r="N111" s="11" t="s">
        <v>77</v>
      </c>
      <c r="O111" s="11" t="s">
        <v>77</v>
      </c>
      <c r="P111" s="11" t="s">
        <v>92</v>
      </c>
      <c r="Q111" s="11" t="s">
        <v>78</v>
      </c>
      <c r="R111" s="11" t="n">
        <v>2</v>
      </c>
      <c r="S111" s="11" t="str">
        <f aca="false">IF(R111&gt;=2,"&gt; 2","&lt; 2")</f>
        <v>&gt; 2</v>
      </c>
      <c r="T111" s="12" t="n">
        <v>36647</v>
      </c>
      <c r="U111" s="28" t="n">
        <v>1</v>
      </c>
      <c r="V111" s="11" t="s">
        <v>288</v>
      </c>
      <c r="W111" s="11" t="n">
        <f aca="false">R111 *U111</f>
        <v>2</v>
      </c>
      <c r="X111" s="13" t="n">
        <v>2.98</v>
      </c>
      <c r="Y111" s="13" t="n">
        <v>0.22</v>
      </c>
      <c r="Z111" s="13" t="n">
        <f aca="false">Y111*SQRT(AA111)</f>
        <v>0.491934955049954</v>
      </c>
      <c r="AA111" s="11" t="n">
        <v>5</v>
      </c>
      <c r="AB111" s="13" t="n">
        <v>2.95</v>
      </c>
      <c r="AC111" s="13" t="n">
        <v>0.11</v>
      </c>
      <c r="AD111" s="13" t="n">
        <f aca="false">AC111*SQRT(AE111)</f>
        <v>0.245967477524977</v>
      </c>
      <c r="AE111" s="11" t="n">
        <v>5</v>
      </c>
      <c r="AF111" s="11" t="n">
        <f aca="false">LN(AB111/X111)</f>
        <v>-0.0101181301655846</v>
      </c>
      <c r="AG111" s="11" t="n">
        <f aca="false">((AD111)^2/((AB111)^2 * AE111)) + ((Z111)^2/((X111)^2 * AA111))</f>
        <v>0.00684061000174155</v>
      </c>
      <c r="AH111" s="11" t="n">
        <f aca="false">1/AG111</f>
        <v>146.185793335011</v>
      </c>
      <c r="AI111" s="11" t="n">
        <f aca="false">AH111/26</f>
        <v>5.62253051288504</v>
      </c>
      <c r="AJ111" s="11" t="n">
        <f aca="false">AI111*AF111</f>
        <v>-0.056889495589342</v>
      </c>
      <c r="AK111" s="11" t="s">
        <v>284</v>
      </c>
      <c r="AL111" s="11" t="s">
        <v>337</v>
      </c>
      <c r="AM111" s="11" t="s">
        <v>267</v>
      </c>
      <c r="AN111" s="11" t="s">
        <v>58</v>
      </c>
      <c r="AO111" s="11" t="s">
        <v>59</v>
      </c>
      <c r="AP111" s="11" t="s">
        <v>161</v>
      </c>
      <c r="AQ111" s="11" t="s">
        <v>96</v>
      </c>
    </row>
    <row r="112" customFormat="false" ht="13.8" hidden="false" customHeight="false" outlineLevel="0" collapsed="false">
      <c r="A112" s="11" t="s">
        <v>334</v>
      </c>
      <c r="B112" s="11" t="n">
        <v>17</v>
      </c>
      <c r="C112" s="11" t="s">
        <v>335</v>
      </c>
      <c r="D112" s="11" t="n">
        <v>2001</v>
      </c>
      <c r="E112" s="11" t="s">
        <v>336</v>
      </c>
      <c r="F112" s="11" t="s">
        <v>97</v>
      </c>
      <c r="G112" s="1" t="n">
        <v>16.3</v>
      </c>
      <c r="H112" s="1" t="n">
        <v>914</v>
      </c>
      <c r="I112" s="11" t="n">
        <f aca="false">(G112+10) / (H112/1000)</f>
        <v>28.7746170678337</v>
      </c>
      <c r="J112" s="11" t="n">
        <v>6.8</v>
      </c>
      <c r="K112" s="1" t="s">
        <v>47</v>
      </c>
      <c r="L112" s="11" t="s">
        <v>90</v>
      </c>
      <c r="M112" s="11" t="s">
        <v>200</v>
      </c>
      <c r="N112" s="11" t="s">
        <v>77</v>
      </c>
      <c r="O112" s="11" t="s">
        <v>77</v>
      </c>
      <c r="P112" s="11" t="s">
        <v>92</v>
      </c>
      <c r="Q112" s="11" t="s">
        <v>78</v>
      </c>
      <c r="R112" s="11" t="n">
        <v>2</v>
      </c>
      <c r="S112" s="11" t="str">
        <f aca="false">IF(R112&gt;=2,"&gt; 2","&lt; 2")</f>
        <v>&gt; 2</v>
      </c>
      <c r="T112" s="12" t="n">
        <v>36647</v>
      </c>
      <c r="U112" s="28" t="n">
        <v>1</v>
      </c>
      <c r="V112" s="11" t="s">
        <v>288</v>
      </c>
      <c r="W112" s="11" t="n">
        <f aca="false">R112 *U112</f>
        <v>2</v>
      </c>
      <c r="X112" s="13" t="n">
        <v>3.2</v>
      </c>
      <c r="Y112" s="13" t="n">
        <v>0.15</v>
      </c>
      <c r="Z112" s="13" t="n">
        <f aca="false">Y112*SQRT(AA112)</f>
        <v>0.335410196624968</v>
      </c>
      <c r="AA112" s="11" t="n">
        <v>5</v>
      </c>
      <c r="AB112" s="13" t="n">
        <v>3.52</v>
      </c>
      <c r="AC112" s="13" t="n">
        <v>0.27</v>
      </c>
      <c r="AD112" s="13" t="n">
        <f aca="false">AC112*SQRT(AE112)</f>
        <v>0.603738353924943</v>
      </c>
      <c r="AE112" s="11" t="n">
        <v>5</v>
      </c>
      <c r="AF112" s="11" t="n">
        <f aca="false">LN(AB112/X112)</f>
        <v>0.0953101798043247</v>
      </c>
      <c r="AG112" s="11" t="n">
        <f aca="false">((AD112)^2/((AB112)^2 * AE112)) + ((Z112)^2/((X112)^2 * AA112))</f>
        <v>0.00808085291838843</v>
      </c>
      <c r="AH112" s="11" t="n">
        <f aca="false">1/AG112</f>
        <v>123.749313358302</v>
      </c>
      <c r="AI112" s="11" t="n">
        <f aca="false">AH112/26</f>
        <v>4.75958897531931</v>
      </c>
      <c r="AJ112" s="11" t="n">
        <f aca="false">AI112*AF112</f>
        <v>0.453637281032365</v>
      </c>
      <c r="AK112" s="11" t="s">
        <v>284</v>
      </c>
      <c r="AL112" s="11" t="s">
        <v>337</v>
      </c>
      <c r="AM112" s="11" t="s">
        <v>267</v>
      </c>
      <c r="AN112" s="11" t="s">
        <v>58</v>
      </c>
      <c r="AO112" s="11" t="s">
        <v>59</v>
      </c>
      <c r="AP112" s="11" t="s">
        <v>161</v>
      </c>
      <c r="AQ112" s="11" t="s">
        <v>96</v>
      </c>
    </row>
    <row r="113" customFormat="false" ht="13.8" hidden="false" customHeight="false" outlineLevel="0" collapsed="false">
      <c r="A113" s="11" t="s">
        <v>334</v>
      </c>
      <c r="B113" s="11" t="n">
        <v>17</v>
      </c>
      <c r="C113" s="11" t="s">
        <v>335</v>
      </c>
      <c r="D113" s="11" t="n">
        <v>2001</v>
      </c>
      <c r="E113" s="11" t="s">
        <v>336</v>
      </c>
      <c r="F113" s="11" t="s">
        <v>46</v>
      </c>
      <c r="G113" s="1" t="n">
        <v>16.3</v>
      </c>
      <c r="H113" s="1" t="n">
        <v>914</v>
      </c>
      <c r="I113" s="11" t="n">
        <f aca="false">(G113+10) / (H113/1000)</f>
        <v>28.7746170678337</v>
      </c>
      <c r="J113" s="11" t="n">
        <v>6.8</v>
      </c>
      <c r="K113" s="1" t="s">
        <v>47</v>
      </c>
      <c r="L113" s="11" t="s">
        <v>90</v>
      </c>
      <c r="M113" s="11" t="s">
        <v>200</v>
      </c>
      <c r="N113" s="11" t="s">
        <v>77</v>
      </c>
      <c r="O113" s="11" t="s">
        <v>77</v>
      </c>
      <c r="P113" s="11" t="s">
        <v>92</v>
      </c>
      <c r="Q113" s="11" t="s">
        <v>78</v>
      </c>
      <c r="R113" s="11" t="n">
        <v>2</v>
      </c>
      <c r="S113" s="11" t="str">
        <f aca="false">IF(R113&gt;=2,"&gt; 2","&lt; 2")</f>
        <v>&gt; 2</v>
      </c>
      <c r="T113" s="12" t="n">
        <v>36678</v>
      </c>
      <c r="U113" s="28" t="n">
        <v>1</v>
      </c>
      <c r="V113" s="11" t="s">
        <v>288</v>
      </c>
      <c r="W113" s="11" t="n">
        <f aca="false">R113 *U113</f>
        <v>2</v>
      </c>
      <c r="X113" s="13" t="n">
        <v>3.05</v>
      </c>
      <c r="Y113" s="13" t="n">
        <v>0.26</v>
      </c>
      <c r="Z113" s="13" t="n">
        <f aca="false">Y113*SQRT(AA113)</f>
        <v>0.581377674149945</v>
      </c>
      <c r="AA113" s="11" t="n">
        <v>5</v>
      </c>
      <c r="AB113" s="13" t="n">
        <v>2.6</v>
      </c>
      <c r="AC113" s="13" t="n">
        <v>0.29</v>
      </c>
      <c r="AD113" s="13" t="n">
        <f aca="false">AC113*SQRT(AE113)</f>
        <v>0.648459713474939</v>
      </c>
      <c r="AE113" s="11" t="n">
        <v>5</v>
      </c>
      <c r="AF113" s="11" t="n">
        <f aca="false">LN(AB113/X113)</f>
        <v>-0.159630145591884</v>
      </c>
      <c r="AG113" s="11" t="n">
        <f aca="false">((AD113)^2/((AB113)^2 * AE113)) + ((Z113)^2/((X113)^2 * AA113))</f>
        <v>0.0197076921486716</v>
      </c>
      <c r="AH113" s="11" t="n">
        <f aca="false">1/AG113</f>
        <v>50.7416085280896</v>
      </c>
      <c r="AI113" s="11" t="n">
        <f aca="false">AH113/26</f>
        <v>1.95160032800345</v>
      </c>
      <c r="AJ113" s="11" t="n">
        <f aca="false">AI113*AF113</f>
        <v>-0.311534244496359</v>
      </c>
      <c r="AK113" s="11" t="s">
        <v>284</v>
      </c>
      <c r="AL113" s="11" t="s">
        <v>337</v>
      </c>
      <c r="AM113" s="11" t="s">
        <v>267</v>
      </c>
      <c r="AN113" s="11" t="s">
        <v>58</v>
      </c>
      <c r="AO113" s="11" t="s">
        <v>59</v>
      </c>
      <c r="AP113" s="11" t="s">
        <v>161</v>
      </c>
      <c r="AQ113" s="11" t="s">
        <v>96</v>
      </c>
    </row>
    <row r="114" customFormat="false" ht="13.8" hidden="false" customHeight="false" outlineLevel="0" collapsed="false">
      <c r="A114" s="11" t="s">
        <v>334</v>
      </c>
      <c r="B114" s="11" t="n">
        <v>17</v>
      </c>
      <c r="C114" s="11" t="s">
        <v>335</v>
      </c>
      <c r="D114" s="11" t="n">
        <v>2001</v>
      </c>
      <c r="E114" s="11" t="s">
        <v>336</v>
      </c>
      <c r="F114" s="11" t="s">
        <v>97</v>
      </c>
      <c r="G114" s="1" t="n">
        <v>16.3</v>
      </c>
      <c r="H114" s="1" t="n">
        <v>914</v>
      </c>
      <c r="I114" s="11" t="n">
        <f aca="false">(G114+10) / (H114/1000)</f>
        <v>28.7746170678337</v>
      </c>
      <c r="J114" s="11" t="n">
        <v>6.8</v>
      </c>
      <c r="K114" s="1" t="s">
        <v>47</v>
      </c>
      <c r="L114" s="11" t="s">
        <v>90</v>
      </c>
      <c r="M114" s="11" t="s">
        <v>200</v>
      </c>
      <c r="N114" s="11" t="s">
        <v>77</v>
      </c>
      <c r="O114" s="11" t="s">
        <v>77</v>
      </c>
      <c r="P114" s="11" t="s">
        <v>92</v>
      </c>
      <c r="Q114" s="11" t="s">
        <v>78</v>
      </c>
      <c r="R114" s="11" t="n">
        <v>2</v>
      </c>
      <c r="S114" s="11" t="str">
        <f aca="false">IF(R114&gt;=2,"&gt; 2","&lt; 2")</f>
        <v>&gt; 2</v>
      </c>
      <c r="T114" s="12" t="n">
        <v>36678</v>
      </c>
      <c r="U114" s="28" t="n">
        <v>1</v>
      </c>
      <c r="V114" s="11" t="s">
        <v>288</v>
      </c>
      <c r="W114" s="11" t="n">
        <f aca="false">R114 *U114</f>
        <v>2</v>
      </c>
      <c r="X114" s="13" t="n">
        <v>3.08</v>
      </c>
      <c r="Y114" s="13" t="n">
        <v>0.25</v>
      </c>
      <c r="Z114" s="13" t="n">
        <f aca="false">Y114*SQRT(AA114)</f>
        <v>0.559016994374947</v>
      </c>
      <c r="AA114" s="11" t="n">
        <v>5</v>
      </c>
      <c r="AB114" s="13" t="n">
        <v>3.19</v>
      </c>
      <c r="AC114" s="13" t="n">
        <v>0.37</v>
      </c>
      <c r="AD114" s="13" t="n">
        <f aca="false">AC114*SQRT(AE114)</f>
        <v>0.827345151674922</v>
      </c>
      <c r="AE114" s="11" t="n">
        <v>5</v>
      </c>
      <c r="AF114" s="11" t="n">
        <f aca="false">LN(AB114/X114)</f>
        <v>0.03509131981127</v>
      </c>
      <c r="AG114" s="11" t="n">
        <f aca="false">((AD114)^2/((AB114)^2 * AE114)) + ((Z114)^2/((X114)^2 * AA114))</f>
        <v>0.0200414702196363</v>
      </c>
      <c r="AH114" s="11" t="n">
        <f aca="false">1/AG114</f>
        <v>49.8965389784736</v>
      </c>
      <c r="AI114" s="11" t="n">
        <f aca="false">AH114/26</f>
        <v>1.91909765301821</v>
      </c>
      <c r="AJ114" s="11" t="n">
        <f aca="false">AI114*AF114</f>
        <v>0.0673436694911198</v>
      </c>
      <c r="AK114" s="11" t="s">
        <v>284</v>
      </c>
      <c r="AL114" s="11" t="s">
        <v>337</v>
      </c>
      <c r="AM114" s="11" t="s">
        <v>267</v>
      </c>
      <c r="AN114" s="11" t="s">
        <v>58</v>
      </c>
      <c r="AO114" s="11" t="s">
        <v>59</v>
      </c>
      <c r="AP114" s="11" t="s">
        <v>161</v>
      </c>
      <c r="AQ114" s="11" t="s">
        <v>96</v>
      </c>
    </row>
    <row r="115" customFormat="false" ht="13.8" hidden="false" customHeight="false" outlineLevel="0" collapsed="false">
      <c r="A115" s="11" t="s">
        <v>334</v>
      </c>
      <c r="B115" s="11" t="n">
        <v>17</v>
      </c>
      <c r="C115" s="11" t="s">
        <v>335</v>
      </c>
      <c r="D115" s="11" t="n">
        <v>2001</v>
      </c>
      <c r="E115" s="11" t="s">
        <v>336</v>
      </c>
      <c r="F115" s="11" t="s">
        <v>46</v>
      </c>
      <c r="G115" s="1" t="n">
        <v>16.3</v>
      </c>
      <c r="H115" s="1" t="n">
        <v>914</v>
      </c>
      <c r="I115" s="11" t="n">
        <f aca="false">(G115+10) / (H115/1000)</f>
        <v>28.7746170678337</v>
      </c>
      <c r="J115" s="11" t="n">
        <v>6.8</v>
      </c>
      <c r="K115" s="1" t="s">
        <v>47</v>
      </c>
      <c r="L115" s="11" t="s">
        <v>90</v>
      </c>
      <c r="M115" s="11" t="s">
        <v>200</v>
      </c>
      <c r="N115" s="11" t="s">
        <v>77</v>
      </c>
      <c r="O115" s="11" t="s">
        <v>77</v>
      </c>
      <c r="P115" s="11" t="s">
        <v>92</v>
      </c>
      <c r="Q115" s="11" t="s">
        <v>78</v>
      </c>
      <c r="R115" s="11" t="n">
        <v>2</v>
      </c>
      <c r="S115" s="11" t="str">
        <f aca="false">IF(R115&gt;=2,"&gt; 2","&lt; 2")</f>
        <v>&gt; 2</v>
      </c>
      <c r="T115" s="12" t="n">
        <v>36708</v>
      </c>
      <c r="U115" s="28" t="n">
        <v>1</v>
      </c>
      <c r="V115" s="11" t="s">
        <v>288</v>
      </c>
      <c r="W115" s="11" t="n">
        <f aca="false">R115 *U115</f>
        <v>2</v>
      </c>
      <c r="X115" s="13" t="n">
        <v>4.78</v>
      </c>
      <c r="Y115" s="13" t="n">
        <v>0.36</v>
      </c>
      <c r="Z115" s="13" t="n">
        <f aca="false">Y115*SQRT(AA115)</f>
        <v>0.804984471899924</v>
      </c>
      <c r="AA115" s="11" t="n">
        <v>5</v>
      </c>
      <c r="AB115" s="13" t="n">
        <v>4.93</v>
      </c>
      <c r="AC115" s="13" t="n">
        <v>0.24</v>
      </c>
      <c r="AD115" s="13" t="n">
        <f aca="false">AC115*SQRT(AE115)</f>
        <v>0.53665631459995</v>
      </c>
      <c r="AE115" s="11" t="n">
        <v>5</v>
      </c>
      <c r="AF115" s="11" t="n">
        <f aca="false">LN(AB115/X115)</f>
        <v>0.030898441551234</v>
      </c>
      <c r="AG115" s="11" t="n">
        <f aca="false">((AD115)^2/((AB115)^2 * AE115)) + ((Z115)^2/((X115)^2 * AA115))</f>
        <v>0.00804206209568847</v>
      </c>
      <c r="AH115" s="11" t="n">
        <f aca="false">1/AG115</f>
        <v>124.346217189261</v>
      </c>
      <c r="AI115" s="11" t="n">
        <f aca="false">AH115/26</f>
        <v>4.78254681497157</v>
      </c>
      <c r="AJ115" s="11" t="n">
        <f aca="false">AI115*AF115</f>
        <v>0.147773243228439</v>
      </c>
      <c r="AK115" s="11" t="s">
        <v>284</v>
      </c>
      <c r="AL115" s="11" t="s">
        <v>337</v>
      </c>
      <c r="AM115" s="11" t="s">
        <v>267</v>
      </c>
      <c r="AN115" s="11" t="s">
        <v>58</v>
      </c>
      <c r="AO115" s="11" t="s">
        <v>59</v>
      </c>
      <c r="AP115" s="11" t="s">
        <v>161</v>
      </c>
      <c r="AQ115" s="11" t="s">
        <v>96</v>
      </c>
    </row>
    <row r="116" customFormat="false" ht="13.8" hidden="false" customHeight="false" outlineLevel="0" collapsed="false">
      <c r="A116" s="11" t="s">
        <v>334</v>
      </c>
      <c r="B116" s="11" t="n">
        <v>17</v>
      </c>
      <c r="C116" s="11" t="s">
        <v>335</v>
      </c>
      <c r="D116" s="11" t="n">
        <v>2001</v>
      </c>
      <c r="E116" s="11" t="s">
        <v>336</v>
      </c>
      <c r="F116" s="11" t="s">
        <v>97</v>
      </c>
      <c r="G116" s="1" t="n">
        <v>16.3</v>
      </c>
      <c r="H116" s="1" t="n">
        <v>914</v>
      </c>
      <c r="I116" s="11" t="n">
        <f aca="false">(G116+10) / (H116/1000)</f>
        <v>28.7746170678337</v>
      </c>
      <c r="J116" s="11" t="n">
        <v>6.8</v>
      </c>
      <c r="K116" s="1" t="s">
        <v>47</v>
      </c>
      <c r="L116" s="11" t="s">
        <v>90</v>
      </c>
      <c r="M116" s="11" t="s">
        <v>200</v>
      </c>
      <c r="N116" s="11" t="s">
        <v>77</v>
      </c>
      <c r="O116" s="11" t="s">
        <v>77</v>
      </c>
      <c r="P116" s="11" t="s">
        <v>92</v>
      </c>
      <c r="Q116" s="11" t="s">
        <v>78</v>
      </c>
      <c r="R116" s="11" t="n">
        <v>2</v>
      </c>
      <c r="S116" s="11" t="str">
        <f aca="false">IF(R116&gt;=2,"&gt; 2","&lt; 2")</f>
        <v>&gt; 2</v>
      </c>
      <c r="T116" s="12" t="n">
        <v>36708</v>
      </c>
      <c r="U116" s="28" t="n">
        <v>1</v>
      </c>
      <c r="V116" s="11" t="s">
        <v>288</v>
      </c>
      <c r="W116" s="11" t="n">
        <f aca="false">R116 *U116</f>
        <v>2</v>
      </c>
      <c r="X116" s="13" t="n">
        <v>4.93</v>
      </c>
      <c r="Y116" s="13" t="n">
        <v>0.2</v>
      </c>
      <c r="Z116" s="13" t="n">
        <f aca="false">Y116*SQRT(AA116)</f>
        <v>0.447213595499958</v>
      </c>
      <c r="AA116" s="11" t="n">
        <v>5</v>
      </c>
      <c r="AB116" s="13" t="n">
        <v>5.37</v>
      </c>
      <c r="AC116" s="13" t="n">
        <v>0.26</v>
      </c>
      <c r="AD116" s="13" t="n">
        <f aca="false">AC116*SQRT(AE116)</f>
        <v>0.581377674149945</v>
      </c>
      <c r="AE116" s="11" t="n">
        <v>5</v>
      </c>
      <c r="AF116" s="11" t="n">
        <f aca="false">LN(AB116/X116)</f>
        <v>0.0854889204661747</v>
      </c>
      <c r="AG116" s="11" t="n">
        <f aca="false">((AD116)^2/((AB116)^2 * AE116)) + ((Z116)^2/((X116)^2 * AA116))</f>
        <v>0.00398997736619988</v>
      </c>
      <c r="AH116" s="11" t="n">
        <f aca="false">1/AG116</f>
        <v>250.627988136288</v>
      </c>
      <c r="AI116" s="11" t="n">
        <f aca="false">AH116/26</f>
        <v>9.63953800524184</v>
      </c>
      <c r="AJ116" s="11" t="n">
        <f aca="false">AI116*AF116</f>
        <v>0.824073697860788</v>
      </c>
      <c r="AK116" s="11" t="s">
        <v>284</v>
      </c>
      <c r="AL116" s="11" t="s">
        <v>337</v>
      </c>
      <c r="AM116" s="11" t="s">
        <v>267</v>
      </c>
      <c r="AN116" s="11" t="s">
        <v>58</v>
      </c>
      <c r="AO116" s="11" t="s">
        <v>59</v>
      </c>
      <c r="AP116" s="11" t="s">
        <v>161</v>
      </c>
      <c r="AQ116" s="11" t="s">
        <v>96</v>
      </c>
    </row>
    <row r="117" customFormat="false" ht="13.8" hidden="false" customHeight="false" outlineLevel="0" collapsed="false">
      <c r="A117" s="11" t="s">
        <v>334</v>
      </c>
      <c r="B117" s="11" t="n">
        <v>17</v>
      </c>
      <c r="C117" s="11" t="s">
        <v>335</v>
      </c>
      <c r="D117" s="11" t="n">
        <v>2001</v>
      </c>
      <c r="E117" s="11" t="s">
        <v>336</v>
      </c>
      <c r="F117" s="11" t="s">
        <v>46</v>
      </c>
      <c r="G117" s="1" t="n">
        <v>16.3</v>
      </c>
      <c r="H117" s="1" t="n">
        <v>914</v>
      </c>
      <c r="I117" s="11" t="n">
        <f aca="false">(G117+10) / (H117/1000)</f>
        <v>28.7746170678337</v>
      </c>
      <c r="J117" s="11" t="n">
        <v>6.8</v>
      </c>
      <c r="K117" s="1" t="s">
        <v>47</v>
      </c>
      <c r="L117" s="11" t="s">
        <v>90</v>
      </c>
      <c r="M117" s="11" t="s">
        <v>200</v>
      </c>
      <c r="N117" s="11" t="s">
        <v>77</v>
      </c>
      <c r="O117" s="11" t="s">
        <v>77</v>
      </c>
      <c r="P117" s="11" t="s">
        <v>92</v>
      </c>
      <c r="Q117" s="11" t="s">
        <v>78</v>
      </c>
      <c r="R117" s="11" t="n">
        <v>2</v>
      </c>
      <c r="S117" s="11" t="str">
        <f aca="false">IF(R117&gt;=2,"&gt; 2","&lt; 2")</f>
        <v>&gt; 2</v>
      </c>
      <c r="T117" s="12" t="n">
        <v>36739</v>
      </c>
      <c r="U117" s="28" t="n">
        <v>1</v>
      </c>
      <c r="V117" s="11" t="s">
        <v>288</v>
      </c>
      <c r="W117" s="11" t="n">
        <f aca="false">R117 *U117</f>
        <v>2</v>
      </c>
      <c r="X117" s="13" t="n">
        <v>2.69</v>
      </c>
      <c r="Y117" s="13" t="n">
        <v>0.19</v>
      </c>
      <c r="Z117" s="13" t="n">
        <f aca="false">Y117*SQRT(AA117)</f>
        <v>0.42485291572496</v>
      </c>
      <c r="AA117" s="11" t="n">
        <v>5</v>
      </c>
      <c r="AB117" s="13" t="n">
        <v>2.37</v>
      </c>
      <c r="AC117" s="13" t="n">
        <v>0.15</v>
      </c>
      <c r="AD117" s="13" t="n">
        <f aca="false">AC117*SQRT(AE117)</f>
        <v>0.335410196624968</v>
      </c>
      <c r="AE117" s="11" t="n">
        <v>5</v>
      </c>
      <c r="AF117" s="11" t="n">
        <f aca="false">LN(AB117/X117)</f>
        <v>-0.126651238466708</v>
      </c>
      <c r="AG117" s="11" t="n">
        <f aca="false">((AD117)^2/((AB117)^2 * AE117)) + ((Z117)^2/((X117)^2 * AA117))</f>
        <v>0.0089946435292022</v>
      </c>
      <c r="AH117" s="11" t="n">
        <f aca="false">1/AG117</f>
        <v>111.17727976138</v>
      </c>
      <c r="AI117" s="11" t="n">
        <f aca="false">AH117/26</f>
        <v>4.27604922159154</v>
      </c>
      <c r="AJ117" s="11" t="n">
        <f aca="false">AI117*AF117</f>
        <v>-0.541566929659171</v>
      </c>
      <c r="AK117" s="11" t="s">
        <v>284</v>
      </c>
      <c r="AL117" s="11" t="s">
        <v>337</v>
      </c>
      <c r="AM117" s="11" t="s">
        <v>267</v>
      </c>
      <c r="AN117" s="11" t="s">
        <v>58</v>
      </c>
      <c r="AO117" s="11" t="s">
        <v>59</v>
      </c>
      <c r="AP117" s="11" t="s">
        <v>161</v>
      </c>
      <c r="AQ117" s="11" t="s">
        <v>96</v>
      </c>
    </row>
    <row r="118" customFormat="false" ht="13.8" hidden="false" customHeight="false" outlineLevel="0" collapsed="false">
      <c r="A118" s="11" t="s">
        <v>334</v>
      </c>
      <c r="B118" s="11" t="n">
        <v>17</v>
      </c>
      <c r="C118" s="11" t="s">
        <v>335</v>
      </c>
      <c r="D118" s="11" t="n">
        <v>2001</v>
      </c>
      <c r="E118" s="11" t="s">
        <v>336</v>
      </c>
      <c r="F118" s="11" t="s">
        <v>97</v>
      </c>
      <c r="G118" s="1" t="n">
        <v>16.3</v>
      </c>
      <c r="H118" s="1" t="n">
        <v>914</v>
      </c>
      <c r="I118" s="11" t="n">
        <f aca="false">(G118+10) / (H118/1000)</f>
        <v>28.7746170678337</v>
      </c>
      <c r="J118" s="11" t="n">
        <v>6.8</v>
      </c>
      <c r="K118" s="1" t="s">
        <v>47</v>
      </c>
      <c r="L118" s="11" t="s">
        <v>90</v>
      </c>
      <c r="M118" s="11" t="s">
        <v>200</v>
      </c>
      <c r="N118" s="11" t="s">
        <v>77</v>
      </c>
      <c r="O118" s="11" t="s">
        <v>77</v>
      </c>
      <c r="P118" s="11" t="s">
        <v>92</v>
      </c>
      <c r="Q118" s="11" t="s">
        <v>78</v>
      </c>
      <c r="R118" s="11" t="n">
        <v>2</v>
      </c>
      <c r="S118" s="11" t="str">
        <f aca="false">IF(R118&gt;=2,"&gt; 2","&lt; 2")</f>
        <v>&gt; 2</v>
      </c>
      <c r="T118" s="12" t="n">
        <v>36739</v>
      </c>
      <c r="U118" s="28" t="n">
        <v>1</v>
      </c>
      <c r="V118" s="11" t="s">
        <v>288</v>
      </c>
      <c r="W118" s="11" t="n">
        <f aca="false">R118 *U118</f>
        <v>2</v>
      </c>
      <c r="X118" s="13" t="n">
        <v>1.47</v>
      </c>
      <c r="Y118" s="13" t="n">
        <v>0.13</v>
      </c>
      <c r="Z118" s="13" t="n">
        <f aca="false">Y118*SQRT(AA118)</f>
        <v>0.290688837074973</v>
      </c>
      <c r="AA118" s="11" t="n">
        <v>5</v>
      </c>
      <c r="AB118" s="13" t="n">
        <v>1.67</v>
      </c>
      <c r="AC118" s="13" t="n">
        <v>0.25</v>
      </c>
      <c r="AD118" s="13" t="n">
        <f aca="false">AC118*SQRT(AE118)</f>
        <v>0.559016994374947</v>
      </c>
      <c r="AE118" s="11" t="n">
        <v>5</v>
      </c>
      <c r="AF118" s="11" t="n">
        <f aca="false">LN(AB118/X118)</f>
        <v>0.127561225638019</v>
      </c>
      <c r="AG118" s="11" t="n">
        <f aca="false">((AD118)^2/((AB118)^2 * AE118)) + ((Z118)^2/((X118)^2 * AA118))</f>
        <v>0.030231084682786</v>
      </c>
      <c r="AH118" s="11" t="n">
        <f aca="false">1/AG118</f>
        <v>33.0785352392405</v>
      </c>
      <c r="AI118" s="11" t="n">
        <f aca="false">AH118/26</f>
        <v>1.2722513553554</v>
      </c>
      <c r="AJ118" s="11" t="n">
        <f aca="false">AI118*AF118</f>
        <v>0.162289942208766</v>
      </c>
      <c r="AK118" s="11" t="s">
        <v>284</v>
      </c>
      <c r="AL118" s="11" t="s">
        <v>337</v>
      </c>
      <c r="AM118" s="11" t="s">
        <v>267</v>
      </c>
      <c r="AN118" s="11" t="s">
        <v>58</v>
      </c>
      <c r="AO118" s="11" t="s">
        <v>59</v>
      </c>
      <c r="AP118" s="11" t="s">
        <v>161</v>
      </c>
      <c r="AQ118" s="11" t="s">
        <v>96</v>
      </c>
    </row>
    <row r="119" customFormat="false" ht="13.8" hidden="false" customHeight="false" outlineLevel="0" collapsed="false">
      <c r="A119" s="11" t="s">
        <v>334</v>
      </c>
      <c r="B119" s="11" t="n">
        <v>17</v>
      </c>
      <c r="C119" s="11" t="s">
        <v>335</v>
      </c>
      <c r="D119" s="11" t="n">
        <v>2001</v>
      </c>
      <c r="E119" s="11" t="s">
        <v>336</v>
      </c>
      <c r="F119" s="11" t="s">
        <v>46</v>
      </c>
      <c r="G119" s="1" t="n">
        <v>16.3</v>
      </c>
      <c r="H119" s="1" t="n">
        <v>914</v>
      </c>
      <c r="I119" s="11" t="n">
        <f aca="false">(G119+10) / (H119/1000)</f>
        <v>28.7746170678337</v>
      </c>
      <c r="J119" s="11" t="n">
        <v>6.8</v>
      </c>
      <c r="K119" s="1" t="s">
        <v>47</v>
      </c>
      <c r="L119" s="11" t="s">
        <v>90</v>
      </c>
      <c r="M119" s="11" t="s">
        <v>200</v>
      </c>
      <c r="N119" s="11" t="s">
        <v>77</v>
      </c>
      <c r="O119" s="11" t="s">
        <v>77</v>
      </c>
      <c r="P119" s="11" t="s">
        <v>92</v>
      </c>
      <c r="Q119" s="11" t="s">
        <v>78</v>
      </c>
      <c r="R119" s="11" t="n">
        <v>2</v>
      </c>
      <c r="S119" s="11" t="str">
        <f aca="false">IF(R119&gt;=2,"&gt; 2","&lt; 2")</f>
        <v>&gt; 2</v>
      </c>
      <c r="T119" s="12" t="n">
        <v>36770</v>
      </c>
      <c r="U119" s="28" t="n">
        <v>1</v>
      </c>
      <c r="V119" s="11" t="s">
        <v>288</v>
      </c>
      <c r="W119" s="11" t="n">
        <f aca="false">R119 *U119</f>
        <v>2</v>
      </c>
      <c r="X119" s="13" t="n">
        <v>0.88</v>
      </c>
      <c r="Y119" s="13" t="n">
        <v>0.1</v>
      </c>
      <c r="Z119" s="13" t="n">
        <f aca="false">Y119*SQRT(AA119)</f>
        <v>0.223606797749979</v>
      </c>
      <c r="AA119" s="11" t="n">
        <v>5</v>
      </c>
      <c r="AB119" s="13" t="n">
        <v>0.93</v>
      </c>
      <c r="AC119" s="13" t="n">
        <v>0.15</v>
      </c>
      <c r="AD119" s="13" t="n">
        <f aca="false">AC119*SQRT(AE119)</f>
        <v>0.335410196624968</v>
      </c>
      <c r="AE119" s="11" t="n">
        <v>5</v>
      </c>
      <c r="AF119" s="11" t="n">
        <f aca="false">LN(AB119/X119)</f>
        <v>0.0552626786750495</v>
      </c>
      <c r="AG119" s="11" t="n">
        <f aca="false">((AD119)^2/((AB119)^2 * AE119)) + ((Z119)^2/((X119)^2 * AA119))</f>
        <v>0.0389277912986644</v>
      </c>
      <c r="AH119" s="11" t="n">
        <f aca="false">1/AG119</f>
        <v>25.6885881946842</v>
      </c>
      <c r="AI119" s="11" t="n">
        <f aca="false">AH119/26</f>
        <v>0.988022622872469</v>
      </c>
      <c r="AJ119" s="11" t="n">
        <f aca="false">AI119*AF119</f>
        <v>0.0546007767314808</v>
      </c>
      <c r="AK119" s="11" t="s">
        <v>284</v>
      </c>
      <c r="AL119" s="11" t="s">
        <v>337</v>
      </c>
      <c r="AM119" s="11" t="s">
        <v>267</v>
      </c>
      <c r="AN119" s="11" t="s">
        <v>58</v>
      </c>
      <c r="AO119" s="11" t="s">
        <v>59</v>
      </c>
      <c r="AP119" s="11" t="s">
        <v>161</v>
      </c>
      <c r="AQ119" s="11" t="s">
        <v>96</v>
      </c>
    </row>
    <row r="120" customFormat="false" ht="13.8" hidden="false" customHeight="false" outlineLevel="0" collapsed="false">
      <c r="A120" s="11" t="s">
        <v>334</v>
      </c>
      <c r="B120" s="11" t="n">
        <v>17</v>
      </c>
      <c r="C120" s="11" t="s">
        <v>335</v>
      </c>
      <c r="D120" s="11" t="n">
        <v>2001</v>
      </c>
      <c r="E120" s="11" t="s">
        <v>336</v>
      </c>
      <c r="F120" s="11" t="s">
        <v>97</v>
      </c>
      <c r="G120" s="1" t="n">
        <v>16.3</v>
      </c>
      <c r="H120" s="1" t="n">
        <v>914</v>
      </c>
      <c r="I120" s="11" t="n">
        <f aca="false">(G120+10) / (H120/1000)</f>
        <v>28.7746170678337</v>
      </c>
      <c r="J120" s="11" t="n">
        <v>6.8</v>
      </c>
      <c r="K120" s="1" t="s">
        <v>47</v>
      </c>
      <c r="L120" s="11" t="s">
        <v>90</v>
      </c>
      <c r="M120" s="11" t="s">
        <v>200</v>
      </c>
      <c r="N120" s="11" t="s">
        <v>77</v>
      </c>
      <c r="O120" s="11" t="s">
        <v>77</v>
      </c>
      <c r="P120" s="11" t="s">
        <v>92</v>
      </c>
      <c r="Q120" s="11" t="s">
        <v>78</v>
      </c>
      <c r="R120" s="11" t="n">
        <v>2</v>
      </c>
      <c r="S120" s="11" t="str">
        <f aca="false">IF(R120&gt;=2,"&gt; 2","&lt; 2")</f>
        <v>&gt; 2</v>
      </c>
      <c r="T120" s="12" t="n">
        <v>36770</v>
      </c>
      <c r="U120" s="28" t="n">
        <v>1</v>
      </c>
      <c r="V120" s="11" t="s">
        <v>288</v>
      </c>
      <c r="W120" s="11" t="n">
        <f aca="false">R120 *U120</f>
        <v>2</v>
      </c>
      <c r="X120" s="13" t="n">
        <v>0.8</v>
      </c>
      <c r="Y120" s="13" t="n">
        <v>0.1</v>
      </c>
      <c r="Z120" s="13" t="n">
        <f aca="false">Y120*SQRT(AA120)</f>
        <v>0.223606797749979</v>
      </c>
      <c r="AA120" s="11" t="n">
        <v>5</v>
      </c>
      <c r="AB120" s="13" t="n">
        <v>1.02</v>
      </c>
      <c r="AC120" s="13" t="n">
        <v>0.19</v>
      </c>
      <c r="AD120" s="13" t="n">
        <f aca="false">AC120*SQRT(AE120)</f>
        <v>0.42485291572496</v>
      </c>
      <c r="AE120" s="11" t="n">
        <v>5</v>
      </c>
      <c r="AF120" s="11" t="n">
        <f aca="false">LN(AB120/X120)</f>
        <v>0.242946178610389</v>
      </c>
      <c r="AG120" s="11" t="n">
        <f aca="false">((AD120)^2/((AB120)^2 * AE120)) + ((Z120)^2/((X120)^2 * AA120))</f>
        <v>0.0503231930026913</v>
      </c>
      <c r="AH120" s="11" t="n">
        <f aca="false">1/AG120</f>
        <v>19.8715530619553</v>
      </c>
      <c r="AI120" s="11" t="n">
        <f aca="false">AH120/26</f>
        <v>0.764290502382898</v>
      </c>
      <c r="AJ120" s="11" t="n">
        <f aca="false">AI120*AF120</f>
        <v>0.185681456902139</v>
      </c>
      <c r="AK120" s="11" t="s">
        <v>284</v>
      </c>
      <c r="AL120" s="11" t="s">
        <v>337</v>
      </c>
      <c r="AM120" s="11" t="s">
        <v>267</v>
      </c>
      <c r="AN120" s="11" t="s">
        <v>58</v>
      </c>
      <c r="AO120" s="11" t="s">
        <v>59</v>
      </c>
      <c r="AP120" s="11" t="s">
        <v>161</v>
      </c>
      <c r="AQ120" s="11" t="s">
        <v>96</v>
      </c>
    </row>
    <row r="121" customFormat="false" ht="13.8" hidden="false" customHeight="false" outlineLevel="0" collapsed="false">
      <c r="A121" s="11" t="s">
        <v>334</v>
      </c>
      <c r="B121" s="11" t="n">
        <v>17</v>
      </c>
      <c r="C121" s="11" t="s">
        <v>335</v>
      </c>
      <c r="D121" s="11" t="n">
        <v>2001</v>
      </c>
      <c r="E121" s="11" t="s">
        <v>336</v>
      </c>
      <c r="F121" s="11" t="s">
        <v>46</v>
      </c>
      <c r="G121" s="1" t="n">
        <v>16.3</v>
      </c>
      <c r="H121" s="1" t="n">
        <v>914</v>
      </c>
      <c r="I121" s="11" t="n">
        <f aca="false">(G121+10) / (H121/1000)</f>
        <v>28.7746170678337</v>
      </c>
      <c r="J121" s="11" t="n">
        <v>6.8</v>
      </c>
      <c r="K121" s="1" t="s">
        <v>47</v>
      </c>
      <c r="L121" s="11" t="s">
        <v>90</v>
      </c>
      <c r="M121" s="11" t="s">
        <v>200</v>
      </c>
      <c r="N121" s="11" t="s">
        <v>77</v>
      </c>
      <c r="O121" s="11" t="s">
        <v>77</v>
      </c>
      <c r="P121" s="11" t="s">
        <v>92</v>
      </c>
      <c r="Q121" s="11" t="s">
        <v>78</v>
      </c>
      <c r="R121" s="11" t="n">
        <v>2</v>
      </c>
      <c r="S121" s="11" t="str">
        <f aca="false">IF(R121&gt;=2,"&gt; 2","&lt; 2")</f>
        <v>&gt; 2</v>
      </c>
      <c r="T121" s="12" t="n">
        <v>36800</v>
      </c>
      <c r="U121" s="28" t="n">
        <v>1</v>
      </c>
      <c r="V121" s="11" t="s">
        <v>288</v>
      </c>
      <c r="W121" s="11" t="n">
        <f aca="false">R121 *U121</f>
        <v>2</v>
      </c>
      <c r="X121" s="13" t="n">
        <v>2.1</v>
      </c>
      <c r="Y121" s="13" t="n">
        <v>0.19</v>
      </c>
      <c r="Z121" s="13" t="n">
        <f aca="false">Y121*SQRT(AA121)</f>
        <v>0.42485291572496</v>
      </c>
      <c r="AA121" s="11" t="n">
        <v>5</v>
      </c>
      <c r="AB121" s="13" t="n">
        <v>2.61</v>
      </c>
      <c r="AC121" s="13" t="n">
        <v>0.11</v>
      </c>
      <c r="AD121" s="13" t="n">
        <f aca="false">AC121*SQRT(AE121)</f>
        <v>0.245967477524977</v>
      </c>
      <c r="AE121" s="11" t="n">
        <v>5</v>
      </c>
      <c r="AF121" s="11" t="n">
        <f aca="false">LN(AB121/X121)</f>
        <v>0.217412876605225</v>
      </c>
      <c r="AG121" s="11" t="n">
        <f aca="false">((AD121)^2/((AB121)^2 * AE121)) + ((Z121)^2/((X121)^2 * AA121))</f>
        <v>0.00996219212571628</v>
      </c>
      <c r="AH121" s="11" t="n">
        <f aca="false">1/AG121</f>
        <v>100.379513603097</v>
      </c>
      <c r="AI121" s="11" t="n">
        <f aca="false">AH121/26</f>
        <v>3.86075052319603</v>
      </c>
      <c r="AJ121" s="11" t="n">
        <f aca="false">AI121*AF121</f>
        <v>0.839376877103176</v>
      </c>
      <c r="AK121" s="11" t="s">
        <v>284</v>
      </c>
      <c r="AL121" s="11" t="s">
        <v>337</v>
      </c>
      <c r="AM121" s="11" t="s">
        <v>267</v>
      </c>
      <c r="AN121" s="11" t="s">
        <v>58</v>
      </c>
      <c r="AO121" s="11" t="s">
        <v>59</v>
      </c>
      <c r="AP121" s="11" t="s">
        <v>161</v>
      </c>
      <c r="AQ121" s="11" t="s">
        <v>96</v>
      </c>
    </row>
    <row r="122" customFormat="false" ht="13.8" hidden="false" customHeight="false" outlineLevel="0" collapsed="false">
      <c r="A122" s="11" t="s">
        <v>334</v>
      </c>
      <c r="B122" s="11" t="n">
        <v>17</v>
      </c>
      <c r="C122" s="11" t="s">
        <v>335</v>
      </c>
      <c r="D122" s="11" t="n">
        <v>2001</v>
      </c>
      <c r="E122" s="11" t="s">
        <v>336</v>
      </c>
      <c r="F122" s="11" t="s">
        <v>97</v>
      </c>
      <c r="G122" s="1" t="n">
        <v>16.3</v>
      </c>
      <c r="H122" s="1" t="n">
        <v>914</v>
      </c>
      <c r="I122" s="11" t="n">
        <f aca="false">(G122+10) / (H122/1000)</f>
        <v>28.7746170678337</v>
      </c>
      <c r="J122" s="11" t="n">
        <v>6.8</v>
      </c>
      <c r="K122" s="1" t="s">
        <v>47</v>
      </c>
      <c r="L122" s="11" t="s">
        <v>90</v>
      </c>
      <c r="M122" s="11" t="s">
        <v>200</v>
      </c>
      <c r="N122" s="11" t="s">
        <v>77</v>
      </c>
      <c r="O122" s="11" t="s">
        <v>77</v>
      </c>
      <c r="P122" s="11" t="s">
        <v>92</v>
      </c>
      <c r="Q122" s="11" t="s">
        <v>78</v>
      </c>
      <c r="R122" s="11" t="n">
        <v>2</v>
      </c>
      <c r="S122" s="11" t="str">
        <f aca="false">IF(R122&gt;=2,"&gt; 2","&lt; 2")</f>
        <v>&gt; 2</v>
      </c>
      <c r="T122" s="12" t="n">
        <v>36800</v>
      </c>
      <c r="U122" s="28" t="n">
        <v>1</v>
      </c>
      <c r="V122" s="11" t="s">
        <v>288</v>
      </c>
      <c r="W122" s="11" t="n">
        <f aca="false">R122 *U122</f>
        <v>2</v>
      </c>
      <c r="X122" s="13" t="n">
        <v>2.21</v>
      </c>
      <c r="Y122" s="13" t="n">
        <v>0.14</v>
      </c>
      <c r="Z122" s="13" t="n">
        <f aca="false">Y122*SQRT(AA122)</f>
        <v>0.313049516849971</v>
      </c>
      <c r="AA122" s="11" t="n">
        <v>5</v>
      </c>
      <c r="AB122" s="13" t="n">
        <v>2.9</v>
      </c>
      <c r="AC122" s="13" t="n">
        <v>0.17</v>
      </c>
      <c r="AD122" s="13" t="n">
        <f aca="false">AC122*SQRT(AE122)</f>
        <v>0.380131556174964</v>
      </c>
      <c r="AE122" s="11" t="n">
        <v>5</v>
      </c>
      <c r="AF122" s="11" t="n">
        <f aca="false">LN(AB122/X122)</f>
        <v>0.271718221462767</v>
      </c>
      <c r="AG122" s="11" t="n">
        <f aca="false">((AD122)^2/((AB122)^2 * AE122)) + ((Z122)^2/((X122)^2 * AA122))</f>
        <v>0.00744940710204758</v>
      </c>
      <c r="AH122" s="11" t="n">
        <f aca="false">1/AG122</f>
        <v>134.238871134474</v>
      </c>
      <c r="AI122" s="11" t="n">
        <f aca="false">AH122/26</f>
        <v>5.16303350517207</v>
      </c>
      <c r="AJ122" s="11" t="n">
        <f aca="false">AI122*AF122</f>
        <v>1.40289028137803</v>
      </c>
      <c r="AK122" s="11" t="s">
        <v>284</v>
      </c>
      <c r="AL122" s="11" t="s">
        <v>337</v>
      </c>
      <c r="AM122" s="11" t="s">
        <v>267</v>
      </c>
      <c r="AN122" s="11" t="s">
        <v>58</v>
      </c>
      <c r="AO122" s="11" t="s">
        <v>59</v>
      </c>
      <c r="AP122" s="11" t="s">
        <v>161</v>
      </c>
      <c r="AQ122" s="11" t="s">
        <v>96</v>
      </c>
    </row>
    <row r="123" customFormat="false" ht="13.8" hidden="false" customHeight="false" outlineLevel="0" collapsed="false">
      <c r="A123" s="11" t="s">
        <v>334</v>
      </c>
      <c r="B123" s="11" t="n">
        <v>17</v>
      </c>
      <c r="C123" s="11" t="s">
        <v>335</v>
      </c>
      <c r="D123" s="11" t="n">
        <v>2001</v>
      </c>
      <c r="E123" s="11" t="s">
        <v>336</v>
      </c>
      <c r="F123" s="11" t="s">
        <v>46</v>
      </c>
      <c r="G123" s="1" t="n">
        <v>16.3</v>
      </c>
      <c r="H123" s="1" t="n">
        <v>914</v>
      </c>
      <c r="I123" s="11" t="n">
        <f aca="false">(G123+10) / (H123/1000)</f>
        <v>28.7746170678337</v>
      </c>
      <c r="J123" s="11" t="n">
        <v>6.8</v>
      </c>
      <c r="K123" s="1" t="s">
        <v>47</v>
      </c>
      <c r="L123" s="11" t="s">
        <v>90</v>
      </c>
      <c r="M123" s="11" t="s">
        <v>200</v>
      </c>
      <c r="N123" s="11" t="s">
        <v>77</v>
      </c>
      <c r="O123" s="11" t="s">
        <v>77</v>
      </c>
      <c r="P123" s="11" t="s">
        <v>92</v>
      </c>
      <c r="Q123" s="11" t="s">
        <v>78</v>
      </c>
      <c r="R123" s="11" t="n">
        <v>2</v>
      </c>
      <c r="S123" s="11" t="str">
        <f aca="false">IF(R123&gt;=2,"&gt; 2","&lt; 2")</f>
        <v>&gt; 2</v>
      </c>
      <c r="T123" s="12" t="n">
        <v>36831</v>
      </c>
      <c r="U123" s="28" t="n">
        <v>1</v>
      </c>
      <c r="V123" s="11" t="s">
        <v>288</v>
      </c>
      <c r="W123" s="11" t="n">
        <f aca="false">R123 *U123</f>
        <v>2</v>
      </c>
      <c r="X123" s="13" t="n">
        <v>0.41</v>
      </c>
      <c r="Y123" s="13" t="n">
        <v>0.11</v>
      </c>
      <c r="Z123" s="13" t="n">
        <f aca="false">Y123*SQRT(AA123)</f>
        <v>0.245967477524977</v>
      </c>
      <c r="AA123" s="11" t="n">
        <v>5</v>
      </c>
      <c r="AB123" s="13" t="n">
        <v>0.37</v>
      </c>
      <c r="AC123" s="13" t="n">
        <v>0.12</v>
      </c>
      <c r="AD123" s="13" t="n">
        <f aca="false">AC123*SQRT(AE123)</f>
        <v>0.268328157299975</v>
      </c>
      <c r="AE123" s="11" t="n">
        <v>5</v>
      </c>
      <c r="AF123" s="11" t="n">
        <f aca="false">LN(AB123/X123)</f>
        <v>-0.102654154060083</v>
      </c>
      <c r="AG123" s="11" t="n">
        <f aca="false">((AD123)^2/((AB123)^2 * AE123)) + ((Z123)^2/((X123)^2 * AA123))</f>
        <v>0.177167231060506</v>
      </c>
      <c r="AH123" s="11" t="n">
        <f aca="false">1/AG123</f>
        <v>5.64438465292987</v>
      </c>
      <c r="AI123" s="11" t="n">
        <f aca="false">AH123/26</f>
        <v>0.21709171742038</v>
      </c>
      <c r="AJ123" s="11" t="n">
        <f aca="false">AI123*AF123</f>
        <v>-0.0222853666052397</v>
      </c>
      <c r="AK123" s="11" t="s">
        <v>284</v>
      </c>
      <c r="AL123" s="11" t="s">
        <v>337</v>
      </c>
      <c r="AM123" s="11" t="s">
        <v>267</v>
      </c>
      <c r="AN123" s="11" t="s">
        <v>58</v>
      </c>
      <c r="AO123" s="11" t="s">
        <v>59</v>
      </c>
      <c r="AP123" s="11" t="s">
        <v>161</v>
      </c>
      <c r="AQ123" s="11" t="s">
        <v>96</v>
      </c>
    </row>
    <row r="124" customFormat="false" ht="13.8" hidden="false" customHeight="false" outlineLevel="0" collapsed="false">
      <c r="A124" s="11" t="s">
        <v>334</v>
      </c>
      <c r="B124" s="11" t="n">
        <v>17</v>
      </c>
      <c r="C124" s="11" t="s">
        <v>335</v>
      </c>
      <c r="D124" s="11" t="n">
        <v>2001</v>
      </c>
      <c r="E124" s="11" t="s">
        <v>336</v>
      </c>
      <c r="F124" s="11" t="s">
        <v>97</v>
      </c>
      <c r="G124" s="1" t="n">
        <v>16.3</v>
      </c>
      <c r="H124" s="1" t="n">
        <v>914</v>
      </c>
      <c r="I124" s="11" t="n">
        <f aca="false">(G124+10) / (H124/1000)</f>
        <v>28.7746170678337</v>
      </c>
      <c r="J124" s="11" t="n">
        <v>6.8</v>
      </c>
      <c r="K124" s="1" t="s">
        <v>47</v>
      </c>
      <c r="L124" s="11" t="s">
        <v>90</v>
      </c>
      <c r="M124" s="11" t="s">
        <v>200</v>
      </c>
      <c r="N124" s="11" t="s">
        <v>77</v>
      </c>
      <c r="O124" s="11" t="s">
        <v>77</v>
      </c>
      <c r="P124" s="11" t="s">
        <v>92</v>
      </c>
      <c r="Q124" s="11" t="s">
        <v>78</v>
      </c>
      <c r="R124" s="11" t="n">
        <v>2</v>
      </c>
      <c r="S124" s="11" t="str">
        <f aca="false">IF(R124&gt;=2,"&gt; 2","&lt; 2")</f>
        <v>&gt; 2</v>
      </c>
      <c r="T124" s="12" t="n">
        <v>36831</v>
      </c>
      <c r="U124" s="28" t="n">
        <v>1</v>
      </c>
      <c r="V124" s="11" t="s">
        <v>288</v>
      </c>
      <c r="W124" s="11" t="n">
        <f aca="false">R124 *U124</f>
        <v>2</v>
      </c>
      <c r="X124" s="13" t="n">
        <v>0.51</v>
      </c>
      <c r="Y124" s="13" t="n">
        <v>0.11</v>
      </c>
      <c r="Z124" s="13" t="n">
        <f aca="false">Y124*SQRT(AA124)</f>
        <v>0.245967477524977</v>
      </c>
      <c r="AA124" s="11" t="n">
        <v>5</v>
      </c>
      <c r="AB124" s="13" t="n">
        <v>0.38</v>
      </c>
      <c r="AC124" s="13" t="n">
        <v>0.15</v>
      </c>
      <c r="AD124" s="13" t="n">
        <f aca="false">AC124*SQRT(AE124)</f>
        <v>0.335410196624968</v>
      </c>
      <c r="AE124" s="11" t="n">
        <v>5</v>
      </c>
      <c r="AF124" s="11" t="n">
        <f aca="false">LN(AB124/X124)</f>
        <v>-0.29423947299794</v>
      </c>
      <c r="AG124" s="11" t="n">
        <f aca="false">((AD124)^2/((AB124)^2 * AE124)) + ((Z124)^2/((X124)^2 * AA124))</f>
        <v>0.202337743527154</v>
      </c>
      <c r="AH124" s="11" t="n">
        <f aca="false">1/AG124</f>
        <v>4.94223164975544</v>
      </c>
      <c r="AI124" s="11" t="n">
        <f aca="false">AH124/26</f>
        <v>0.190085832682902</v>
      </c>
      <c r="AJ124" s="11" t="n">
        <f aca="false">AI124*AF124</f>
        <v>-0.0559307552329916</v>
      </c>
      <c r="AK124" s="11" t="s">
        <v>284</v>
      </c>
      <c r="AL124" s="11" t="s">
        <v>337</v>
      </c>
      <c r="AM124" s="11" t="s">
        <v>267</v>
      </c>
      <c r="AN124" s="11" t="s">
        <v>58</v>
      </c>
      <c r="AO124" s="11" t="s">
        <v>59</v>
      </c>
      <c r="AP124" s="11" t="s">
        <v>161</v>
      </c>
      <c r="AQ124" s="11" t="s">
        <v>96</v>
      </c>
    </row>
    <row r="125" customFormat="false" ht="13.8" hidden="false" customHeight="false" outlineLevel="0" collapsed="false">
      <c r="A125" s="11" t="s">
        <v>197</v>
      </c>
      <c r="B125" s="11" t="n">
        <v>20</v>
      </c>
      <c r="C125" s="11" t="s">
        <v>198</v>
      </c>
      <c r="D125" s="11" t="n">
        <v>2011</v>
      </c>
      <c r="E125" s="11" t="s">
        <v>199</v>
      </c>
      <c r="F125" s="11" t="s">
        <v>46</v>
      </c>
      <c r="G125" s="1" t="n">
        <v>16.3</v>
      </c>
      <c r="H125" s="1" t="n">
        <v>914</v>
      </c>
      <c r="I125" s="11" t="n">
        <f aca="false">(G125+10) / (H125/1000)</f>
        <v>28.7746170678337</v>
      </c>
      <c r="J125" s="11" t="n">
        <v>6.8</v>
      </c>
      <c r="K125" s="1" t="s">
        <v>47</v>
      </c>
      <c r="L125" s="11" t="s">
        <v>90</v>
      </c>
      <c r="M125" s="11" t="s">
        <v>200</v>
      </c>
      <c r="N125" s="11" t="s">
        <v>77</v>
      </c>
      <c r="O125" s="11" t="s">
        <v>77</v>
      </c>
      <c r="P125" s="11" t="s">
        <v>92</v>
      </c>
      <c r="Q125" s="11" t="s">
        <v>78</v>
      </c>
      <c r="R125" s="11" t="n">
        <v>2</v>
      </c>
      <c r="S125" s="11" t="str">
        <f aca="false">IF(R125&gt;=2,"&gt; 2","&lt; 2")</f>
        <v>&gt; 2</v>
      </c>
      <c r="T125" s="12" t="n">
        <v>39173</v>
      </c>
      <c r="U125" s="28" t="n">
        <v>8</v>
      </c>
      <c r="V125" s="11" t="s">
        <v>54</v>
      </c>
      <c r="W125" s="11" t="n">
        <f aca="false">R125 *U125</f>
        <v>16</v>
      </c>
      <c r="X125" s="13" t="n">
        <v>454.76</v>
      </c>
      <c r="Y125" s="13" t="n">
        <v>48.26</v>
      </c>
      <c r="Z125" s="13" t="n">
        <f aca="false">Y125*SQRT(AA125)</f>
        <v>118.212374986716</v>
      </c>
      <c r="AA125" s="11" t="n">
        <v>6</v>
      </c>
      <c r="AB125" s="13" t="n">
        <v>5444.03</v>
      </c>
      <c r="AC125" s="13" t="n">
        <v>60.31</v>
      </c>
      <c r="AD125" s="13" t="n">
        <f aca="false">AC125*SQRT(AE125)</f>
        <v>147.728726387253</v>
      </c>
      <c r="AE125" s="11" t="n">
        <v>6</v>
      </c>
      <c r="AF125" s="11" t="n">
        <f aca="false">LN(AB125/X125)</f>
        <v>2.4825050671492</v>
      </c>
      <c r="AG125" s="11" t="n">
        <f aca="false">((AD125)^2/((AB125)^2 * AE125)) + ((Z125)^2/((X125)^2 * AA125))</f>
        <v>0.0113845861782554</v>
      </c>
      <c r="AH125" s="11" t="n">
        <f aca="false">1/AG125</f>
        <v>87.8380631796704</v>
      </c>
      <c r="AI125" s="1" t="n">
        <f aca="false">AH125</f>
        <v>87.8380631796704</v>
      </c>
      <c r="AJ125" s="11" t="n">
        <f aca="false">AI125*AF125</f>
        <v>218.058436932103</v>
      </c>
      <c r="AK125" s="11" t="s">
        <v>338</v>
      </c>
      <c r="AL125" s="11" t="s">
        <v>309</v>
      </c>
      <c r="AM125" s="11" t="s">
        <v>282</v>
      </c>
      <c r="AN125" s="11" t="s">
        <v>58</v>
      </c>
      <c r="AO125" s="11" t="s">
        <v>82</v>
      </c>
      <c r="AP125" s="11" t="s">
        <v>339</v>
      </c>
      <c r="AQ125" s="11" t="s">
        <v>96</v>
      </c>
    </row>
    <row r="126" customFormat="false" ht="13.8" hidden="false" customHeight="false" outlineLevel="0" collapsed="false">
      <c r="A126" s="11" t="s">
        <v>197</v>
      </c>
      <c r="B126" s="11" t="n">
        <v>20</v>
      </c>
      <c r="C126" s="11" t="s">
        <v>198</v>
      </c>
      <c r="D126" s="11" t="n">
        <v>2011</v>
      </c>
      <c r="E126" s="11" t="s">
        <v>199</v>
      </c>
      <c r="F126" s="11" t="s">
        <v>46</v>
      </c>
      <c r="G126" s="1" t="n">
        <v>16.3</v>
      </c>
      <c r="H126" s="1" t="n">
        <v>914</v>
      </c>
      <c r="I126" s="11" t="n">
        <f aca="false">(G126+10) / (H126/1000)</f>
        <v>28.7746170678337</v>
      </c>
      <c r="J126" s="11" t="n">
        <v>6.8</v>
      </c>
      <c r="K126" s="1" t="s">
        <v>47</v>
      </c>
      <c r="L126" s="11" t="s">
        <v>90</v>
      </c>
      <c r="M126" s="11" t="s">
        <v>200</v>
      </c>
      <c r="N126" s="11" t="s">
        <v>77</v>
      </c>
      <c r="O126" s="11" t="s">
        <v>77</v>
      </c>
      <c r="P126" s="11" t="s">
        <v>92</v>
      </c>
      <c r="Q126" s="11" t="s">
        <v>78</v>
      </c>
      <c r="R126" s="11" t="n">
        <v>2</v>
      </c>
      <c r="S126" s="11" t="str">
        <f aca="false">IF(R126&gt;=2,"&gt; 2","&lt; 2")</f>
        <v>&gt; 2</v>
      </c>
      <c r="T126" s="12" t="n">
        <v>39173</v>
      </c>
      <c r="U126" s="28" t="n">
        <v>8</v>
      </c>
      <c r="V126" s="11" t="s">
        <v>54</v>
      </c>
      <c r="W126" s="11" t="n">
        <f aca="false">R126 *U126</f>
        <v>16</v>
      </c>
      <c r="X126" s="13" t="n">
        <v>770.81</v>
      </c>
      <c r="Y126" s="13" t="n">
        <v>65.14</v>
      </c>
      <c r="Z126" s="13" t="n">
        <f aca="false">Y126*SQRT(AA126)</f>
        <v>159.559761844896</v>
      </c>
      <c r="AA126" s="11" t="n">
        <v>6</v>
      </c>
      <c r="AB126" s="13" t="n">
        <v>944.51</v>
      </c>
      <c r="AC126" s="13" t="n">
        <v>120.63</v>
      </c>
      <c r="AD126" s="13" t="n">
        <f aca="false">AC126*SQRT(AE126)</f>
        <v>295.481947671935</v>
      </c>
      <c r="AE126" s="11" t="n">
        <v>6</v>
      </c>
      <c r="AF126" s="11" t="n">
        <f aca="false">LN(AB126/X126)</f>
        <v>0.203224364507963</v>
      </c>
      <c r="AG126" s="11" t="n">
        <f aca="false">((AD126)^2/((AB126)^2 * AE126)) + ((Z126)^2/((X126)^2 * AA126))</f>
        <v>0.02345332376058</v>
      </c>
      <c r="AH126" s="11" t="n">
        <f aca="false">1/AG126</f>
        <v>42.6378798249818</v>
      </c>
      <c r="AI126" s="11" t="n">
        <f aca="false">AH126</f>
        <v>42.6378798249818</v>
      </c>
      <c r="AJ126" s="11" t="n">
        <f aca="false">AI126*AF126</f>
        <v>8.66505603139882</v>
      </c>
      <c r="AK126" s="11" t="s">
        <v>338</v>
      </c>
      <c r="AL126" s="11" t="s">
        <v>309</v>
      </c>
      <c r="AM126" s="11" t="s">
        <v>267</v>
      </c>
      <c r="AN126" s="11" t="s">
        <v>58</v>
      </c>
      <c r="AO126" s="11" t="s">
        <v>82</v>
      </c>
      <c r="AP126" s="11" t="s">
        <v>339</v>
      </c>
      <c r="AQ126" s="11" t="s">
        <v>96</v>
      </c>
    </row>
    <row r="127" customFormat="false" ht="13.8" hidden="false" customHeight="false" outlineLevel="0" collapsed="false">
      <c r="A127" s="11" t="s">
        <v>197</v>
      </c>
      <c r="B127" s="11" t="n">
        <v>20</v>
      </c>
      <c r="C127" s="11" t="s">
        <v>198</v>
      </c>
      <c r="D127" s="11" t="n">
        <v>2011</v>
      </c>
      <c r="E127" s="11" t="s">
        <v>199</v>
      </c>
      <c r="F127" s="11" t="s">
        <v>46</v>
      </c>
      <c r="G127" s="1" t="n">
        <v>16.3</v>
      </c>
      <c r="H127" s="1" t="n">
        <v>914</v>
      </c>
      <c r="I127" s="11" t="n">
        <f aca="false">(G127+10) / (H127/1000)</f>
        <v>28.7746170678337</v>
      </c>
      <c r="J127" s="11" t="n">
        <v>6.8</v>
      </c>
      <c r="K127" s="1" t="s">
        <v>47</v>
      </c>
      <c r="L127" s="11" t="s">
        <v>90</v>
      </c>
      <c r="M127" s="11" t="s">
        <v>200</v>
      </c>
      <c r="N127" s="11" t="s">
        <v>77</v>
      </c>
      <c r="O127" s="11" t="s">
        <v>77</v>
      </c>
      <c r="P127" s="11" t="s">
        <v>92</v>
      </c>
      <c r="Q127" s="11" t="s">
        <v>78</v>
      </c>
      <c r="R127" s="11" t="n">
        <v>2</v>
      </c>
      <c r="S127" s="11" t="str">
        <f aca="false">IF(R127&gt;=2,"&gt; 2","&lt; 2")</f>
        <v>&gt; 2</v>
      </c>
      <c r="T127" s="12" t="n">
        <v>39173</v>
      </c>
      <c r="U127" s="28" t="n">
        <v>8</v>
      </c>
      <c r="V127" s="11" t="s">
        <v>54</v>
      </c>
      <c r="W127" s="11" t="n">
        <f aca="false">R127 *U127</f>
        <v>16</v>
      </c>
      <c r="X127" s="13" t="n">
        <v>3.44</v>
      </c>
      <c r="Y127" s="13" t="n">
        <v>0.57</v>
      </c>
      <c r="Z127" s="13" t="n">
        <f aca="false">Y127*SQRT(AA127)</f>
        <v>2.41830519165799</v>
      </c>
      <c r="AA127" s="11" t="n">
        <v>18</v>
      </c>
      <c r="AB127" s="13" t="n">
        <v>3.48</v>
      </c>
      <c r="AC127" s="13" t="n">
        <v>0.67</v>
      </c>
      <c r="AD127" s="13" t="n">
        <f aca="false">AC127*SQRT(AE127)</f>
        <v>2.84256926036992</v>
      </c>
      <c r="AE127" s="11" t="n">
        <v>18</v>
      </c>
      <c r="AF127" s="11" t="n">
        <f aca="false">LN(AB127/X127)</f>
        <v>0.011560822401076</v>
      </c>
      <c r="AG127" s="11" t="n">
        <f aca="false">((AD127)^2/((AB127)^2 * AE127)) + ((Z127)^2/((X127)^2 * AA127))</f>
        <v>0.0645230333518613</v>
      </c>
      <c r="AH127" s="11" t="n">
        <f aca="false">1/AG127</f>
        <v>15.4983414147121</v>
      </c>
      <c r="AI127" s="11" t="n">
        <f aca="false">AH127</f>
        <v>15.4983414147121</v>
      </c>
      <c r="AJ127" s="11" t="n">
        <f aca="false">AI127*AF127</f>
        <v>0.179173572606727</v>
      </c>
      <c r="AK127" s="11" t="s">
        <v>55</v>
      </c>
      <c r="AL127" s="11" t="s">
        <v>340</v>
      </c>
      <c r="AM127" s="11" t="s">
        <v>341</v>
      </c>
      <c r="AN127" s="11" t="s">
        <v>58</v>
      </c>
      <c r="AO127" s="11" t="s">
        <v>82</v>
      </c>
      <c r="AP127" s="11" t="s">
        <v>342</v>
      </c>
      <c r="AQ127" s="11" t="s">
        <v>96</v>
      </c>
    </row>
    <row r="128" customFormat="false" ht="13.8" hidden="false" customHeight="false" outlineLevel="0" collapsed="false">
      <c r="A128" s="11" t="s">
        <v>209</v>
      </c>
      <c r="B128" s="11" t="n">
        <v>23</v>
      </c>
      <c r="C128" s="11" t="s">
        <v>210</v>
      </c>
      <c r="D128" s="11" t="n">
        <v>2017</v>
      </c>
      <c r="E128" s="11" t="s">
        <v>89</v>
      </c>
      <c r="F128" s="11" t="s">
        <v>46</v>
      </c>
      <c r="G128" s="1" t="n">
        <v>7</v>
      </c>
      <c r="H128" s="1" t="n">
        <v>600</v>
      </c>
      <c r="I128" s="11" t="n">
        <f aca="false">(G128+10) / (H128/1000)</f>
        <v>28.3333333333333</v>
      </c>
      <c r="J128" s="11" t="n">
        <v>7.9</v>
      </c>
      <c r="K128" s="1" t="s">
        <v>74</v>
      </c>
      <c r="L128" s="11" t="s">
        <v>90</v>
      </c>
      <c r="M128" s="11" t="s">
        <v>211</v>
      </c>
      <c r="N128" s="11" t="s">
        <v>77</v>
      </c>
      <c r="O128" s="11" t="s">
        <v>77</v>
      </c>
      <c r="P128" s="11" t="s">
        <v>92</v>
      </c>
      <c r="Q128" s="11" t="s">
        <v>78</v>
      </c>
      <c r="R128" s="11" t="n">
        <v>3</v>
      </c>
      <c r="S128" s="11" t="str">
        <f aca="false">IF(R128&gt;=2,"&gt; 2","&lt; 2")</f>
        <v>&gt; 2</v>
      </c>
      <c r="T128" s="12" t="n">
        <v>406607</v>
      </c>
      <c r="U128" s="28" t="n">
        <v>2</v>
      </c>
      <c r="V128" s="11" t="s">
        <v>288</v>
      </c>
      <c r="W128" s="11" t="n">
        <f aca="false">R128 *U128</f>
        <v>6</v>
      </c>
      <c r="X128" s="13" t="n">
        <v>6.4</v>
      </c>
      <c r="Y128" s="13" t="n">
        <v>0.8</v>
      </c>
      <c r="Z128" s="13" t="n">
        <f aca="false">Y128*SQRT(AA128)</f>
        <v>1.95959179422654</v>
      </c>
      <c r="AA128" s="11" t="n">
        <v>6</v>
      </c>
      <c r="AB128" s="13" t="n">
        <v>6.8</v>
      </c>
      <c r="AC128" s="13" t="n">
        <v>0.6</v>
      </c>
      <c r="AD128" s="13" t="n">
        <f aca="false">AC128*SQRT(AE128)</f>
        <v>1.46969384566991</v>
      </c>
      <c r="AE128" s="11" t="n">
        <v>6</v>
      </c>
      <c r="AF128" s="11" t="n">
        <f aca="false">LN(AB128/X128)</f>
        <v>0.0606246218164348</v>
      </c>
      <c r="AG128" s="11" t="n">
        <f aca="false">((AD128)^2/((AB128)^2 * AE128)) + ((Z128)^2/((X128)^2 * AA128))</f>
        <v>0.0234104671280277</v>
      </c>
      <c r="AH128" s="11" t="n">
        <f aca="false">1/AG128</f>
        <v>42.7159353348729</v>
      </c>
      <c r="AI128" s="11" t="n">
        <f aca="false">AH128/4</f>
        <v>10.6789838337182</v>
      </c>
      <c r="AJ128" s="11" t="n">
        <f aca="false">AI128*AF128</f>
        <v>0.647409356302989</v>
      </c>
      <c r="AK128" s="11" t="s">
        <v>343</v>
      </c>
      <c r="AL128" s="11" t="s">
        <v>344</v>
      </c>
      <c r="AM128" s="11" t="s">
        <v>267</v>
      </c>
      <c r="AN128" s="11" t="s">
        <v>58</v>
      </c>
      <c r="AO128" s="11" t="s">
        <v>59</v>
      </c>
      <c r="AP128" s="11" t="s">
        <v>212</v>
      </c>
      <c r="AQ128" s="11" t="s">
        <v>162</v>
      </c>
    </row>
    <row r="129" customFormat="false" ht="13.8" hidden="false" customHeight="false" outlineLevel="0" collapsed="false">
      <c r="A129" s="11" t="s">
        <v>213</v>
      </c>
      <c r="B129" s="11" t="n">
        <v>23</v>
      </c>
      <c r="C129" s="11" t="s">
        <v>210</v>
      </c>
      <c r="D129" s="11" t="n">
        <v>2018</v>
      </c>
      <c r="E129" s="11" t="s">
        <v>89</v>
      </c>
      <c r="F129" s="11" t="s">
        <v>46</v>
      </c>
      <c r="G129" s="1" t="n">
        <v>8</v>
      </c>
      <c r="H129" s="1" t="n">
        <v>600</v>
      </c>
      <c r="I129" s="11" t="n">
        <f aca="false">(G129+10) / (H129/1000)</f>
        <v>30</v>
      </c>
      <c r="J129" s="11" t="n">
        <v>7.9</v>
      </c>
      <c r="K129" s="1" t="s">
        <v>74</v>
      </c>
      <c r="L129" s="11" t="s">
        <v>90</v>
      </c>
      <c r="M129" s="11" t="s">
        <v>211</v>
      </c>
      <c r="N129" s="11" t="s">
        <v>77</v>
      </c>
      <c r="O129" s="11" t="s">
        <v>77</v>
      </c>
      <c r="P129" s="11" t="s">
        <v>92</v>
      </c>
      <c r="Q129" s="11" t="s">
        <v>78</v>
      </c>
      <c r="R129" s="11" t="n">
        <v>3</v>
      </c>
      <c r="S129" s="11" t="str">
        <f aca="false">IF(R129&gt;=2,"&gt; 2","&lt; 2")</f>
        <v>&gt; 2</v>
      </c>
      <c r="T129" s="12" t="n">
        <v>41244</v>
      </c>
      <c r="U129" s="28" t="n">
        <v>2</v>
      </c>
      <c r="V129" s="11" t="s">
        <v>288</v>
      </c>
      <c r="W129" s="11" t="n">
        <f aca="false">R129 *U129</f>
        <v>6</v>
      </c>
      <c r="X129" s="13" t="n">
        <v>2.4</v>
      </c>
      <c r="Y129" s="13" t="n">
        <v>0.2</v>
      </c>
      <c r="Z129" s="13" t="n">
        <f aca="false">Y129*SQRT(AA129)</f>
        <v>0.346410161513775</v>
      </c>
      <c r="AA129" s="11" t="n">
        <v>3</v>
      </c>
      <c r="AB129" s="13" t="n">
        <v>2.7</v>
      </c>
      <c r="AC129" s="13" t="n">
        <v>0.57</v>
      </c>
      <c r="AD129" s="13" t="n">
        <f aca="false">AC129*SQRT(AE129)</f>
        <v>0.98726896031426</v>
      </c>
      <c r="AE129" s="11" t="n">
        <v>3</v>
      </c>
      <c r="AF129" s="11" t="n">
        <f aca="false">LN(AB129/X129)</f>
        <v>0.117783035656384</v>
      </c>
      <c r="AG129" s="11" t="n">
        <f aca="false">((AD129)^2/((AB129)^2 * AE129)) + ((Z129)^2/((X129)^2 * AA129))</f>
        <v>0.0515123456790123</v>
      </c>
      <c r="AH129" s="11" t="n">
        <f aca="false">1/AG129</f>
        <v>19.4128220491312</v>
      </c>
      <c r="AI129" s="11" t="n">
        <f aca="false">AH129/4</f>
        <v>4.85320551228281</v>
      </c>
      <c r="AJ129" s="11" t="n">
        <f aca="false">AI129*AF129</f>
        <v>0.571625277900965</v>
      </c>
      <c r="AK129" s="11" t="s">
        <v>343</v>
      </c>
      <c r="AL129" s="11" t="s">
        <v>344</v>
      </c>
      <c r="AM129" s="11" t="s">
        <v>267</v>
      </c>
      <c r="AN129" s="11" t="s">
        <v>58</v>
      </c>
      <c r="AO129" s="11" t="s">
        <v>59</v>
      </c>
      <c r="AP129" s="11" t="s">
        <v>212</v>
      </c>
      <c r="AQ129" s="11" t="s">
        <v>162</v>
      </c>
    </row>
    <row r="130" customFormat="false" ht="13.8" hidden="false" customHeight="false" outlineLevel="0" collapsed="false">
      <c r="A130" s="11" t="s">
        <v>213</v>
      </c>
      <c r="B130" s="11" t="n">
        <v>23</v>
      </c>
      <c r="C130" s="11" t="s">
        <v>210</v>
      </c>
      <c r="D130" s="11" t="n">
        <v>2018</v>
      </c>
      <c r="E130" s="11" t="s">
        <v>89</v>
      </c>
      <c r="F130" s="11" t="s">
        <v>46</v>
      </c>
      <c r="G130" s="1" t="n">
        <v>8</v>
      </c>
      <c r="H130" s="1" t="n">
        <v>600</v>
      </c>
      <c r="I130" s="11" t="n">
        <f aca="false">(G130+10) / (H130/1000)</f>
        <v>30</v>
      </c>
      <c r="J130" s="11" t="n">
        <v>7.9</v>
      </c>
      <c r="K130" s="1" t="s">
        <v>74</v>
      </c>
      <c r="L130" s="11" t="s">
        <v>90</v>
      </c>
      <c r="M130" s="11" t="s">
        <v>211</v>
      </c>
      <c r="N130" s="11" t="s">
        <v>77</v>
      </c>
      <c r="O130" s="11" t="s">
        <v>77</v>
      </c>
      <c r="P130" s="11" t="s">
        <v>92</v>
      </c>
      <c r="Q130" s="11" t="s">
        <v>78</v>
      </c>
      <c r="R130" s="11" t="n">
        <v>3</v>
      </c>
      <c r="S130" s="11" t="str">
        <f aca="false">IF(R130&gt;=2,"&gt; 2","&lt; 2")</f>
        <v>&gt; 2</v>
      </c>
      <c r="T130" s="12" t="n">
        <v>41395</v>
      </c>
      <c r="U130" s="28" t="n">
        <v>2</v>
      </c>
      <c r="V130" s="11" t="s">
        <v>288</v>
      </c>
      <c r="W130" s="11" t="n">
        <f aca="false">R130 *U130</f>
        <v>6</v>
      </c>
      <c r="X130" s="13" t="n">
        <v>2.8</v>
      </c>
      <c r="Y130" s="13" t="n">
        <v>0.26</v>
      </c>
      <c r="Z130" s="13" t="n">
        <f aca="false">Y130*SQRT(AA130)</f>
        <v>0.450333209967908</v>
      </c>
      <c r="AA130" s="11" t="n">
        <v>3</v>
      </c>
      <c r="AB130" s="13" t="n">
        <v>3.2</v>
      </c>
      <c r="AC130" s="13" t="n">
        <v>0.14</v>
      </c>
      <c r="AD130" s="13" t="n">
        <f aca="false">AC130*SQRT(AE130)</f>
        <v>0.242487113059643</v>
      </c>
      <c r="AE130" s="11" t="n">
        <v>3</v>
      </c>
      <c r="AF130" s="11" t="n">
        <f aca="false">LN(AB130/X130)</f>
        <v>0.133531392624523</v>
      </c>
      <c r="AG130" s="11" t="n">
        <f aca="false">((AD130)^2/((AB130)^2 * AE130)) + ((Z130)^2/((X130)^2 * AA130))</f>
        <v>0.0105365114795918</v>
      </c>
      <c r="AH130" s="11" t="n">
        <f aca="false">1/AG130</f>
        <v>94.9080729363702</v>
      </c>
      <c r="AI130" s="11" t="n">
        <f aca="false">AH130/4</f>
        <v>23.7270182340925</v>
      </c>
      <c r="AJ130" s="11" t="n">
        <f aca="false">AI130*AF130</f>
        <v>3.16830178762583</v>
      </c>
      <c r="AK130" s="11" t="s">
        <v>343</v>
      </c>
      <c r="AL130" s="11" t="s">
        <v>344</v>
      </c>
      <c r="AM130" s="11" t="s">
        <v>267</v>
      </c>
      <c r="AN130" s="11" t="s">
        <v>58</v>
      </c>
      <c r="AO130" s="11" t="s">
        <v>59</v>
      </c>
      <c r="AP130" s="11" t="s">
        <v>212</v>
      </c>
      <c r="AQ130" s="11" t="s">
        <v>162</v>
      </c>
    </row>
    <row r="131" customFormat="false" ht="13.8" hidden="false" customHeight="false" outlineLevel="0" collapsed="false">
      <c r="A131" s="11" t="s">
        <v>213</v>
      </c>
      <c r="B131" s="11" t="n">
        <v>23</v>
      </c>
      <c r="C131" s="11" t="s">
        <v>210</v>
      </c>
      <c r="D131" s="11" t="n">
        <v>2018</v>
      </c>
      <c r="E131" s="11" t="s">
        <v>89</v>
      </c>
      <c r="F131" s="11" t="s">
        <v>46</v>
      </c>
      <c r="G131" s="1" t="n">
        <v>8</v>
      </c>
      <c r="H131" s="1" t="n">
        <v>600</v>
      </c>
      <c r="I131" s="11" t="n">
        <f aca="false">(G131+10) / (H131/1000)</f>
        <v>30</v>
      </c>
      <c r="J131" s="11" t="n">
        <v>7.9</v>
      </c>
      <c r="K131" s="1" t="s">
        <v>74</v>
      </c>
      <c r="L131" s="11" t="s">
        <v>90</v>
      </c>
      <c r="M131" s="11" t="s">
        <v>211</v>
      </c>
      <c r="N131" s="11" t="s">
        <v>77</v>
      </c>
      <c r="O131" s="11" t="s">
        <v>77</v>
      </c>
      <c r="P131" s="11" t="s">
        <v>92</v>
      </c>
      <c r="Q131" s="11" t="s">
        <v>78</v>
      </c>
      <c r="R131" s="11" t="n">
        <v>3</v>
      </c>
      <c r="S131" s="11" t="str">
        <f aca="false">IF(R131&gt;=2,"&gt; 2","&lt; 2")</f>
        <v>&gt; 2</v>
      </c>
      <c r="T131" s="12" t="n">
        <v>41426</v>
      </c>
      <c r="U131" s="28" t="n">
        <v>2</v>
      </c>
      <c r="V131" s="11" t="s">
        <v>288</v>
      </c>
      <c r="W131" s="11" t="n">
        <f aca="false">R131 *U131</f>
        <v>6</v>
      </c>
      <c r="X131" s="13" t="n">
        <v>3.4</v>
      </c>
      <c r="Y131" s="13" t="n">
        <v>0.59</v>
      </c>
      <c r="Z131" s="13" t="n">
        <f aca="false">Y131*SQRT(AA131)</f>
        <v>1.02190997646564</v>
      </c>
      <c r="AA131" s="11" t="n">
        <v>3</v>
      </c>
      <c r="AB131" s="13" t="n">
        <v>7</v>
      </c>
      <c r="AC131" s="13" t="n">
        <v>1.73</v>
      </c>
      <c r="AD131" s="13" t="n">
        <f aca="false">AC131*SQRT(AE131)</f>
        <v>2.99644789709416</v>
      </c>
      <c r="AE131" s="11" t="n">
        <v>3</v>
      </c>
      <c r="AF131" s="11" t="n">
        <f aca="false">LN(AB131/X131)</f>
        <v>0.722134717433198</v>
      </c>
      <c r="AG131" s="11" t="n">
        <f aca="false">((AD131)^2/((AB131)^2 * AE131)) + ((Z131)^2/((X131)^2 * AA131))</f>
        <v>0.0911920485841395</v>
      </c>
      <c r="AH131" s="11" t="n">
        <f aca="false">1/AG131</f>
        <v>10.9658683572322</v>
      </c>
      <c r="AI131" s="11" t="n">
        <f aca="false">AH131/4</f>
        <v>2.74146708930806</v>
      </c>
      <c r="AJ131" s="11" t="n">
        <f aca="false">AI131*AF131</f>
        <v>1.97970856188989</v>
      </c>
      <c r="AK131" s="11" t="s">
        <v>343</v>
      </c>
      <c r="AL131" s="11" t="s">
        <v>344</v>
      </c>
      <c r="AM131" s="11" t="s">
        <v>267</v>
      </c>
      <c r="AN131" s="11" t="s">
        <v>58</v>
      </c>
      <c r="AO131" s="11" t="s">
        <v>59</v>
      </c>
      <c r="AP131" s="11" t="s">
        <v>212</v>
      </c>
      <c r="AQ131" s="11" t="s">
        <v>162</v>
      </c>
    </row>
    <row r="132" customFormat="false" ht="13.8" hidden="false" customHeight="false" outlineLevel="0" collapsed="false">
      <c r="A132" s="11" t="s">
        <v>218</v>
      </c>
      <c r="B132" s="11" t="n">
        <v>25</v>
      </c>
      <c r="C132" s="11" t="s">
        <v>219</v>
      </c>
      <c r="D132" s="11" t="n">
        <v>2016</v>
      </c>
      <c r="E132" s="11" t="s">
        <v>220</v>
      </c>
      <c r="F132" s="11" t="s">
        <v>46</v>
      </c>
      <c r="G132" s="1" t="n">
        <v>1.34</v>
      </c>
      <c r="H132" s="1" t="n">
        <v>408.45</v>
      </c>
      <c r="I132" s="11" t="n">
        <f aca="false">(G132+10) / (H132/1000)</f>
        <v>27.7634961439589</v>
      </c>
      <c r="J132" s="11" t="n">
        <v>7.7</v>
      </c>
      <c r="K132" s="11" t="s">
        <v>74</v>
      </c>
      <c r="L132" s="11" t="s">
        <v>90</v>
      </c>
      <c r="M132" s="11" t="s">
        <v>221</v>
      </c>
      <c r="N132" s="11" t="s">
        <v>77</v>
      </c>
      <c r="O132" s="11" t="s">
        <v>77</v>
      </c>
      <c r="P132" s="11" t="s">
        <v>92</v>
      </c>
      <c r="Q132" s="11" t="s">
        <v>184</v>
      </c>
      <c r="R132" s="11" t="n">
        <v>1.03</v>
      </c>
      <c r="S132" s="11" t="str">
        <f aca="false">IF(R132&gt;=2,"&gt; 2","&lt; 2")</f>
        <v>&lt; 2</v>
      </c>
      <c r="T132" s="11" t="n">
        <v>2011</v>
      </c>
      <c r="U132" s="28" t="n">
        <v>3</v>
      </c>
      <c r="V132" s="11" t="s">
        <v>80</v>
      </c>
      <c r="W132" s="11" t="n">
        <f aca="false">R132 *U132</f>
        <v>3.09</v>
      </c>
      <c r="X132" s="2" t="n">
        <v>3.59</v>
      </c>
      <c r="Y132" s="2" t="n">
        <v>0.2</v>
      </c>
      <c r="Z132" s="13" t="n">
        <f aca="false">Y132*SQRT(AA132)</f>
        <v>0.489897948556636</v>
      </c>
      <c r="AA132" s="11" t="n">
        <v>6</v>
      </c>
      <c r="AB132" s="2" t="n">
        <v>3.59</v>
      </c>
      <c r="AC132" s="2" t="n">
        <v>0.12</v>
      </c>
      <c r="AD132" s="13" t="n">
        <f aca="false">AC132*SQRT(AE132)</f>
        <v>0.293938769133982</v>
      </c>
      <c r="AE132" s="11" t="n">
        <v>6</v>
      </c>
      <c r="AF132" s="11" t="n">
        <f aca="false">LN(AB132/X132)</f>
        <v>0</v>
      </c>
      <c r="AG132" s="11" t="n">
        <f aca="false">((AD132)^2/((AB132)^2 * AE132)) + ((Z132)^2/((X132)^2 * AA132))</f>
        <v>0.00422094800630039</v>
      </c>
      <c r="AH132" s="11" t="n">
        <f aca="false">1/AG132</f>
        <v>236.913602941176</v>
      </c>
      <c r="AI132" s="11" t="n">
        <f aca="false">AH132/3</f>
        <v>78.9712009803921</v>
      </c>
      <c r="AJ132" s="11" t="n">
        <f aca="false">AI132*AF132</f>
        <v>0</v>
      </c>
      <c r="AK132" s="11" t="s">
        <v>284</v>
      </c>
      <c r="AL132" s="11" t="s">
        <v>345</v>
      </c>
      <c r="AM132" s="11" t="s">
        <v>267</v>
      </c>
      <c r="AN132" s="11" t="s">
        <v>58</v>
      </c>
      <c r="AO132" s="11" t="s">
        <v>59</v>
      </c>
      <c r="AP132" s="11" t="s">
        <v>346</v>
      </c>
      <c r="AQ132" s="11" t="s">
        <v>162</v>
      </c>
    </row>
    <row r="133" customFormat="false" ht="13.8" hidden="false" customHeight="false" outlineLevel="0" collapsed="false">
      <c r="A133" s="11" t="s">
        <v>218</v>
      </c>
      <c r="B133" s="11" t="n">
        <v>25</v>
      </c>
      <c r="C133" s="11" t="s">
        <v>219</v>
      </c>
      <c r="D133" s="11" t="n">
        <v>2016</v>
      </c>
      <c r="E133" s="11" t="s">
        <v>220</v>
      </c>
      <c r="F133" s="11" t="s">
        <v>46</v>
      </c>
      <c r="G133" s="1" t="n">
        <v>1.34</v>
      </c>
      <c r="H133" s="1" t="n">
        <v>408.45</v>
      </c>
      <c r="I133" s="11" t="n">
        <f aca="false">(G133+10) / (H133/1000)</f>
        <v>27.7634961439589</v>
      </c>
      <c r="J133" s="11" t="n">
        <v>7.7</v>
      </c>
      <c r="K133" s="11" t="s">
        <v>74</v>
      </c>
      <c r="L133" s="11" t="s">
        <v>90</v>
      </c>
      <c r="M133" s="11" t="s">
        <v>221</v>
      </c>
      <c r="N133" s="11" t="s">
        <v>77</v>
      </c>
      <c r="O133" s="11" t="s">
        <v>77</v>
      </c>
      <c r="P133" s="11" t="s">
        <v>92</v>
      </c>
      <c r="Q133" s="11" t="s">
        <v>184</v>
      </c>
      <c r="R133" s="11" t="n">
        <v>1.03</v>
      </c>
      <c r="S133" s="11" t="str">
        <f aca="false">IF(R133&gt;=2,"&gt; 2","&lt; 2")</f>
        <v>&lt; 2</v>
      </c>
      <c r="T133" s="11" t="n">
        <v>2012</v>
      </c>
      <c r="U133" s="28" t="n">
        <v>3</v>
      </c>
      <c r="V133" s="11" t="s">
        <v>80</v>
      </c>
      <c r="W133" s="11" t="n">
        <f aca="false">R133 *U133</f>
        <v>3.09</v>
      </c>
      <c r="X133" s="2" t="n">
        <v>4.57</v>
      </c>
      <c r="Y133" s="2" t="n">
        <v>0.14</v>
      </c>
      <c r="Z133" s="13" t="n">
        <f aca="false">Y133*SQRT(AA133)</f>
        <v>0.342928563989644</v>
      </c>
      <c r="AA133" s="11" t="n">
        <v>6</v>
      </c>
      <c r="AB133" s="2" t="n">
        <v>4.6</v>
      </c>
      <c r="AC133" s="2" t="n">
        <v>0.17</v>
      </c>
      <c r="AD133" s="13" t="n">
        <f aca="false">AC133*SQRT(AE133)</f>
        <v>0.41641325627314</v>
      </c>
      <c r="AE133" s="11" t="n">
        <v>6</v>
      </c>
      <c r="AF133" s="11" t="n">
        <f aca="false">LN(AB133/X133)</f>
        <v>0.00654309858893589</v>
      </c>
      <c r="AG133" s="11" t="n">
        <f aca="false">((AD133)^2/((AB133)^2 * AE133)) + ((Z133)^2/((X133)^2 * AA133))</f>
        <v>0.00230426158058262</v>
      </c>
      <c r="AH133" s="11" t="n">
        <f aca="false">1/AG133</f>
        <v>433.978506792252</v>
      </c>
      <c r="AI133" s="11" t="n">
        <f aca="false">AH133/3</f>
        <v>144.659502264084</v>
      </c>
      <c r="AJ133" s="11" t="n">
        <f aca="false">AI133*AF133</f>
        <v>0.946521385140296</v>
      </c>
      <c r="AK133" s="11" t="s">
        <v>284</v>
      </c>
      <c r="AL133" s="11" t="s">
        <v>345</v>
      </c>
      <c r="AM133" s="11" t="s">
        <v>267</v>
      </c>
      <c r="AN133" s="11" t="s">
        <v>58</v>
      </c>
      <c r="AO133" s="11" t="s">
        <v>59</v>
      </c>
      <c r="AP133" s="11" t="s">
        <v>346</v>
      </c>
      <c r="AQ133" s="11" t="s">
        <v>162</v>
      </c>
    </row>
    <row r="134" customFormat="false" ht="13.8" hidden="false" customHeight="false" outlineLevel="0" collapsed="false">
      <c r="A134" s="11" t="s">
        <v>218</v>
      </c>
      <c r="B134" s="11" t="n">
        <v>25</v>
      </c>
      <c r="C134" s="11" t="s">
        <v>219</v>
      </c>
      <c r="D134" s="11" t="n">
        <v>2016</v>
      </c>
      <c r="E134" s="11" t="s">
        <v>220</v>
      </c>
      <c r="F134" s="11" t="s">
        <v>46</v>
      </c>
      <c r="G134" s="1" t="n">
        <v>1.34</v>
      </c>
      <c r="H134" s="1" t="n">
        <v>408.45</v>
      </c>
      <c r="I134" s="11" t="n">
        <f aca="false">(G134+10) / (H134/1000)</f>
        <v>27.7634961439589</v>
      </c>
      <c r="J134" s="11" t="n">
        <v>7.7</v>
      </c>
      <c r="K134" s="11" t="s">
        <v>74</v>
      </c>
      <c r="L134" s="11" t="s">
        <v>90</v>
      </c>
      <c r="M134" s="11" t="s">
        <v>221</v>
      </c>
      <c r="N134" s="11" t="s">
        <v>77</v>
      </c>
      <c r="O134" s="11" t="s">
        <v>77</v>
      </c>
      <c r="P134" s="11" t="s">
        <v>92</v>
      </c>
      <c r="Q134" s="11" t="s">
        <v>184</v>
      </c>
      <c r="R134" s="11" t="n">
        <v>1.03</v>
      </c>
      <c r="S134" s="11" t="str">
        <f aca="false">IF(R134&gt;=2,"&gt; 2","&lt; 2")</f>
        <v>&lt; 2</v>
      </c>
      <c r="T134" s="11" t="n">
        <v>2013</v>
      </c>
      <c r="U134" s="28" t="n">
        <v>3</v>
      </c>
      <c r="V134" s="11" t="s">
        <v>80</v>
      </c>
      <c r="W134" s="11" t="n">
        <f aca="false">R134 *U134</f>
        <v>3.09</v>
      </c>
      <c r="X134" s="2" t="n">
        <v>4.08</v>
      </c>
      <c r="Y134" s="2" t="n">
        <v>0.18</v>
      </c>
      <c r="Z134" s="13" t="n">
        <f aca="false">Y134*SQRT(AA134)</f>
        <v>0.440908153700971</v>
      </c>
      <c r="AA134" s="11" t="n">
        <v>6</v>
      </c>
      <c r="AB134" s="2" t="n">
        <v>3.77</v>
      </c>
      <c r="AC134" s="2" t="n">
        <v>0.11</v>
      </c>
      <c r="AD134" s="13" t="n">
        <f aca="false">AC134*SQRT(AE134)</f>
        <v>0.269443871706149</v>
      </c>
      <c r="AE134" s="11" t="n">
        <v>6</v>
      </c>
      <c r="AF134" s="11" t="n">
        <f aca="false">LN(AB134/X134)</f>
        <v>-0.079021986956151</v>
      </c>
      <c r="AG134" s="11" t="n">
        <f aca="false">((AD134)^2/((AB134)^2 * AE134)) + ((Z134)^2/((X134)^2 * AA134))</f>
        <v>0.00279770605829817</v>
      </c>
      <c r="AH134" s="11" t="n">
        <f aca="false">1/AG134</f>
        <v>357.435691656719</v>
      </c>
      <c r="AI134" s="11" t="n">
        <f aca="false">AH134/3</f>
        <v>119.14523055224</v>
      </c>
      <c r="AJ134" s="11" t="n">
        <f aca="false">AI134*AF134</f>
        <v>-9.41509285458669</v>
      </c>
      <c r="AK134" s="11" t="s">
        <v>284</v>
      </c>
      <c r="AL134" s="11" t="s">
        <v>345</v>
      </c>
      <c r="AM134" s="11" t="s">
        <v>267</v>
      </c>
      <c r="AN134" s="11" t="s">
        <v>58</v>
      </c>
      <c r="AO134" s="11" t="s">
        <v>59</v>
      </c>
      <c r="AP134" s="11" t="s">
        <v>346</v>
      </c>
      <c r="AQ134" s="11" t="s">
        <v>162</v>
      </c>
    </row>
    <row r="135" customFormat="false" ht="13.8" hidden="false" customHeight="false" outlineLevel="0" collapsed="false">
      <c r="A135" s="11" t="s">
        <v>218</v>
      </c>
      <c r="B135" s="11" t="n">
        <v>25</v>
      </c>
      <c r="C135" s="11" t="s">
        <v>219</v>
      </c>
      <c r="D135" s="11" t="n">
        <v>2016</v>
      </c>
      <c r="E135" s="11" t="s">
        <v>220</v>
      </c>
      <c r="F135" s="11" t="s">
        <v>46</v>
      </c>
      <c r="G135" s="1" t="n">
        <v>1.34</v>
      </c>
      <c r="H135" s="1" t="n">
        <v>408.45</v>
      </c>
      <c r="I135" s="11" t="n">
        <f aca="false">(G135+10) / (H135/1000)</f>
        <v>27.7634961439589</v>
      </c>
      <c r="J135" s="11" t="n">
        <v>7.7</v>
      </c>
      <c r="K135" s="11" t="s">
        <v>74</v>
      </c>
      <c r="L135" s="11" t="s">
        <v>90</v>
      </c>
      <c r="M135" s="11" t="s">
        <v>221</v>
      </c>
      <c r="N135" s="11" t="s">
        <v>77</v>
      </c>
      <c r="O135" s="11" t="s">
        <v>77</v>
      </c>
      <c r="P135" s="11" t="s">
        <v>92</v>
      </c>
      <c r="Q135" s="11" t="s">
        <v>184</v>
      </c>
      <c r="R135" s="11" t="n">
        <v>1.03</v>
      </c>
      <c r="S135" s="11" t="str">
        <f aca="false">IF(R135&gt;=2,"&gt; 2","&lt; 2")</f>
        <v>&lt; 2</v>
      </c>
      <c r="T135" s="11" t="n">
        <v>2012</v>
      </c>
      <c r="U135" s="28" t="n">
        <v>3</v>
      </c>
      <c r="V135" s="11" t="s">
        <v>80</v>
      </c>
      <c r="W135" s="11" t="n">
        <f aca="false">R135 *U135</f>
        <v>3.09</v>
      </c>
      <c r="X135" s="2" t="n">
        <v>2.82</v>
      </c>
      <c r="Y135" s="2" t="n">
        <v>0.0600000000000001</v>
      </c>
      <c r="Z135" s="13" t="n">
        <f aca="false">Y135*SQRT(AA135)</f>
        <v>0.146969384566991</v>
      </c>
      <c r="AA135" s="11" t="n">
        <v>6</v>
      </c>
      <c r="AB135" s="2" t="n">
        <v>2.6</v>
      </c>
      <c r="AC135" s="2" t="n">
        <v>0.0899999999999999</v>
      </c>
      <c r="AD135" s="13" t="n">
        <f aca="false">AC135*SQRT(AE135)</f>
        <v>0.220454076850486</v>
      </c>
      <c r="AE135" s="11" t="n">
        <v>6</v>
      </c>
      <c r="AF135" s="11" t="n">
        <f aca="false">LN(AB135/X135)</f>
        <v>-0.0812254399225857</v>
      </c>
      <c r="AG135" s="11" t="n">
        <f aca="false">((AD135)^2/((AB135)^2 * AE135)) + ((Z135)^2/((X135)^2 * AA135))</f>
        <v>0.00165091837855357</v>
      </c>
      <c r="AH135" s="11" t="n">
        <f aca="false">1/AG135</f>
        <v>605.723464582263</v>
      </c>
      <c r="AI135" s="11" t="n">
        <f aca="false">AH135/2</f>
        <v>302.861732291131</v>
      </c>
      <c r="AJ135" s="11" t="n">
        <f aca="false">AI135*AF135</f>
        <v>-24.6000774410635</v>
      </c>
      <c r="AK135" s="11" t="s">
        <v>284</v>
      </c>
      <c r="AL135" s="11" t="s">
        <v>345</v>
      </c>
      <c r="AM135" s="11" t="s">
        <v>282</v>
      </c>
      <c r="AN135" s="11" t="s">
        <v>58</v>
      </c>
      <c r="AO135" s="11" t="s">
        <v>59</v>
      </c>
      <c r="AP135" s="11" t="s">
        <v>346</v>
      </c>
      <c r="AQ135" s="11" t="s">
        <v>162</v>
      </c>
    </row>
    <row r="136" customFormat="false" ht="13.8" hidden="false" customHeight="false" outlineLevel="0" collapsed="false">
      <c r="A136" s="11" t="s">
        <v>218</v>
      </c>
      <c r="B136" s="11" t="n">
        <v>25</v>
      </c>
      <c r="C136" s="11" t="s">
        <v>219</v>
      </c>
      <c r="D136" s="11" t="n">
        <v>2016</v>
      </c>
      <c r="E136" s="11" t="s">
        <v>220</v>
      </c>
      <c r="F136" s="11" t="s">
        <v>46</v>
      </c>
      <c r="G136" s="1" t="n">
        <v>1.34</v>
      </c>
      <c r="H136" s="1" t="n">
        <v>408.45</v>
      </c>
      <c r="I136" s="11" t="n">
        <f aca="false">(G136+10) / (H136/1000)</f>
        <v>27.7634961439589</v>
      </c>
      <c r="J136" s="11" t="n">
        <v>7.7</v>
      </c>
      <c r="K136" s="11" t="s">
        <v>74</v>
      </c>
      <c r="L136" s="11" t="s">
        <v>90</v>
      </c>
      <c r="M136" s="11" t="s">
        <v>221</v>
      </c>
      <c r="N136" s="11" t="s">
        <v>77</v>
      </c>
      <c r="O136" s="11" t="s">
        <v>77</v>
      </c>
      <c r="P136" s="11" t="s">
        <v>92</v>
      </c>
      <c r="Q136" s="11" t="s">
        <v>184</v>
      </c>
      <c r="R136" s="11" t="n">
        <v>1.03</v>
      </c>
      <c r="S136" s="11" t="str">
        <f aca="false">IF(R136&gt;=2,"&gt; 2","&lt; 2")</f>
        <v>&lt; 2</v>
      </c>
      <c r="T136" s="11" t="n">
        <v>2013</v>
      </c>
      <c r="U136" s="28" t="n">
        <v>3</v>
      </c>
      <c r="V136" s="11" t="s">
        <v>80</v>
      </c>
      <c r="W136" s="11" t="n">
        <f aca="false">R136 *U136</f>
        <v>3.09</v>
      </c>
      <c r="X136" s="2" t="n">
        <v>2.51</v>
      </c>
      <c r="Y136" s="2" t="n">
        <v>0.0700000000000003</v>
      </c>
      <c r="Z136" s="13" t="n">
        <f aca="false">Y136*SQRT(AA136)</f>
        <v>0.171464281994823</v>
      </c>
      <c r="AA136" s="11" t="n">
        <v>6</v>
      </c>
      <c r="AB136" s="2" t="n">
        <v>2.25</v>
      </c>
      <c r="AC136" s="2" t="n">
        <v>0.0499999999999998</v>
      </c>
      <c r="AD136" s="13" t="n">
        <f aca="false">AC136*SQRT(AE136)</f>
        <v>0.122474487139158</v>
      </c>
      <c r="AE136" s="11" t="n">
        <v>6</v>
      </c>
      <c r="AF136" s="11" t="n">
        <f aca="false">LN(AB136/X136)</f>
        <v>-0.109352536927364</v>
      </c>
      <c r="AG136" s="11" t="n">
        <f aca="false">((AD136)^2/((AB136)^2 * AE136)) + ((Z136)^2/((X136)^2 * AA136))</f>
        <v>0.00127159259278856</v>
      </c>
      <c r="AH136" s="11" t="n">
        <f aca="false">1/AG136</f>
        <v>786.415401970087</v>
      </c>
      <c r="AI136" s="11" t="n">
        <f aca="false">AH136/2</f>
        <v>393.207700985043</v>
      </c>
      <c r="AJ136" s="11" t="n">
        <f aca="false">AI136*AF136</f>
        <v>-42.9982596420909</v>
      </c>
      <c r="AK136" s="11" t="s">
        <v>284</v>
      </c>
      <c r="AL136" s="11" t="s">
        <v>345</v>
      </c>
      <c r="AM136" s="11" t="s">
        <v>282</v>
      </c>
      <c r="AN136" s="11" t="s">
        <v>58</v>
      </c>
      <c r="AO136" s="11" t="s">
        <v>59</v>
      </c>
      <c r="AP136" s="11" t="s">
        <v>346</v>
      </c>
      <c r="AQ136" s="11" t="s">
        <v>162</v>
      </c>
    </row>
    <row r="137" customFormat="false" ht="13.8" hidden="false" customHeight="false" outlineLevel="0" collapsed="false">
      <c r="A137" s="11" t="s">
        <v>347</v>
      </c>
      <c r="B137" s="11" t="n">
        <v>29</v>
      </c>
      <c r="C137" s="11" t="s">
        <v>348</v>
      </c>
      <c r="D137" s="11" t="n">
        <v>2013</v>
      </c>
      <c r="E137" s="11" t="s">
        <v>193</v>
      </c>
      <c r="F137" s="11" t="s">
        <v>46</v>
      </c>
      <c r="G137" s="1" t="n">
        <v>0</v>
      </c>
      <c r="H137" s="1" t="n">
        <v>300</v>
      </c>
      <c r="I137" s="11" t="n">
        <f aca="false">(G137+10) / (H137/1000)</f>
        <v>33.3333333333333</v>
      </c>
      <c r="J137" s="11" t="n">
        <v>8.7</v>
      </c>
      <c r="K137" s="11" t="s">
        <v>74</v>
      </c>
      <c r="L137" s="11" t="s">
        <v>90</v>
      </c>
      <c r="M137" s="11" t="s">
        <v>349</v>
      </c>
      <c r="N137" s="11" t="s">
        <v>77</v>
      </c>
      <c r="O137" s="11" t="s">
        <v>77</v>
      </c>
      <c r="P137" s="11" t="s">
        <v>92</v>
      </c>
      <c r="Q137" s="11" t="s">
        <v>184</v>
      </c>
      <c r="R137" s="11" t="n">
        <v>3.46</v>
      </c>
      <c r="S137" s="11" t="str">
        <f aca="false">IF(R137&gt;=2,"&gt; 2","&lt; 2")</f>
        <v>&gt; 2</v>
      </c>
      <c r="T137" s="16" t="n">
        <v>40695</v>
      </c>
      <c r="U137" s="28" t="n">
        <v>1</v>
      </c>
      <c r="V137" s="11" t="s">
        <v>288</v>
      </c>
      <c r="W137" s="11" t="n">
        <f aca="false">R137 *U137</f>
        <v>3.46</v>
      </c>
      <c r="X137" s="2" t="n">
        <v>0.45</v>
      </c>
      <c r="Y137" s="2" t="n">
        <v>0.05</v>
      </c>
      <c r="Z137" s="13" t="n">
        <f aca="false">Y137*SQRT(AA137)</f>
        <v>0.0866025403784438</v>
      </c>
      <c r="AA137" s="11" t="n">
        <v>3</v>
      </c>
      <c r="AB137" s="2" t="n">
        <v>0.7</v>
      </c>
      <c r="AC137" s="2" t="n">
        <v>0.0600000000000001</v>
      </c>
      <c r="AD137" s="13" t="n">
        <f aca="false">AC137*SQRT(AE137)</f>
        <v>0.103923048454133</v>
      </c>
      <c r="AE137" s="11" t="n">
        <v>3</v>
      </c>
      <c r="AF137" s="11" t="n">
        <f aca="false">LN(AB137/X137)</f>
        <v>0.441832752279039</v>
      </c>
      <c r="AG137" s="11" t="n">
        <f aca="false">((AD137)^2/((AB137)^2 * AE137)) + ((Z137)^2/((X137)^2 * AA137))</f>
        <v>0.0196926177878559</v>
      </c>
      <c r="AH137" s="11" t="n">
        <f aca="false">1/AG137</f>
        <v>50.7804503582395</v>
      </c>
      <c r="AI137" s="11" t="n">
        <f aca="false">AH137/4</f>
        <v>12.6951125895599</v>
      </c>
      <c r="AJ137" s="11" t="n">
        <f aca="false">AI137*AF137</f>
        <v>5.60911653593751</v>
      </c>
      <c r="AK137" s="11" t="s">
        <v>284</v>
      </c>
      <c r="AL137" s="11" t="s">
        <v>350</v>
      </c>
      <c r="AM137" s="11" t="s">
        <v>267</v>
      </c>
      <c r="AN137" s="11" t="s">
        <v>58</v>
      </c>
      <c r="AO137" s="11" t="s">
        <v>110</v>
      </c>
      <c r="AP137" s="11" t="s">
        <v>351</v>
      </c>
      <c r="AQ137" s="11" t="s">
        <v>162</v>
      </c>
    </row>
    <row r="138" customFormat="false" ht="13.8" hidden="false" customHeight="false" outlineLevel="0" collapsed="false">
      <c r="A138" s="11" t="s">
        <v>347</v>
      </c>
      <c r="B138" s="11" t="n">
        <v>29</v>
      </c>
      <c r="C138" s="11" t="s">
        <v>348</v>
      </c>
      <c r="D138" s="11" t="n">
        <v>2013</v>
      </c>
      <c r="E138" s="11" t="s">
        <v>193</v>
      </c>
      <c r="F138" s="11" t="s">
        <v>46</v>
      </c>
      <c r="G138" s="1" t="n">
        <v>0</v>
      </c>
      <c r="H138" s="1" t="n">
        <v>300</v>
      </c>
      <c r="I138" s="11" t="n">
        <f aca="false">(G138+10) / (H138/1000)</f>
        <v>33.3333333333333</v>
      </c>
      <c r="J138" s="11" t="n">
        <v>8.7</v>
      </c>
      <c r="K138" s="11" t="s">
        <v>74</v>
      </c>
      <c r="L138" s="11" t="s">
        <v>90</v>
      </c>
      <c r="M138" s="11" t="s">
        <v>349</v>
      </c>
      <c r="N138" s="11" t="s">
        <v>77</v>
      </c>
      <c r="O138" s="11" t="s">
        <v>77</v>
      </c>
      <c r="P138" s="11" t="s">
        <v>92</v>
      </c>
      <c r="Q138" s="11" t="s">
        <v>184</v>
      </c>
      <c r="R138" s="11" t="n">
        <v>3.46</v>
      </c>
      <c r="S138" s="11" t="str">
        <f aca="false">IF(R138&gt;=2,"&gt; 2","&lt; 2")</f>
        <v>&gt; 2</v>
      </c>
      <c r="T138" s="16" t="n">
        <v>40725</v>
      </c>
      <c r="U138" s="28" t="n">
        <v>1</v>
      </c>
      <c r="V138" s="11" t="s">
        <v>288</v>
      </c>
      <c r="W138" s="11" t="n">
        <f aca="false">R138 *U138</f>
        <v>3.46</v>
      </c>
      <c r="X138" s="2" t="n">
        <v>0.52</v>
      </c>
      <c r="Y138" s="2" t="n">
        <v>0.06</v>
      </c>
      <c r="Z138" s="13" t="n">
        <f aca="false">Y138*SQRT(AA138)</f>
        <v>0.103923048454133</v>
      </c>
      <c r="AA138" s="11" t="n">
        <v>3</v>
      </c>
      <c r="AB138" s="2" t="n">
        <v>1.11</v>
      </c>
      <c r="AC138" s="2" t="n">
        <v>0.0699999999999998</v>
      </c>
      <c r="AD138" s="13" t="n">
        <f aca="false">AC138*SQRT(AE138)</f>
        <v>0.121243556529821</v>
      </c>
      <c r="AE138" s="11" t="n">
        <v>3</v>
      </c>
      <c r="AF138" s="11" t="n">
        <f aca="false">LN(AB138/X138)</f>
        <v>0.758286482730907</v>
      </c>
      <c r="AG138" s="11" t="n">
        <f aca="false">((AD138)^2/((AB138)^2 * AE138)) + ((Z138)^2/((X138)^2 * AA138))</f>
        <v>0.0172905593903514</v>
      </c>
      <c r="AH138" s="11" t="n">
        <f aca="false">1/AG138</f>
        <v>57.8350287821241</v>
      </c>
      <c r="AI138" s="11" t="n">
        <f aca="false">AH138/4</f>
        <v>14.458757195531</v>
      </c>
      <c r="AJ138" s="11" t="n">
        <f aca="false">AI138*AF138</f>
        <v>10.9638801384594</v>
      </c>
      <c r="AK138" s="11" t="s">
        <v>284</v>
      </c>
      <c r="AL138" s="11" t="s">
        <v>350</v>
      </c>
      <c r="AM138" s="11" t="s">
        <v>267</v>
      </c>
      <c r="AN138" s="11" t="s">
        <v>58</v>
      </c>
      <c r="AO138" s="11" t="s">
        <v>110</v>
      </c>
      <c r="AP138" s="11" t="s">
        <v>351</v>
      </c>
      <c r="AQ138" s="11" t="s">
        <v>162</v>
      </c>
    </row>
    <row r="139" customFormat="false" ht="13.8" hidden="false" customHeight="false" outlineLevel="0" collapsed="false">
      <c r="A139" s="11" t="s">
        <v>347</v>
      </c>
      <c r="B139" s="11" t="n">
        <v>29</v>
      </c>
      <c r="C139" s="11" t="s">
        <v>348</v>
      </c>
      <c r="D139" s="11" t="n">
        <v>2013</v>
      </c>
      <c r="E139" s="11" t="s">
        <v>193</v>
      </c>
      <c r="F139" s="11" t="s">
        <v>46</v>
      </c>
      <c r="G139" s="1" t="n">
        <v>0</v>
      </c>
      <c r="H139" s="1" t="n">
        <v>300</v>
      </c>
      <c r="I139" s="11" t="n">
        <f aca="false">(G139+10) / (H139/1000)</f>
        <v>33.3333333333333</v>
      </c>
      <c r="J139" s="11" t="n">
        <v>8.7</v>
      </c>
      <c r="K139" s="11" t="s">
        <v>74</v>
      </c>
      <c r="L139" s="11" t="s">
        <v>90</v>
      </c>
      <c r="M139" s="11" t="s">
        <v>349</v>
      </c>
      <c r="N139" s="11" t="s">
        <v>77</v>
      </c>
      <c r="O139" s="11" t="s">
        <v>77</v>
      </c>
      <c r="P139" s="11" t="s">
        <v>92</v>
      </c>
      <c r="Q139" s="11" t="s">
        <v>184</v>
      </c>
      <c r="R139" s="11" t="n">
        <v>3.46</v>
      </c>
      <c r="S139" s="11" t="str">
        <f aca="false">IF(R139&gt;=2,"&gt; 2","&lt; 2")</f>
        <v>&gt; 2</v>
      </c>
      <c r="T139" s="16" t="n">
        <v>40756</v>
      </c>
      <c r="U139" s="28" t="n">
        <v>1</v>
      </c>
      <c r="V139" s="11" t="s">
        <v>288</v>
      </c>
      <c r="W139" s="11" t="n">
        <f aca="false">R139 *U139</f>
        <v>3.46</v>
      </c>
      <c r="X139" s="2" t="n">
        <v>0.43</v>
      </c>
      <c r="Y139" s="2" t="n">
        <v>0.05</v>
      </c>
      <c r="Z139" s="13" t="n">
        <f aca="false">Y139*SQRT(AA139)</f>
        <v>0.0866025403784438</v>
      </c>
      <c r="AA139" s="11" t="n">
        <v>3</v>
      </c>
      <c r="AB139" s="2" t="n">
        <v>0.75</v>
      </c>
      <c r="AC139" s="2" t="n">
        <v>0.05</v>
      </c>
      <c r="AD139" s="13" t="n">
        <f aca="false">AC139*SQRT(AE139)</f>
        <v>0.0866025403784439</v>
      </c>
      <c r="AE139" s="11" t="n">
        <v>3</v>
      </c>
      <c r="AF139" s="11" t="n">
        <f aca="false">LN(AB139/X139)</f>
        <v>0.556287997842748</v>
      </c>
      <c r="AG139" s="11" t="n">
        <f aca="false">((AD139)^2/((AB139)^2 * AE139)) + ((Z139)^2/((X139)^2 * AA139))</f>
        <v>0.0179652665104261</v>
      </c>
      <c r="AH139" s="11" t="n">
        <f aca="false">1/AG139</f>
        <v>55.662964945143</v>
      </c>
      <c r="AI139" s="11" t="n">
        <f aca="false">AH139/4</f>
        <v>13.9157412362858</v>
      </c>
      <c r="AJ139" s="11" t="n">
        <f aca="false">AI139*AF139</f>
        <v>7.74115983083117</v>
      </c>
      <c r="AK139" s="11" t="s">
        <v>284</v>
      </c>
      <c r="AL139" s="11" t="s">
        <v>350</v>
      </c>
      <c r="AM139" s="11" t="s">
        <v>267</v>
      </c>
      <c r="AN139" s="11" t="s">
        <v>58</v>
      </c>
      <c r="AO139" s="11" t="s">
        <v>110</v>
      </c>
      <c r="AP139" s="11" t="s">
        <v>351</v>
      </c>
      <c r="AQ139" s="11" t="s">
        <v>162</v>
      </c>
    </row>
    <row r="140" customFormat="false" ht="13.8" hidden="false" customHeight="false" outlineLevel="0" collapsed="false">
      <c r="A140" s="11" t="s">
        <v>347</v>
      </c>
      <c r="B140" s="11" t="n">
        <v>29</v>
      </c>
      <c r="C140" s="11" t="s">
        <v>348</v>
      </c>
      <c r="D140" s="11" t="n">
        <v>2013</v>
      </c>
      <c r="E140" s="11" t="s">
        <v>193</v>
      </c>
      <c r="F140" s="11" t="s">
        <v>46</v>
      </c>
      <c r="G140" s="1" t="n">
        <v>0</v>
      </c>
      <c r="H140" s="1" t="n">
        <v>300</v>
      </c>
      <c r="I140" s="11" t="n">
        <f aca="false">(G140+10) / (H140/1000)</f>
        <v>33.3333333333333</v>
      </c>
      <c r="J140" s="11" t="n">
        <v>8.7</v>
      </c>
      <c r="K140" s="11" t="s">
        <v>74</v>
      </c>
      <c r="L140" s="11" t="s">
        <v>90</v>
      </c>
      <c r="M140" s="11" t="s">
        <v>349</v>
      </c>
      <c r="N140" s="11" t="s">
        <v>77</v>
      </c>
      <c r="O140" s="11" t="s">
        <v>77</v>
      </c>
      <c r="P140" s="11" t="s">
        <v>92</v>
      </c>
      <c r="Q140" s="11" t="s">
        <v>184</v>
      </c>
      <c r="R140" s="11" t="n">
        <v>3.46</v>
      </c>
      <c r="S140" s="11" t="str">
        <f aca="false">IF(R140&gt;=2,"&gt; 2","&lt; 2")</f>
        <v>&gt; 2</v>
      </c>
      <c r="T140" s="16" t="n">
        <v>40787</v>
      </c>
      <c r="U140" s="28" t="n">
        <v>1</v>
      </c>
      <c r="V140" s="11" t="s">
        <v>288</v>
      </c>
      <c r="W140" s="11" t="n">
        <f aca="false">R140 *U140</f>
        <v>3.46</v>
      </c>
      <c r="X140" s="2" t="n">
        <v>0.31</v>
      </c>
      <c r="Y140" s="2" t="n">
        <v>0.02</v>
      </c>
      <c r="Z140" s="13" t="n">
        <f aca="false">Y140*SQRT(AA140)</f>
        <v>0.0346410161513776</v>
      </c>
      <c r="AA140" s="11" t="n">
        <v>3</v>
      </c>
      <c r="AB140" s="2" t="n">
        <v>0.49</v>
      </c>
      <c r="AC140" s="2" t="n">
        <v>0.04</v>
      </c>
      <c r="AD140" s="13" t="n">
        <f aca="false">AC140*SQRT(AE140)</f>
        <v>0.0692820323027552</v>
      </c>
      <c r="AE140" s="11" t="n">
        <v>3</v>
      </c>
      <c r="AF140" s="11" t="n">
        <f aca="false">LN(AB140/X140)</f>
        <v>0.45783309362548</v>
      </c>
      <c r="AG140" s="11" t="n">
        <f aca="false">((AD140)^2/((AB140)^2 * AE140)) + ((Z140)^2/((X140)^2 * AA140))</f>
        <v>0.0108262209511212</v>
      </c>
      <c r="AH140" s="11" t="n">
        <f aca="false">1/AG140</f>
        <v>92.3683346677343</v>
      </c>
      <c r="AI140" s="11" t="n">
        <f aca="false">AH140/4</f>
        <v>23.0920836669336</v>
      </c>
      <c r="AJ140" s="11" t="n">
        <f aca="false">AI140*AF140</f>
        <v>10.5723201034906</v>
      </c>
      <c r="AK140" s="11" t="s">
        <v>284</v>
      </c>
      <c r="AL140" s="11" t="s">
        <v>350</v>
      </c>
      <c r="AM140" s="11" t="s">
        <v>267</v>
      </c>
      <c r="AN140" s="11" t="s">
        <v>58</v>
      </c>
      <c r="AO140" s="11" t="s">
        <v>110</v>
      </c>
      <c r="AP140" s="11" t="s">
        <v>351</v>
      </c>
      <c r="AQ140" s="11" t="s">
        <v>162</v>
      </c>
    </row>
    <row r="141" customFormat="false" ht="13.8" hidden="false" customHeight="false" outlineLevel="0" collapsed="false">
      <c r="A141" s="11" t="s">
        <v>352</v>
      </c>
      <c r="B141" s="1" t="n">
        <v>30</v>
      </c>
      <c r="C141" s="11" t="s">
        <v>206</v>
      </c>
      <c r="D141" s="11" t="n">
        <v>2013</v>
      </c>
      <c r="E141" s="11" t="s">
        <v>89</v>
      </c>
      <c r="F141" s="11" t="s">
        <v>46</v>
      </c>
      <c r="G141" s="1" t="n">
        <v>16.3</v>
      </c>
      <c r="H141" s="1" t="n">
        <v>895</v>
      </c>
      <c r="I141" s="11" t="n">
        <f aca="false">(G141+10) / (H141/1000)</f>
        <v>29.3854748603352</v>
      </c>
      <c r="J141" s="11" t="n">
        <v>6.8</v>
      </c>
      <c r="K141" s="11" t="s">
        <v>47</v>
      </c>
      <c r="L141" s="11" t="s">
        <v>90</v>
      </c>
      <c r="M141" s="11" t="s">
        <v>353</v>
      </c>
      <c r="N141" s="11" t="s">
        <v>77</v>
      </c>
      <c r="O141" s="11" t="s">
        <v>77</v>
      </c>
      <c r="P141" s="11" t="s">
        <v>92</v>
      </c>
      <c r="Q141" s="11" t="s">
        <v>78</v>
      </c>
      <c r="R141" s="11" t="n">
        <v>3</v>
      </c>
      <c r="S141" s="11" t="str">
        <f aca="false">IF(R141&gt;=2,"&gt; 2","&lt; 2")</f>
        <v>&gt; 2</v>
      </c>
      <c r="T141" s="1" t="n">
        <v>2010</v>
      </c>
      <c r="U141" s="28" t="n">
        <v>3</v>
      </c>
      <c r="V141" s="11" t="s">
        <v>80</v>
      </c>
      <c r="W141" s="11" t="n">
        <f aca="false">R141 *U141</f>
        <v>9</v>
      </c>
      <c r="X141" s="13" t="n">
        <v>3.27</v>
      </c>
      <c r="Y141" s="13" t="n">
        <v>0.21</v>
      </c>
      <c r="Z141" s="13" t="n">
        <f aca="false">Y141*SQRT(AA141)</f>
        <v>0.5939696961967</v>
      </c>
      <c r="AA141" s="11" t="n">
        <v>8</v>
      </c>
      <c r="AB141" s="2" t="n">
        <v>3.53</v>
      </c>
      <c r="AC141" s="2" t="n">
        <v>0.18</v>
      </c>
      <c r="AD141" s="13" t="n">
        <f aca="false">AC141*SQRT(AE141)</f>
        <v>0.509116882454315</v>
      </c>
      <c r="AE141" s="11" t="n">
        <v>8</v>
      </c>
      <c r="AF141" s="11" t="n">
        <f aca="false">LN(AB141/X141)</f>
        <v>0.0765078860360434</v>
      </c>
      <c r="AG141" s="11" t="n">
        <f aca="false">((AD141)^2/((AB141)^2 * AE141)) + ((Z141)^2/((X141)^2 * AA141))</f>
        <v>0.00672436518370799</v>
      </c>
      <c r="AH141" s="11" t="n">
        <f aca="false">1/AG141</f>
        <v>148.712922734005</v>
      </c>
      <c r="AI141" s="11" t="n">
        <f aca="false">AH141/6</f>
        <v>24.7854871223342</v>
      </c>
      <c r="AJ141" s="11" t="n">
        <f aca="false">AI141*AF141</f>
        <v>1.89628522410336</v>
      </c>
      <c r="AK141" s="11" t="s">
        <v>284</v>
      </c>
      <c r="AL141" s="11" t="s">
        <v>354</v>
      </c>
      <c r="AM141" s="11" t="s">
        <v>267</v>
      </c>
      <c r="AN141" s="11" t="s">
        <v>58</v>
      </c>
      <c r="AO141" s="11" t="s">
        <v>59</v>
      </c>
      <c r="AP141" s="11" t="s">
        <v>161</v>
      </c>
      <c r="AQ141" s="11" t="s">
        <v>96</v>
      </c>
    </row>
    <row r="142" customFormat="false" ht="13.8" hidden="false" customHeight="false" outlineLevel="0" collapsed="false">
      <c r="A142" s="11" t="s">
        <v>352</v>
      </c>
      <c r="B142" s="1" t="n">
        <v>30</v>
      </c>
      <c r="C142" s="11" t="s">
        <v>206</v>
      </c>
      <c r="D142" s="11" t="n">
        <v>2013</v>
      </c>
      <c r="E142" s="11" t="s">
        <v>89</v>
      </c>
      <c r="F142" s="11" t="s">
        <v>97</v>
      </c>
      <c r="G142" s="1" t="n">
        <v>16.3</v>
      </c>
      <c r="H142" s="1" t="n">
        <v>895</v>
      </c>
      <c r="I142" s="11" t="n">
        <f aca="false">(G142+10) / (H142/1000)</f>
        <v>29.3854748603352</v>
      </c>
      <c r="J142" s="11" t="n">
        <v>6.8</v>
      </c>
      <c r="K142" s="11" t="s">
        <v>47</v>
      </c>
      <c r="L142" s="11" t="s">
        <v>90</v>
      </c>
      <c r="M142" s="11" t="s">
        <v>353</v>
      </c>
      <c r="N142" s="11" t="s">
        <v>77</v>
      </c>
      <c r="O142" s="11" t="s">
        <v>77</v>
      </c>
      <c r="P142" s="11" t="s">
        <v>92</v>
      </c>
      <c r="Q142" s="11" t="s">
        <v>78</v>
      </c>
      <c r="R142" s="11" t="n">
        <v>3</v>
      </c>
      <c r="S142" s="11" t="str">
        <f aca="false">IF(R142&gt;=2,"&gt; 2","&lt; 2")</f>
        <v>&gt; 2</v>
      </c>
      <c r="T142" s="1" t="n">
        <v>2010</v>
      </c>
      <c r="U142" s="28" t="n">
        <v>3</v>
      </c>
      <c r="V142" s="11" t="s">
        <v>80</v>
      </c>
      <c r="W142" s="11" t="n">
        <f aca="false">R142 *U142</f>
        <v>9</v>
      </c>
      <c r="X142" s="2" t="n">
        <v>3.68</v>
      </c>
      <c r="Y142" s="2" t="n">
        <v>0.2</v>
      </c>
      <c r="Z142" s="13" t="n">
        <f aca="false">Y142*SQRT(AA142)</f>
        <v>0.565685424949237</v>
      </c>
      <c r="AA142" s="11" t="n">
        <v>8</v>
      </c>
      <c r="AB142" s="2" t="n">
        <v>3.94</v>
      </c>
      <c r="AC142" s="2" t="n">
        <v>0.11</v>
      </c>
      <c r="AD142" s="13" t="n">
        <f aca="false">AC142*SQRT(AE142)</f>
        <v>0.311126983722081</v>
      </c>
      <c r="AE142" s="11" t="n">
        <v>8</v>
      </c>
      <c r="AF142" s="11" t="n">
        <f aca="false">LN(AB142/X142)</f>
        <v>0.0682679711290029</v>
      </c>
      <c r="AG142" s="11" t="n">
        <f aca="false">((AD142)^2/((AB142)^2 * AE142)) + ((Z142)^2/((X142)^2 * AA142))</f>
        <v>0.00373314457343586</v>
      </c>
      <c r="AH142" s="11" t="n">
        <f aca="false">1/AG142</f>
        <v>267.870686583036</v>
      </c>
      <c r="AI142" s="11" t="n">
        <f aca="false">AH142/6</f>
        <v>44.6451144305061</v>
      </c>
      <c r="AJ142" s="11" t="n">
        <f aca="false">AI142*AF142</f>
        <v>3.04783138299282</v>
      </c>
      <c r="AK142" s="11" t="s">
        <v>284</v>
      </c>
      <c r="AL142" s="11" t="s">
        <v>354</v>
      </c>
      <c r="AM142" s="11" t="s">
        <v>267</v>
      </c>
      <c r="AN142" s="11" t="s">
        <v>58</v>
      </c>
      <c r="AO142" s="11" t="s">
        <v>59</v>
      </c>
      <c r="AP142" s="11" t="s">
        <v>161</v>
      </c>
      <c r="AQ142" s="11" t="s">
        <v>96</v>
      </c>
    </row>
    <row r="143" customFormat="false" ht="13.8" hidden="false" customHeight="false" outlineLevel="0" collapsed="false">
      <c r="A143" s="11" t="s">
        <v>352</v>
      </c>
      <c r="B143" s="1" t="n">
        <v>30</v>
      </c>
      <c r="C143" s="11" t="s">
        <v>206</v>
      </c>
      <c r="D143" s="11" t="n">
        <v>2013</v>
      </c>
      <c r="E143" s="11" t="s">
        <v>89</v>
      </c>
      <c r="F143" s="11" t="s">
        <v>46</v>
      </c>
      <c r="G143" s="1" t="n">
        <v>16.3</v>
      </c>
      <c r="H143" s="1" t="n">
        <v>895</v>
      </c>
      <c r="I143" s="11" t="n">
        <f aca="false">(G143+10) / (H143/1000)</f>
        <v>29.3854748603352</v>
      </c>
      <c r="J143" s="11" t="n">
        <v>6.8</v>
      </c>
      <c r="K143" s="11" t="s">
        <v>47</v>
      </c>
      <c r="L143" s="11" t="s">
        <v>90</v>
      </c>
      <c r="M143" s="11" t="s">
        <v>353</v>
      </c>
      <c r="N143" s="11" t="s">
        <v>77</v>
      </c>
      <c r="O143" s="11" t="s">
        <v>77</v>
      </c>
      <c r="P143" s="11" t="s">
        <v>92</v>
      </c>
      <c r="Q143" s="11" t="s">
        <v>78</v>
      </c>
      <c r="R143" s="11" t="n">
        <v>3</v>
      </c>
      <c r="S143" s="11" t="str">
        <f aca="false">IF(R143&gt;=2,"&gt; 2","&lt; 2")</f>
        <v>&gt; 2</v>
      </c>
      <c r="T143" s="1" t="n">
        <v>2011</v>
      </c>
      <c r="U143" s="28" t="n">
        <v>3</v>
      </c>
      <c r="V143" s="11" t="s">
        <v>80</v>
      </c>
      <c r="W143" s="11" t="n">
        <f aca="false">R143 *U143</f>
        <v>9</v>
      </c>
      <c r="X143" s="13" t="n">
        <v>2.71</v>
      </c>
      <c r="Y143" s="13" t="n">
        <v>0.17</v>
      </c>
      <c r="Z143" s="13" t="n">
        <f aca="false">Y143*SQRT(AA143)</f>
        <v>0.480832611206852</v>
      </c>
      <c r="AA143" s="11" t="n">
        <v>8</v>
      </c>
      <c r="AB143" s="2" t="n">
        <v>2.74</v>
      </c>
      <c r="AC143" s="2" t="n">
        <v>0.15</v>
      </c>
      <c r="AD143" s="13" t="n">
        <f aca="false">AC143*SQRT(AE143)</f>
        <v>0.424264068711928</v>
      </c>
      <c r="AE143" s="11" t="n">
        <v>8</v>
      </c>
      <c r="AF143" s="11" t="n">
        <f aca="false">LN(AB143/X143)</f>
        <v>0.0110092855083694</v>
      </c>
      <c r="AG143" s="11" t="n">
        <f aca="false">((AD143)^2/((AB143)^2 * AE143)) + ((Z143)^2/((X143)^2 * AA143))</f>
        <v>0.00693209467965342</v>
      </c>
      <c r="AH143" s="11" t="n">
        <f aca="false">1/AG143</f>
        <v>144.256540946437</v>
      </c>
      <c r="AI143" s="11" t="n">
        <f aca="false">AH143/6</f>
        <v>24.0427568244061</v>
      </c>
      <c r="AJ143" s="11" t="n">
        <f aca="false">AI143*AF143</f>
        <v>0.264693574288184</v>
      </c>
      <c r="AK143" s="11" t="s">
        <v>284</v>
      </c>
      <c r="AL143" s="11" t="s">
        <v>354</v>
      </c>
      <c r="AM143" s="11" t="s">
        <v>267</v>
      </c>
      <c r="AN143" s="11" t="s">
        <v>58</v>
      </c>
      <c r="AO143" s="11" t="s">
        <v>59</v>
      </c>
      <c r="AP143" s="11" t="s">
        <v>161</v>
      </c>
      <c r="AQ143" s="11" t="s">
        <v>96</v>
      </c>
    </row>
    <row r="144" customFormat="false" ht="13.8" hidden="false" customHeight="false" outlineLevel="0" collapsed="false">
      <c r="A144" s="11" t="s">
        <v>352</v>
      </c>
      <c r="B144" s="1" t="n">
        <v>30</v>
      </c>
      <c r="C144" s="11" t="s">
        <v>206</v>
      </c>
      <c r="D144" s="11" t="n">
        <v>2013</v>
      </c>
      <c r="E144" s="11" t="s">
        <v>89</v>
      </c>
      <c r="F144" s="11" t="s">
        <v>97</v>
      </c>
      <c r="G144" s="1" t="n">
        <v>16.3</v>
      </c>
      <c r="H144" s="1" t="n">
        <v>895</v>
      </c>
      <c r="I144" s="11" t="n">
        <f aca="false">(G144+10) / (H144/1000)</f>
        <v>29.3854748603352</v>
      </c>
      <c r="J144" s="11" t="n">
        <v>6.8</v>
      </c>
      <c r="K144" s="11" t="s">
        <v>47</v>
      </c>
      <c r="L144" s="11" t="s">
        <v>90</v>
      </c>
      <c r="M144" s="11" t="s">
        <v>353</v>
      </c>
      <c r="N144" s="11" t="s">
        <v>77</v>
      </c>
      <c r="O144" s="11" t="s">
        <v>77</v>
      </c>
      <c r="P144" s="11" t="s">
        <v>92</v>
      </c>
      <c r="Q144" s="11" t="s">
        <v>78</v>
      </c>
      <c r="R144" s="11" t="n">
        <v>3</v>
      </c>
      <c r="S144" s="11" t="str">
        <f aca="false">IF(R144&gt;=2,"&gt; 2","&lt; 2")</f>
        <v>&gt; 2</v>
      </c>
      <c r="T144" s="1" t="n">
        <v>2011</v>
      </c>
      <c r="U144" s="28" t="n">
        <v>3</v>
      </c>
      <c r="V144" s="11" t="s">
        <v>80</v>
      </c>
      <c r="W144" s="11" t="n">
        <f aca="false">R144 *U144</f>
        <v>9</v>
      </c>
      <c r="X144" s="2" t="n">
        <v>2.98</v>
      </c>
      <c r="Y144" s="2" t="n">
        <v>0.15</v>
      </c>
      <c r="Z144" s="13" t="n">
        <f aca="false">Y144*SQRT(AA144)</f>
        <v>0.424264068711928</v>
      </c>
      <c r="AA144" s="11" t="n">
        <v>8</v>
      </c>
      <c r="AB144" s="2" t="n">
        <v>3</v>
      </c>
      <c r="AC144" s="2" t="n">
        <v>0.13</v>
      </c>
      <c r="AD144" s="13" t="n">
        <f aca="false">AC144*SQRT(AE144)</f>
        <v>0.367695526217004</v>
      </c>
      <c r="AE144" s="11" t="n">
        <v>8</v>
      </c>
      <c r="AF144" s="11" t="n">
        <f aca="false">LN(AB144/X144)</f>
        <v>0.00668898815079671</v>
      </c>
      <c r="AG144" s="11" t="n">
        <f aca="false">((AD144)^2/((AB144)^2 * AE144)) + ((Z144)^2/((X144)^2 * AA144))</f>
        <v>0.00441144743229784</v>
      </c>
      <c r="AH144" s="11" t="n">
        <f aca="false">1/AG144</f>
        <v>226.682968650749</v>
      </c>
      <c r="AI144" s="11" t="n">
        <f aca="false">AH144/6</f>
        <v>37.7804947751249</v>
      </c>
      <c r="AJ144" s="11" t="n">
        <f aca="false">AI144*AF144</f>
        <v>0.252713281882047</v>
      </c>
      <c r="AK144" s="11" t="s">
        <v>284</v>
      </c>
      <c r="AL144" s="11" t="s">
        <v>354</v>
      </c>
      <c r="AM144" s="11" t="s">
        <v>267</v>
      </c>
      <c r="AN144" s="11" t="s">
        <v>58</v>
      </c>
      <c r="AO144" s="11" t="s">
        <v>59</v>
      </c>
      <c r="AP144" s="11" t="s">
        <v>161</v>
      </c>
      <c r="AQ144" s="11" t="s">
        <v>96</v>
      </c>
    </row>
    <row r="145" customFormat="false" ht="13.8" hidden="false" customHeight="false" outlineLevel="0" collapsed="false">
      <c r="A145" s="11" t="s">
        <v>352</v>
      </c>
      <c r="B145" s="1" t="n">
        <v>30</v>
      </c>
      <c r="C145" s="11" t="s">
        <v>206</v>
      </c>
      <c r="D145" s="11" t="n">
        <v>2013</v>
      </c>
      <c r="E145" s="11" t="s">
        <v>89</v>
      </c>
      <c r="F145" s="11" t="s">
        <v>46</v>
      </c>
      <c r="G145" s="1" t="n">
        <v>16.3</v>
      </c>
      <c r="H145" s="1" t="n">
        <v>895</v>
      </c>
      <c r="I145" s="11" t="n">
        <f aca="false">(G145+10) / (H145/1000)</f>
        <v>29.3854748603352</v>
      </c>
      <c r="J145" s="11" t="n">
        <v>6.8</v>
      </c>
      <c r="K145" s="11" t="s">
        <v>47</v>
      </c>
      <c r="L145" s="11" t="s">
        <v>90</v>
      </c>
      <c r="M145" s="11" t="s">
        <v>353</v>
      </c>
      <c r="N145" s="11" t="s">
        <v>77</v>
      </c>
      <c r="O145" s="11" t="s">
        <v>77</v>
      </c>
      <c r="P145" s="11" t="s">
        <v>92</v>
      </c>
      <c r="Q145" s="11" t="s">
        <v>78</v>
      </c>
      <c r="R145" s="11" t="n">
        <v>3</v>
      </c>
      <c r="S145" s="11" t="str">
        <f aca="false">IF(R145&gt;=2,"&gt; 2","&lt; 2")</f>
        <v>&gt; 2</v>
      </c>
      <c r="T145" s="1" t="n">
        <v>2012</v>
      </c>
      <c r="U145" s="28" t="n">
        <v>3</v>
      </c>
      <c r="V145" s="11" t="s">
        <v>80</v>
      </c>
      <c r="W145" s="11" t="n">
        <f aca="false">R145 *U145</f>
        <v>9</v>
      </c>
      <c r="X145" s="13" t="n">
        <v>2.79</v>
      </c>
      <c r="Y145" s="13" t="n">
        <v>0.15</v>
      </c>
      <c r="Z145" s="13" t="n">
        <f aca="false">Y145*SQRT(AA145)</f>
        <v>0.424264068711929</v>
      </c>
      <c r="AA145" s="11" t="n">
        <v>8</v>
      </c>
      <c r="AB145" s="2" t="n">
        <v>2.81</v>
      </c>
      <c r="AC145" s="2" t="n">
        <v>0.14</v>
      </c>
      <c r="AD145" s="13" t="n">
        <f aca="false">AC145*SQRT(AE145)</f>
        <v>0.395979797464467</v>
      </c>
      <c r="AE145" s="11" t="n">
        <v>8</v>
      </c>
      <c r="AF145" s="11" t="n">
        <f aca="false">LN(AB145/X145)</f>
        <v>0.0071428875123802</v>
      </c>
      <c r="AG145" s="11" t="n">
        <f aca="false">((AD145)^2/((AB145)^2 * AE145)) + ((Z145)^2/((X145)^2 * AA145))</f>
        <v>0.00537274564002363</v>
      </c>
      <c r="AH145" s="11" t="n">
        <f aca="false">1/AG145</f>
        <v>186.1245752173</v>
      </c>
      <c r="AI145" s="11" t="n">
        <f aca="false">AH145/6</f>
        <v>31.0207625362167</v>
      </c>
      <c r="AJ145" s="11" t="n">
        <f aca="false">AI145*AF145</f>
        <v>0.221577817344454</v>
      </c>
      <c r="AK145" s="11" t="s">
        <v>284</v>
      </c>
      <c r="AL145" s="11" t="s">
        <v>354</v>
      </c>
      <c r="AM145" s="11" t="s">
        <v>267</v>
      </c>
      <c r="AN145" s="11" t="s">
        <v>58</v>
      </c>
      <c r="AO145" s="11" t="s">
        <v>59</v>
      </c>
      <c r="AP145" s="11" t="s">
        <v>161</v>
      </c>
      <c r="AQ145" s="11" t="s">
        <v>96</v>
      </c>
    </row>
    <row r="146" customFormat="false" ht="13.8" hidden="false" customHeight="false" outlineLevel="0" collapsed="false">
      <c r="A146" s="11" t="s">
        <v>352</v>
      </c>
      <c r="B146" s="1" t="n">
        <v>30</v>
      </c>
      <c r="C146" s="11" t="s">
        <v>206</v>
      </c>
      <c r="D146" s="11" t="n">
        <v>2013</v>
      </c>
      <c r="E146" s="11" t="s">
        <v>89</v>
      </c>
      <c r="F146" s="11" t="s">
        <v>97</v>
      </c>
      <c r="G146" s="1" t="n">
        <v>16.3</v>
      </c>
      <c r="H146" s="1" t="n">
        <v>895</v>
      </c>
      <c r="I146" s="11" t="n">
        <f aca="false">(G146+10) / (H146/1000)</f>
        <v>29.3854748603352</v>
      </c>
      <c r="J146" s="11" t="n">
        <v>6.8</v>
      </c>
      <c r="K146" s="11" t="s">
        <v>47</v>
      </c>
      <c r="L146" s="11" t="s">
        <v>90</v>
      </c>
      <c r="M146" s="11" t="s">
        <v>353</v>
      </c>
      <c r="N146" s="11" t="s">
        <v>77</v>
      </c>
      <c r="O146" s="11" t="s">
        <v>77</v>
      </c>
      <c r="P146" s="11" t="s">
        <v>92</v>
      </c>
      <c r="Q146" s="11" t="s">
        <v>78</v>
      </c>
      <c r="R146" s="11" t="n">
        <v>3</v>
      </c>
      <c r="S146" s="11" t="str">
        <f aca="false">IF(R146&gt;=2,"&gt; 2","&lt; 2")</f>
        <v>&gt; 2</v>
      </c>
      <c r="T146" s="1" t="n">
        <v>2012</v>
      </c>
      <c r="U146" s="28" t="n">
        <v>3</v>
      </c>
      <c r="V146" s="11" t="s">
        <v>80</v>
      </c>
      <c r="W146" s="11" t="n">
        <f aca="false">R146 *U146</f>
        <v>9</v>
      </c>
      <c r="X146" s="2" t="n">
        <v>2.96</v>
      </c>
      <c r="Y146" s="2" t="n">
        <v>0.18</v>
      </c>
      <c r="Z146" s="13" t="n">
        <f aca="false">Y146*SQRT(AA146)</f>
        <v>0.509116882454315</v>
      </c>
      <c r="AA146" s="11" t="n">
        <v>8</v>
      </c>
      <c r="AB146" s="2" t="n">
        <v>2.99</v>
      </c>
      <c r="AC146" s="2" t="n">
        <v>0.17</v>
      </c>
      <c r="AD146" s="13" t="n">
        <f aca="false">AC146*SQRT(AE146)</f>
        <v>0.480832611206852</v>
      </c>
      <c r="AE146" s="11" t="n">
        <v>8</v>
      </c>
      <c r="AF146" s="11" t="n">
        <f aca="false">LN(AB146/X146)</f>
        <v>0.0100841190666262</v>
      </c>
      <c r="AG146" s="11" t="n">
        <f aca="false">((AD146)^2/((AB146)^2 * AE146)) + ((Z146)^2/((X146)^2 * AA146))</f>
        <v>0.00693058074473408</v>
      </c>
      <c r="AH146" s="11" t="n">
        <f aca="false">1/AG146</f>
        <v>144.288052737833</v>
      </c>
      <c r="AI146" s="11" t="n">
        <f aca="false">AH146/6</f>
        <v>24.0480087896388</v>
      </c>
      <c r="AJ146" s="11" t="n">
        <f aca="false">AI146*AF146</f>
        <v>0.242502983949991</v>
      </c>
      <c r="AK146" s="11" t="s">
        <v>284</v>
      </c>
      <c r="AL146" s="11" t="s">
        <v>354</v>
      </c>
      <c r="AM146" s="11" t="s">
        <v>267</v>
      </c>
      <c r="AN146" s="11" t="s">
        <v>58</v>
      </c>
      <c r="AO146" s="11" t="s">
        <v>59</v>
      </c>
      <c r="AP146" s="11" t="s">
        <v>161</v>
      </c>
      <c r="AQ146" s="11" t="s">
        <v>96</v>
      </c>
    </row>
    <row r="147" customFormat="false" ht="13.8" hidden="false" customHeight="false" outlineLevel="0" collapsed="false">
      <c r="A147" s="11" t="s">
        <v>352</v>
      </c>
      <c r="B147" s="1" t="n">
        <v>30</v>
      </c>
      <c r="C147" s="11" t="s">
        <v>206</v>
      </c>
      <c r="D147" s="11" t="n">
        <v>2013</v>
      </c>
      <c r="E147" s="11" t="s">
        <v>89</v>
      </c>
      <c r="F147" s="11" t="s">
        <v>46</v>
      </c>
      <c r="G147" s="1" t="n">
        <v>16.3</v>
      </c>
      <c r="H147" s="1" t="n">
        <v>895</v>
      </c>
      <c r="I147" s="11" t="n">
        <f aca="false">(G147+10) / (H147/1000)</f>
        <v>29.3854748603352</v>
      </c>
      <c r="J147" s="11" t="n">
        <v>6.8</v>
      </c>
      <c r="K147" s="11" t="s">
        <v>47</v>
      </c>
      <c r="L147" s="11" t="s">
        <v>90</v>
      </c>
      <c r="M147" s="11" t="s">
        <v>353</v>
      </c>
      <c r="N147" s="11" t="s">
        <v>77</v>
      </c>
      <c r="O147" s="11" t="s">
        <v>77</v>
      </c>
      <c r="P147" s="11" t="s">
        <v>92</v>
      </c>
      <c r="Q147" s="11" t="s">
        <v>78</v>
      </c>
      <c r="R147" s="11" t="n">
        <v>3</v>
      </c>
      <c r="S147" s="11" t="str">
        <f aca="false">IF(R147&gt;=2,"&gt; 2","&lt; 2")</f>
        <v>&gt; 2</v>
      </c>
      <c r="T147" s="1" t="n">
        <v>2010</v>
      </c>
      <c r="U147" s="28" t="n">
        <v>3</v>
      </c>
      <c r="V147" s="11" t="s">
        <v>80</v>
      </c>
      <c r="W147" s="11" t="n">
        <f aca="false">R147 *U147</f>
        <v>9</v>
      </c>
      <c r="X147" s="13" t="n">
        <v>2.04</v>
      </c>
      <c r="Y147" s="13" t="n">
        <v>0.1</v>
      </c>
      <c r="Z147" s="13" t="n">
        <f aca="false">Y147*SQRT(AA147)</f>
        <v>0.282842712474619</v>
      </c>
      <c r="AA147" s="11" t="n">
        <v>8</v>
      </c>
      <c r="AB147" s="2" t="n">
        <v>2.26</v>
      </c>
      <c r="AC147" s="2" t="n">
        <v>0.11</v>
      </c>
      <c r="AD147" s="13" t="n">
        <f aca="false">AC147*SQRT(AE147)</f>
        <v>0.311126983722082</v>
      </c>
      <c r="AE147" s="11" t="n">
        <v>8</v>
      </c>
      <c r="AF147" s="11" t="n">
        <f aca="false">LN(AB147/X147)</f>
        <v>0.102415005428069</v>
      </c>
      <c r="AG147" s="11" t="n">
        <f aca="false">((AD147)^2/((AB147)^2 * AE147)) + ((Z147)^2/((X147)^2 * AA147))</f>
        <v>0.00477194067030071</v>
      </c>
      <c r="AH147" s="11" t="n">
        <f aca="false">1/AG147</f>
        <v>209.558347240932</v>
      </c>
      <c r="AI147" s="11" t="n">
        <f aca="false">AH147/6</f>
        <v>34.9263912068219</v>
      </c>
      <c r="AJ147" s="11" t="n">
        <f aca="false">AI147*AF147</f>
        <v>3.57698654502953</v>
      </c>
      <c r="AK147" s="11" t="s">
        <v>284</v>
      </c>
      <c r="AL147" s="11" t="s">
        <v>354</v>
      </c>
      <c r="AM147" s="11" t="s">
        <v>282</v>
      </c>
      <c r="AN147" s="11" t="s">
        <v>58</v>
      </c>
      <c r="AO147" s="11" t="s">
        <v>59</v>
      </c>
      <c r="AP147" s="11" t="s">
        <v>161</v>
      </c>
      <c r="AQ147" s="11" t="s">
        <v>96</v>
      </c>
    </row>
    <row r="148" customFormat="false" ht="13.8" hidden="false" customHeight="false" outlineLevel="0" collapsed="false">
      <c r="A148" s="11" t="s">
        <v>352</v>
      </c>
      <c r="B148" s="1" t="n">
        <v>30</v>
      </c>
      <c r="C148" s="11" t="s">
        <v>206</v>
      </c>
      <c r="D148" s="11" t="n">
        <v>2013</v>
      </c>
      <c r="E148" s="11" t="s">
        <v>89</v>
      </c>
      <c r="F148" s="11" t="s">
        <v>97</v>
      </c>
      <c r="G148" s="1" t="n">
        <v>16.3</v>
      </c>
      <c r="H148" s="1" t="n">
        <v>895</v>
      </c>
      <c r="I148" s="11" t="n">
        <f aca="false">(G148+10) / (H148/1000)</f>
        <v>29.3854748603352</v>
      </c>
      <c r="J148" s="11" t="n">
        <v>6.8</v>
      </c>
      <c r="K148" s="11" t="s">
        <v>47</v>
      </c>
      <c r="L148" s="11" t="s">
        <v>90</v>
      </c>
      <c r="M148" s="11" t="s">
        <v>353</v>
      </c>
      <c r="N148" s="11" t="s">
        <v>77</v>
      </c>
      <c r="O148" s="11" t="s">
        <v>77</v>
      </c>
      <c r="P148" s="11" t="s">
        <v>92</v>
      </c>
      <c r="Q148" s="11" t="s">
        <v>78</v>
      </c>
      <c r="R148" s="11" t="n">
        <v>3</v>
      </c>
      <c r="S148" s="11" t="str">
        <f aca="false">IF(R148&gt;=2,"&gt; 2","&lt; 2")</f>
        <v>&gt; 2</v>
      </c>
      <c r="T148" s="1" t="n">
        <v>2010</v>
      </c>
      <c r="U148" s="28" t="n">
        <v>3</v>
      </c>
      <c r="V148" s="11" t="s">
        <v>80</v>
      </c>
      <c r="W148" s="11" t="n">
        <f aca="false">R148 *U148</f>
        <v>9</v>
      </c>
      <c r="X148" s="2" t="n">
        <v>2.06</v>
      </c>
      <c r="Y148" s="2" t="n">
        <v>0.0899999999999999</v>
      </c>
      <c r="Z148" s="13" t="n">
        <f aca="false">Y148*SQRT(AA148)</f>
        <v>0.254558441227157</v>
      </c>
      <c r="AA148" s="11" t="n">
        <v>8</v>
      </c>
      <c r="AB148" s="2" t="n">
        <v>2.29</v>
      </c>
      <c r="AC148" s="2" t="n">
        <v>0.0800000000000001</v>
      </c>
      <c r="AD148" s="13" t="n">
        <f aca="false">AC148*SQRT(AE148)</f>
        <v>0.226274169979695</v>
      </c>
      <c r="AE148" s="11" t="n">
        <v>8</v>
      </c>
      <c r="AF148" s="11" t="n">
        <f aca="false">LN(AB148/X148)</f>
        <v>0.105845834764659</v>
      </c>
      <c r="AG148" s="11" t="n">
        <f aca="false">((AD148)^2/((AB148)^2 * AE148)) + ((Z148)^2/((X148)^2 * AA148))</f>
        <v>0.00312917585369345</v>
      </c>
      <c r="AH148" s="11" t="n">
        <f aca="false">1/AG148</f>
        <v>319.572963219588</v>
      </c>
      <c r="AI148" s="11" t="n">
        <f aca="false">AH148/6</f>
        <v>53.262160536598</v>
      </c>
      <c r="AJ148" s="11" t="n">
        <f aca="false">AI148*AF148</f>
        <v>5.63757784336549</v>
      </c>
      <c r="AK148" s="11" t="s">
        <v>284</v>
      </c>
      <c r="AL148" s="11" t="s">
        <v>354</v>
      </c>
      <c r="AM148" s="11" t="s">
        <v>282</v>
      </c>
      <c r="AN148" s="11" t="s">
        <v>58</v>
      </c>
      <c r="AO148" s="11" t="s">
        <v>59</v>
      </c>
      <c r="AP148" s="11" t="s">
        <v>161</v>
      </c>
      <c r="AQ148" s="11" t="s">
        <v>96</v>
      </c>
    </row>
    <row r="149" customFormat="false" ht="13.8" hidden="false" customHeight="false" outlineLevel="0" collapsed="false">
      <c r="A149" s="11" t="s">
        <v>352</v>
      </c>
      <c r="B149" s="1" t="n">
        <v>30</v>
      </c>
      <c r="C149" s="11" t="s">
        <v>206</v>
      </c>
      <c r="D149" s="11" t="n">
        <v>2013</v>
      </c>
      <c r="E149" s="11" t="s">
        <v>89</v>
      </c>
      <c r="F149" s="11" t="s">
        <v>46</v>
      </c>
      <c r="G149" s="1" t="n">
        <v>16.3</v>
      </c>
      <c r="H149" s="1" t="n">
        <v>895</v>
      </c>
      <c r="I149" s="11" t="n">
        <f aca="false">(G149+10) / (H149/1000)</f>
        <v>29.3854748603352</v>
      </c>
      <c r="J149" s="11" t="n">
        <v>6.8</v>
      </c>
      <c r="K149" s="11" t="s">
        <v>47</v>
      </c>
      <c r="L149" s="11" t="s">
        <v>90</v>
      </c>
      <c r="M149" s="11" t="s">
        <v>353</v>
      </c>
      <c r="N149" s="11" t="s">
        <v>77</v>
      </c>
      <c r="O149" s="11" t="s">
        <v>77</v>
      </c>
      <c r="P149" s="11" t="s">
        <v>92</v>
      </c>
      <c r="Q149" s="11" t="s">
        <v>78</v>
      </c>
      <c r="R149" s="11" t="n">
        <v>3</v>
      </c>
      <c r="S149" s="11" t="str">
        <f aca="false">IF(R149&gt;=2,"&gt; 2","&lt; 2")</f>
        <v>&gt; 2</v>
      </c>
      <c r="T149" s="1" t="n">
        <v>2011</v>
      </c>
      <c r="U149" s="28" t="n">
        <v>3</v>
      </c>
      <c r="V149" s="11" t="s">
        <v>80</v>
      </c>
      <c r="W149" s="11" t="n">
        <f aca="false">R149 *U149</f>
        <v>9</v>
      </c>
      <c r="X149" s="13" t="n">
        <v>1.49</v>
      </c>
      <c r="Y149" s="13" t="n">
        <v>0.09</v>
      </c>
      <c r="Z149" s="13" t="n">
        <f aca="false">Y149*SQRT(AA149)</f>
        <v>0.254558441227157</v>
      </c>
      <c r="AA149" s="11" t="n">
        <v>8</v>
      </c>
      <c r="AB149" s="2" t="n">
        <v>1.69</v>
      </c>
      <c r="AC149" s="2" t="n">
        <v>0.1</v>
      </c>
      <c r="AD149" s="13" t="n">
        <f aca="false">AC149*SQRT(AE149)</f>
        <v>0.282842712474619</v>
      </c>
      <c r="AE149" s="11" t="n">
        <v>8</v>
      </c>
      <c r="AF149" s="11" t="n">
        <f aca="false">LN(AB149/X149)</f>
        <v>0.125952408977614</v>
      </c>
      <c r="AG149" s="11" t="n">
        <f aca="false">((AD149)^2/((AB149)^2 * AE149)) + ((Z149)^2/((X149)^2 * AA149))</f>
        <v>0.00714976226896666</v>
      </c>
      <c r="AH149" s="11" t="n">
        <f aca="false">1/AG149</f>
        <v>139.864790237918</v>
      </c>
      <c r="AI149" s="11" t="n">
        <f aca="false">AH149/6</f>
        <v>23.3107983729863</v>
      </c>
      <c r="AJ149" s="11" t="n">
        <f aca="false">AI149*AF149</f>
        <v>2.93605121026907</v>
      </c>
      <c r="AK149" s="11" t="s">
        <v>284</v>
      </c>
      <c r="AL149" s="11" t="s">
        <v>354</v>
      </c>
      <c r="AM149" s="11" t="s">
        <v>282</v>
      </c>
      <c r="AN149" s="11" t="s">
        <v>58</v>
      </c>
      <c r="AO149" s="11" t="s">
        <v>59</v>
      </c>
      <c r="AP149" s="11" t="s">
        <v>161</v>
      </c>
      <c r="AQ149" s="11" t="s">
        <v>96</v>
      </c>
    </row>
    <row r="150" customFormat="false" ht="13.8" hidden="false" customHeight="false" outlineLevel="0" collapsed="false">
      <c r="A150" s="11" t="s">
        <v>352</v>
      </c>
      <c r="B150" s="1" t="n">
        <v>30</v>
      </c>
      <c r="C150" s="11" t="s">
        <v>206</v>
      </c>
      <c r="D150" s="11" t="n">
        <v>2013</v>
      </c>
      <c r="E150" s="11" t="s">
        <v>89</v>
      </c>
      <c r="F150" s="11" t="s">
        <v>97</v>
      </c>
      <c r="G150" s="1" t="n">
        <v>16.3</v>
      </c>
      <c r="H150" s="1" t="n">
        <v>895</v>
      </c>
      <c r="I150" s="11" t="n">
        <f aca="false">(G150+10) / (H150/1000)</f>
        <v>29.3854748603352</v>
      </c>
      <c r="J150" s="11" t="n">
        <v>6.8</v>
      </c>
      <c r="K150" s="11" t="s">
        <v>47</v>
      </c>
      <c r="L150" s="11" t="s">
        <v>90</v>
      </c>
      <c r="M150" s="11" t="s">
        <v>353</v>
      </c>
      <c r="N150" s="11" t="s">
        <v>77</v>
      </c>
      <c r="O150" s="11" t="s">
        <v>77</v>
      </c>
      <c r="P150" s="11" t="s">
        <v>92</v>
      </c>
      <c r="Q150" s="11" t="s">
        <v>78</v>
      </c>
      <c r="R150" s="11" t="n">
        <v>3</v>
      </c>
      <c r="S150" s="11" t="str">
        <f aca="false">IF(R150&gt;=2,"&gt; 2","&lt; 2")</f>
        <v>&gt; 2</v>
      </c>
      <c r="T150" s="1" t="n">
        <v>2011</v>
      </c>
      <c r="U150" s="28" t="n">
        <v>3</v>
      </c>
      <c r="V150" s="11" t="s">
        <v>80</v>
      </c>
      <c r="W150" s="11" t="n">
        <f aca="false">R150 *U150</f>
        <v>9</v>
      </c>
      <c r="X150" s="2" t="n">
        <v>1.31</v>
      </c>
      <c r="Y150" s="2" t="n">
        <v>0.0899999999999999</v>
      </c>
      <c r="Z150" s="13" t="n">
        <f aca="false">Y150*SQRT(AA150)</f>
        <v>0.254558441227157</v>
      </c>
      <c r="AA150" s="11" t="n">
        <v>8</v>
      </c>
      <c r="AB150" s="2" t="n">
        <v>1.51</v>
      </c>
      <c r="AC150" s="2" t="n">
        <v>0.15</v>
      </c>
      <c r="AD150" s="13" t="n">
        <f aca="false">AC150*SQRT(AE150)</f>
        <v>0.424264068711928</v>
      </c>
      <c r="AE150" s="11" t="n">
        <v>8</v>
      </c>
      <c r="AF150" s="11" t="n">
        <f aca="false">LN(AB150/X150)</f>
        <v>0.142082513613773</v>
      </c>
      <c r="AG150" s="11" t="n">
        <f aca="false">((AD150)^2/((AB150)^2 * AE150)) + ((Z150)^2/((X150)^2 * AA150))</f>
        <v>0.0145879929078625</v>
      </c>
      <c r="AH150" s="11" t="n">
        <f aca="false">1/AG150</f>
        <v>68.5495260599578</v>
      </c>
      <c r="AI150" s="11" t="n">
        <f aca="false">AH150/6</f>
        <v>11.424921009993</v>
      </c>
      <c r="AJ150" s="11" t="n">
        <f aca="false">AI150*AF150</f>
        <v>1.62328149493861</v>
      </c>
      <c r="AK150" s="11" t="s">
        <v>284</v>
      </c>
      <c r="AL150" s="11" t="s">
        <v>354</v>
      </c>
      <c r="AM150" s="11" t="s">
        <v>282</v>
      </c>
      <c r="AN150" s="11" t="s">
        <v>58</v>
      </c>
      <c r="AO150" s="11" t="s">
        <v>59</v>
      </c>
      <c r="AP150" s="11" t="s">
        <v>161</v>
      </c>
      <c r="AQ150" s="11" t="s">
        <v>96</v>
      </c>
    </row>
    <row r="151" customFormat="false" ht="13.8" hidden="false" customHeight="false" outlineLevel="0" collapsed="false">
      <c r="A151" s="11" t="s">
        <v>352</v>
      </c>
      <c r="B151" s="1" t="n">
        <v>30</v>
      </c>
      <c r="C151" s="11" t="s">
        <v>206</v>
      </c>
      <c r="D151" s="11" t="n">
        <v>2013</v>
      </c>
      <c r="E151" s="11" t="s">
        <v>89</v>
      </c>
      <c r="F151" s="11" t="s">
        <v>46</v>
      </c>
      <c r="G151" s="1" t="n">
        <v>16.3</v>
      </c>
      <c r="H151" s="1" t="n">
        <v>895</v>
      </c>
      <c r="I151" s="11" t="n">
        <f aca="false">(G151+10) / (H151/1000)</f>
        <v>29.3854748603352</v>
      </c>
      <c r="J151" s="11" t="n">
        <v>6.8</v>
      </c>
      <c r="K151" s="11" t="s">
        <v>47</v>
      </c>
      <c r="L151" s="11" t="s">
        <v>90</v>
      </c>
      <c r="M151" s="11" t="s">
        <v>353</v>
      </c>
      <c r="N151" s="11" t="s">
        <v>77</v>
      </c>
      <c r="O151" s="11" t="s">
        <v>77</v>
      </c>
      <c r="P151" s="11" t="s">
        <v>92</v>
      </c>
      <c r="Q151" s="11" t="s">
        <v>78</v>
      </c>
      <c r="R151" s="11" t="n">
        <v>3</v>
      </c>
      <c r="S151" s="11" t="str">
        <f aca="false">IF(R151&gt;=2,"&gt; 2","&lt; 2")</f>
        <v>&gt; 2</v>
      </c>
      <c r="T151" s="1" t="n">
        <v>2012</v>
      </c>
      <c r="U151" s="28" t="n">
        <v>3</v>
      </c>
      <c r="V151" s="11" t="s">
        <v>80</v>
      </c>
      <c r="W151" s="11" t="n">
        <f aca="false">R151 *U151</f>
        <v>9</v>
      </c>
      <c r="X151" s="13" t="n">
        <v>1.14</v>
      </c>
      <c r="Y151" s="13" t="n">
        <v>0.1</v>
      </c>
      <c r="Z151" s="13" t="n">
        <f aca="false">Y151*SQRT(AA151)</f>
        <v>0.282842712474619</v>
      </c>
      <c r="AA151" s="11" t="n">
        <v>8</v>
      </c>
      <c r="AB151" s="2" t="n">
        <v>1.44</v>
      </c>
      <c r="AC151" s="2" t="n">
        <v>0.11</v>
      </c>
      <c r="AD151" s="13" t="n">
        <f aca="false">AC151*SQRT(AE151)</f>
        <v>0.311126983722081</v>
      </c>
      <c r="AE151" s="11" t="n">
        <v>8</v>
      </c>
      <c r="AF151" s="11" t="n">
        <f aca="false">LN(AB151/X151)</f>
        <v>0.233614851181505</v>
      </c>
      <c r="AG151" s="11" t="n">
        <f aca="false">((AD151)^2/((AB151)^2 * AE151)) + ((Z151)^2/((X151)^2 * AA151))</f>
        <v>0.013529937630382</v>
      </c>
      <c r="AH151" s="11" t="n">
        <f aca="false">1/AG151</f>
        <v>73.9101707131644</v>
      </c>
      <c r="AI151" s="11" t="n">
        <f aca="false">AH151/6</f>
        <v>12.3183617855274</v>
      </c>
      <c r="AJ151" s="11" t="n">
        <f aca="false">AI151*AF151</f>
        <v>2.87775225532592</v>
      </c>
      <c r="AK151" s="11" t="s">
        <v>284</v>
      </c>
      <c r="AL151" s="11" t="s">
        <v>354</v>
      </c>
      <c r="AM151" s="11" t="s">
        <v>282</v>
      </c>
      <c r="AN151" s="11" t="s">
        <v>58</v>
      </c>
      <c r="AO151" s="11" t="s">
        <v>59</v>
      </c>
      <c r="AP151" s="11" t="s">
        <v>161</v>
      </c>
      <c r="AQ151" s="11" t="s">
        <v>96</v>
      </c>
    </row>
    <row r="152" customFormat="false" ht="13.8" hidden="false" customHeight="false" outlineLevel="0" collapsed="false">
      <c r="A152" s="11" t="s">
        <v>352</v>
      </c>
      <c r="B152" s="1" t="n">
        <v>30</v>
      </c>
      <c r="C152" s="11" t="s">
        <v>206</v>
      </c>
      <c r="D152" s="11" t="n">
        <v>2013</v>
      </c>
      <c r="E152" s="11" t="s">
        <v>89</v>
      </c>
      <c r="F152" s="11" t="s">
        <v>97</v>
      </c>
      <c r="G152" s="1" t="n">
        <v>16.3</v>
      </c>
      <c r="H152" s="1" t="n">
        <v>895</v>
      </c>
      <c r="I152" s="11" t="n">
        <f aca="false">(G152+10) / (H152/1000)</f>
        <v>29.3854748603352</v>
      </c>
      <c r="J152" s="11" t="n">
        <v>6.8</v>
      </c>
      <c r="K152" s="11" t="s">
        <v>47</v>
      </c>
      <c r="L152" s="11" t="s">
        <v>90</v>
      </c>
      <c r="M152" s="11" t="s">
        <v>353</v>
      </c>
      <c r="N152" s="11" t="s">
        <v>77</v>
      </c>
      <c r="O152" s="11" t="s">
        <v>77</v>
      </c>
      <c r="P152" s="11" t="s">
        <v>92</v>
      </c>
      <c r="Q152" s="11" t="s">
        <v>78</v>
      </c>
      <c r="R152" s="11" t="n">
        <v>3</v>
      </c>
      <c r="S152" s="11" t="str">
        <f aca="false">IF(R152&gt;=2,"&gt; 2","&lt; 2")</f>
        <v>&gt; 2</v>
      </c>
      <c r="T152" s="1" t="n">
        <v>2012</v>
      </c>
      <c r="U152" s="28" t="n">
        <v>3</v>
      </c>
      <c r="V152" s="11" t="s">
        <v>80</v>
      </c>
      <c r="W152" s="11" t="n">
        <f aca="false">R152 *U152</f>
        <v>9</v>
      </c>
      <c r="X152" s="2" t="n">
        <v>1.04</v>
      </c>
      <c r="Y152" s="2" t="n">
        <v>0.0800000000000001</v>
      </c>
      <c r="Z152" s="13" t="n">
        <f aca="false">Y152*SQRT(AA152)</f>
        <v>0.226274169979695</v>
      </c>
      <c r="AA152" s="11" t="n">
        <v>8</v>
      </c>
      <c r="AB152" s="2" t="n">
        <v>1.33</v>
      </c>
      <c r="AC152" s="2" t="n">
        <v>0.16</v>
      </c>
      <c r="AD152" s="13" t="n">
        <f aca="false">AC152*SQRT(AE152)</f>
        <v>0.45254833995939</v>
      </c>
      <c r="AE152" s="11" t="n">
        <v>8</v>
      </c>
      <c r="AF152" s="11" t="n">
        <f aca="false">LN(AB152/X152)</f>
        <v>0.245958229080381</v>
      </c>
      <c r="AG152" s="11" t="n">
        <f aca="false">((AD152)^2/((AB152)^2 * AE152)) + ((Z152)^2/((X152)^2 * AA152))</f>
        <v>0.0203894306661346</v>
      </c>
      <c r="AH152" s="11" t="n">
        <f aca="false">1/AG152</f>
        <v>49.0450182927829</v>
      </c>
      <c r="AI152" s="11" t="n">
        <f aca="false">AH152/6</f>
        <v>8.17416971546382</v>
      </c>
      <c r="AJ152" s="11" t="n">
        <f aca="false">AI152*AF152</f>
        <v>2.01050430741796</v>
      </c>
      <c r="AK152" s="11" t="s">
        <v>284</v>
      </c>
      <c r="AL152" s="11" t="s">
        <v>354</v>
      </c>
      <c r="AM152" s="11" t="s">
        <v>282</v>
      </c>
      <c r="AN152" s="11" t="s">
        <v>58</v>
      </c>
      <c r="AO152" s="11" t="s">
        <v>59</v>
      </c>
      <c r="AP152" s="11" t="s">
        <v>161</v>
      </c>
      <c r="AQ152" s="11" t="s">
        <v>96</v>
      </c>
    </row>
    <row r="153" customFormat="false" ht="13.8" hidden="false" customHeight="false" outlineLevel="0" collapsed="false">
      <c r="A153" s="11" t="s">
        <v>355</v>
      </c>
      <c r="B153" s="1" t="n">
        <v>31</v>
      </c>
      <c r="C153" s="11" t="s">
        <v>356</v>
      </c>
      <c r="D153" s="11" t="n">
        <v>2013</v>
      </c>
      <c r="E153" s="11" t="s">
        <v>240</v>
      </c>
      <c r="F153" s="11" t="s">
        <v>46</v>
      </c>
      <c r="G153" s="1" t="n">
        <v>-4.5</v>
      </c>
      <c r="H153" s="1" t="n">
        <v>295</v>
      </c>
      <c r="I153" s="11" t="n">
        <f aca="false">(G153+10) / (H153/1000)</f>
        <v>18.6440677966102</v>
      </c>
      <c r="J153" s="11" t="n">
        <v>5.3</v>
      </c>
      <c r="K153" s="11" t="s">
        <v>47</v>
      </c>
      <c r="L153" s="11" t="s">
        <v>90</v>
      </c>
      <c r="M153" s="11" t="s">
        <v>357</v>
      </c>
      <c r="N153" s="11" t="s">
        <v>77</v>
      </c>
      <c r="O153" s="11" t="s">
        <v>77</v>
      </c>
      <c r="P153" s="11" t="s">
        <v>92</v>
      </c>
      <c r="Q153" s="11" t="s">
        <v>184</v>
      </c>
      <c r="R153" s="11" t="n">
        <v>1.3</v>
      </c>
      <c r="S153" s="11" t="str">
        <f aca="false">IF(R153&gt;=2,"&gt; 2","&lt; 2")</f>
        <v>&lt; 2</v>
      </c>
      <c r="T153" s="1" t="n">
        <v>2009</v>
      </c>
      <c r="U153" s="28" t="n">
        <v>2</v>
      </c>
      <c r="V153" s="11" t="s">
        <v>288</v>
      </c>
      <c r="W153" s="11" t="n">
        <f aca="false">R153 *U153</f>
        <v>2.6</v>
      </c>
      <c r="X153" s="2" t="n">
        <v>3.88</v>
      </c>
      <c r="Y153" s="2" t="n">
        <v>0.16</v>
      </c>
      <c r="Z153" s="13" t="n">
        <f aca="false">Y153*SQRT(AA153)</f>
        <v>0.32</v>
      </c>
      <c r="AA153" s="11" t="n">
        <v>4</v>
      </c>
      <c r="AB153" s="2" t="n">
        <v>3.72</v>
      </c>
      <c r="AC153" s="2" t="n">
        <v>0.19</v>
      </c>
      <c r="AD153" s="13" t="n">
        <f aca="false">AC153*SQRT(AE153)</f>
        <v>0.38</v>
      </c>
      <c r="AE153" s="11" t="n">
        <v>4</v>
      </c>
      <c r="AF153" s="11" t="n">
        <f aca="false">LN(AB153/X153)</f>
        <v>-0.0421114853501268</v>
      </c>
      <c r="AG153" s="11" t="n">
        <f aca="false">((AD153)^2/((AB153)^2 * AE153)) + ((Z153)^2/((X153)^2 * AA153))</f>
        <v>0.00430918260648419</v>
      </c>
      <c r="AH153" s="11" t="n">
        <f aca="false">1/AG153</f>
        <v>232.062572260285</v>
      </c>
      <c r="AI153" s="11" t="n">
        <f aca="false">AH153/3</f>
        <v>77.3541907534283</v>
      </c>
      <c r="AJ153" s="11" t="n">
        <f aca="false">AI153*AF153</f>
        <v>-3.25749987068391</v>
      </c>
      <c r="AK153" s="11" t="s">
        <v>358</v>
      </c>
      <c r="AL153" s="11" t="s">
        <v>359</v>
      </c>
      <c r="AM153" s="11" t="s">
        <v>267</v>
      </c>
      <c r="AN153" s="11" t="s">
        <v>58</v>
      </c>
      <c r="AO153" s="11" t="s">
        <v>110</v>
      </c>
      <c r="AP153" s="11" t="s">
        <v>111</v>
      </c>
      <c r="AQ153" s="11" t="s">
        <v>162</v>
      </c>
    </row>
    <row r="154" customFormat="false" ht="13.8" hidden="false" customHeight="false" outlineLevel="0" collapsed="false">
      <c r="A154" s="11" t="s">
        <v>355</v>
      </c>
      <c r="B154" s="1" t="n">
        <v>31</v>
      </c>
      <c r="C154" s="11" t="s">
        <v>356</v>
      </c>
      <c r="D154" s="11" t="n">
        <v>2013</v>
      </c>
      <c r="E154" s="11" t="s">
        <v>240</v>
      </c>
      <c r="F154" s="11" t="s">
        <v>46</v>
      </c>
      <c r="G154" s="1" t="n">
        <v>-4.5</v>
      </c>
      <c r="H154" s="1" t="n">
        <v>295</v>
      </c>
      <c r="I154" s="11" t="n">
        <f aca="false">(G154+10) / (H154/1000)</f>
        <v>18.6440677966102</v>
      </c>
      <c r="J154" s="11" t="n">
        <v>5.3</v>
      </c>
      <c r="K154" s="11" t="s">
        <v>47</v>
      </c>
      <c r="L154" s="11" t="s">
        <v>90</v>
      </c>
      <c r="M154" s="11" t="s">
        <v>357</v>
      </c>
      <c r="N154" s="11" t="s">
        <v>77</v>
      </c>
      <c r="O154" s="11" t="s">
        <v>77</v>
      </c>
      <c r="P154" s="11" t="s">
        <v>92</v>
      </c>
      <c r="Q154" s="11" t="s">
        <v>184</v>
      </c>
      <c r="R154" s="11" t="n">
        <v>1.5</v>
      </c>
      <c r="S154" s="11" t="str">
        <f aca="false">IF(R154&gt;=2,"&gt; 2","&lt; 2")</f>
        <v>&lt; 2</v>
      </c>
      <c r="T154" s="1" t="n">
        <v>2010</v>
      </c>
      <c r="U154" s="28" t="n">
        <v>2</v>
      </c>
      <c r="V154" s="11" t="s">
        <v>288</v>
      </c>
      <c r="W154" s="11" t="n">
        <f aca="false">R154 *U154</f>
        <v>3</v>
      </c>
      <c r="X154" s="2" t="n">
        <v>2.67</v>
      </c>
      <c r="Y154" s="2" t="n">
        <v>0.14</v>
      </c>
      <c r="Z154" s="13" t="n">
        <f aca="false">Y154*SQRT(AA154)</f>
        <v>0.28</v>
      </c>
      <c r="AA154" s="11" t="n">
        <v>4</v>
      </c>
      <c r="AB154" s="2" t="n">
        <v>2.65</v>
      </c>
      <c r="AC154" s="2" t="n">
        <v>0.16</v>
      </c>
      <c r="AD154" s="13" t="n">
        <f aca="false">AC154*SQRT(AE154)</f>
        <v>0.32</v>
      </c>
      <c r="AE154" s="11" t="n">
        <v>4</v>
      </c>
      <c r="AF154" s="11" t="n">
        <f aca="false">LN(AB154/X154)</f>
        <v>-0.00751883241402734</v>
      </c>
      <c r="AG154" s="11" t="n">
        <f aca="false">((AD154)^2/((AB154)^2 * AE154)) + ((Z154)^2/((X154)^2 * AA154))</f>
        <v>0.00639479769172061</v>
      </c>
      <c r="AH154" s="11" t="n">
        <f aca="false">1/AG154</f>
        <v>156.377112804477</v>
      </c>
      <c r="AI154" s="11" t="n">
        <f aca="false">AH154/3</f>
        <v>52.1257042681588</v>
      </c>
      <c r="AJ154" s="11" t="n">
        <f aca="false">AI154*AF154</f>
        <v>-0.391924434855436</v>
      </c>
      <c r="AK154" s="11" t="s">
        <v>358</v>
      </c>
      <c r="AL154" s="11" t="s">
        <v>359</v>
      </c>
      <c r="AM154" s="11" t="s">
        <v>267</v>
      </c>
      <c r="AN154" s="11" t="s">
        <v>58</v>
      </c>
      <c r="AO154" s="11" t="s">
        <v>110</v>
      </c>
      <c r="AP154" s="11" t="s">
        <v>111</v>
      </c>
      <c r="AQ154" s="11" t="s">
        <v>162</v>
      </c>
    </row>
    <row r="155" customFormat="false" ht="13.8" hidden="false" customHeight="false" outlineLevel="0" collapsed="false">
      <c r="A155" s="11" t="s">
        <v>355</v>
      </c>
      <c r="B155" s="1" t="n">
        <v>31</v>
      </c>
      <c r="C155" s="11" t="s">
        <v>356</v>
      </c>
      <c r="D155" s="11" t="n">
        <v>2013</v>
      </c>
      <c r="E155" s="11" t="s">
        <v>240</v>
      </c>
      <c r="F155" s="11" t="s">
        <v>46</v>
      </c>
      <c r="G155" s="1" t="n">
        <v>-4.5</v>
      </c>
      <c r="H155" s="1" t="n">
        <v>295</v>
      </c>
      <c r="I155" s="11" t="n">
        <f aca="false">(G155+10) / (H155/1000)</f>
        <v>18.6440677966102</v>
      </c>
      <c r="J155" s="11" t="n">
        <v>5.3</v>
      </c>
      <c r="K155" s="11" t="s">
        <v>47</v>
      </c>
      <c r="L155" s="11" t="s">
        <v>90</v>
      </c>
      <c r="M155" s="11" t="s">
        <v>357</v>
      </c>
      <c r="N155" s="11" t="s">
        <v>77</v>
      </c>
      <c r="O155" s="11" t="s">
        <v>77</v>
      </c>
      <c r="P155" s="11" t="s">
        <v>92</v>
      </c>
      <c r="Q155" s="11" t="s">
        <v>184</v>
      </c>
      <c r="R155" s="11" t="n">
        <v>1.8</v>
      </c>
      <c r="S155" s="11" t="str">
        <f aca="false">IF(R155&gt;=2,"&gt; 2","&lt; 2")</f>
        <v>&lt; 2</v>
      </c>
      <c r="T155" s="1" t="n">
        <v>2011</v>
      </c>
      <c r="U155" s="28" t="n">
        <v>2</v>
      </c>
      <c r="V155" s="11" t="s">
        <v>288</v>
      </c>
      <c r="W155" s="11" t="n">
        <f aca="false">R155 *U155</f>
        <v>3.6</v>
      </c>
      <c r="X155" s="2" t="n">
        <v>3.36</v>
      </c>
      <c r="Y155" s="2" t="n">
        <v>0.24</v>
      </c>
      <c r="Z155" s="13" t="n">
        <f aca="false">Y155*SQRT(AA155)</f>
        <v>0.48</v>
      </c>
      <c r="AA155" s="11" t="n">
        <v>4</v>
      </c>
      <c r="AB155" s="2" t="n">
        <v>3.34</v>
      </c>
      <c r="AC155" s="2" t="n">
        <v>0.26</v>
      </c>
      <c r="AD155" s="13" t="n">
        <f aca="false">AC155*SQRT(AE155)</f>
        <v>0.52</v>
      </c>
      <c r="AE155" s="11" t="n">
        <v>4</v>
      </c>
      <c r="AF155" s="11" t="n">
        <f aca="false">LN(AB155/X155)</f>
        <v>-0.0059701669865038</v>
      </c>
      <c r="AG155" s="11" t="n">
        <f aca="false">((AD155)^2/((AB155)^2 * AE155)) + ((Z155)^2/((X155)^2 * AA155))</f>
        <v>0.0111617776301241</v>
      </c>
      <c r="AH155" s="11" t="n">
        <f aca="false">1/AG155</f>
        <v>89.5914641142051</v>
      </c>
      <c r="AI155" s="11" t="n">
        <f aca="false">AH155/3</f>
        <v>29.8638213714017</v>
      </c>
      <c r="AJ155" s="11" t="n">
        <f aca="false">AI155*AF155</f>
        <v>-0.178292000442389</v>
      </c>
      <c r="AK155" s="11" t="s">
        <v>358</v>
      </c>
      <c r="AL155" s="11" t="s">
        <v>359</v>
      </c>
      <c r="AM155" s="11" t="s">
        <v>267</v>
      </c>
      <c r="AN155" s="11" t="s">
        <v>58</v>
      </c>
      <c r="AO155" s="11" t="s">
        <v>110</v>
      </c>
      <c r="AP155" s="11" t="s">
        <v>111</v>
      </c>
      <c r="AQ155" s="11" t="s">
        <v>162</v>
      </c>
    </row>
    <row r="156" customFormat="false" ht="13.8" hidden="false" customHeight="false" outlineLevel="0" collapsed="false">
      <c r="A156" s="11" t="s">
        <v>360</v>
      </c>
      <c r="B156" s="1" t="n">
        <v>32</v>
      </c>
      <c r="C156" s="11" t="s">
        <v>361</v>
      </c>
      <c r="D156" s="11" t="n">
        <v>2005</v>
      </c>
      <c r="E156" s="11" t="s">
        <v>362</v>
      </c>
      <c r="F156" s="11" t="s">
        <v>46</v>
      </c>
      <c r="G156" s="1" t="n">
        <v>16</v>
      </c>
      <c r="H156" s="1" t="n">
        <v>967.2</v>
      </c>
      <c r="I156" s="11" t="n">
        <f aca="false">(G156+10) / (H156/1000)</f>
        <v>26.8817204301075</v>
      </c>
      <c r="J156" s="11" t="n">
        <v>6.8</v>
      </c>
      <c r="K156" s="11" t="s">
        <v>47</v>
      </c>
      <c r="L156" s="11" t="s">
        <v>90</v>
      </c>
      <c r="M156" s="11" t="s">
        <v>363</v>
      </c>
      <c r="N156" s="11" t="s">
        <v>77</v>
      </c>
      <c r="O156" s="11" t="s">
        <v>77</v>
      </c>
      <c r="P156" s="11" t="s">
        <v>92</v>
      </c>
      <c r="Q156" s="11" t="s">
        <v>78</v>
      </c>
      <c r="R156" s="11" t="n">
        <v>2</v>
      </c>
      <c r="S156" s="11" t="str">
        <f aca="false">IF(R156&gt;=2,"&gt; 2","&lt; 2")</f>
        <v>&gt; 2</v>
      </c>
      <c r="T156" s="1" t="n">
        <v>2000</v>
      </c>
      <c r="U156" s="28" t="n">
        <v>3</v>
      </c>
      <c r="V156" s="11" t="s">
        <v>80</v>
      </c>
      <c r="W156" s="11" t="n">
        <f aca="false">R156 *U156</f>
        <v>6</v>
      </c>
      <c r="X156" s="13" t="n">
        <v>1.83</v>
      </c>
      <c r="Y156" s="13" t="n">
        <v>0.12</v>
      </c>
      <c r="Z156" s="13" t="n">
        <f aca="false">Y156*SQRT(AA156)</f>
        <v>0.293938769133981</v>
      </c>
      <c r="AA156" s="11" t="n">
        <v>6</v>
      </c>
      <c r="AB156" s="2" t="n">
        <v>1.86</v>
      </c>
      <c r="AC156" s="2" t="n">
        <v>0.0799999999999999</v>
      </c>
      <c r="AD156" s="13" t="n">
        <f aca="false">AC156*SQRT(AE156)</f>
        <v>0.195959179422654</v>
      </c>
      <c r="AE156" s="11" t="n">
        <v>6</v>
      </c>
      <c r="AF156" s="11" t="n">
        <f aca="false">LN(AB156/X156)</f>
        <v>0.0162605208717803</v>
      </c>
      <c r="AG156" s="11" t="n">
        <f aca="false">((AD156)^2/((AB156)^2 * AE156)) + ((Z156)^2/((X156)^2 * AA156))</f>
        <v>0.00614984422331478</v>
      </c>
      <c r="AH156" s="11" t="n">
        <f aca="false">1/AG156</f>
        <v>162.605744745352</v>
      </c>
      <c r="AI156" s="11" t="n">
        <f aca="false">AH156/6</f>
        <v>27.1009574575587</v>
      </c>
      <c r="AJ156" s="11" t="n">
        <f aca="false">AI156*AF156</f>
        <v>0.440675684383862</v>
      </c>
      <c r="AK156" s="11" t="s">
        <v>284</v>
      </c>
      <c r="AL156" s="11" t="s">
        <v>364</v>
      </c>
      <c r="AM156" s="11" t="s">
        <v>267</v>
      </c>
      <c r="AN156" s="11" t="s">
        <v>58</v>
      </c>
      <c r="AO156" s="11" t="s">
        <v>59</v>
      </c>
      <c r="AP156" s="11" t="s">
        <v>365</v>
      </c>
      <c r="AQ156" s="11" t="s">
        <v>96</v>
      </c>
    </row>
    <row r="157" customFormat="false" ht="13.8" hidden="false" customHeight="false" outlineLevel="0" collapsed="false">
      <c r="A157" s="11" t="s">
        <v>360</v>
      </c>
      <c r="B157" s="1" t="n">
        <v>32</v>
      </c>
      <c r="C157" s="11" t="s">
        <v>361</v>
      </c>
      <c r="D157" s="11" t="n">
        <v>2005</v>
      </c>
      <c r="E157" s="11" t="s">
        <v>362</v>
      </c>
      <c r="F157" s="11" t="s">
        <v>97</v>
      </c>
      <c r="G157" s="1" t="n">
        <v>16</v>
      </c>
      <c r="H157" s="1" t="n">
        <v>967.2</v>
      </c>
      <c r="I157" s="11" t="n">
        <f aca="false">(G157+10) / (H157/1000)</f>
        <v>26.8817204301075</v>
      </c>
      <c r="J157" s="11" t="n">
        <v>6.8</v>
      </c>
      <c r="K157" s="11" t="s">
        <v>47</v>
      </c>
      <c r="L157" s="11" t="s">
        <v>90</v>
      </c>
      <c r="M157" s="11" t="s">
        <v>363</v>
      </c>
      <c r="N157" s="11" t="s">
        <v>77</v>
      </c>
      <c r="O157" s="11" t="s">
        <v>77</v>
      </c>
      <c r="P157" s="11" t="s">
        <v>92</v>
      </c>
      <c r="Q157" s="11" t="s">
        <v>78</v>
      </c>
      <c r="R157" s="11" t="n">
        <v>3.5</v>
      </c>
      <c r="S157" s="11" t="str">
        <f aca="false">IF(R157&gt;=2,"&gt; 2","&lt; 2")</f>
        <v>&gt; 2</v>
      </c>
      <c r="T157" s="1" t="n">
        <v>2000</v>
      </c>
      <c r="U157" s="28" t="n">
        <v>3</v>
      </c>
      <c r="V157" s="11" t="s">
        <v>80</v>
      </c>
      <c r="W157" s="11" t="n">
        <f aca="false">R157 *U157</f>
        <v>10.5</v>
      </c>
      <c r="X157" s="2" t="n">
        <v>1.85</v>
      </c>
      <c r="Y157" s="2" t="n">
        <v>0.0699999999999998</v>
      </c>
      <c r="Z157" s="13" t="n">
        <f aca="false">Y157*SQRT(AA157)</f>
        <v>0.171464281994822</v>
      </c>
      <c r="AA157" s="11" t="n">
        <v>6</v>
      </c>
      <c r="AB157" s="2" t="n">
        <v>2.03</v>
      </c>
      <c r="AC157" s="2" t="n">
        <v>0.0900000000000003</v>
      </c>
      <c r="AD157" s="13" t="n">
        <f aca="false">AC157*SQRT(AE157)</f>
        <v>0.220454076850487</v>
      </c>
      <c r="AE157" s="11" t="n">
        <v>6</v>
      </c>
      <c r="AF157" s="11" t="n">
        <f aca="false">LN(AB157/X157)</f>
        <v>0.0928501539634624</v>
      </c>
      <c r="AG157" s="11" t="n">
        <f aca="false">((AD157)^2/((AB157)^2 * AE157)) + ((Z157)^2/((X157)^2 * AA157))</f>
        <v>0.00339729201325298</v>
      </c>
      <c r="AH157" s="11" t="n">
        <f aca="false">1/AG157</f>
        <v>294.352088692687</v>
      </c>
      <c r="AI157" s="11" t="n">
        <f aca="false">AH157/6</f>
        <v>49.0586814487812</v>
      </c>
      <c r="AJ157" s="11" t="n">
        <f aca="false">AI157*AF157</f>
        <v>4.5551061257638</v>
      </c>
      <c r="AK157" s="11" t="s">
        <v>284</v>
      </c>
      <c r="AL157" s="11" t="s">
        <v>364</v>
      </c>
      <c r="AM157" s="11" t="s">
        <v>267</v>
      </c>
      <c r="AN157" s="11" t="s">
        <v>58</v>
      </c>
      <c r="AO157" s="11" t="s">
        <v>59</v>
      </c>
      <c r="AP157" s="11" t="s">
        <v>365</v>
      </c>
      <c r="AQ157" s="11" t="s">
        <v>96</v>
      </c>
    </row>
    <row r="158" customFormat="false" ht="13.8" hidden="false" customHeight="false" outlineLevel="0" collapsed="false">
      <c r="A158" s="11" t="s">
        <v>360</v>
      </c>
      <c r="B158" s="1" t="n">
        <v>32</v>
      </c>
      <c r="C158" s="11" t="s">
        <v>361</v>
      </c>
      <c r="D158" s="11" t="n">
        <v>2005</v>
      </c>
      <c r="E158" s="11" t="s">
        <v>362</v>
      </c>
      <c r="F158" s="11" t="s">
        <v>46</v>
      </c>
      <c r="G158" s="1" t="n">
        <v>16</v>
      </c>
      <c r="H158" s="1" t="n">
        <v>967.2</v>
      </c>
      <c r="I158" s="11" t="n">
        <f aca="false">(G158+10) / (H158/1000)</f>
        <v>26.8817204301075</v>
      </c>
      <c r="J158" s="11" t="n">
        <v>6.8</v>
      </c>
      <c r="K158" s="11" t="s">
        <v>47</v>
      </c>
      <c r="L158" s="11" t="s">
        <v>90</v>
      </c>
      <c r="M158" s="11" t="s">
        <v>363</v>
      </c>
      <c r="N158" s="11" t="s">
        <v>77</v>
      </c>
      <c r="O158" s="11" t="s">
        <v>77</v>
      </c>
      <c r="P158" s="11" t="s">
        <v>92</v>
      </c>
      <c r="Q158" s="11" t="s">
        <v>78</v>
      </c>
      <c r="R158" s="11" t="n">
        <v>1.8</v>
      </c>
      <c r="S158" s="11" t="str">
        <f aca="false">IF(R158&gt;=2,"&gt; 2","&lt; 2")</f>
        <v>&lt; 2</v>
      </c>
      <c r="T158" s="1" t="n">
        <v>2001</v>
      </c>
      <c r="U158" s="28" t="n">
        <v>3</v>
      </c>
      <c r="V158" s="11" t="s">
        <v>80</v>
      </c>
      <c r="W158" s="11" t="n">
        <f aca="false">R158 *U158</f>
        <v>5.4</v>
      </c>
      <c r="X158" s="13" t="n">
        <v>1.78</v>
      </c>
      <c r="Y158" s="13" t="n">
        <v>0.11</v>
      </c>
      <c r="Z158" s="13" t="n">
        <f aca="false">Y158*SQRT(AA158)</f>
        <v>0.26944387170615</v>
      </c>
      <c r="AA158" s="11" t="n">
        <v>6</v>
      </c>
      <c r="AB158" s="2" t="n">
        <v>2.06</v>
      </c>
      <c r="AC158" s="2" t="n">
        <v>0.12</v>
      </c>
      <c r="AD158" s="13" t="n">
        <f aca="false">AC158*SQRT(AE158)</f>
        <v>0.293938769133982</v>
      </c>
      <c r="AE158" s="11" t="n">
        <v>6</v>
      </c>
      <c r="AF158" s="11" t="n">
        <f aca="false">LN(AB158/X158)</f>
        <v>0.146092618497496</v>
      </c>
      <c r="AG158" s="11" t="n">
        <f aca="false">((AD158)^2/((AB158)^2 * AE158)) + ((Z158)^2/((X158)^2 * AA158))</f>
        <v>0.0072123075251224</v>
      </c>
      <c r="AH158" s="11" t="n">
        <f aca="false">1/AG158</f>
        <v>138.651880347133</v>
      </c>
      <c r="AI158" s="11" t="n">
        <f aca="false">AH158/6</f>
        <v>23.1086467245222</v>
      </c>
      <c r="AJ158" s="11" t="n">
        <f aca="false">AI158*AF158</f>
        <v>3.37600270991904</v>
      </c>
      <c r="AK158" s="11" t="s">
        <v>284</v>
      </c>
      <c r="AL158" s="11" t="s">
        <v>364</v>
      </c>
      <c r="AM158" s="11" t="s">
        <v>267</v>
      </c>
      <c r="AN158" s="11" t="s">
        <v>58</v>
      </c>
      <c r="AO158" s="11" t="s">
        <v>59</v>
      </c>
      <c r="AP158" s="11" t="s">
        <v>365</v>
      </c>
      <c r="AQ158" s="11" t="s">
        <v>96</v>
      </c>
    </row>
    <row r="159" customFormat="false" ht="13.8" hidden="false" customHeight="false" outlineLevel="0" collapsed="false">
      <c r="A159" s="11" t="s">
        <v>360</v>
      </c>
      <c r="B159" s="1" t="n">
        <v>32</v>
      </c>
      <c r="C159" s="11" t="s">
        <v>361</v>
      </c>
      <c r="D159" s="11" t="n">
        <v>2005</v>
      </c>
      <c r="E159" s="11" t="s">
        <v>362</v>
      </c>
      <c r="F159" s="11" t="s">
        <v>97</v>
      </c>
      <c r="G159" s="1" t="n">
        <v>16</v>
      </c>
      <c r="H159" s="1" t="n">
        <v>967.2</v>
      </c>
      <c r="I159" s="11" t="n">
        <f aca="false">(G159+10) / (H159/1000)</f>
        <v>26.8817204301075</v>
      </c>
      <c r="J159" s="11" t="n">
        <v>6.8</v>
      </c>
      <c r="K159" s="11" t="s">
        <v>47</v>
      </c>
      <c r="L159" s="11" t="s">
        <v>90</v>
      </c>
      <c r="M159" s="11" t="s">
        <v>363</v>
      </c>
      <c r="N159" s="11" t="s">
        <v>77</v>
      </c>
      <c r="O159" s="11" t="s">
        <v>77</v>
      </c>
      <c r="P159" s="11" t="s">
        <v>92</v>
      </c>
      <c r="Q159" s="11" t="s">
        <v>78</v>
      </c>
      <c r="R159" s="11" t="n">
        <v>3.2</v>
      </c>
      <c r="S159" s="11" t="str">
        <f aca="false">IF(R159&gt;=2,"&gt; 2","&lt; 2")</f>
        <v>&gt; 2</v>
      </c>
      <c r="T159" s="1" t="n">
        <v>2001</v>
      </c>
      <c r="U159" s="28" t="n">
        <v>3</v>
      </c>
      <c r="V159" s="11" t="s">
        <v>80</v>
      </c>
      <c r="W159" s="11" t="n">
        <f aca="false">R159 *U159</f>
        <v>9.6</v>
      </c>
      <c r="X159" s="2" t="n">
        <v>1.77</v>
      </c>
      <c r="Y159" s="2" t="n">
        <v>0.0800000000000001</v>
      </c>
      <c r="Z159" s="13" t="n">
        <f aca="false">Y159*SQRT(AA159)</f>
        <v>0.195959179422654</v>
      </c>
      <c r="AA159" s="11" t="n">
        <v>6</v>
      </c>
      <c r="AB159" s="2" t="n">
        <v>2.01</v>
      </c>
      <c r="AC159" s="2" t="n">
        <v>0.0800000000000001</v>
      </c>
      <c r="AD159" s="13" t="n">
        <f aca="false">AC159*SQRT(AE159)</f>
        <v>0.195959179422654</v>
      </c>
      <c r="AE159" s="11" t="n">
        <v>6</v>
      </c>
      <c r="AF159" s="11" t="n">
        <f aca="false">LN(AB159/X159)</f>
        <v>0.127155175485246</v>
      </c>
      <c r="AG159" s="11" t="n">
        <f aca="false">((AD159)^2/((AB159)^2 * AE159)) + ((Z159)^2/((X159)^2 * AA159))</f>
        <v>0.00362695491629196</v>
      </c>
      <c r="AH159" s="11" t="n">
        <f aca="false">1/AG159</f>
        <v>275.713380254077</v>
      </c>
      <c r="AI159" s="11" t="n">
        <f aca="false">AH159/6</f>
        <v>45.9522300423462</v>
      </c>
      <c r="AJ159" s="11" t="n">
        <f aca="false">AI159*AF159</f>
        <v>5.84306387497293</v>
      </c>
      <c r="AK159" s="11" t="s">
        <v>284</v>
      </c>
      <c r="AL159" s="11" t="s">
        <v>364</v>
      </c>
      <c r="AM159" s="11" t="s">
        <v>267</v>
      </c>
      <c r="AN159" s="11" t="s">
        <v>58</v>
      </c>
      <c r="AO159" s="11" t="s">
        <v>59</v>
      </c>
      <c r="AP159" s="11" t="s">
        <v>365</v>
      </c>
      <c r="AQ159" s="11" t="s">
        <v>96</v>
      </c>
    </row>
    <row r="160" customFormat="false" ht="13.8" hidden="false" customHeight="false" outlineLevel="0" collapsed="false">
      <c r="A160" s="11" t="s">
        <v>360</v>
      </c>
      <c r="B160" s="1" t="n">
        <v>32</v>
      </c>
      <c r="C160" s="11" t="s">
        <v>361</v>
      </c>
      <c r="D160" s="11" t="n">
        <v>2005</v>
      </c>
      <c r="E160" s="11" t="s">
        <v>362</v>
      </c>
      <c r="F160" s="11" t="s">
        <v>46</v>
      </c>
      <c r="G160" s="1" t="n">
        <v>16</v>
      </c>
      <c r="H160" s="1" t="n">
        <v>967.2</v>
      </c>
      <c r="I160" s="11" t="n">
        <f aca="false">(G160+10) / (H160/1000)</f>
        <v>26.8817204301075</v>
      </c>
      <c r="J160" s="11" t="n">
        <v>6.8</v>
      </c>
      <c r="K160" s="11" t="s">
        <v>47</v>
      </c>
      <c r="L160" s="11" t="s">
        <v>90</v>
      </c>
      <c r="M160" s="11" t="s">
        <v>363</v>
      </c>
      <c r="N160" s="11" t="s">
        <v>77</v>
      </c>
      <c r="O160" s="11" t="s">
        <v>77</v>
      </c>
      <c r="P160" s="11" t="s">
        <v>92</v>
      </c>
      <c r="Q160" s="11" t="s">
        <v>78</v>
      </c>
      <c r="R160" s="11" t="n">
        <v>1.3</v>
      </c>
      <c r="S160" s="11" t="str">
        <f aca="false">IF(R160&gt;=2,"&gt; 2","&lt; 2")</f>
        <v>&lt; 2</v>
      </c>
      <c r="T160" s="1" t="n">
        <v>2002</v>
      </c>
      <c r="U160" s="28" t="n">
        <v>3</v>
      </c>
      <c r="V160" s="11" t="s">
        <v>80</v>
      </c>
      <c r="W160" s="11" t="n">
        <f aca="false">R160 *U160</f>
        <v>3.9</v>
      </c>
      <c r="X160" s="13" t="n">
        <v>2.27</v>
      </c>
      <c r="Y160" s="13" t="n">
        <v>0.14</v>
      </c>
      <c r="Z160" s="13" t="n">
        <f aca="false">Y160*SQRT(AA160)</f>
        <v>0.342928563989645</v>
      </c>
      <c r="AA160" s="11" t="n">
        <v>6</v>
      </c>
      <c r="AB160" s="2" t="n">
        <v>2.36</v>
      </c>
      <c r="AC160" s="2" t="n">
        <v>0.1</v>
      </c>
      <c r="AD160" s="13" t="n">
        <f aca="false">AC160*SQRT(AE160)</f>
        <v>0.244948974278318</v>
      </c>
      <c r="AE160" s="11" t="n">
        <v>6</v>
      </c>
      <c r="AF160" s="11" t="n">
        <f aca="false">LN(AB160/X160)</f>
        <v>0.0388817875442073</v>
      </c>
      <c r="AG160" s="11" t="n">
        <f aca="false">((AD160)^2/((AB160)^2 * AE160)) + ((Z160)^2/((X160)^2 * AA160))</f>
        <v>0.00559914443717051</v>
      </c>
      <c r="AH160" s="11" t="n">
        <f aca="false">1/AG160</f>
        <v>178.598714718162</v>
      </c>
      <c r="AI160" s="11" t="n">
        <f aca="false">AH160/6</f>
        <v>29.766452453027</v>
      </c>
      <c r="AJ160" s="11" t="n">
        <f aca="false">AI160*AF160</f>
        <v>1.15737288022334</v>
      </c>
      <c r="AK160" s="11" t="s">
        <v>284</v>
      </c>
      <c r="AL160" s="11" t="s">
        <v>364</v>
      </c>
      <c r="AM160" s="11" t="s">
        <v>267</v>
      </c>
      <c r="AN160" s="11" t="s">
        <v>58</v>
      </c>
      <c r="AO160" s="11" t="s">
        <v>59</v>
      </c>
      <c r="AP160" s="11" t="s">
        <v>365</v>
      </c>
      <c r="AQ160" s="11" t="s">
        <v>96</v>
      </c>
    </row>
    <row r="161" customFormat="false" ht="13.8" hidden="false" customHeight="false" outlineLevel="0" collapsed="false">
      <c r="A161" s="11" t="s">
        <v>360</v>
      </c>
      <c r="B161" s="1" t="n">
        <v>32</v>
      </c>
      <c r="C161" s="11" t="s">
        <v>361</v>
      </c>
      <c r="D161" s="11" t="n">
        <v>2005</v>
      </c>
      <c r="E161" s="11" t="s">
        <v>362</v>
      </c>
      <c r="F161" s="11" t="s">
        <v>97</v>
      </c>
      <c r="G161" s="1" t="n">
        <v>16</v>
      </c>
      <c r="H161" s="1" t="n">
        <v>967.2</v>
      </c>
      <c r="I161" s="11" t="n">
        <f aca="false">(G161+10) / (H161/1000)</f>
        <v>26.8817204301075</v>
      </c>
      <c r="J161" s="11" t="n">
        <v>6.8</v>
      </c>
      <c r="K161" s="11" t="s">
        <v>47</v>
      </c>
      <c r="L161" s="11" t="s">
        <v>90</v>
      </c>
      <c r="M161" s="11" t="s">
        <v>363</v>
      </c>
      <c r="N161" s="11" t="s">
        <v>77</v>
      </c>
      <c r="O161" s="11" t="s">
        <v>77</v>
      </c>
      <c r="P161" s="11" t="s">
        <v>92</v>
      </c>
      <c r="Q161" s="11" t="s">
        <v>78</v>
      </c>
      <c r="R161" s="11" t="n">
        <v>2.6</v>
      </c>
      <c r="S161" s="11" t="str">
        <f aca="false">IF(R161&gt;=2,"&gt; 2","&lt; 2")</f>
        <v>&gt; 2</v>
      </c>
      <c r="T161" s="1" t="n">
        <v>2002</v>
      </c>
      <c r="U161" s="28" t="n">
        <v>3</v>
      </c>
      <c r="V161" s="11" t="s">
        <v>80</v>
      </c>
      <c r="W161" s="11" t="n">
        <f aca="false">R161 *U161</f>
        <v>7.8</v>
      </c>
      <c r="X161" s="2" t="n">
        <v>2.17</v>
      </c>
      <c r="Y161" s="2" t="n">
        <v>0.12</v>
      </c>
      <c r="Z161" s="13" t="n">
        <f aca="false">Y161*SQRT(AA161)</f>
        <v>0.293938769133982</v>
      </c>
      <c r="AA161" s="11" t="n">
        <v>6</v>
      </c>
      <c r="AB161" s="2" t="n">
        <v>2.48</v>
      </c>
      <c r="AC161" s="2" t="n">
        <v>0.15</v>
      </c>
      <c r="AD161" s="13" t="n">
        <f aca="false">AC161*SQRT(AE161)</f>
        <v>0.367423461417476</v>
      </c>
      <c r="AE161" s="11" t="n">
        <v>6</v>
      </c>
      <c r="AF161" s="11" t="n">
        <f aca="false">LN(AB161/X161)</f>
        <v>0.133531392624523</v>
      </c>
      <c r="AG161" s="11" t="n">
        <f aca="false">((AD161)^2/((AB161)^2 * AE161)) + ((Z161)^2/((X161)^2 * AA161))</f>
        <v>0.00671633767971288</v>
      </c>
      <c r="AH161" s="11" t="n">
        <f aca="false">1/AG161</f>
        <v>148.890667457142</v>
      </c>
      <c r="AI161" s="11" t="n">
        <f aca="false">AH161/6</f>
        <v>24.8151112428569</v>
      </c>
      <c r="AJ161" s="11" t="n">
        <f aca="false">AI161*AF161</f>
        <v>3.31359636239114</v>
      </c>
      <c r="AK161" s="11" t="s">
        <v>284</v>
      </c>
      <c r="AL161" s="11" t="s">
        <v>364</v>
      </c>
      <c r="AM161" s="11" t="s">
        <v>267</v>
      </c>
      <c r="AN161" s="11" t="s">
        <v>58</v>
      </c>
      <c r="AO161" s="11" t="s">
        <v>59</v>
      </c>
      <c r="AP161" s="11" t="s">
        <v>365</v>
      </c>
      <c r="AQ161" s="11" t="s">
        <v>96</v>
      </c>
    </row>
    <row r="162" customFormat="false" ht="13.8" hidden="false" customHeight="false" outlineLevel="0" collapsed="false">
      <c r="A162" s="11" t="s">
        <v>360</v>
      </c>
      <c r="B162" s="1" t="n">
        <v>32</v>
      </c>
      <c r="C162" s="11" t="s">
        <v>361</v>
      </c>
      <c r="D162" s="11" t="n">
        <v>2005</v>
      </c>
      <c r="E162" s="11" t="s">
        <v>362</v>
      </c>
      <c r="F162" s="11" t="s">
        <v>46</v>
      </c>
      <c r="G162" s="1" t="n">
        <v>16</v>
      </c>
      <c r="H162" s="1" t="n">
        <v>967.2</v>
      </c>
      <c r="I162" s="11" t="n">
        <f aca="false">(G162+10) / (H162/1000)</f>
        <v>26.8817204301075</v>
      </c>
      <c r="J162" s="11" t="n">
        <v>6.8</v>
      </c>
      <c r="K162" s="11" t="s">
        <v>47</v>
      </c>
      <c r="L162" s="11" t="s">
        <v>90</v>
      </c>
      <c r="M162" s="11" t="s">
        <v>363</v>
      </c>
      <c r="N162" s="11" t="s">
        <v>77</v>
      </c>
      <c r="O162" s="11" t="s">
        <v>77</v>
      </c>
      <c r="P162" s="11" t="s">
        <v>92</v>
      </c>
      <c r="Q162" s="11" t="s">
        <v>78</v>
      </c>
      <c r="R162" s="11" t="n">
        <v>1.3</v>
      </c>
      <c r="S162" s="11" t="str">
        <f aca="false">IF(R162&gt;=2,"&gt; 2","&lt; 2")</f>
        <v>&lt; 2</v>
      </c>
      <c r="T162" s="1" t="n">
        <v>2002</v>
      </c>
      <c r="U162" s="28" t="n">
        <v>3</v>
      </c>
      <c r="V162" s="11" t="s">
        <v>80</v>
      </c>
      <c r="W162" s="11" t="n">
        <f aca="false">R162 *U162</f>
        <v>3.9</v>
      </c>
      <c r="X162" s="13" t="n">
        <v>1.44</v>
      </c>
      <c r="Y162" s="13" t="n">
        <v>0.1</v>
      </c>
      <c r="Z162" s="13" t="n">
        <f aca="false">Y162*SQRT(AA162)</f>
        <v>0.244948974278318</v>
      </c>
      <c r="AA162" s="11" t="n">
        <v>6</v>
      </c>
      <c r="AB162" s="2" t="n">
        <v>1.57</v>
      </c>
      <c r="AC162" s="2" t="n">
        <v>0.19</v>
      </c>
      <c r="AD162" s="13" t="n">
        <f aca="false">AC162*SQRT(AE162)</f>
        <v>0.465403051128804</v>
      </c>
      <c r="AE162" s="11" t="n">
        <v>6</v>
      </c>
      <c r="AF162" s="11" t="n">
        <f aca="false">LN(AB162/X162)</f>
        <v>0.0864325057723075</v>
      </c>
      <c r="AG162" s="11" t="n">
        <f aca="false">((AD162)^2/((AB162)^2 * AE162)) + ((Z162)^2/((X162)^2 * AA162))</f>
        <v>0.0194681554331456</v>
      </c>
      <c r="AH162" s="11" t="n">
        <f aca="false">1/AG162</f>
        <v>51.365934663612</v>
      </c>
      <c r="AI162" s="11" t="n">
        <f aca="false">AH162/2</f>
        <v>25.682967331806</v>
      </c>
      <c r="AJ162" s="11" t="n">
        <f aca="false">AI162*AF162</f>
        <v>2.21984322215631</v>
      </c>
      <c r="AK162" s="11" t="s">
        <v>284</v>
      </c>
      <c r="AL162" s="11" t="s">
        <v>364</v>
      </c>
      <c r="AM162" s="11" t="s">
        <v>282</v>
      </c>
      <c r="AN162" s="11" t="s">
        <v>58</v>
      </c>
      <c r="AO162" s="11" t="s">
        <v>59</v>
      </c>
      <c r="AP162" s="11" t="s">
        <v>365</v>
      </c>
      <c r="AQ162" s="11" t="s">
        <v>96</v>
      </c>
    </row>
    <row r="163" customFormat="false" ht="13.8" hidden="false" customHeight="false" outlineLevel="0" collapsed="false">
      <c r="A163" s="11" t="s">
        <v>360</v>
      </c>
      <c r="B163" s="1" t="n">
        <v>32</v>
      </c>
      <c r="C163" s="11" t="s">
        <v>361</v>
      </c>
      <c r="D163" s="11" t="n">
        <v>2005</v>
      </c>
      <c r="E163" s="11" t="s">
        <v>362</v>
      </c>
      <c r="F163" s="11" t="s">
        <v>97</v>
      </c>
      <c r="G163" s="1" t="n">
        <v>16</v>
      </c>
      <c r="H163" s="1" t="n">
        <v>967.2</v>
      </c>
      <c r="I163" s="11" t="n">
        <f aca="false">(G163+10) / (H163/1000)</f>
        <v>26.8817204301075</v>
      </c>
      <c r="J163" s="11" t="n">
        <v>6.8</v>
      </c>
      <c r="K163" s="11" t="s">
        <v>47</v>
      </c>
      <c r="L163" s="11" t="s">
        <v>90</v>
      </c>
      <c r="M163" s="11" t="s">
        <v>363</v>
      </c>
      <c r="N163" s="11" t="s">
        <v>77</v>
      </c>
      <c r="O163" s="11" t="s">
        <v>77</v>
      </c>
      <c r="P163" s="11" t="s">
        <v>92</v>
      </c>
      <c r="Q163" s="11" t="s">
        <v>78</v>
      </c>
      <c r="R163" s="11" t="n">
        <v>2.6</v>
      </c>
      <c r="S163" s="11" t="str">
        <f aca="false">IF(R163&gt;=2,"&gt; 2","&lt; 2")</f>
        <v>&gt; 2</v>
      </c>
      <c r="T163" s="1" t="n">
        <v>2002</v>
      </c>
      <c r="U163" s="28" t="n">
        <v>3</v>
      </c>
      <c r="V163" s="11" t="s">
        <v>80</v>
      </c>
      <c r="W163" s="11" t="n">
        <f aca="false">R163 *U163</f>
        <v>7.8</v>
      </c>
      <c r="X163" s="2" t="n">
        <v>1.35</v>
      </c>
      <c r="Y163" s="2" t="n">
        <v>0.17</v>
      </c>
      <c r="Z163" s="13" t="n">
        <f aca="false">Y163*SQRT(AA163)</f>
        <v>0.41641325627314</v>
      </c>
      <c r="AA163" s="11" t="n">
        <v>6</v>
      </c>
      <c r="AB163" s="2" t="n">
        <v>1.42</v>
      </c>
      <c r="AC163" s="2" t="n">
        <v>0.13</v>
      </c>
      <c r="AD163" s="13" t="n">
        <f aca="false">AC163*SQRT(AE163)</f>
        <v>0.318433666561813</v>
      </c>
      <c r="AE163" s="11" t="n">
        <v>6</v>
      </c>
      <c r="AF163" s="11" t="n">
        <f aca="false">LN(AB163/X163)</f>
        <v>0.0505522791628312</v>
      </c>
      <c r="AG163" s="11" t="n">
        <f aca="false">((AD163)^2/((AB163)^2 * AE163)) + ((Z163)^2/((X163)^2 * AA163))</f>
        <v>0.0242386123771357</v>
      </c>
      <c r="AH163" s="11" t="n">
        <f aca="false">1/AG163</f>
        <v>41.2564871470654</v>
      </c>
      <c r="AI163" s="11" t="n">
        <f aca="false">AH163/2</f>
        <v>20.6282435735327</v>
      </c>
      <c r="AJ163" s="11" t="n">
        <f aca="false">AI163*AF163</f>
        <v>1.0428047277681</v>
      </c>
      <c r="AK163" s="11" t="s">
        <v>284</v>
      </c>
      <c r="AL163" s="11" t="s">
        <v>364</v>
      </c>
      <c r="AM163" s="11" t="s">
        <v>282</v>
      </c>
      <c r="AN163" s="11" t="s">
        <v>58</v>
      </c>
      <c r="AO163" s="11" t="s">
        <v>59</v>
      </c>
      <c r="AP163" s="11" t="s">
        <v>365</v>
      </c>
      <c r="AQ163" s="11" t="s">
        <v>96</v>
      </c>
    </row>
    <row r="164" customFormat="false" ht="13.8" hidden="false" customHeight="false" outlineLevel="0" collapsed="false">
      <c r="A164" s="11" t="s">
        <v>366</v>
      </c>
      <c r="B164" s="1" t="n">
        <v>33</v>
      </c>
      <c r="C164" s="11" t="s">
        <v>367</v>
      </c>
      <c r="D164" s="11" t="n">
        <v>2010</v>
      </c>
      <c r="E164" s="11" t="s">
        <v>368</v>
      </c>
      <c r="F164" s="11" t="s">
        <v>46</v>
      </c>
      <c r="G164" s="1" t="n">
        <v>14.75</v>
      </c>
      <c r="H164" s="1" t="n">
        <v>402</v>
      </c>
      <c r="I164" s="11" t="n">
        <f aca="false">(G164+10) / (H164/1000)</f>
        <v>61.5671641791045</v>
      </c>
      <c r="J164" s="11" t="n">
        <v>6.7</v>
      </c>
      <c r="K164" s="11" t="s">
        <v>47</v>
      </c>
      <c r="L164" s="11" t="s">
        <v>90</v>
      </c>
      <c r="M164" s="11" t="s">
        <v>369</v>
      </c>
      <c r="N164" s="11" t="s">
        <v>50</v>
      </c>
      <c r="O164" s="11" t="s">
        <v>50</v>
      </c>
      <c r="P164" s="11" t="s">
        <v>92</v>
      </c>
      <c r="Q164" s="11" t="s">
        <v>78</v>
      </c>
      <c r="R164" s="11" t="n">
        <v>1</v>
      </c>
      <c r="S164" s="11" t="str">
        <f aca="false">IF(R164&gt;=2,"&gt; 2","&lt; 2")</f>
        <v>&lt; 2</v>
      </c>
      <c r="T164" s="1" t="n">
        <v>2004</v>
      </c>
      <c r="U164" s="28" t="n">
        <v>3</v>
      </c>
      <c r="V164" s="11" t="s">
        <v>80</v>
      </c>
      <c r="W164" s="11" t="n">
        <f aca="false">R164 *U164</f>
        <v>3</v>
      </c>
      <c r="X164" s="13" t="n">
        <v>2.12</v>
      </c>
      <c r="Y164" s="13" t="n">
        <v>0.03</v>
      </c>
      <c r="Z164" s="13" t="n">
        <f aca="false">Y164*SQRT(AA164)</f>
        <v>0.0734846922834953</v>
      </c>
      <c r="AA164" s="11" t="n">
        <v>6</v>
      </c>
      <c r="AB164" s="2" t="n">
        <v>2.14</v>
      </c>
      <c r="AC164" s="2" t="n">
        <v>0.0299999999999998</v>
      </c>
      <c r="AD164" s="13" t="n">
        <f aca="false">AC164*SQRT(AE164)</f>
        <v>0.0734846922834949</v>
      </c>
      <c r="AE164" s="11" t="n">
        <v>6</v>
      </c>
      <c r="AF164" s="11" t="n">
        <f aca="false">LN(AB164/X164)</f>
        <v>0.00938974034983914</v>
      </c>
      <c r="AG164" s="11" t="n">
        <f aca="false">((AD164)^2/((AB164)^2 * AE164)) + ((Z164)^2/((X164)^2 * AA164))</f>
        <v>0.000396772912864674</v>
      </c>
      <c r="AH164" s="11" t="n">
        <f aca="false">1/AG164</f>
        <v>2520.33333823135</v>
      </c>
      <c r="AI164" s="11" t="n">
        <f aca="false">AH164/6</f>
        <v>420.055556371892</v>
      </c>
      <c r="AJ164" s="11" t="n">
        <f aca="false">AI164*AF164</f>
        <v>3.94421260683928</v>
      </c>
      <c r="AK164" s="11" t="s">
        <v>370</v>
      </c>
      <c r="AL164" s="11" t="s">
        <v>371</v>
      </c>
      <c r="AM164" s="11" t="s">
        <v>297</v>
      </c>
      <c r="AN164" s="11" t="s">
        <v>58</v>
      </c>
      <c r="AO164" s="11" t="s">
        <v>110</v>
      </c>
      <c r="AP164" s="11" t="s">
        <v>165</v>
      </c>
      <c r="AQ164" s="11" t="s">
        <v>372</v>
      </c>
    </row>
    <row r="165" customFormat="false" ht="13.8" hidden="false" customHeight="false" outlineLevel="0" collapsed="false">
      <c r="A165" s="11" t="s">
        <v>366</v>
      </c>
      <c r="B165" s="1" t="n">
        <v>33</v>
      </c>
      <c r="C165" s="11" t="s">
        <v>367</v>
      </c>
      <c r="D165" s="11" t="n">
        <v>2010</v>
      </c>
      <c r="E165" s="11" t="s">
        <v>368</v>
      </c>
      <c r="F165" s="11" t="s">
        <v>120</v>
      </c>
      <c r="G165" s="1" t="n">
        <v>14.75</v>
      </c>
      <c r="H165" s="1" t="n">
        <v>402</v>
      </c>
      <c r="I165" s="11" t="n">
        <f aca="false">(G165+10) / (H165/1000)</f>
        <v>61.5671641791045</v>
      </c>
      <c r="J165" s="11" t="n">
        <v>6.7</v>
      </c>
      <c r="K165" s="11" t="s">
        <v>47</v>
      </c>
      <c r="L165" s="11" t="s">
        <v>90</v>
      </c>
      <c r="M165" s="11" t="s">
        <v>369</v>
      </c>
      <c r="N165" s="11" t="s">
        <v>50</v>
      </c>
      <c r="O165" s="11" t="s">
        <v>50</v>
      </c>
      <c r="P165" s="11" t="s">
        <v>92</v>
      </c>
      <c r="Q165" s="11" t="s">
        <v>78</v>
      </c>
      <c r="R165" s="11" t="n">
        <v>1</v>
      </c>
      <c r="S165" s="11" t="str">
        <f aca="false">IF(R165&gt;=2,"&gt; 2","&lt; 2")</f>
        <v>&lt; 2</v>
      </c>
      <c r="T165" s="1" t="n">
        <v>2004</v>
      </c>
      <c r="U165" s="28" t="n">
        <v>3</v>
      </c>
      <c r="V165" s="11" t="s">
        <v>80</v>
      </c>
      <c r="W165" s="11" t="n">
        <f aca="false">R165 *U165</f>
        <v>3</v>
      </c>
      <c r="X165" s="2" t="n">
        <v>2.09</v>
      </c>
      <c r="Y165" s="2" t="n">
        <v>0.02</v>
      </c>
      <c r="Z165" s="13" t="n">
        <f aca="false">Y165*SQRT(AA165)</f>
        <v>0.0489897948556636</v>
      </c>
      <c r="AA165" s="11" t="n">
        <v>6</v>
      </c>
      <c r="AB165" s="2" t="n">
        <v>2.14</v>
      </c>
      <c r="AC165" s="2" t="n">
        <v>0.02</v>
      </c>
      <c r="AD165" s="13" t="n">
        <f aca="false">AC165*SQRT(AE165)</f>
        <v>0.0489897948556636</v>
      </c>
      <c r="AE165" s="11" t="n">
        <v>6</v>
      </c>
      <c r="AF165" s="11" t="n">
        <f aca="false">LN(AB165/X165)</f>
        <v>0.0236417630570407</v>
      </c>
      <c r="AG165" s="11" t="n">
        <f aca="false">((AD165)^2/((AB165)^2 * AE165)) + ((Z165)^2/((X165)^2 * AA165))</f>
        <v>0.000178916867951059</v>
      </c>
      <c r="AH165" s="11" t="n">
        <f aca="false">1/AG165</f>
        <v>5589.18793656471</v>
      </c>
      <c r="AI165" s="11" t="n">
        <f aca="false">AH165/6</f>
        <v>931.531322760785</v>
      </c>
      <c r="AJ165" s="11" t="n">
        <f aca="false">AI165*AF165</f>
        <v>22.0230428129222</v>
      </c>
      <c r="AK165" s="11" t="s">
        <v>370</v>
      </c>
      <c r="AL165" s="11" t="s">
        <v>371</v>
      </c>
      <c r="AM165" s="11" t="s">
        <v>297</v>
      </c>
      <c r="AN165" s="11" t="s">
        <v>58</v>
      </c>
      <c r="AO165" s="11" t="s">
        <v>110</v>
      </c>
      <c r="AP165" s="11" t="s">
        <v>165</v>
      </c>
      <c r="AQ165" s="11" t="s">
        <v>372</v>
      </c>
    </row>
    <row r="166" customFormat="false" ht="13.8" hidden="false" customHeight="false" outlineLevel="0" collapsed="false">
      <c r="A166" s="11" t="s">
        <v>366</v>
      </c>
      <c r="B166" s="1" t="n">
        <v>33</v>
      </c>
      <c r="C166" s="11" t="s">
        <v>367</v>
      </c>
      <c r="D166" s="11" t="n">
        <v>2010</v>
      </c>
      <c r="E166" s="11" t="s">
        <v>368</v>
      </c>
      <c r="F166" s="11" t="s">
        <v>46</v>
      </c>
      <c r="G166" s="1" t="n">
        <v>14.75</v>
      </c>
      <c r="H166" s="1" t="n">
        <v>402</v>
      </c>
      <c r="I166" s="11" t="n">
        <f aca="false">(G166+10) / (H166/1000)</f>
        <v>61.5671641791045</v>
      </c>
      <c r="J166" s="11" t="n">
        <v>6.7</v>
      </c>
      <c r="K166" s="11" t="s">
        <v>47</v>
      </c>
      <c r="L166" s="11" t="s">
        <v>90</v>
      </c>
      <c r="M166" s="11" t="s">
        <v>369</v>
      </c>
      <c r="N166" s="11" t="s">
        <v>50</v>
      </c>
      <c r="O166" s="11" t="s">
        <v>50</v>
      </c>
      <c r="P166" s="11" t="s">
        <v>92</v>
      </c>
      <c r="Q166" s="11" t="s">
        <v>78</v>
      </c>
      <c r="R166" s="11" t="n">
        <v>1</v>
      </c>
      <c r="S166" s="11" t="str">
        <f aca="false">IF(R166&gt;=2,"&gt; 2","&lt; 2")</f>
        <v>&lt; 2</v>
      </c>
      <c r="T166" s="1" t="n">
        <v>2005</v>
      </c>
      <c r="U166" s="28" t="n">
        <v>3</v>
      </c>
      <c r="V166" s="11" t="s">
        <v>80</v>
      </c>
      <c r="W166" s="11" t="n">
        <f aca="false">R166 *U166</f>
        <v>3</v>
      </c>
      <c r="X166" s="13" t="n">
        <v>2.24</v>
      </c>
      <c r="Y166" s="13" t="n">
        <v>0.05</v>
      </c>
      <c r="Z166" s="13" t="n">
        <f aca="false">Y166*SQRT(AA166)</f>
        <v>0.122474487139159</v>
      </c>
      <c r="AA166" s="11" t="n">
        <v>6</v>
      </c>
      <c r="AB166" s="2" t="n">
        <v>2.06</v>
      </c>
      <c r="AC166" s="2" t="n">
        <v>0.0699999999999998</v>
      </c>
      <c r="AD166" s="13" t="n">
        <f aca="false">AC166*SQRT(AE166)</f>
        <v>0.171464281994822</v>
      </c>
      <c r="AE166" s="11" t="n">
        <v>6</v>
      </c>
      <c r="AF166" s="11" t="n">
        <f aca="false">LN(AB166/X166)</f>
        <v>-0.0837698830654588</v>
      </c>
      <c r="AG166" s="11" t="n">
        <f aca="false">((AD166)^2/((AB166)^2 * AE166)) + ((Z166)^2/((X166)^2 * AA166))</f>
        <v>0.00165292616215823</v>
      </c>
      <c r="AH166" s="11" t="n">
        <f aca="false">1/AG166</f>
        <v>604.987701746034</v>
      </c>
      <c r="AI166" s="11" t="n">
        <f aca="false">AH166/6</f>
        <v>100.831283624339</v>
      </c>
      <c r="AJ166" s="11" t="n">
        <f aca="false">AI166*AF166</f>
        <v>-8.44662483855099</v>
      </c>
      <c r="AK166" s="11" t="s">
        <v>370</v>
      </c>
      <c r="AL166" s="11" t="s">
        <v>371</v>
      </c>
      <c r="AM166" s="11" t="s">
        <v>297</v>
      </c>
      <c r="AN166" s="11" t="s">
        <v>58</v>
      </c>
      <c r="AO166" s="11" t="s">
        <v>110</v>
      </c>
      <c r="AP166" s="11" t="s">
        <v>165</v>
      </c>
      <c r="AQ166" s="11" t="s">
        <v>372</v>
      </c>
    </row>
    <row r="167" customFormat="false" ht="13.8" hidden="false" customHeight="false" outlineLevel="0" collapsed="false">
      <c r="A167" s="11" t="s">
        <v>366</v>
      </c>
      <c r="B167" s="1" t="n">
        <v>33</v>
      </c>
      <c r="C167" s="11" t="s">
        <v>367</v>
      </c>
      <c r="D167" s="11" t="n">
        <v>2010</v>
      </c>
      <c r="E167" s="11" t="s">
        <v>368</v>
      </c>
      <c r="F167" s="11" t="s">
        <v>120</v>
      </c>
      <c r="G167" s="1" t="n">
        <v>14.75</v>
      </c>
      <c r="H167" s="1" t="n">
        <v>402</v>
      </c>
      <c r="I167" s="11" t="n">
        <f aca="false">(G167+10) / (H167/1000)</f>
        <v>61.5671641791045</v>
      </c>
      <c r="J167" s="11" t="n">
        <v>6.7</v>
      </c>
      <c r="K167" s="11" t="s">
        <v>47</v>
      </c>
      <c r="L167" s="11" t="s">
        <v>90</v>
      </c>
      <c r="M167" s="11" t="s">
        <v>369</v>
      </c>
      <c r="N167" s="11" t="s">
        <v>50</v>
      </c>
      <c r="O167" s="11" t="s">
        <v>50</v>
      </c>
      <c r="P167" s="11" t="s">
        <v>92</v>
      </c>
      <c r="Q167" s="11" t="s">
        <v>78</v>
      </c>
      <c r="R167" s="11" t="n">
        <v>1</v>
      </c>
      <c r="S167" s="11" t="str">
        <f aca="false">IF(R167&gt;=2,"&gt; 2","&lt; 2")</f>
        <v>&lt; 2</v>
      </c>
      <c r="T167" s="1" t="n">
        <v>2005</v>
      </c>
      <c r="U167" s="28" t="n">
        <v>3</v>
      </c>
      <c r="V167" s="11" t="s">
        <v>80</v>
      </c>
      <c r="W167" s="11" t="n">
        <f aca="false">R167 *U167</f>
        <v>3</v>
      </c>
      <c r="X167" s="2" t="n">
        <v>2.05</v>
      </c>
      <c r="Y167" s="2" t="n">
        <v>0.0900000000000003</v>
      </c>
      <c r="Z167" s="13" t="n">
        <f aca="false">Y167*SQRT(AA167)</f>
        <v>0.220454076850487</v>
      </c>
      <c r="AA167" s="11" t="n">
        <v>6</v>
      </c>
      <c r="AB167" s="2" t="n">
        <v>2.15</v>
      </c>
      <c r="AC167" s="2" t="n">
        <v>0.0500000000000003</v>
      </c>
      <c r="AD167" s="13" t="n">
        <f aca="false">AC167*SQRT(AE167)</f>
        <v>0.12247448713916</v>
      </c>
      <c r="AE167" s="11" t="n">
        <v>6</v>
      </c>
      <c r="AF167" s="11" t="n">
        <f aca="false">LN(AB167/X167)</f>
        <v>0.0476280489892547</v>
      </c>
      <c r="AG167" s="11" t="n">
        <f aca="false">((AD167)^2/((AB167)^2 * AE167)) + ((Z167)^2/((X167)^2 * AA167))</f>
        <v>0.00246825703492959</v>
      </c>
      <c r="AH167" s="11" t="n">
        <f aca="false">1/AG167</f>
        <v>405.144191163432</v>
      </c>
      <c r="AI167" s="11" t="n">
        <f aca="false">AH167/6</f>
        <v>67.524031860572</v>
      </c>
      <c r="AJ167" s="11" t="n">
        <f aca="false">AI167*AF167</f>
        <v>3.21603789740732</v>
      </c>
      <c r="AK167" s="11" t="s">
        <v>370</v>
      </c>
      <c r="AL167" s="11" t="s">
        <v>371</v>
      </c>
      <c r="AM167" s="11" t="s">
        <v>297</v>
      </c>
      <c r="AN167" s="11" t="s">
        <v>58</v>
      </c>
      <c r="AO167" s="11" t="s">
        <v>110</v>
      </c>
      <c r="AP167" s="11" t="s">
        <v>165</v>
      </c>
      <c r="AQ167" s="11" t="s">
        <v>372</v>
      </c>
    </row>
    <row r="168" customFormat="false" ht="13.8" hidden="false" customHeight="false" outlineLevel="0" collapsed="false">
      <c r="A168" s="11" t="s">
        <v>366</v>
      </c>
      <c r="B168" s="1" t="n">
        <v>33</v>
      </c>
      <c r="C168" s="11" t="s">
        <v>367</v>
      </c>
      <c r="D168" s="11" t="n">
        <v>2010</v>
      </c>
      <c r="E168" s="11" t="s">
        <v>368</v>
      </c>
      <c r="F168" s="11" t="s">
        <v>46</v>
      </c>
      <c r="G168" s="1" t="n">
        <v>14.75</v>
      </c>
      <c r="H168" s="1" t="n">
        <v>402</v>
      </c>
      <c r="I168" s="11" t="n">
        <f aca="false">(G168+10) / (H168/1000)</f>
        <v>61.5671641791045</v>
      </c>
      <c r="J168" s="11" t="n">
        <v>6.7</v>
      </c>
      <c r="K168" s="11" t="s">
        <v>47</v>
      </c>
      <c r="L168" s="11" t="s">
        <v>90</v>
      </c>
      <c r="M168" s="11" t="s">
        <v>369</v>
      </c>
      <c r="N168" s="11" t="s">
        <v>50</v>
      </c>
      <c r="O168" s="11" t="s">
        <v>50</v>
      </c>
      <c r="P168" s="11" t="s">
        <v>92</v>
      </c>
      <c r="Q168" s="11" t="s">
        <v>78</v>
      </c>
      <c r="R168" s="11" t="n">
        <v>1</v>
      </c>
      <c r="S168" s="11" t="str">
        <f aca="false">IF(R168&gt;=2,"&gt; 2","&lt; 2")</f>
        <v>&lt; 2</v>
      </c>
      <c r="T168" s="1" t="n">
        <v>2006</v>
      </c>
      <c r="U168" s="28" t="n">
        <v>3</v>
      </c>
      <c r="V168" s="11" t="s">
        <v>80</v>
      </c>
      <c r="W168" s="11" t="n">
        <f aca="false">R168 *U168</f>
        <v>3</v>
      </c>
      <c r="X168" s="13" t="n">
        <v>1.42</v>
      </c>
      <c r="Y168" s="13" t="n">
        <v>0.04</v>
      </c>
      <c r="Z168" s="13" t="n">
        <f aca="false">Y168*SQRT(AA168)</f>
        <v>0.0979795897113271</v>
      </c>
      <c r="AA168" s="11" t="n">
        <v>6</v>
      </c>
      <c r="AB168" s="2" t="n">
        <v>1.5</v>
      </c>
      <c r="AC168" s="2" t="n">
        <v>0.05</v>
      </c>
      <c r="AD168" s="13" t="n">
        <f aca="false">AC168*SQRT(AE168)</f>
        <v>0.122474487139159</v>
      </c>
      <c r="AE168" s="11" t="n">
        <v>6</v>
      </c>
      <c r="AF168" s="11" t="n">
        <f aca="false">LN(AB168/X168)</f>
        <v>0.0548082364949952</v>
      </c>
      <c r="AG168" s="11" t="n">
        <f aca="false">((AD168)^2/((AB168)^2 * AE168)) + ((Z168)^2/((X168)^2 * AA168))</f>
        <v>0.00190460446560427</v>
      </c>
      <c r="AH168" s="11" t="n">
        <f aca="false">1/AG168</f>
        <v>525.043397754889</v>
      </c>
      <c r="AI168" s="11" t="n">
        <f aca="false">AH168/6</f>
        <v>87.5072329591481</v>
      </c>
      <c r="AJ168" s="11" t="n">
        <f aca="false">AI168*AF168</f>
        <v>4.79611711904763</v>
      </c>
      <c r="AK168" s="11" t="s">
        <v>370</v>
      </c>
      <c r="AL168" s="11" t="s">
        <v>371</v>
      </c>
      <c r="AM168" s="11" t="s">
        <v>297</v>
      </c>
      <c r="AN168" s="11" t="s">
        <v>58</v>
      </c>
      <c r="AO168" s="11" t="s">
        <v>110</v>
      </c>
      <c r="AP168" s="11" t="s">
        <v>165</v>
      </c>
      <c r="AQ168" s="11" t="s">
        <v>372</v>
      </c>
    </row>
    <row r="169" customFormat="false" ht="13.8" hidden="false" customHeight="false" outlineLevel="0" collapsed="false">
      <c r="A169" s="11" t="s">
        <v>366</v>
      </c>
      <c r="B169" s="1" t="n">
        <v>33</v>
      </c>
      <c r="C169" s="11" t="s">
        <v>367</v>
      </c>
      <c r="D169" s="11" t="n">
        <v>2010</v>
      </c>
      <c r="E169" s="11" t="s">
        <v>368</v>
      </c>
      <c r="F169" s="11" t="s">
        <v>120</v>
      </c>
      <c r="G169" s="1" t="n">
        <v>14.75</v>
      </c>
      <c r="H169" s="1" t="n">
        <v>402</v>
      </c>
      <c r="I169" s="11" t="n">
        <f aca="false">(G169+10) / (H169/1000)</f>
        <v>61.5671641791045</v>
      </c>
      <c r="J169" s="11" t="n">
        <v>6.7</v>
      </c>
      <c r="K169" s="11" t="s">
        <v>47</v>
      </c>
      <c r="L169" s="11" t="s">
        <v>90</v>
      </c>
      <c r="M169" s="11" t="s">
        <v>369</v>
      </c>
      <c r="N169" s="11" t="s">
        <v>50</v>
      </c>
      <c r="O169" s="11" t="s">
        <v>50</v>
      </c>
      <c r="P169" s="11" t="s">
        <v>92</v>
      </c>
      <c r="Q169" s="11" t="s">
        <v>78</v>
      </c>
      <c r="R169" s="11" t="n">
        <v>1</v>
      </c>
      <c r="S169" s="11" t="str">
        <f aca="false">IF(R169&gt;=2,"&gt; 2","&lt; 2")</f>
        <v>&lt; 2</v>
      </c>
      <c r="T169" s="1" t="n">
        <v>2006</v>
      </c>
      <c r="U169" s="28" t="n">
        <v>3</v>
      </c>
      <c r="V169" s="11" t="s">
        <v>80</v>
      </c>
      <c r="W169" s="11" t="n">
        <f aca="false">R169 *U169</f>
        <v>3</v>
      </c>
      <c r="X169" s="2" t="n">
        <v>1.53</v>
      </c>
      <c r="Y169" s="2" t="n">
        <v>0.05</v>
      </c>
      <c r="Z169" s="13" t="n">
        <f aca="false">Y169*SQRT(AA169)</f>
        <v>0.122474487139159</v>
      </c>
      <c r="AA169" s="11" t="n">
        <v>6</v>
      </c>
      <c r="AB169" s="2" t="n">
        <v>1.46</v>
      </c>
      <c r="AC169" s="2" t="n">
        <v>0.05</v>
      </c>
      <c r="AD169" s="13" t="n">
        <f aca="false">AC169*SQRT(AE169)</f>
        <v>0.122474487139159</v>
      </c>
      <c r="AE169" s="11" t="n">
        <v>6</v>
      </c>
      <c r="AF169" s="11" t="n">
        <f aca="false">LN(AB169/X169)</f>
        <v>-0.0468312996840991</v>
      </c>
      <c r="AG169" s="11" t="n">
        <f aca="false">((AD169)^2/((AB169)^2 * AE169)) + ((Z169)^2/((X169)^2 * AA169))</f>
        <v>0.00224079323517384</v>
      </c>
      <c r="AH169" s="11" t="n">
        <f aca="false">1/AG169</f>
        <v>446.27053683622</v>
      </c>
      <c r="AI169" s="11" t="n">
        <f aca="false">AH169/6</f>
        <v>74.3784228060367</v>
      </c>
      <c r="AJ169" s="11" t="n">
        <f aca="false">AI169*AF169</f>
        <v>-3.48323820846013</v>
      </c>
      <c r="AK169" s="11" t="s">
        <v>370</v>
      </c>
      <c r="AL169" s="11" t="s">
        <v>371</v>
      </c>
      <c r="AM169" s="11" t="s">
        <v>297</v>
      </c>
      <c r="AN169" s="11" t="s">
        <v>58</v>
      </c>
      <c r="AO169" s="11" t="s">
        <v>110</v>
      </c>
      <c r="AP169" s="11" t="s">
        <v>165</v>
      </c>
      <c r="AQ169" s="11" t="s">
        <v>372</v>
      </c>
    </row>
    <row r="170" customFormat="false" ht="13.8" hidden="false" customHeight="false" outlineLevel="0" collapsed="false">
      <c r="A170" s="11" t="s">
        <v>366</v>
      </c>
      <c r="B170" s="1" t="n">
        <v>33</v>
      </c>
      <c r="C170" s="11" t="s">
        <v>367</v>
      </c>
      <c r="D170" s="11" t="n">
        <v>2010</v>
      </c>
      <c r="E170" s="11" t="s">
        <v>368</v>
      </c>
      <c r="F170" s="11" t="s">
        <v>46</v>
      </c>
      <c r="G170" s="1" t="n">
        <v>14.75</v>
      </c>
      <c r="H170" s="1" t="n">
        <v>402</v>
      </c>
      <c r="I170" s="11" t="n">
        <f aca="false">(G170+10) / (H170/1000)</f>
        <v>61.5671641791045</v>
      </c>
      <c r="J170" s="11" t="n">
        <v>6.7</v>
      </c>
      <c r="K170" s="11" t="s">
        <v>47</v>
      </c>
      <c r="L170" s="11" t="s">
        <v>90</v>
      </c>
      <c r="M170" s="11" t="s">
        <v>369</v>
      </c>
      <c r="N170" s="11" t="s">
        <v>50</v>
      </c>
      <c r="O170" s="11" t="s">
        <v>50</v>
      </c>
      <c r="P170" s="11" t="s">
        <v>92</v>
      </c>
      <c r="Q170" s="11" t="s">
        <v>78</v>
      </c>
      <c r="R170" s="11" t="n">
        <v>1</v>
      </c>
      <c r="S170" s="11" t="str">
        <f aca="false">IF(R170&gt;=2,"&gt; 2","&lt; 2")</f>
        <v>&lt; 2</v>
      </c>
      <c r="T170" s="1" t="n">
        <v>2004</v>
      </c>
      <c r="U170" s="28" t="n">
        <v>3</v>
      </c>
      <c r="V170" s="11" t="s">
        <v>80</v>
      </c>
      <c r="W170" s="11" t="n">
        <f aca="false">R170 *U170</f>
        <v>3</v>
      </c>
      <c r="X170" s="13" t="n">
        <v>1.45</v>
      </c>
      <c r="Y170" s="13" t="n">
        <v>0.02</v>
      </c>
      <c r="Z170" s="13" t="n">
        <f aca="false">Y170*SQRT(AA170)</f>
        <v>0.0489897948556636</v>
      </c>
      <c r="AA170" s="11" t="n">
        <v>6</v>
      </c>
      <c r="AB170" s="2" t="n">
        <v>1.5</v>
      </c>
      <c r="AC170" s="2" t="n">
        <v>0.04</v>
      </c>
      <c r="AD170" s="13" t="n">
        <f aca="false">AC170*SQRT(AE170)</f>
        <v>0.0979795897113272</v>
      </c>
      <c r="AE170" s="11" t="n">
        <v>6</v>
      </c>
      <c r="AF170" s="11" t="n">
        <f aca="false">LN(AB170/X170)</f>
        <v>0.0339015516756814</v>
      </c>
      <c r="AG170" s="11" t="n">
        <f aca="false">((AD170)^2/((AB170)^2 * AE170)) + ((Z170)^2/((X170)^2 * AA170))</f>
        <v>0.000901360813845952</v>
      </c>
      <c r="AH170" s="11" t="n">
        <f aca="false">1/AG170</f>
        <v>1109.43363039399</v>
      </c>
      <c r="AI170" s="11" t="n">
        <f aca="false">AH170/6</f>
        <v>184.905605065666</v>
      </c>
      <c r="AJ170" s="11" t="n">
        <f aca="false">AI170*AF170</f>
        <v>6.2685869252568</v>
      </c>
      <c r="AK170" s="11" t="s">
        <v>370</v>
      </c>
      <c r="AL170" s="11" t="s">
        <v>371</v>
      </c>
      <c r="AM170" s="11" t="s">
        <v>297</v>
      </c>
      <c r="AN170" s="11" t="s">
        <v>58</v>
      </c>
      <c r="AO170" s="11" t="s">
        <v>110</v>
      </c>
      <c r="AP170" s="11" t="s">
        <v>165</v>
      </c>
      <c r="AQ170" s="11" t="s">
        <v>372</v>
      </c>
    </row>
    <row r="171" customFormat="false" ht="13.8" hidden="false" customHeight="false" outlineLevel="0" collapsed="false">
      <c r="A171" s="11" t="s">
        <v>366</v>
      </c>
      <c r="B171" s="1" t="n">
        <v>33</v>
      </c>
      <c r="C171" s="11" t="s">
        <v>367</v>
      </c>
      <c r="D171" s="11" t="n">
        <v>2010</v>
      </c>
      <c r="E171" s="11" t="s">
        <v>368</v>
      </c>
      <c r="F171" s="11" t="s">
        <v>120</v>
      </c>
      <c r="G171" s="1" t="n">
        <v>14.75</v>
      </c>
      <c r="H171" s="1" t="n">
        <v>402</v>
      </c>
      <c r="I171" s="11" t="n">
        <f aca="false">(G171+10) / (H171/1000)</f>
        <v>61.5671641791045</v>
      </c>
      <c r="J171" s="11" t="n">
        <v>6.7</v>
      </c>
      <c r="K171" s="11" t="s">
        <v>47</v>
      </c>
      <c r="L171" s="11" t="s">
        <v>90</v>
      </c>
      <c r="M171" s="11" t="s">
        <v>369</v>
      </c>
      <c r="N171" s="11" t="s">
        <v>50</v>
      </c>
      <c r="O171" s="11" t="s">
        <v>50</v>
      </c>
      <c r="P171" s="11" t="s">
        <v>92</v>
      </c>
      <c r="Q171" s="11" t="s">
        <v>78</v>
      </c>
      <c r="R171" s="11" t="n">
        <v>1</v>
      </c>
      <c r="S171" s="11" t="str">
        <f aca="false">IF(R171&gt;=2,"&gt; 2","&lt; 2")</f>
        <v>&lt; 2</v>
      </c>
      <c r="T171" s="1" t="n">
        <v>2004</v>
      </c>
      <c r="U171" s="28" t="n">
        <v>3</v>
      </c>
      <c r="V171" s="11" t="s">
        <v>80</v>
      </c>
      <c r="W171" s="11" t="n">
        <f aca="false">R171 *U171</f>
        <v>3</v>
      </c>
      <c r="X171" s="2" t="n">
        <v>1.46</v>
      </c>
      <c r="Y171" s="2" t="n">
        <v>0.02</v>
      </c>
      <c r="Z171" s="13" t="n">
        <f aca="false">Y171*SQRT(AA171)</f>
        <v>0.0489897948556636</v>
      </c>
      <c r="AA171" s="11" t="n">
        <v>6</v>
      </c>
      <c r="AB171" s="2" t="n">
        <v>1.51</v>
      </c>
      <c r="AC171" s="2" t="n">
        <v>0.04</v>
      </c>
      <c r="AD171" s="13" t="n">
        <f aca="false">AC171*SQRT(AE171)</f>
        <v>0.0979795897113272</v>
      </c>
      <c r="AE171" s="11" t="n">
        <v>6</v>
      </c>
      <c r="AF171" s="11" t="n">
        <f aca="false">LN(AB171/X171)</f>
        <v>0.033673215106588</v>
      </c>
      <c r="AG171" s="11" t="n">
        <f aca="false">((AD171)^2/((AB171)^2 * AE171)) + ((Z171)^2/((X171)^2 * AA171))</f>
        <v>0.000889376076243608</v>
      </c>
      <c r="AH171" s="11" t="n">
        <f aca="false">1/AG171</f>
        <v>1124.38374126683</v>
      </c>
      <c r="AI171" s="11" t="n">
        <f aca="false">AH171/6</f>
        <v>187.397290211138</v>
      </c>
      <c r="AJ171" s="11" t="n">
        <f aca="false">AI171*AF171</f>
        <v>6.31026926367135</v>
      </c>
      <c r="AK171" s="11" t="s">
        <v>370</v>
      </c>
      <c r="AL171" s="11" t="s">
        <v>371</v>
      </c>
      <c r="AM171" s="11" t="s">
        <v>297</v>
      </c>
      <c r="AN171" s="11" t="s">
        <v>58</v>
      </c>
      <c r="AO171" s="11" t="s">
        <v>110</v>
      </c>
      <c r="AP171" s="11" t="s">
        <v>165</v>
      </c>
      <c r="AQ171" s="11" t="s">
        <v>372</v>
      </c>
    </row>
    <row r="172" customFormat="false" ht="13.8" hidden="false" customHeight="false" outlineLevel="0" collapsed="false">
      <c r="A172" s="11" t="s">
        <v>366</v>
      </c>
      <c r="B172" s="1" t="n">
        <v>33</v>
      </c>
      <c r="C172" s="11" t="s">
        <v>367</v>
      </c>
      <c r="D172" s="11" t="n">
        <v>2010</v>
      </c>
      <c r="E172" s="11" t="s">
        <v>368</v>
      </c>
      <c r="F172" s="11" t="s">
        <v>46</v>
      </c>
      <c r="G172" s="1" t="n">
        <v>14.75</v>
      </c>
      <c r="H172" s="1" t="n">
        <v>402</v>
      </c>
      <c r="I172" s="11" t="n">
        <f aca="false">(G172+10) / (H172/1000)</f>
        <v>61.5671641791045</v>
      </c>
      <c r="J172" s="11" t="n">
        <v>6.7</v>
      </c>
      <c r="K172" s="11" t="s">
        <v>47</v>
      </c>
      <c r="L172" s="11" t="s">
        <v>90</v>
      </c>
      <c r="M172" s="11" t="s">
        <v>369</v>
      </c>
      <c r="N172" s="11" t="s">
        <v>50</v>
      </c>
      <c r="O172" s="11" t="s">
        <v>50</v>
      </c>
      <c r="P172" s="11" t="s">
        <v>92</v>
      </c>
      <c r="Q172" s="11" t="s">
        <v>78</v>
      </c>
      <c r="R172" s="11" t="n">
        <v>1</v>
      </c>
      <c r="S172" s="11" t="str">
        <f aca="false">IF(R172&gt;=2,"&gt; 2","&lt; 2")</f>
        <v>&lt; 2</v>
      </c>
      <c r="T172" s="1" t="n">
        <v>2005</v>
      </c>
      <c r="U172" s="28" t="n">
        <v>3</v>
      </c>
      <c r="V172" s="11" t="s">
        <v>80</v>
      </c>
      <c r="W172" s="11" t="n">
        <f aca="false">R172 *U172</f>
        <v>3</v>
      </c>
      <c r="X172" s="13" t="n">
        <v>1.23</v>
      </c>
      <c r="Y172" s="13" t="n">
        <v>0.07</v>
      </c>
      <c r="Z172" s="13" t="n">
        <f aca="false">Y172*SQRT(AA172)</f>
        <v>0.171464281994822</v>
      </c>
      <c r="AA172" s="11" t="n">
        <v>6</v>
      </c>
      <c r="AB172" s="2" t="n">
        <v>1.05</v>
      </c>
      <c r="AC172" s="2" t="n">
        <v>0.0899999999999999</v>
      </c>
      <c r="AD172" s="13" t="n">
        <f aca="false">AC172*SQRT(AE172)</f>
        <v>0.220454076850486</v>
      </c>
      <c r="AE172" s="11" t="n">
        <v>6</v>
      </c>
      <c r="AF172" s="11" t="n">
        <f aca="false">LN(AB172/X172)</f>
        <v>-0.158224005214894</v>
      </c>
      <c r="AG172" s="11" t="n">
        <f aca="false">((AD172)^2/((AB172)^2 * AE172)) + ((Z172)^2/((X172)^2 * AA172))</f>
        <v>0.0105857516514438</v>
      </c>
      <c r="AH172" s="11" t="n">
        <f aca="false">1/AG172</f>
        <v>94.4666031215279</v>
      </c>
      <c r="AI172" s="11" t="n">
        <f aca="false">AH172/6</f>
        <v>15.744433853588</v>
      </c>
      <c r="AJ172" s="11" t="n">
        <f aca="false">AI172*AF172</f>
        <v>-2.49114738415566</v>
      </c>
      <c r="AK172" s="11" t="s">
        <v>370</v>
      </c>
      <c r="AL172" s="11" t="s">
        <v>371</v>
      </c>
      <c r="AM172" s="11" t="s">
        <v>297</v>
      </c>
      <c r="AN172" s="11" t="s">
        <v>58</v>
      </c>
      <c r="AO172" s="11" t="s">
        <v>110</v>
      </c>
      <c r="AP172" s="11" t="s">
        <v>165</v>
      </c>
      <c r="AQ172" s="11" t="s">
        <v>372</v>
      </c>
    </row>
    <row r="173" customFormat="false" ht="13.8" hidden="false" customHeight="false" outlineLevel="0" collapsed="false">
      <c r="A173" s="11" t="s">
        <v>366</v>
      </c>
      <c r="B173" s="1" t="n">
        <v>33</v>
      </c>
      <c r="C173" s="11" t="s">
        <v>367</v>
      </c>
      <c r="D173" s="11" t="n">
        <v>2010</v>
      </c>
      <c r="E173" s="11" t="s">
        <v>368</v>
      </c>
      <c r="F173" s="11" t="s">
        <v>120</v>
      </c>
      <c r="G173" s="1" t="n">
        <v>14.75</v>
      </c>
      <c r="H173" s="1" t="n">
        <v>402</v>
      </c>
      <c r="I173" s="11" t="n">
        <f aca="false">(G173+10) / (H173/1000)</f>
        <v>61.5671641791045</v>
      </c>
      <c r="J173" s="11" t="n">
        <v>6.7</v>
      </c>
      <c r="K173" s="11" t="s">
        <v>47</v>
      </c>
      <c r="L173" s="11" t="s">
        <v>90</v>
      </c>
      <c r="M173" s="11" t="s">
        <v>369</v>
      </c>
      <c r="N173" s="11" t="s">
        <v>50</v>
      </c>
      <c r="O173" s="11" t="s">
        <v>50</v>
      </c>
      <c r="P173" s="11" t="s">
        <v>92</v>
      </c>
      <c r="Q173" s="11" t="s">
        <v>78</v>
      </c>
      <c r="R173" s="11" t="n">
        <v>1</v>
      </c>
      <c r="S173" s="11" t="str">
        <f aca="false">IF(R173&gt;=2,"&gt; 2","&lt; 2")</f>
        <v>&lt; 2</v>
      </c>
      <c r="T173" s="1" t="n">
        <v>2005</v>
      </c>
      <c r="U173" s="28" t="n">
        <v>3</v>
      </c>
      <c r="V173" s="11" t="s">
        <v>80</v>
      </c>
      <c r="W173" s="11" t="n">
        <f aca="false">R173 *U173</f>
        <v>3</v>
      </c>
      <c r="X173" s="2" t="n">
        <v>1.02</v>
      </c>
      <c r="Y173" s="2" t="n">
        <v>0.0600000000000001</v>
      </c>
      <c r="Z173" s="13" t="n">
        <f aca="false">Y173*SQRT(AA173)</f>
        <v>0.146969384566991</v>
      </c>
      <c r="AA173" s="11" t="n">
        <v>6</v>
      </c>
      <c r="AB173" s="2" t="n">
        <v>1.18</v>
      </c>
      <c r="AC173" s="2" t="n">
        <v>0.0700000000000001</v>
      </c>
      <c r="AD173" s="13" t="n">
        <f aca="false">AC173*SQRT(AE173)</f>
        <v>0.171464281994823</v>
      </c>
      <c r="AE173" s="11" t="n">
        <v>6</v>
      </c>
      <c r="AF173" s="11" t="n">
        <f aca="false">LN(AB173/X173)</f>
        <v>0.145711811181394</v>
      </c>
      <c r="AG173" s="11" t="n">
        <f aca="false">((AD173)^2/((AB173)^2 * AE173)) + ((Z173)^2/((X173)^2 * AA173))</f>
        <v>0.00697931131828842</v>
      </c>
      <c r="AH173" s="11" t="n">
        <f aca="false">1/AG173</f>
        <v>143.280612426562</v>
      </c>
      <c r="AI173" s="11" t="n">
        <f aca="false">AH173/6</f>
        <v>23.8801020710937</v>
      </c>
      <c r="AJ173" s="11" t="n">
        <f aca="false">AI173*AF173</f>
        <v>3.47961292397561</v>
      </c>
      <c r="AK173" s="11" t="s">
        <v>370</v>
      </c>
      <c r="AL173" s="11" t="s">
        <v>371</v>
      </c>
      <c r="AM173" s="11" t="s">
        <v>297</v>
      </c>
      <c r="AN173" s="11" t="s">
        <v>58</v>
      </c>
      <c r="AO173" s="11" t="s">
        <v>110</v>
      </c>
      <c r="AP173" s="11" t="s">
        <v>165</v>
      </c>
      <c r="AQ173" s="11" t="s">
        <v>372</v>
      </c>
    </row>
    <row r="174" customFormat="false" ht="13.8" hidden="false" customHeight="false" outlineLevel="0" collapsed="false">
      <c r="A174" s="11" t="s">
        <v>366</v>
      </c>
      <c r="B174" s="1" t="n">
        <v>33</v>
      </c>
      <c r="C174" s="11" t="s">
        <v>367</v>
      </c>
      <c r="D174" s="11" t="n">
        <v>2010</v>
      </c>
      <c r="E174" s="11" t="s">
        <v>368</v>
      </c>
      <c r="F174" s="11" t="s">
        <v>46</v>
      </c>
      <c r="G174" s="1" t="n">
        <v>14.75</v>
      </c>
      <c r="H174" s="1" t="n">
        <v>402</v>
      </c>
      <c r="I174" s="11" t="n">
        <f aca="false">(G174+10) / (H174/1000)</f>
        <v>61.5671641791045</v>
      </c>
      <c r="J174" s="11" t="n">
        <v>6.7</v>
      </c>
      <c r="K174" s="11" t="s">
        <v>47</v>
      </c>
      <c r="L174" s="11" t="s">
        <v>90</v>
      </c>
      <c r="M174" s="11" t="s">
        <v>369</v>
      </c>
      <c r="N174" s="11" t="s">
        <v>50</v>
      </c>
      <c r="O174" s="11" t="s">
        <v>50</v>
      </c>
      <c r="P174" s="11" t="s">
        <v>92</v>
      </c>
      <c r="Q174" s="11" t="s">
        <v>78</v>
      </c>
      <c r="R174" s="11" t="n">
        <v>1</v>
      </c>
      <c r="S174" s="11" t="str">
        <f aca="false">IF(R174&gt;=2,"&gt; 2","&lt; 2")</f>
        <v>&lt; 2</v>
      </c>
      <c r="T174" s="1" t="n">
        <v>2006</v>
      </c>
      <c r="U174" s="28" t="n">
        <v>3</v>
      </c>
      <c r="V174" s="11" t="s">
        <v>80</v>
      </c>
      <c r="W174" s="11" t="n">
        <f aca="false">R174 *U174</f>
        <v>3</v>
      </c>
      <c r="X174" s="13" t="n">
        <v>0.71</v>
      </c>
      <c r="Y174" s="13" t="n">
        <v>0.09</v>
      </c>
      <c r="Z174" s="13" t="n">
        <f aca="false">Y174*SQRT(AA174)</f>
        <v>0.220454076850486</v>
      </c>
      <c r="AA174" s="11" t="n">
        <v>6</v>
      </c>
      <c r="AB174" s="2" t="n">
        <v>0.77</v>
      </c>
      <c r="AC174" s="2" t="n">
        <v>0.07</v>
      </c>
      <c r="AD174" s="13" t="n">
        <f aca="false">AC174*SQRT(AE174)</f>
        <v>0.171464281994822</v>
      </c>
      <c r="AE174" s="11" t="n">
        <v>6</v>
      </c>
      <c r="AF174" s="11" t="n">
        <f aca="false">LN(AB174/X174)</f>
        <v>0.0811255448123685</v>
      </c>
      <c r="AG174" s="11" t="n">
        <f aca="false">((AD174)^2/((AB174)^2 * AE174)) + ((Z174)^2/((X174)^2 * AA174))</f>
        <v>0.0243327032384038</v>
      </c>
      <c r="AH174" s="11" t="n">
        <f aca="false">1/AG174</f>
        <v>41.0969545883304</v>
      </c>
      <c r="AI174" s="11" t="n">
        <f aca="false">AH174/6</f>
        <v>6.84949243138839</v>
      </c>
      <c r="AJ174" s="11" t="n">
        <f aca="false">AI174*AF174</f>
        <v>0.555668805184578</v>
      </c>
      <c r="AK174" s="11" t="s">
        <v>370</v>
      </c>
      <c r="AL174" s="11" t="s">
        <v>371</v>
      </c>
      <c r="AM174" s="11" t="s">
        <v>297</v>
      </c>
      <c r="AN174" s="11" t="s">
        <v>58</v>
      </c>
      <c r="AO174" s="11" t="s">
        <v>110</v>
      </c>
      <c r="AP174" s="11" t="s">
        <v>165</v>
      </c>
      <c r="AQ174" s="11" t="s">
        <v>372</v>
      </c>
    </row>
    <row r="175" customFormat="false" ht="13.8" hidden="false" customHeight="false" outlineLevel="0" collapsed="false">
      <c r="A175" s="11" t="s">
        <v>366</v>
      </c>
      <c r="B175" s="1" t="n">
        <v>33</v>
      </c>
      <c r="C175" s="11" t="s">
        <v>367</v>
      </c>
      <c r="D175" s="11" t="n">
        <v>2010</v>
      </c>
      <c r="E175" s="11" t="s">
        <v>368</v>
      </c>
      <c r="F175" s="11" t="s">
        <v>120</v>
      </c>
      <c r="G175" s="1" t="n">
        <v>14.75</v>
      </c>
      <c r="H175" s="1" t="n">
        <v>402</v>
      </c>
      <c r="I175" s="11" t="n">
        <f aca="false">(G175+10) / (H175/1000)</f>
        <v>61.5671641791045</v>
      </c>
      <c r="J175" s="11" t="n">
        <v>6.7</v>
      </c>
      <c r="K175" s="11" t="s">
        <v>47</v>
      </c>
      <c r="L175" s="11" t="s">
        <v>90</v>
      </c>
      <c r="M175" s="11" t="s">
        <v>369</v>
      </c>
      <c r="N175" s="11" t="s">
        <v>50</v>
      </c>
      <c r="O175" s="11" t="s">
        <v>50</v>
      </c>
      <c r="P175" s="11" t="s">
        <v>92</v>
      </c>
      <c r="Q175" s="11" t="s">
        <v>78</v>
      </c>
      <c r="R175" s="11" t="n">
        <v>1</v>
      </c>
      <c r="S175" s="11" t="str">
        <f aca="false">IF(R175&gt;=2,"&gt; 2","&lt; 2")</f>
        <v>&lt; 2</v>
      </c>
      <c r="T175" s="1" t="n">
        <v>2006</v>
      </c>
      <c r="U175" s="28" t="n">
        <v>3</v>
      </c>
      <c r="V175" s="11" t="s">
        <v>80</v>
      </c>
      <c r="W175" s="11" t="n">
        <f aca="false">R175 *U175</f>
        <v>3</v>
      </c>
      <c r="X175" s="2" t="n">
        <v>0.75</v>
      </c>
      <c r="Y175" s="2" t="n">
        <v>0.08</v>
      </c>
      <c r="Z175" s="13" t="n">
        <f aca="false">Y175*SQRT(AA175)</f>
        <v>0.195959179422654</v>
      </c>
      <c r="AA175" s="11" t="n">
        <v>6</v>
      </c>
      <c r="AB175" s="2" t="n">
        <v>0.69</v>
      </c>
      <c r="AC175" s="2" t="n">
        <v>0.0700000000000001</v>
      </c>
      <c r="AD175" s="13" t="n">
        <f aca="false">AC175*SQRT(AE175)</f>
        <v>0.171464281994823</v>
      </c>
      <c r="AE175" s="11" t="n">
        <v>6</v>
      </c>
      <c r="AF175" s="11" t="n">
        <f aca="false">LN(AB175/X175)</f>
        <v>-0.0833816089390511</v>
      </c>
      <c r="AG175" s="11" t="n">
        <f aca="false">((AD175)^2/((AB175)^2 * AE175)) + ((Z175)^2/((X175)^2 * AA175))</f>
        <v>0.0216697332493174</v>
      </c>
      <c r="AH175" s="11" t="n">
        <f aca="false">1/AG175</f>
        <v>46.1473147128611</v>
      </c>
      <c r="AI175" s="11" t="n">
        <f aca="false">AH175/6</f>
        <v>7.69121911881018</v>
      </c>
      <c r="AJ175" s="11" t="n">
        <f aca="false">AI175*AF175</f>
        <v>-0.641306224829184</v>
      </c>
      <c r="AK175" s="11" t="s">
        <v>370</v>
      </c>
      <c r="AL175" s="11" t="s">
        <v>371</v>
      </c>
      <c r="AM175" s="11" t="s">
        <v>297</v>
      </c>
      <c r="AN175" s="11" t="s">
        <v>58</v>
      </c>
      <c r="AO175" s="11" t="s">
        <v>110</v>
      </c>
      <c r="AP175" s="11" t="s">
        <v>165</v>
      </c>
      <c r="AQ175" s="11" t="s">
        <v>372</v>
      </c>
    </row>
    <row r="176" customFormat="false" ht="13.8" hidden="false" customHeight="false" outlineLevel="0" collapsed="false">
      <c r="A176" s="11" t="s">
        <v>366</v>
      </c>
      <c r="B176" s="1" t="n">
        <v>33</v>
      </c>
      <c r="C176" s="11" t="s">
        <v>367</v>
      </c>
      <c r="D176" s="11" t="n">
        <v>2010</v>
      </c>
      <c r="E176" s="11" t="s">
        <v>368</v>
      </c>
      <c r="F176" s="11" t="s">
        <v>46</v>
      </c>
      <c r="G176" s="1" t="n">
        <v>14.75</v>
      </c>
      <c r="H176" s="1" t="n">
        <v>402</v>
      </c>
      <c r="I176" s="11" t="n">
        <f aca="false">(G176+10) / (H176/1000)</f>
        <v>61.5671641791045</v>
      </c>
      <c r="J176" s="11" t="n">
        <v>6.7</v>
      </c>
      <c r="K176" s="11" t="s">
        <v>47</v>
      </c>
      <c r="L176" s="11" t="s">
        <v>90</v>
      </c>
      <c r="M176" s="11" t="s">
        <v>369</v>
      </c>
      <c r="N176" s="11" t="s">
        <v>50</v>
      </c>
      <c r="O176" s="11" t="s">
        <v>50</v>
      </c>
      <c r="P176" s="11" t="s">
        <v>92</v>
      </c>
      <c r="Q176" s="11" t="s">
        <v>78</v>
      </c>
      <c r="R176" s="11" t="n">
        <v>1</v>
      </c>
      <c r="S176" s="11" t="str">
        <f aca="false">IF(R176&gt;=2,"&gt; 2","&lt; 2")</f>
        <v>&lt; 2</v>
      </c>
      <c r="T176" s="1" t="n">
        <v>2004</v>
      </c>
      <c r="U176" s="28" t="n">
        <v>3</v>
      </c>
      <c r="V176" s="11" t="s">
        <v>80</v>
      </c>
      <c r="W176" s="11" t="n">
        <f aca="false">R176 *U176</f>
        <v>3</v>
      </c>
      <c r="X176" s="13" t="n">
        <v>1.48</v>
      </c>
      <c r="Y176" s="13" t="n">
        <v>0.02</v>
      </c>
      <c r="Z176" s="13" t="n">
        <f aca="false">Y176*SQRT(AA176)</f>
        <v>0.0489897948556636</v>
      </c>
      <c r="AA176" s="11" t="n">
        <v>6</v>
      </c>
      <c r="AB176" s="2" t="n">
        <v>1.49</v>
      </c>
      <c r="AC176" s="2" t="n">
        <v>0.03</v>
      </c>
      <c r="AD176" s="13" t="n">
        <f aca="false">AC176*SQRT(AE176)</f>
        <v>0.0734846922834954</v>
      </c>
      <c r="AE176" s="11" t="n">
        <v>6</v>
      </c>
      <c r="AF176" s="11" t="n">
        <f aca="false">LN(AB176/X176)</f>
        <v>0.00673403218134412</v>
      </c>
      <c r="AG176" s="11" t="n">
        <f aca="false">((AD176)^2/((AB176)^2 * AE176)) + ((Z176)^2/((X176)^2 * AA176))</f>
        <v>0.000588002192203124</v>
      </c>
      <c r="AH176" s="11" t="n">
        <f aca="false">1/AG176</f>
        <v>1700.67393159404</v>
      </c>
      <c r="AI176" s="11" t="n">
        <f aca="false">AH176/6</f>
        <v>283.445655265673</v>
      </c>
      <c r="AJ176" s="11" t="n">
        <f aca="false">AI176*AF176</f>
        <v>1.90873216422121</v>
      </c>
      <c r="AK176" s="11" t="s">
        <v>370</v>
      </c>
      <c r="AL176" s="11" t="s">
        <v>371</v>
      </c>
      <c r="AM176" s="11" t="s">
        <v>297</v>
      </c>
      <c r="AN176" s="11" t="s">
        <v>58</v>
      </c>
      <c r="AO176" s="11" t="s">
        <v>110</v>
      </c>
      <c r="AP176" s="11" t="s">
        <v>165</v>
      </c>
      <c r="AQ176" s="11" t="s">
        <v>372</v>
      </c>
    </row>
    <row r="177" customFormat="false" ht="13.8" hidden="false" customHeight="false" outlineLevel="0" collapsed="false">
      <c r="A177" s="11" t="s">
        <v>366</v>
      </c>
      <c r="B177" s="1" t="n">
        <v>33</v>
      </c>
      <c r="C177" s="11" t="s">
        <v>367</v>
      </c>
      <c r="D177" s="11" t="n">
        <v>2010</v>
      </c>
      <c r="E177" s="11" t="s">
        <v>368</v>
      </c>
      <c r="F177" s="11" t="s">
        <v>120</v>
      </c>
      <c r="G177" s="1" t="n">
        <v>14.75</v>
      </c>
      <c r="H177" s="1" t="n">
        <v>402</v>
      </c>
      <c r="I177" s="11" t="n">
        <f aca="false">(G177+10) / (H177/1000)</f>
        <v>61.5671641791045</v>
      </c>
      <c r="J177" s="11" t="n">
        <v>6.7</v>
      </c>
      <c r="K177" s="11" t="s">
        <v>47</v>
      </c>
      <c r="L177" s="11" t="s">
        <v>90</v>
      </c>
      <c r="M177" s="11" t="s">
        <v>369</v>
      </c>
      <c r="N177" s="11" t="s">
        <v>50</v>
      </c>
      <c r="O177" s="11" t="s">
        <v>50</v>
      </c>
      <c r="P177" s="11" t="s">
        <v>92</v>
      </c>
      <c r="Q177" s="11" t="s">
        <v>78</v>
      </c>
      <c r="R177" s="11" t="n">
        <v>1</v>
      </c>
      <c r="S177" s="11" t="str">
        <f aca="false">IF(R177&gt;=2,"&gt; 2","&lt; 2")</f>
        <v>&lt; 2</v>
      </c>
      <c r="T177" s="1" t="n">
        <v>2004</v>
      </c>
      <c r="U177" s="28" t="n">
        <v>3</v>
      </c>
      <c r="V177" s="11" t="s">
        <v>80</v>
      </c>
      <c r="W177" s="11" t="n">
        <f aca="false">R177 *U177</f>
        <v>3</v>
      </c>
      <c r="X177" s="2" t="n">
        <v>1.48</v>
      </c>
      <c r="Y177" s="2" t="n">
        <v>0.02</v>
      </c>
      <c r="Z177" s="13" t="n">
        <f aca="false">Y177*SQRT(AA177)</f>
        <v>0.0489897948556636</v>
      </c>
      <c r="AA177" s="11" t="n">
        <v>6</v>
      </c>
      <c r="AB177" s="2" t="n">
        <v>1.49</v>
      </c>
      <c r="AC177" s="2" t="n">
        <v>0.03</v>
      </c>
      <c r="AD177" s="13" t="n">
        <f aca="false">AC177*SQRT(AE177)</f>
        <v>0.0734846922834954</v>
      </c>
      <c r="AE177" s="11" t="n">
        <v>6</v>
      </c>
      <c r="AF177" s="11" t="n">
        <f aca="false">LN(AB177/X177)</f>
        <v>0.00673403218134412</v>
      </c>
      <c r="AG177" s="11" t="n">
        <f aca="false">((AD177)^2/((AB177)^2 * AE177)) + ((Z177)^2/((X177)^2 * AA177))</f>
        <v>0.000588002192203124</v>
      </c>
      <c r="AH177" s="11" t="n">
        <f aca="false">1/AG177</f>
        <v>1700.67393159404</v>
      </c>
      <c r="AI177" s="11" t="n">
        <f aca="false">AH177/6</f>
        <v>283.445655265673</v>
      </c>
      <c r="AJ177" s="11" t="n">
        <f aca="false">AI177*AF177</f>
        <v>1.90873216422121</v>
      </c>
      <c r="AK177" s="11" t="s">
        <v>370</v>
      </c>
      <c r="AL177" s="11" t="s">
        <v>371</v>
      </c>
      <c r="AM177" s="11" t="s">
        <v>297</v>
      </c>
      <c r="AN177" s="11" t="s">
        <v>58</v>
      </c>
      <c r="AO177" s="11" t="s">
        <v>110</v>
      </c>
      <c r="AP177" s="11" t="s">
        <v>165</v>
      </c>
      <c r="AQ177" s="11" t="s">
        <v>372</v>
      </c>
    </row>
    <row r="178" customFormat="false" ht="13.8" hidden="false" customHeight="false" outlineLevel="0" collapsed="false">
      <c r="A178" s="11" t="s">
        <v>366</v>
      </c>
      <c r="B178" s="1" t="n">
        <v>33</v>
      </c>
      <c r="C178" s="11" t="s">
        <v>367</v>
      </c>
      <c r="D178" s="11" t="n">
        <v>2010</v>
      </c>
      <c r="E178" s="11" t="s">
        <v>368</v>
      </c>
      <c r="F178" s="11" t="s">
        <v>46</v>
      </c>
      <c r="G178" s="1" t="n">
        <v>14.75</v>
      </c>
      <c r="H178" s="1" t="n">
        <v>402</v>
      </c>
      <c r="I178" s="11" t="n">
        <f aca="false">(G178+10) / (H178/1000)</f>
        <v>61.5671641791045</v>
      </c>
      <c r="J178" s="11" t="n">
        <v>6.7</v>
      </c>
      <c r="K178" s="11" t="s">
        <v>47</v>
      </c>
      <c r="L178" s="11" t="s">
        <v>90</v>
      </c>
      <c r="M178" s="11" t="s">
        <v>369</v>
      </c>
      <c r="N178" s="11" t="s">
        <v>50</v>
      </c>
      <c r="O178" s="11" t="s">
        <v>50</v>
      </c>
      <c r="P178" s="11" t="s">
        <v>92</v>
      </c>
      <c r="Q178" s="11" t="s">
        <v>78</v>
      </c>
      <c r="R178" s="11" t="n">
        <v>1</v>
      </c>
      <c r="S178" s="11" t="str">
        <f aca="false">IF(R178&gt;=2,"&gt; 2","&lt; 2")</f>
        <v>&lt; 2</v>
      </c>
      <c r="T178" s="1" t="n">
        <v>2005</v>
      </c>
      <c r="U178" s="28" t="n">
        <v>3</v>
      </c>
      <c r="V178" s="11" t="s">
        <v>80</v>
      </c>
      <c r="W178" s="11" t="n">
        <f aca="false">R178 *U178</f>
        <v>3</v>
      </c>
      <c r="X178" s="13" t="n">
        <v>1.56</v>
      </c>
      <c r="Y178" s="13" t="n">
        <v>0.06</v>
      </c>
      <c r="Z178" s="13" t="n">
        <f aca="false">Y178*SQRT(AA178)</f>
        <v>0.146969384566991</v>
      </c>
      <c r="AA178" s="11" t="n">
        <v>6</v>
      </c>
      <c r="AB178" s="2" t="n">
        <v>1.19</v>
      </c>
      <c r="AC178" s="2" t="n">
        <v>0.0800000000000001</v>
      </c>
      <c r="AD178" s="13" t="n">
        <f aca="false">AC178*SQRT(AE178)</f>
        <v>0.195959179422654</v>
      </c>
      <c r="AE178" s="11" t="n">
        <v>6</v>
      </c>
      <c r="AF178" s="11" t="n">
        <f aca="false">LN(AB178/X178)</f>
        <v>-0.270732514138008</v>
      </c>
      <c r="AG178" s="11" t="n">
        <f aca="false">((AD178)^2/((AB178)^2 * AE178)) + ((Z178)^2/((X178)^2 * AA178))</f>
        <v>0.00599874478158824</v>
      </c>
      <c r="AH178" s="11" t="n">
        <f aca="false">1/AG178</f>
        <v>166.701541140618</v>
      </c>
      <c r="AI178" s="11" t="n">
        <f aca="false">AH178/6</f>
        <v>27.783590190103</v>
      </c>
      <c r="AJ178" s="11" t="n">
        <f aca="false">AI178*AF178</f>
        <v>-7.52192122394668</v>
      </c>
      <c r="AK178" s="11" t="s">
        <v>370</v>
      </c>
      <c r="AL178" s="11" t="s">
        <v>371</v>
      </c>
      <c r="AM178" s="11" t="s">
        <v>297</v>
      </c>
      <c r="AN178" s="11" t="s">
        <v>58</v>
      </c>
      <c r="AO178" s="11" t="s">
        <v>110</v>
      </c>
      <c r="AP178" s="11" t="s">
        <v>165</v>
      </c>
      <c r="AQ178" s="11" t="s">
        <v>372</v>
      </c>
    </row>
    <row r="179" customFormat="false" ht="13.8" hidden="false" customHeight="false" outlineLevel="0" collapsed="false">
      <c r="A179" s="11" t="s">
        <v>366</v>
      </c>
      <c r="B179" s="1" t="n">
        <v>33</v>
      </c>
      <c r="C179" s="11" t="s">
        <v>367</v>
      </c>
      <c r="D179" s="11" t="n">
        <v>2010</v>
      </c>
      <c r="E179" s="11" t="s">
        <v>368</v>
      </c>
      <c r="F179" s="11" t="s">
        <v>120</v>
      </c>
      <c r="G179" s="1" t="n">
        <v>14.75</v>
      </c>
      <c r="H179" s="1" t="n">
        <v>402</v>
      </c>
      <c r="I179" s="11" t="n">
        <f aca="false">(G179+10) / (H179/1000)</f>
        <v>61.5671641791045</v>
      </c>
      <c r="J179" s="11" t="n">
        <v>6.7</v>
      </c>
      <c r="K179" s="11" t="s">
        <v>47</v>
      </c>
      <c r="L179" s="11" t="s">
        <v>90</v>
      </c>
      <c r="M179" s="11" t="s">
        <v>369</v>
      </c>
      <c r="N179" s="11" t="s">
        <v>50</v>
      </c>
      <c r="O179" s="11" t="s">
        <v>50</v>
      </c>
      <c r="P179" s="11" t="s">
        <v>92</v>
      </c>
      <c r="Q179" s="11" t="s">
        <v>78</v>
      </c>
      <c r="R179" s="11" t="n">
        <v>1</v>
      </c>
      <c r="S179" s="11" t="str">
        <f aca="false">IF(R179&gt;=2,"&gt; 2","&lt; 2")</f>
        <v>&lt; 2</v>
      </c>
      <c r="T179" s="1" t="n">
        <v>2005</v>
      </c>
      <c r="U179" s="28" t="n">
        <v>3</v>
      </c>
      <c r="V179" s="11" t="s">
        <v>80</v>
      </c>
      <c r="W179" s="11" t="n">
        <f aca="false">R179 *U179</f>
        <v>3</v>
      </c>
      <c r="X179" s="2" t="n">
        <v>1.26</v>
      </c>
      <c r="Y179" s="2" t="n">
        <v>0.0600000000000001</v>
      </c>
      <c r="Z179" s="13" t="n">
        <f aca="false">Y179*SQRT(AA179)</f>
        <v>0.146969384566991</v>
      </c>
      <c r="AA179" s="11" t="n">
        <v>6</v>
      </c>
      <c r="AB179" s="2" t="n">
        <v>1.48</v>
      </c>
      <c r="AC179" s="2" t="n">
        <v>0.0700000000000001</v>
      </c>
      <c r="AD179" s="13" t="n">
        <f aca="false">AC179*SQRT(AE179)</f>
        <v>0.171464281994823</v>
      </c>
      <c r="AE179" s="11" t="n">
        <v>6</v>
      </c>
      <c r="AF179" s="11" t="n">
        <f aca="false">LN(AB179/X179)</f>
        <v>0.160930366812637</v>
      </c>
      <c r="AG179" s="11" t="n">
        <f aca="false">((AD179)^2/((AB179)^2 * AE179)) + ((Z179)^2/((X179)^2 * AA179))</f>
        <v>0.00450460802777406</v>
      </c>
      <c r="AH179" s="11" t="n">
        <f aca="false">1/AG179</f>
        <v>221.994898076436</v>
      </c>
      <c r="AI179" s="11" t="n">
        <f aca="false">AH179/6</f>
        <v>36.9991496794061</v>
      </c>
      <c r="AJ179" s="11" t="n">
        <f aca="false">AI179*AF179</f>
        <v>5.95428672966248</v>
      </c>
      <c r="AK179" s="11" t="s">
        <v>370</v>
      </c>
      <c r="AL179" s="11" t="s">
        <v>371</v>
      </c>
      <c r="AM179" s="11" t="s">
        <v>297</v>
      </c>
      <c r="AN179" s="11" t="s">
        <v>58</v>
      </c>
      <c r="AO179" s="11" t="s">
        <v>110</v>
      </c>
      <c r="AP179" s="11" t="s">
        <v>165</v>
      </c>
      <c r="AQ179" s="11" t="s">
        <v>372</v>
      </c>
    </row>
    <row r="180" customFormat="false" ht="13.8" hidden="false" customHeight="false" outlineLevel="0" collapsed="false">
      <c r="A180" s="11" t="s">
        <v>366</v>
      </c>
      <c r="B180" s="1" t="n">
        <v>33</v>
      </c>
      <c r="C180" s="11" t="s">
        <v>367</v>
      </c>
      <c r="D180" s="11" t="n">
        <v>2010</v>
      </c>
      <c r="E180" s="11" t="s">
        <v>368</v>
      </c>
      <c r="F180" s="11" t="s">
        <v>46</v>
      </c>
      <c r="G180" s="1" t="n">
        <v>14.75</v>
      </c>
      <c r="H180" s="1" t="n">
        <v>402</v>
      </c>
      <c r="I180" s="11" t="n">
        <f aca="false">(G180+10) / (H180/1000)</f>
        <v>61.5671641791045</v>
      </c>
      <c r="J180" s="11" t="n">
        <v>6.7</v>
      </c>
      <c r="K180" s="11" t="s">
        <v>47</v>
      </c>
      <c r="L180" s="11" t="s">
        <v>90</v>
      </c>
      <c r="M180" s="11" t="s">
        <v>369</v>
      </c>
      <c r="N180" s="11" t="s">
        <v>50</v>
      </c>
      <c r="O180" s="11" t="s">
        <v>50</v>
      </c>
      <c r="P180" s="11" t="s">
        <v>92</v>
      </c>
      <c r="Q180" s="11" t="s">
        <v>78</v>
      </c>
      <c r="R180" s="11" t="n">
        <v>1</v>
      </c>
      <c r="S180" s="11" t="str">
        <f aca="false">IF(R180&gt;=2,"&gt; 2","&lt; 2")</f>
        <v>&lt; 2</v>
      </c>
      <c r="T180" s="1" t="n">
        <v>2006</v>
      </c>
      <c r="U180" s="28" t="n">
        <v>3</v>
      </c>
      <c r="V180" s="11" t="s">
        <v>80</v>
      </c>
      <c r="W180" s="11" t="n">
        <f aca="false">R180 *U180</f>
        <v>3</v>
      </c>
      <c r="X180" s="13" t="n">
        <v>0.59</v>
      </c>
      <c r="Y180" s="13" t="n">
        <v>0.06</v>
      </c>
      <c r="Z180" s="13" t="n">
        <f aca="false">Y180*SQRT(AA180)</f>
        <v>0.146969384566991</v>
      </c>
      <c r="AA180" s="11" t="n">
        <v>6</v>
      </c>
      <c r="AB180" s="2" t="n">
        <v>0.69</v>
      </c>
      <c r="AC180" s="2" t="n">
        <v>0.0600000000000001</v>
      </c>
      <c r="AD180" s="13" t="n">
        <f aca="false">AC180*SQRT(AE180)</f>
        <v>0.146969384566991</v>
      </c>
      <c r="AE180" s="11" t="n">
        <v>6</v>
      </c>
      <c r="AF180" s="11" t="n">
        <f aca="false">LN(AB180/X180)</f>
        <v>0.15656906069154</v>
      </c>
      <c r="AG180" s="11" t="n">
        <f aca="false">((AD180)^2/((AB180)^2 * AE180)) + ((Z180)^2/((X180)^2 * AA180))</f>
        <v>0.0179032924615344</v>
      </c>
      <c r="AH180" s="11" t="n">
        <f aca="false">1/AG180</f>
        <v>55.8556479009948</v>
      </c>
      <c r="AI180" s="11" t="n">
        <f aca="false">AH180/6</f>
        <v>9.3092746501658</v>
      </c>
      <c r="AJ180" s="11" t="n">
        <f aca="false">AI180*AF180</f>
        <v>1.45754438769602</v>
      </c>
      <c r="AK180" s="11" t="s">
        <v>370</v>
      </c>
      <c r="AL180" s="11" t="s">
        <v>371</v>
      </c>
      <c r="AM180" s="11" t="s">
        <v>297</v>
      </c>
      <c r="AN180" s="11" t="s">
        <v>58</v>
      </c>
      <c r="AO180" s="11" t="s">
        <v>110</v>
      </c>
      <c r="AP180" s="11" t="s">
        <v>165</v>
      </c>
      <c r="AQ180" s="11" t="s">
        <v>372</v>
      </c>
    </row>
    <row r="181" customFormat="false" ht="13.8" hidden="false" customHeight="false" outlineLevel="0" collapsed="false">
      <c r="A181" s="11" t="s">
        <v>366</v>
      </c>
      <c r="B181" s="1" t="n">
        <v>33</v>
      </c>
      <c r="C181" s="11" t="s">
        <v>367</v>
      </c>
      <c r="D181" s="11" t="n">
        <v>2010</v>
      </c>
      <c r="E181" s="11" t="s">
        <v>368</v>
      </c>
      <c r="F181" s="11" t="s">
        <v>120</v>
      </c>
      <c r="G181" s="1" t="n">
        <v>14.75</v>
      </c>
      <c r="H181" s="1" t="n">
        <v>402</v>
      </c>
      <c r="I181" s="11" t="n">
        <f aca="false">(G181+10) / (H181/1000)</f>
        <v>61.5671641791045</v>
      </c>
      <c r="J181" s="11" t="n">
        <v>6.7</v>
      </c>
      <c r="K181" s="11" t="s">
        <v>47</v>
      </c>
      <c r="L181" s="11" t="s">
        <v>90</v>
      </c>
      <c r="M181" s="11" t="s">
        <v>369</v>
      </c>
      <c r="N181" s="11" t="s">
        <v>50</v>
      </c>
      <c r="O181" s="11" t="s">
        <v>50</v>
      </c>
      <c r="P181" s="11" t="s">
        <v>92</v>
      </c>
      <c r="Q181" s="11" t="s">
        <v>78</v>
      </c>
      <c r="R181" s="11" t="n">
        <v>1</v>
      </c>
      <c r="S181" s="11" t="str">
        <f aca="false">IF(R181&gt;=2,"&gt; 2","&lt; 2")</f>
        <v>&lt; 2</v>
      </c>
      <c r="T181" s="1" t="n">
        <v>2006</v>
      </c>
      <c r="U181" s="28" t="n">
        <v>3</v>
      </c>
      <c r="V181" s="11" t="s">
        <v>80</v>
      </c>
      <c r="W181" s="11" t="n">
        <f aca="false">R181 *U181</f>
        <v>3</v>
      </c>
      <c r="X181" s="2" t="n">
        <v>0.68</v>
      </c>
      <c r="Y181" s="2" t="n">
        <v>0.0399999999999999</v>
      </c>
      <c r="Z181" s="13" t="n">
        <f aca="false">Y181*SQRT(AA181)</f>
        <v>0.0979795897113269</v>
      </c>
      <c r="AA181" s="11" t="n">
        <v>6</v>
      </c>
      <c r="AB181" s="2" t="n">
        <v>0.55</v>
      </c>
      <c r="AC181" s="2" t="n">
        <v>0.0499999999999999</v>
      </c>
      <c r="AD181" s="13" t="n">
        <f aca="false">AC181*SQRT(AE181)</f>
        <v>0.122474487139159</v>
      </c>
      <c r="AE181" s="11" t="n">
        <v>6</v>
      </c>
      <c r="AF181" s="11" t="n">
        <f aca="false">LN(AB181/X181)</f>
        <v>-0.212174519943636</v>
      </c>
      <c r="AG181" s="11" t="n">
        <f aca="false">((AD181)^2/((AB181)^2 * AE181)) + ((Z181)^2/((X181)^2 * AA181))</f>
        <v>0.0117246704223741</v>
      </c>
      <c r="AH181" s="11" t="n">
        <f aca="false">1/AG181</f>
        <v>85.290243902439</v>
      </c>
      <c r="AI181" s="11" t="n">
        <f aca="false">AH181/6</f>
        <v>14.2150406504065</v>
      </c>
      <c r="AJ181" s="11" t="n">
        <f aca="false">AI181*AF181</f>
        <v>-3.01606942597927</v>
      </c>
      <c r="AK181" s="11" t="s">
        <v>370</v>
      </c>
      <c r="AL181" s="11" t="s">
        <v>371</v>
      </c>
      <c r="AM181" s="11" t="s">
        <v>297</v>
      </c>
      <c r="AN181" s="11" t="s">
        <v>58</v>
      </c>
      <c r="AO181" s="11" t="s">
        <v>110</v>
      </c>
      <c r="AP181" s="11" t="s">
        <v>165</v>
      </c>
      <c r="AQ181" s="11" t="s">
        <v>372</v>
      </c>
    </row>
    <row r="182" customFormat="false" ht="13.8" hidden="false" customHeight="false" outlineLevel="0" collapsed="false">
      <c r="A182" s="11" t="s">
        <v>366</v>
      </c>
      <c r="B182" s="1" t="n">
        <v>33</v>
      </c>
      <c r="C182" s="11" t="s">
        <v>367</v>
      </c>
      <c r="D182" s="11" t="n">
        <v>2010</v>
      </c>
      <c r="E182" s="11" t="s">
        <v>368</v>
      </c>
      <c r="F182" s="11" t="s">
        <v>46</v>
      </c>
      <c r="G182" s="1" t="n">
        <v>14.75</v>
      </c>
      <c r="H182" s="1" t="n">
        <v>402</v>
      </c>
      <c r="I182" s="11" t="n">
        <f aca="false">(G182+10) / (H182/1000)</f>
        <v>61.5671641791045</v>
      </c>
      <c r="J182" s="11" t="n">
        <v>6.7</v>
      </c>
      <c r="K182" s="11" t="s">
        <v>47</v>
      </c>
      <c r="L182" s="11" t="s">
        <v>90</v>
      </c>
      <c r="M182" s="11" t="s">
        <v>369</v>
      </c>
      <c r="N182" s="11" t="s">
        <v>50</v>
      </c>
      <c r="O182" s="11" t="s">
        <v>50</v>
      </c>
      <c r="P182" s="11" t="s">
        <v>92</v>
      </c>
      <c r="Q182" s="11" t="s">
        <v>78</v>
      </c>
      <c r="R182" s="11" t="n">
        <v>1</v>
      </c>
      <c r="S182" s="11" t="str">
        <f aca="false">IF(R182&gt;=2,"&gt; 2","&lt; 2")</f>
        <v>&lt; 2</v>
      </c>
      <c r="T182" s="1" t="n">
        <v>2004</v>
      </c>
      <c r="U182" s="28" t="n">
        <v>3</v>
      </c>
      <c r="V182" s="11" t="s">
        <v>80</v>
      </c>
      <c r="W182" s="11" t="n">
        <f aca="false">R182 *U182</f>
        <v>3</v>
      </c>
      <c r="X182" s="13" t="n">
        <v>1.64</v>
      </c>
      <c r="Y182" s="13" t="n">
        <v>0.02</v>
      </c>
      <c r="Z182" s="13" t="n">
        <f aca="false">Y182*SQRT(AA182)</f>
        <v>0.0489897948556636</v>
      </c>
      <c r="AA182" s="11" t="n">
        <v>6</v>
      </c>
      <c r="AB182" s="2" t="n">
        <v>1.62</v>
      </c>
      <c r="AC182" s="2" t="n">
        <v>0.00999999999999979</v>
      </c>
      <c r="AD182" s="13" t="n">
        <f aca="false">AC182*SQRT(AE182)</f>
        <v>0.0244948974278313</v>
      </c>
      <c r="AE182" s="11" t="n">
        <v>6</v>
      </c>
      <c r="AF182" s="11" t="n">
        <f aca="false">LN(AB182/X182)</f>
        <v>-0.0122700925918142</v>
      </c>
      <c r="AG182" s="11" t="n">
        <f aca="false">((AD182)^2/((AB182)^2 * AE182)) + ((Z182)^2/((X182)^2 * AA182))</f>
        <v>0.000186824946974083</v>
      </c>
      <c r="AH182" s="11" t="n">
        <f aca="false">1/AG182</f>
        <v>5352.60422227618</v>
      </c>
      <c r="AI182" s="11" t="n">
        <f aca="false">AH182/6</f>
        <v>892.100703712697</v>
      </c>
      <c r="AJ182" s="11" t="n">
        <f aca="false">AI182*AF182</f>
        <v>-10.9461582357774</v>
      </c>
      <c r="AK182" s="11" t="s">
        <v>370</v>
      </c>
      <c r="AL182" s="11" t="s">
        <v>371</v>
      </c>
      <c r="AM182" s="11" t="s">
        <v>299</v>
      </c>
      <c r="AN182" s="11" t="s">
        <v>58</v>
      </c>
      <c r="AO182" s="11" t="s">
        <v>110</v>
      </c>
      <c r="AP182" s="11" t="s">
        <v>165</v>
      </c>
      <c r="AQ182" s="11" t="s">
        <v>372</v>
      </c>
    </row>
    <row r="183" customFormat="false" ht="13.8" hidden="false" customHeight="false" outlineLevel="0" collapsed="false">
      <c r="A183" s="11" t="s">
        <v>366</v>
      </c>
      <c r="B183" s="1" t="n">
        <v>33</v>
      </c>
      <c r="C183" s="11" t="s">
        <v>367</v>
      </c>
      <c r="D183" s="11" t="n">
        <v>2010</v>
      </c>
      <c r="E183" s="11" t="s">
        <v>368</v>
      </c>
      <c r="F183" s="11" t="s">
        <v>120</v>
      </c>
      <c r="G183" s="1" t="n">
        <v>14.75</v>
      </c>
      <c r="H183" s="1" t="n">
        <v>402</v>
      </c>
      <c r="I183" s="11" t="n">
        <f aca="false">(G183+10) / (H183/1000)</f>
        <v>61.5671641791045</v>
      </c>
      <c r="J183" s="11" t="n">
        <v>6.7</v>
      </c>
      <c r="K183" s="11" t="s">
        <v>47</v>
      </c>
      <c r="L183" s="11" t="s">
        <v>90</v>
      </c>
      <c r="M183" s="11" t="s">
        <v>369</v>
      </c>
      <c r="N183" s="11" t="s">
        <v>50</v>
      </c>
      <c r="O183" s="11" t="s">
        <v>50</v>
      </c>
      <c r="P183" s="11" t="s">
        <v>92</v>
      </c>
      <c r="Q183" s="11" t="s">
        <v>78</v>
      </c>
      <c r="R183" s="11" t="n">
        <v>1</v>
      </c>
      <c r="S183" s="11" t="str">
        <f aca="false">IF(R183&gt;=2,"&gt; 2","&lt; 2")</f>
        <v>&lt; 2</v>
      </c>
      <c r="T183" s="1" t="n">
        <v>2004</v>
      </c>
      <c r="U183" s="28" t="n">
        <v>3</v>
      </c>
      <c r="V183" s="11" t="s">
        <v>80</v>
      </c>
      <c r="W183" s="11" t="n">
        <f aca="false">R183 *U183</f>
        <v>3</v>
      </c>
      <c r="X183" s="2" t="n">
        <v>1.62</v>
      </c>
      <c r="Y183" s="2" t="n">
        <v>0.00999999999999979</v>
      </c>
      <c r="Z183" s="13" t="n">
        <f aca="false">Y183*SQRT(AA183)</f>
        <v>0.0244948974278313</v>
      </c>
      <c r="AA183" s="11" t="n">
        <v>6</v>
      </c>
      <c r="AB183" s="2" t="n">
        <v>1.61</v>
      </c>
      <c r="AC183" s="2" t="n">
        <v>0.0199999999999998</v>
      </c>
      <c r="AD183" s="13" t="n">
        <f aca="false">AC183*SQRT(AE183)</f>
        <v>0.0489897948556631</v>
      </c>
      <c r="AE183" s="11" t="n">
        <v>6</v>
      </c>
      <c r="AF183" s="11" t="n">
        <f aca="false">LN(AB183/X183)</f>
        <v>-0.00619197024792111</v>
      </c>
      <c r="AG183" s="11" t="n">
        <f aca="false">((AD183)^2/((AB183)^2 * AE183)) + ((Z183)^2/((X183)^2 * AA183))</f>
        <v>0.000192418981711165</v>
      </c>
      <c r="AH183" s="11" t="n">
        <f aca="false">1/AG183</f>
        <v>5196.99247499955</v>
      </c>
      <c r="AI183" s="11" t="n">
        <f aca="false">AH183/6</f>
        <v>866.165412499925</v>
      </c>
      <c r="AJ183" s="11" t="n">
        <f aca="false">AI183*AF183</f>
        <v>-5.36327046397785</v>
      </c>
      <c r="AK183" s="11" t="s">
        <v>370</v>
      </c>
      <c r="AL183" s="11" t="s">
        <v>371</v>
      </c>
      <c r="AM183" s="11" t="s">
        <v>299</v>
      </c>
      <c r="AN183" s="11" t="s">
        <v>58</v>
      </c>
      <c r="AO183" s="11" t="s">
        <v>110</v>
      </c>
      <c r="AP183" s="11" t="s">
        <v>165</v>
      </c>
      <c r="AQ183" s="11" t="s">
        <v>372</v>
      </c>
    </row>
    <row r="184" customFormat="false" ht="13.8" hidden="false" customHeight="false" outlineLevel="0" collapsed="false">
      <c r="A184" s="11" t="s">
        <v>366</v>
      </c>
      <c r="B184" s="1" t="n">
        <v>33</v>
      </c>
      <c r="C184" s="11" t="s">
        <v>367</v>
      </c>
      <c r="D184" s="11" t="n">
        <v>2010</v>
      </c>
      <c r="E184" s="11" t="s">
        <v>368</v>
      </c>
      <c r="F184" s="11" t="s">
        <v>46</v>
      </c>
      <c r="G184" s="1" t="n">
        <v>14.75</v>
      </c>
      <c r="H184" s="1" t="n">
        <v>402</v>
      </c>
      <c r="I184" s="11" t="n">
        <f aca="false">(G184+10) / (H184/1000)</f>
        <v>61.5671641791045</v>
      </c>
      <c r="J184" s="11" t="n">
        <v>6.7</v>
      </c>
      <c r="K184" s="11" t="s">
        <v>47</v>
      </c>
      <c r="L184" s="11" t="s">
        <v>90</v>
      </c>
      <c r="M184" s="11" t="s">
        <v>369</v>
      </c>
      <c r="N184" s="11" t="s">
        <v>50</v>
      </c>
      <c r="O184" s="11" t="s">
        <v>50</v>
      </c>
      <c r="P184" s="11" t="s">
        <v>92</v>
      </c>
      <c r="Q184" s="11" t="s">
        <v>78</v>
      </c>
      <c r="R184" s="11" t="n">
        <v>1</v>
      </c>
      <c r="S184" s="11" t="str">
        <f aca="false">IF(R184&gt;=2,"&gt; 2","&lt; 2")</f>
        <v>&lt; 2</v>
      </c>
      <c r="T184" s="1" t="n">
        <v>2005</v>
      </c>
      <c r="U184" s="28" t="n">
        <v>3</v>
      </c>
      <c r="V184" s="11" t="s">
        <v>80</v>
      </c>
      <c r="W184" s="11" t="n">
        <f aca="false">R184 *U184</f>
        <v>3</v>
      </c>
      <c r="X184" s="13" t="n">
        <v>1.37</v>
      </c>
      <c r="Y184" s="13" t="n">
        <v>0.16</v>
      </c>
      <c r="Z184" s="13" t="n">
        <f aca="false">Y184*SQRT(AA184)</f>
        <v>0.391918358845308</v>
      </c>
      <c r="AA184" s="11" t="n">
        <v>6</v>
      </c>
      <c r="AB184" s="2" t="n">
        <v>1.23</v>
      </c>
      <c r="AC184" s="2" t="n">
        <v>0.0900000000000001</v>
      </c>
      <c r="AD184" s="13" t="n">
        <f aca="false">AC184*SQRT(AE184)</f>
        <v>0.220454076850486</v>
      </c>
      <c r="AE184" s="11" t="n">
        <v>6</v>
      </c>
      <c r="AF184" s="11" t="n">
        <f aca="false">LN(AB184/X184)</f>
        <v>-0.107796570455708</v>
      </c>
      <c r="AG184" s="11" t="n">
        <f aca="false">((AD184)^2/((AB184)^2 * AE184)) + ((Z184)^2/((X184)^2 * AA184))</f>
        <v>0.0189934679397968</v>
      </c>
      <c r="AH184" s="11" t="n">
        <f aca="false">1/AG184</f>
        <v>52.6496795198054</v>
      </c>
      <c r="AI184" s="11" t="n">
        <f aca="false">AH184/6</f>
        <v>8.77494658663423</v>
      </c>
      <c r="AJ184" s="11" t="n">
        <f aca="false">AI184*AF184</f>
        <v>-0.945909147971191</v>
      </c>
      <c r="AK184" s="11" t="s">
        <v>370</v>
      </c>
      <c r="AL184" s="11" t="s">
        <v>371</v>
      </c>
      <c r="AM184" s="11" t="s">
        <v>299</v>
      </c>
      <c r="AN184" s="11" t="s">
        <v>58</v>
      </c>
      <c r="AO184" s="11" t="s">
        <v>110</v>
      </c>
      <c r="AP184" s="11" t="s">
        <v>165</v>
      </c>
      <c r="AQ184" s="11" t="s">
        <v>372</v>
      </c>
    </row>
    <row r="185" customFormat="false" ht="13.8" hidden="false" customHeight="false" outlineLevel="0" collapsed="false">
      <c r="A185" s="11" t="s">
        <v>366</v>
      </c>
      <c r="B185" s="1" t="n">
        <v>33</v>
      </c>
      <c r="C185" s="11" t="s">
        <v>367</v>
      </c>
      <c r="D185" s="11" t="n">
        <v>2010</v>
      </c>
      <c r="E185" s="11" t="s">
        <v>368</v>
      </c>
      <c r="F185" s="11" t="s">
        <v>120</v>
      </c>
      <c r="G185" s="1" t="n">
        <v>14.75</v>
      </c>
      <c r="H185" s="1" t="n">
        <v>402</v>
      </c>
      <c r="I185" s="11" t="n">
        <f aca="false">(G185+10) / (H185/1000)</f>
        <v>61.5671641791045</v>
      </c>
      <c r="J185" s="11" t="n">
        <v>6.7</v>
      </c>
      <c r="K185" s="11" t="s">
        <v>47</v>
      </c>
      <c r="L185" s="11" t="s">
        <v>90</v>
      </c>
      <c r="M185" s="11" t="s">
        <v>369</v>
      </c>
      <c r="N185" s="11" t="s">
        <v>50</v>
      </c>
      <c r="O185" s="11" t="s">
        <v>50</v>
      </c>
      <c r="P185" s="11" t="s">
        <v>92</v>
      </c>
      <c r="Q185" s="11" t="s">
        <v>78</v>
      </c>
      <c r="R185" s="11" t="n">
        <v>1</v>
      </c>
      <c r="S185" s="11" t="str">
        <f aca="false">IF(R185&gt;=2,"&gt; 2","&lt; 2")</f>
        <v>&lt; 2</v>
      </c>
      <c r="T185" s="1" t="n">
        <v>2005</v>
      </c>
      <c r="U185" s="28" t="n">
        <v>3</v>
      </c>
      <c r="V185" s="11" t="s">
        <v>80</v>
      </c>
      <c r="W185" s="11" t="n">
        <f aca="false">R185 *U185</f>
        <v>3</v>
      </c>
      <c r="X185" s="2" t="n">
        <v>1.19</v>
      </c>
      <c r="Y185" s="2" t="n">
        <v>0.0700000000000001</v>
      </c>
      <c r="Z185" s="13" t="n">
        <f aca="false">Y185*SQRT(AA185)</f>
        <v>0.171464281994823</v>
      </c>
      <c r="AA185" s="11" t="n">
        <v>6</v>
      </c>
      <c r="AB185" s="2" t="n">
        <v>1.26</v>
      </c>
      <c r="AC185" s="2" t="n">
        <v>0.0700000000000001</v>
      </c>
      <c r="AD185" s="13" t="n">
        <f aca="false">AC185*SQRT(AE185)</f>
        <v>0.171464281994823</v>
      </c>
      <c r="AE185" s="11" t="n">
        <v>6</v>
      </c>
      <c r="AF185" s="11" t="n">
        <f aca="false">LN(AB185/X185)</f>
        <v>0.0571584138399486</v>
      </c>
      <c r="AG185" s="11" t="n">
        <f aca="false">((AD185)^2/((AB185)^2 * AE185)) + ((Z185)^2/((X185)^2 * AA185))</f>
        <v>0.00654662736554318</v>
      </c>
      <c r="AH185" s="11" t="n">
        <f aca="false">1/AG185</f>
        <v>152.750407830342</v>
      </c>
      <c r="AI185" s="11" t="n">
        <f aca="false">AH185/6</f>
        <v>25.4584013050571</v>
      </c>
      <c r="AJ185" s="11" t="n">
        <f aca="false">AI185*AF185</f>
        <v>1.45516183749794</v>
      </c>
      <c r="AK185" s="11" t="s">
        <v>370</v>
      </c>
      <c r="AL185" s="11" t="s">
        <v>371</v>
      </c>
      <c r="AM185" s="11" t="s">
        <v>299</v>
      </c>
      <c r="AN185" s="11" t="s">
        <v>58</v>
      </c>
      <c r="AO185" s="11" t="s">
        <v>110</v>
      </c>
      <c r="AP185" s="11" t="s">
        <v>165</v>
      </c>
      <c r="AQ185" s="11" t="s">
        <v>372</v>
      </c>
    </row>
    <row r="186" customFormat="false" ht="13.8" hidden="false" customHeight="false" outlineLevel="0" collapsed="false">
      <c r="A186" s="11" t="s">
        <v>366</v>
      </c>
      <c r="B186" s="1" t="n">
        <v>33</v>
      </c>
      <c r="C186" s="11" t="s">
        <v>367</v>
      </c>
      <c r="D186" s="11" t="n">
        <v>2010</v>
      </c>
      <c r="E186" s="11" t="s">
        <v>368</v>
      </c>
      <c r="F186" s="11" t="s">
        <v>46</v>
      </c>
      <c r="G186" s="1" t="n">
        <v>14.75</v>
      </c>
      <c r="H186" s="1" t="n">
        <v>402</v>
      </c>
      <c r="I186" s="11" t="n">
        <f aca="false">(G186+10) / (H186/1000)</f>
        <v>61.5671641791045</v>
      </c>
      <c r="J186" s="11" t="n">
        <v>6.7</v>
      </c>
      <c r="K186" s="11" t="s">
        <v>47</v>
      </c>
      <c r="L186" s="11" t="s">
        <v>90</v>
      </c>
      <c r="M186" s="11" t="s">
        <v>369</v>
      </c>
      <c r="N186" s="11" t="s">
        <v>50</v>
      </c>
      <c r="O186" s="11" t="s">
        <v>50</v>
      </c>
      <c r="P186" s="11" t="s">
        <v>92</v>
      </c>
      <c r="Q186" s="11" t="s">
        <v>78</v>
      </c>
      <c r="R186" s="11" t="n">
        <v>1</v>
      </c>
      <c r="S186" s="11" t="str">
        <f aca="false">IF(R186&gt;=2,"&gt; 2","&lt; 2")</f>
        <v>&lt; 2</v>
      </c>
      <c r="T186" s="1" t="n">
        <v>2006</v>
      </c>
      <c r="U186" s="28" t="n">
        <v>3</v>
      </c>
      <c r="V186" s="11" t="s">
        <v>80</v>
      </c>
      <c r="W186" s="11" t="n">
        <f aca="false">R186 *U186</f>
        <v>3</v>
      </c>
      <c r="X186" s="13" t="n">
        <v>0.65</v>
      </c>
      <c r="Y186" s="13" t="n">
        <v>0.1</v>
      </c>
      <c r="Z186" s="13" t="n">
        <f aca="false">Y186*SQRT(AA186)</f>
        <v>0.244948974278318</v>
      </c>
      <c r="AA186" s="11" t="n">
        <v>6</v>
      </c>
      <c r="AB186" s="2" t="n">
        <v>0.67</v>
      </c>
      <c r="AC186" s="2" t="n">
        <v>0.09</v>
      </c>
      <c r="AD186" s="13" t="n">
        <f aca="false">AC186*SQRT(AE186)</f>
        <v>0.220454076850486</v>
      </c>
      <c r="AE186" s="11" t="n">
        <v>6</v>
      </c>
      <c r="AF186" s="11" t="n">
        <f aca="false">LN(AB186/X186)</f>
        <v>0.0303053494953291</v>
      </c>
      <c r="AG186" s="11" t="n">
        <f aca="false">((AD186)^2/((AB186)^2 * AE186)) + ((Z186)^2/((X186)^2 * AA186))</f>
        <v>0.0417127468723678</v>
      </c>
      <c r="AH186" s="11" t="n">
        <f aca="false">1/AG186</f>
        <v>23.9734871227682</v>
      </c>
      <c r="AI186" s="11" t="n">
        <f aca="false">AH186/6</f>
        <v>3.99558118712804</v>
      </c>
      <c r="AJ186" s="11" t="n">
        <f aca="false">AI186*AF186</f>
        <v>0.121087484312877</v>
      </c>
      <c r="AK186" s="11" t="s">
        <v>370</v>
      </c>
      <c r="AL186" s="11" t="s">
        <v>371</v>
      </c>
      <c r="AM186" s="11" t="s">
        <v>299</v>
      </c>
      <c r="AN186" s="11" t="s">
        <v>58</v>
      </c>
      <c r="AO186" s="11" t="s">
        <v>110</v>
      </c>
      <c r="AP186" s="11" t="s">
        <v>165</v>
      </c>
      <c r="AQ186" s="11" t="s">
        <v>372</v>
      </c>
    </row>
    <row r="187" customFormat="false" ht="13.8" hidden="false" customHeight="false" outlineLevel="0" collapsed="false">
      <c r="A187" s="11" t="s">
        <v>366</v>
      </c>
      <c r="B187" s="1" t="n">
        <v>33</v>
      </c>
      <c r="C187" s="11" t="s">
        <v>367</v>
      </c>
      <c r="D187" s="11" t="n">
        <v>2010</v>
      </c>
      <c r="E187" s="11" t="s">
        <v>368</v>
      </c>
      <c r="F187" s="11" t="s">
        <v>120</v>
      </c>
      <c r="G187" s="1" t="n">
        <v>14.75</v>
      </c>
      <c r="H187" s="1" t="n">
        <v>402</v>
      </c>
      <c r="I187" s="11" t="n">
        <f aca="false">(G187+10) / (H187/1000)</f>
        <v>61.5671641791045</v>
      </c>
      <c r="J187" s="11" t="n">
        <v>6.7</v>
      </c>
      <c r="K187" s="11" t="s">
        <v>47</v>
      </c>
      <c r="L187" s="11" t="s">
        <v>90</v>
      </c>
      <c r="M187" s="11" t="s">
        <v>369</v>
      </c>
      <c r="N187" s="11" t="s">
        <v>50</v>
      </c>
      <c r="O187" s="11" t="s">
        <v>50</v>
      </c>
      <c r="P187" s="11" t="s">
        <v>92</v>
      </c>
      <c r="Q187" s="11" t="s">
        <v>78</v>
      </c>
      <c r="R187" s="11" t="n">
        <v>1</v>
      </c>
      <c r="S187" s="11" t="str">
        <f aca="false">IF(R187&gt;=2,"&gt; 2","&lt; 2")</f>
        <v>&lt; 2</v>
      </c>
      <c r="T187" s="1" t="n">
        <v>2006</v>
      </c>
      <c r="U187" s="28" t="n">
        <v>3</v>
      </c>
      <c r="V187" s="11" t="s">
        <v>80</v>
      </c>
      <c r="W187" s="11" t="n">
        <f aca="false">R187 *U187</f>
        <v>3</v>
      </c>
      <c r="X187" s="2" t="n">
        <v>0.67</v>
      </c>
      <c r="Y187" s="2" t="n">
        <v>0.08</v>
      </c>
      <c r="Z187" s="13" t="n">
        <f aca="false">Y187*SQRT(AA187)</f>
        <v>0.195959179422654</v>
      </c>
      <c r="AA187" s="11" t="n">
        <v>6</v>
      </c>
      <c r="AB187" s="2" t="n">
        <v>0.66</v>
      </c>
      <c r="AC187" s="2" t="n">
        <v>0.08</v>
      </c>
      <c r="AD187" s="13" t="n">
        <f aca="false">AC187*SQRT(AE187)</f>
        <v>0.195959179422654</v>
      </c>
      <c r="AE187" s="11" t="n">
        <v>6</v>
      </c>
      <c r="AF187" s="11" t="n">
        <f aca="false">LN(AB187/X187)</f>
        <v>-0.0150378773645406</v>
      </c>
      <c r="AG187" s="11" t="n">
        <f aca="false">((AD187)^2/((AB187)^2 * AE187)) + ((Z187)^2/((X187)^2 * AA187))</f>
        <v>0.0289494511734735</v>
      </c>
      <c r="AH187" s="11" t="n">
        <f aca="false">1/AG187</f>
        <v>34.5429691916337</v>
      </c>
      <c r="AI187" s="11" t="n">
        <f aca="false">AH187/6</f>
        <v>5.75716153193896</v>
      </c>
      <c r="AJ187" s="11" t="n">
        <f aca="false">AI187*AF187</f>
        <v>-0.0865754890851487</v>
      </c>
      <c r="AK187" s="11" t="s">
        <v>370</v>
      </c>
      <c r="AL187" s="11" t="s">
        <v>371</v>
      </c>
      <c r="AM187" s="11" t="s">
        <v>299</v>
      </c>
      <c r="AN187" s="11" t="s">
        <v>58</v>
      </c>
      <c r="AO187" s="11" t="s">
        <v>110</v>
      </c>
      <c r="AP187" s="11" t="s">
        <v>165</v>
      </c>
      <c r="AQ187" s="11" t="s">
        <v>372</v>
      </c>
    </row>
    <row r="188" customFormat="false" ht="13.8" hidden="false" customHeight="false" outlineLevel="0" collapsed="false">
      <c r="A188" s="11" t="s">
        <v>238</v>
      </c>
      <c r="B188" s="1" t="n">
        <v>34</v>
      </c>
      <c r="C188" s="11" t="s">
        <v>239</v>
      </c>
      <c r="D188" s="11" t="n">
        <v>2014</v>
      </c>
      <c r="E188" s="11" t="s">
        <v>240</v>
      </c>
      <c r="F188" s="11" t="s">
        <v>46</v>
      </c>
      <c r="G188" s="1" t="n">
        <v>-1.9</v>
      </c>
      <c r="H188" s="1" t="n">
        <v>371.95</v>
      </c>
      <c r="I188" s="11" t="n">
        <f aca="false">(G188+10) / (H188/1000)</f>
        <v>21.7771205807232</v>
      </c>
      <c r="J188" s="11" t="n">
        <v>7.7</v>
      </c>
      <c r="K188" s="11" t="s">
        <v>74</v>
      </c>
      <c r="L188" s="11" t="s">
        <v>90</v>
      </c>
      <c r="M188" s="11" t="s">
        <v>241</v>
      </c>
      <c r="N188" s="11" t="s">
        <v>77</v>
      </c>
      <c r="O188" s="11" t="s">
        <v>77</v>
      </c>
      <c r="P188" s="11" t="s">
        <v>92</v>
      </c>
      <c r="Q188" s="11" t="s">
        <v>78</v>
      </c>
      <c r="R188" s="11" t="n">
        <v>1.9</v>
      </c>
      <c r="S188" s="11" t="str">
        <f aca="false">IF(R188&gt;=2,"&gt; 2","&lt; 2")</f>
        <v>&lt; 2</v>
      </c>
      <c r="T188" s="16" t="n">
        <v>40299</v>
      </c>
      <c r="U188" s="28" t="n">
        <v>4</v>
      </c>
      <c r="V188" s="11" t="s">
        <v>80</v>
      </c>
      <c r="W188" s="11" t="n">
        <f aca="false">R188 *U188</f>
        <v>7.6</v>
      </c>
      <c r="X188" s="2" t="n">
        <v>6.84</v>
      </c>
      <c r="Y188" s="2" t="n">
        <v>1.6</v>
      </c>
      <c r="Z188" s="13" t="n">
        <f aca="false">Y188*SQRT(AA188)</f>
        <v>3.2</v>
      </c>
      <c r="AA188" s="11" t="n">
        <v>4</v>
      </c>
      <c r="AB188" s="2" t="n">
        <v>8.44</v>
      </c>
      <c r="AC188" s="2" t="n">
        <v>1.73</v>
      </c>
      <c r="AD188" s="13" t="n">
        <f aca="false">AC188*SQRT(AE188)</f>
        <v>3.46</v>
      </c>
      <c r="AE188" s="11" t="n">
        <v>4</v>
      </c>
      <c r="AF188" s="11" t="n">
        <f aca="false">LN(AB188/X188)</f>
        <v>0.210194576973407</v>
      </c>
      <c r="AG188" s="11" t="n">
        <f aca="false">((AD188)^2/((AB188)^2 * AE188)) + ((Z188)^2/((X188)^2 * AA188))</f>
        <v>0.0967329758351658</v>
      </c>
      <c r="AH188" s="11" t="n">
        <f aca="false">1/AG188</f>
        <v>10.3377363444707</v>
      </c>
      <c r="AI188" s="11" t="n">
        <f aca="false">AH188/8</f>
        <v>1.29221704305884</v>
      </c>
      <c r="AJ188" s="11" t="n">
        <f aca="false">AI188*AF188</f>
        <v>0.271617014723579</v>
      </c>
      <c r="AK188" s="1" t="s">
        <v>373</v>
      </c>
      <c r="AL188" s="11" t="s">
        <v>374</v>
      </c>
      <c r="AM188" s="11" t="s">
        <v>341</v>
      </c>
      <c r="AN188" s="11" t="s">
        <v>58</v>
      </c>
      <c r="AO188" s="11" t="s">
        <v>110</v>
      </c>
      <c r="AP188" s="11" t="s">
        <v>65</v>
      </c>
      <c r="AQ188" s="11" t="s">
        <v>162</v>
      </c>
    </row>
    <row r="189" customFormat="false" ht="13.8" hidden="false" customHeight="false" outlineLevel="0" collapsed="false">
      <c r="A189" s="11" t="s">
        <v>238</v>
      </c>
      <c r="B189" s="1" t="n">
        <v>34</v>
      </c>
      <c r="C189" s="11" t="s">
        <v>239</v>
      </c>
      <c r="D189" s="11" t="n">
        <v>2014</v>
      </c>
      <c r="E189" s="11" t="s">
        <v>240</v>
      </c>
      <c r="F189" s="11" t="s">
        <v>46</v>
      </c>
      <c r="G189" s="1" t="n">
        <v>-1.9</v>
      </c>
      <c r="H189" s="1" t="n">
        <v>371.95</v>
      </c>
      <c r="I189" s="11" t="n">
        <f aca="false">(G189+10) / (H189/1000)</f>
        <v>21.7771205807232</v>
      </c>
      <c r="J189" s="11" t="n">
        <v>7.7</v>
      </c>
      <c r="K189" s="11" t="s">
        <v>74</v>
      </c>
      <c r="L189" s="11" t="s">
        <v>90</v>
      </c>
      <c r="M189" s="11" t="s">
        <v>241</v>
      </c>
      <c r="N189" s="11" t="s">
        <v>77</v>
      </c>
      <c r="O189" s="11" t="s">
        <v>77</v>
      </c>
      <c r="P189" s="11" t="s">
        <v>92</v>
      </c>
      <c r="Q189" s="11" t="s">
        <v>78</v>
      </c>
      <c r="R189" s="11" t="n">
        <v>1.9</v>
      </c>
      <c r="S189" s="11" t="str">
        <f aca="false">IF(R189&gt;=2,"&gt; 2","&lt; 2")</f>
        <v>&lt; 2</v>
      </c>
      <c r="T189" s="16" t="n">
        <v>40330</v>
      </c>
      <c r="U189" s="28" t="n">
        <v>4</v>
      </c>
      <c r="V189" s="11" t="s">
        <v>80</v>
      </c>
      <c r="W189" s="11" t="n">
        <f aca="false">R189 *U189</f>
        <v>7.6</v>
      </c>
      <c r="X189" s="2" t="n">
        <v>6.18</v>
      </c>
      <c r="Y189" s="2" t="n">
        <v>1.86</v>
      </c>
      <c r="Z189" s="13" t="n">
        <f aca="false">Y189*SQRT(AA189)</f>
        <v>3.72</v>
      </c>
      <c r="AA189" s="11" t="n">
        <v>4</v>
      </c>
      <c r="AB189" s="2" t="n">
        <v>6.45</v>
      </c>
      <c r="AC189" s="2" t="n">
        <v>1.86</v>
      </c>
      <c r="AD189" s="13" t="n">
        <f aca="false">AC189*SQRT(AE189)</f>
        <v>3.72</v>
      </c>
      <c r="AE189" s="11" t="n">
        <v>4</v>
      </c>
      <c r="AF189" s="11" t="n">
        <f aca="false">LN(AB189/X189)</f>
        <v>0.0427618593380817</v>
      </c>
      <c r="AG189" s="11" t="n">
        <f aca="false">((AD189)^2/((AB189)^2 * AE189)) + ((Z189)^2/((X189)^2 * AA189))</f>
        <v>0.173741930902367</v>
      </c>
      <c r="AH189" s="11" t="n">
        <f aca="false">1/AG189</f>
        <v>5.7556629813326</v>
      </c>
      <c r="AI189" s="11" t="n">
        <f aca="false">AH189/8</f>
        <v>0.719457872666575</v>
      </c>
      <c r="AJ189" s="11" t="n">
        <f aca="false">AI189*AF189</f>
        <v>0.0307653563506436</v>
      </c>
      <c r="AK189" s="1" t="s">
        <v>373</v>
      </c>
      <c r="AL189" s="11" t="s">
        <v>374</v>
      </c>
      <c r="AM189" s="11" t="s">
        <v>341</v>
      </c>
      <c r="AN189" s="11" t="s">
        <v>58</v>
      </c>
      <c r="AO189" s="11" t="s">
        <v>110</v>
      </c>
      <c r="AP189" s="11" t="s">
        <v>65</v>
      </c>
      <c r="AQ189" s="11" t="s">
        <v>162</v>
      </c>
    </row>
    <row r="190" customFormat="false" ht="13.8" hidden="false" customHeight="false" outlineLevel="0" collapsed="false">
      <c r="A190" s="11" t="s">
        <v>238</v>
      </c>
      <c r="B190" s="1" t="n">
        <v>34</v>
      </c>
      <c r="C190" s="11" t="s">
        <v>239</v>
      </c>
      <c r="D190" s="11" t="n">
        <v>2014</v>
      </c>
      <c r="E190" s="11" t="s">
        <v>240</v>
      </c>
      <c r="F190" s="11" t="s">
        <v>46</v>
      </c>
      <c r="G190" s="1" t="n">
        <v>-1.9</v>
      </c>
      <c r="H190" s="1" t="n">
        <v>371.95</v>
      </c>
      <c r="I190" s="11" t="n">
        <f aca="false">(G190+10) / (H190/1000)</f>
        <v>21.7771205807232</v>
      </c>
      <c r="J190" s="11" t="n">
        <v>7.7</v>
      </c>
      <c r="K190" s="11" t="s">
        <v>74</v>
      </c>
      <c r="L190" s="11" t="s">
        <v>90</v>
      </c>
      <c r="M190" s="11" t="s">
        <v>241</v>
      </c>
      <c r="N190" s="11" t="s">
        <v>77</v>
      </c>
      <c r="O190" s="11" t="s">
        <v>77</v>
      </c>
      <c r="P190" s="11" t="s">
        <v>92</v>
      </c>
      <c r="Q190" s="11" t="s">
        <v>78</v>
      </c>
      <c r="R190" s="11" t="n">
        <v>1.9</v>
      </c>
      <c r="S190" s="11" t="str">
        <f aca="false">IF(R190&gt;=2,"&gt; 2","&lt; 2")</f>
        <v>&lt; 2</v>
      </c>
      <c r="T190" s="16" t="n">
        <v>40391</v>
      </c>
      <c r="U190" s="28" t="n">
        <v>4</v>
      </c>
      <c r="V190" s="11" t="s">
        <v>80</v>
      </c>
      <c r="W190" s="11" t="n">
        <f aca="false">R190 *U190</f>
        <v>7.6</v>
      </c>
      <c r="X190" s="2" t="n">
        <v>8.31</v>
      </c>
      <c r="Y190" s="2" t="n">
        <v>1.06</v>
      </c>
      <c r="Z190" s="13" t="n">
        <f aca="false">Y190*SQRT(AA190)</f>
        <v>2.12</v>
      </c>
      <c r="AA190" s="11" t="n">
        <v>4</v>
      </c>
      <c r="AB190" s="2" t="n">
        <v>16.81</v>
      </c>
      <c r="AC190" s="2" t="n">
        <v>2.53</v>
      </c>
      <c r="AD190" s="13" t="n">
        <f aca="false">AC190*SQRT(AE190)</f>
        <v>5.06</v>
      </c>
      <c r="AE190" s="11" t="n">
        <v>4</v>
      </c>
      <c r="AF190" s="11" t="n">
        <f aca="false">LN(AB190/X190)</f>
        <v>0.704514338553167</v>
      </c>
      <c r="AG190" s="11" t="n">
        <f aca="false">((AD190)^2/((AB190)^2 * AE190)) + ((Z190)^2/((X190)^2 * AA190))</f>
        <v>0.0389227801822749</v>
      </c>
      <c r="AH190" s="11" t="n">
        <f aca="false">1/AG190</f>
        <v>25.6918954739875</v>
      </c>
      <c r="AI190" s="11" t="n">
        <f aca="false">AH190/8</f>
        <v>3.21148693424844</v>
      </c>
      <c r="AJ190" s="11" t="n">
        <f aca="false">AI190*AF190</f>
        <v>2.26253859325418</v>
      </c>
      <c r="AK190" s="1" t="s">
        <v>373</v>
      </c>
      <c r="AL190" s="11" t="s">
        <v>374</v>
      </c>
      <c r="AM190" s="11" t="s">
        <v>341</v>
      </c>
      <c r="AN190" s="11" t="s">
        <v>58</v>
      </c>
      <c r="AO190" s="11" t="s">
        <v>110</v>
      </c>
      <c r="AP190" s="11" t="s">
        <v>65</v>
      </c>
      <c r="AQ190" s="11" t="s">
        <v>162</v>
      </c>
    </row>
    <row r="191" customFormat="false" ht="13.8" hidden="false" customHeight="false" outlineLevel="0" collapsed="false">
      <c r="A191" s="11" t="s">
        <v>238</v>
      </c>
      <c r="B191" s="1" t="n">
        <v>34</v>
      </c>
      <c r="C191" s="11" t="s">
        <v>239</v>
      </c>
      <c r="D191" s="11" t="n">
        <v>2014</v>
      </c>
      <c r="E191" s="11" t="s">
        <v>240</v>
      </c>
      <c r="F191" s="11" t="s">
        <v>46</v>
      </c>
      <c r="G191" s="1" t="n">
        <v>-1.9</v>
      </c>
      <c r="H191" s="1" t="n">
        <v>371.95</v>
      </c>
      <c r="I191" s="11" t="n">
        <f aca="false">(G191+10) / (H191/1000)</f>
        <v>21.7771205807232</v>
      </c>
      <c r="J191" s="11" t="n">
        <v>7.7</v>
      </c>
      <c r="K191" s="11" t="s">
        <v>74</v>
      </c>
      <c r="L191" s="11" t="s">
        <v>90</v>
      </c>
      <c r="M191" s="11" t="s">
        <v>241</v>
      </c>
      <c r="N191" s="11" t="s">
        <v>77</v>
      </c>
      <c r="O191" s="11" t="s">
        <v>77</v>
      </c>
      <c r="P191" s="11" t="s">
        <v>92</v>
      </c>
      <c r="Q191" s="11" t="s">
        <v>78</v>
      </c>
      <c r="R191" s="11" t="n">
        <v>1.9</v>
      </c>
      <c r="S191" s="11" t="str">
        <f aca="false">IF(R191&gt;=2,"&gt; 2","&lt; 2")</f>
        <v>&lt; 2</v>
      </c>
      <c r="T191" s="16" t="n">
        <v>40422</v>
      </c>
      <c r="U191" s="28" t="n">
        <v>4</v>
      </c>
      <c r="V191" s="11" t="s">
        <v>80</v>
      </c>
      <c r="W191" s="11" t="n">
        <f aca="false">R191 *U191</f>
        <v>7.6</v>
      </c>
      <c r="X191" s="2" t="n">
        <v>7.24</v>
      </c>
      <c r="Y191" s="2" t="n">
        <v>0.799999999999999</v>
      </c>
      <c r="Z191" s="13" t="n">
        <f aca="false">Y191*SQRT(AA191)</f>
        <v>1.6</v>
      </c>
      <c r="AA191" s="11" t="n">
        <v>4</v>
      </c>
      <c r="AB191" s="2" t="n">
        <v>10.43</v>
      </c>
      <c r="AC191" s="2" t="n">
        <v>3.59</v>
      </c>
      <c r="AD191" s="13" t="n">
        <f aca="false">AC191*SQRT(AE191)</f>
        <v>7.18</v>
      </c>
      <c r="AE191" s="11" t="n">
        <v>4</v>
      </c>
      <c r="AF191" s="11" t="n">
        <f aca="false">LN(AB191/X191)</f>
        <v>0.365065062615056</v>
      </c>
      <c r="AG191" s="11" t="n">
        <f aca="false">((AD191)^2/((AB191)^2 * AE191)) + ((Z191)^2/((X191)^2 * AA191))</f>
        <v>0.130682883499219</v>
      </c>
      <c r="AH191" s="11" t="n">
        <f aca="false">1/AG191</f>
        <v>7.65211153307599</v>
      </c>
      <c r="AI191" s="11" t="n">
        <f aca="false">AH191/8</f>
        <v>0.956513941634499</v>
      </c>
      <c r="AJ191" s="11" t="n">
        <f aca="false">AI191*AF191</f>
        <v>0.349189821994972</v>
      </c>
      <c r="AK191" s="1" t="s">
        <v>373</v>
      </c>
      <c r="AL191" s="11" t="s">
        <v>374</v>
      </c>
      <c r="AM191" s="11" t="s">
        <v>341</v>
      </c>
      <c r="AN191" s="11" t="s">
        <v>58</v>
      </c>
      <c r="AO191" s="11" t="s">
        <v>110</v>
      </c>
      <c r="AP191" s="11" t="s">
        <v>65</v>
      </c>
      <c r="AQ191" s="11" t="s">
        <v>162</v>
      </c>
    </row>
    <row r="192" customFormat="false" ht="13.8" hidden="false" customHeight="false" outlineLevel="0" collapsed="false">
      <c r="A192" s="11" t="s">
        <v>238</v>
      </c>
      <c r="B192" s="1" t="n">
        <v>34</v>
      </c>
      <c r="C192" s="11" t="s">
        <v>239</v>
      </c>
      <c r="D192" s="11" t="n">
        <v>2014</v>
      </c>
      <c r="E192" s="11" t="s">
        <v>240</v>
      </c>
      <c r="F192" s="11" t="s">
        <v>46</v>
      </c>
      <c r="G192" s="1" t="n">
        <v>-1.9</v>
      </c>
      <c r="H192" s="1" t="n">
        <v>371.95</v>
      </c>
      <c r="I192" s="11" t="n">
        <f aca="false">(G192+10) / (H192/1000)</f>
        <v>21.7771205807232</v>
      </c>
      <c r="J192" s="11" t="n">
        <v>7.7</v>
      </c>
      <c r="K192" s="11" t="s">
        <v>74</v>
      </c>
      <c r="L192" s="11" t="s">
        <v>90</v>
      </c>
      <c r="M192" s="11" t="s">
        <v>241</v>
      </c>
      <c r="N192" s="11" t="s">
        <v>77</v>
      </c>
      <c r="O192" s="11" t="s">
        <v>77</v>
      </c>
      <c r="P192" s="11" t="s">
        <v>92</v>
      </c>
      <c r="Q192" s="11" t="s">
        <v>78</v>
      </c>
      <c r="R192" s="11" t="n">
        <v>1.9</v>
      </c>
      <c r="S192" s="11" t="str">
        <f aca="false">IF(R192&gt;=2,"&gt; 2","&lt; 2")</f>
        <v>&lt; 2</v>
      </c>
      <c r="T192" s="16" t="n">
        <v>40299</v>
      </c>
      <c r="U192" s="28" t="n">
        <v>4</v>
      </c>
      <c r="V192" s="11" t="s">
        <v>80</v>
      </c>
      <c r="W192" s="11" t="n">
        <f aca="false">R192 *U192</f>
        <v>7.6</v>
      </c>
      <c r="X192" s="2" t="n">
        <v>21.86</v>
      </c>
      <c r="Y192" s="2" t="n">
        <v>3.72</v>
      </c>
      <c r="Z192" s="13" t="n">
        <f aca="false">Y192*SQRT(AA192)</f>
        <v>7.44</v>
      </c>
      <c r="AA192" s="11" t="n">
        <v>4</v>
      </c>
      <c r="AB192" s="2" t="n">
        <v>23.32</v>
      </c>
      <c r="AC192" s="2" t="n">
        <v>3.72</v>
      </c>
      <c r="AD192" s="13" t="n">
        <f aca="false">AC192*SQRT(AE192)</f>
        <v>7.44</v>
      </c>
      <c r="AE192" s="11" t="n">
        <v>4</v>
      </c>
      <c r="AF192" s="11" t="n">
        <f aca="false">LN(AB192/X192)</f>
        <v>0.0646528787338992</v>
      </c>
      <c r="AG192" s="11" t="n">
        <f aca="false">((AD192)^2/((AB192)^2 * AE192)) + ((Z192)^2/((X192)^2 * AA192))</f>
        <v>0.054405676445187</v>
      </c>
      <c r="AH192" s="11" t="n">
        <f aca="false">1/AG192</f>
        <v>18.3804350086059</v>
      </c>
      <c r="AI192" s="11" t="n">
        <f aca="false">AH192/8</f>
        <v>2.29755437607574</v>
      </c>
      <c r="AJ192" s="11" t="n">
        <f aca="false">AI192*AF192</f>
        <v>0.148543504460964</v>
      </c>
      <c r="AK192" s="1" t="s">
        <v>373</v>
      </c>
      <c r="AL192" s="11" t="s">
        <v>374</v>
      </c>
      <c r="AM192" s="11" t="s">
        <v>341</v>
      </c>
      <c r="AN192" s="11" t="s">
        <v>58</v>
      </c>
      <c r="AO192" s="17" t="s">
        <v>156</v>
      </c>
      <c r="AP192" s="11" t="s">
        <v>65</v>
      </c>
      <c r="AQ192" s="11" t="s">
        <v>162</v>
      </c>
    </row>
    <row r="193" customFormat="false" ht="13.8" hidden="false" customHeight="false" outlineLevel="0" collapsed="false">
      <c r="A193" s="11" t="s">
        <v>238</v>
      </c>
      <c r="B193" s="1" t="n">
        <v>34</v>
      </c>
      <c r="C193" s="11" t="s">
        <v>239</v>
      </c>
      <c r="D193" s="11" t="n">
        <v>2014</v>
      </c>
      <c r="E193" s="11" t="s">
        <v>240</v>
      </c>
      <c r="F193" s="11" t="s">
        <v>46</v>
      </c>
      <c r="G193" s="1" t="n">
        <v>-1.9</v>
      </c>
      <c r="H193" s="1" t="n">
        <v>371.95</v>
      </c>
      <c r="I193" s="11" t="n">
        <f aca="false">(G193+10) / (H193/1000)</f>
        <v>21.7771205807232</v>
      </c>
      <c r="J193" s="11" t="n">
        <v>7.7</v>
      </c>
      <c r="K193" s="11" t="s">
        <v>74</v>
      </c>
      <c r="L193" s="11" t="s">
        <v>90</v>
      </c>
      <c r="M193" s="11" t="s">
        <v>241</v>
      </c>
      <c r="N193" s="11" t="s">
        <v>77</v>
      </c>
      <c r="O193" s="11" t="s">
        <v>77</v>
      </c>
      <c r="P193" s="11" t="s">
        <v>92</v>
      </c>
      <c r="Q193" s="11" t="s">
        <v>78</v>
      </c>
      <c r="R193" s="11" t="n">
        <v>1.9</v>
      </c>
      <c r="S193" s="11" t="str">
        <f aca="false">IF(R193&gt;=2,"&gt; 2","&lt; 2")</f>
        <v>&lt; 2</v>
      </c>
      <c r="T193" s="16" t="n">
        <v>40330</v>
      </c>
      <c r="U193" s="28" t="n">
        <v>4</v>
      </c>
      <c r="V193" s="11" t="s">
        <v>80</v>
      </c>
      <c r="W193" s="11" t="n">
        <f aca="false">R193 *U193</f>
        <v>7.6</v>
      </c>
      <c r="X193" s="2" t="n">
        <v>15.22</v>
      </c>
      <c r="Y193" s="2" t="n">
        <v>3.45</v>
      </c>
      <c r="Z193" s="13" t="n">
        <f aca="false">Y193*SQRT(AA193)</f>
        <v>6.9</v>
      </c>
      <c r="AA193" s="11" t="n">
        <v>4</v>
      </c>
      <c r="AB193" s="2" t="n">
        <v>18.67</v>
      </c>
      <c r="AC193" s="2" t="n">
        <v>3.59</v>
      </c>
      <c r="AD193" s="13" t="n">
        <f aca="false">AC193*SQRT(AE193)</f>
        <v>7.18</v>
      </c>
      <c r="AE193" s="11" t="n">
        <v>4</v>
      </c>
      <c r="AF193" s="11" t="n">
        <f aca="false">LN(AB193/X193)</f>
        <v>0.204307605120091</v>
      </c>
      <c r="AG193" s="11" t="n">
        <f aca="false">((AD193)^2/((AB193)^2 * AE193)) + ((Z193)^2/((X193)^2 * AA193))</f>
        <v>0.0883560748296499</v>
      </c>
      <c r="AH193" s="11" t="n">
        <f aca="false">1/AG193</f>
        <v>11.3178409286288</v>
      </c>
      <c r="AI193" s="11" t="n">
        <f aca="false">AH193/8</f>
        <v>1.4147301160786</v>
      </c>
      <c r="AJ193" s="11" t="n">
        <f aca="false">AI193*AF193</f>
        <v>0.289040121907287</v>
      </c>
      <c r="AK193" s="1" t="s">
        <v>373</v>
      </c>
      <c r="AL193" s="11" t="s">
        <v>374</v>
      </c>
      <c r="AM193" s="11" t="s">
        <v>341</v>
      </c>
      <c r="AN193" s="11" t="s">
        <v>58</v>
      </c>
      <c r="AO193" s="17" t="s">
        <v>156</v>
      </c>
      <c r="AP193" s="11" t="s">
        <v>65</v>
      </c>
      <c r="AQ193" s="11" t="s">
        <v>162</v>
      </c>
    </row>
    <row r="194" customFormat="false" ht="13.8" hidden="false" customHeight="false" outlineLevel="0" collapsed="false">
      <c r="A194" s="11" t="s">
        <v>238</v>
      </c>
      <c r="B194" s="1" t="n">
        <v>34</v>
      </c>
      <c r="C194" s="11" t="s">
        <v>239</v>
      </c>
      <c r="D194" s="11" t="n">
        <v>2014</v>
      </c>
      <c r="E194" s="11" t="s">
        <v>240</v>
      </c>
      <c r="F194" s="11" t="s">
        <v>46</v>
      </c>
      <c r="G194" s="1" t="n">
        <v>-1.9</v>
      </c>
      <c r="H194" s="1" t="n">
        <v>371.95</v>
      </c>
      <c r="I194" s="11" t="n">
        <f aca="false">(G194+10) / (H194/1000)</f>
        <v>21.7771205807232</v>
      </c>
      <c r="J194" s="11" t="n">
        <v>7.7</v>
      </c>
      <c r="K194" s="11" t="s">
        <v>74</v>
      </c>
      <c r="L194" s="11" t="s">
        <v>90</v>
      </c>
      <c r="M194" s="11" t="s">
        <v>241</v>
      </c>
      <c r="N194" s="11" t="s">
        <v>77</v>
      </c>
      <c r="O194" s="11" t="s">
        <v>77</v>
      </c>
      <c r="P194" s="11" t="s">
        <v>92</v>
      </c>
      <c r="Q194" s="11" t="s">
        <v>78</v>
      </c>
      <c r="R194" s="11" t="n">
        <v>1.9</v>
      </c>
      <c r="S194" s="11" t="str">
        <f aca="false">IF(R194&gt;=2,"&gt; 2","&lt; 2")</f>
        <v>&lt; 2</v>
      </c>
      <c r="T194" s="16" t="n">
        <v>40391</v>
      </c>
      <c r="U194" s="28" t="n">
        <v>4</v>
      </c>
      <c r="V194" s="11" t="s">
        <v>80</v>
      </c>
      <c r="W194" s="11" t="n">
        <f aca="false">R194 *U194</f>
        <v>7.6</v>
      </c>
      <c r="X194" s="2" t="n">
        <v>38.34</v>
      </c>
      <c r="Y194" s="2" t="n">
        <v>2.13</v>
      </c>
      <c r="Z194" s="13" t="n">
        <f aca="false">Y194*SQRT(AA194)</f>
        <v>4.25999999999999</v>
      </c>
      <c r="AA194" s="11" t="n">
        <v>4</v>
      </c>
      <c r="AB194" s="2" t="n">
        <v>47.64</v>
      </c>
      <c r="AC194" s="2" t="n">
        <v>11.7</v>
      </c>
      <c r="AD194" s="13" t="n">
        <f aca="false">AC194*SQRT(AE194)</f>
        <v>23.4</v>
      </c>
      <c r="AE194" s="11" t="n">
        <v>4</v>
      </c>
      <c r="AF194" s="11" t="n">
        <f aca="false">LN(AB194/X194)</f>
        <v>0.217179006869601</v>
      </c>
      <c r="AG194" s="11" t="n">
        <f aca="false">((AD194)^2/((AB194)^2 * AE194)) + ((Z194)^2/((X194)^2 * AA194))</f>
        <v>0.063401820523347</v>
      </c>
      <c r="AH194" s="11" t="n">
        <f aca="false">1/AG194</f>
        <v>15.7724177593885</v>
      </c>
      <c r="AI194" s="11" t="n">
        <f aca="false">AH194/8</f>
        <v>1.97155221992356</v>
      </c>
      <c r="AJ194" s="11" t="n">
        <f aca="false">AI194*AF194</f>
        <v>0.428179753114556</v>
      </c>
      <c r="AK194" s="1" t="s">
        <v>373</v>
      </c>
      <c r="AL194" s="11" t="s">
        <v>374</v>
      </c>
      <c r="AM194" s="11" t="s">
        <v>341</v>
      </c>
      <c r="AN194" s="11" t="s">
        <v>58</v>
      </c>
      <c r="AO194" s="17" t="s">
        <v>156</v>
      </c>
      <c r="AP194" s="11" t="s">
        <v>65</v>
      </c>
      <c r="AQ194" s="11" t="s">
        <v>162</v>
      </c>
    </row>
    <row r="195" customFormat="false" ht="13.8" hidden="false" customHeight="false" outlineLevel="0" collapsed="false">
      <c r="A195" s="11" t="s">
        <v>238</v>
      </c>
      <c r="B195" s="1" t="n">
        <v>34</v>
      </c>
      <c r="C195" s="11" t="s">
        <v>239</v>
      </c>
      <c r="D195" s="11" t="n">
        <v>2014</v>
      </c>
      <c r="E195" s="11" t="s">
        <v>240</v>
      </c>
      <c r="F195" s="11" t="s">
        <v>46</v>
      </c>
      <c r="G195" s="1" t="n">
        <v>-1.9</v>
      </c>
      <c r="H195" s="1" t="n">
        <v>371.95</v>
      </c>
      <c r="I195" s="11" t="n">
        <f aca="false">(G195+10) / (H195/1000)</f>
        <v>21.7771205807232</v>
      </c>
      <c r="J195" s="11" t="n">
        <v>7.7</v>
      </c>
      <c r="K195" s="11" t="s">
        <v>74</v>
      </c>
      <c r="L195" s="11" t="s">
        <v>90</v>
      </c>
      <c r="M195" s="11" t="s">
        <v>241</v>
      </c>
      <c r="N195" s="11" t="s">
        <v>77</v>
      </c>
      <c r="O195" s="11" t="s">
        <v>77</v>
      </c>
      <c r="P195" s="11" t="s">
        <v>92</v>
      </c>
      <c r="Q195" s="11" t="s">
        <v>78</v>
      </c>
      <c r="R195" s="11" t="n">
        <v>1.9</v>
      </c>
      <c r="S195" s="11" t="str">
        <f aca="false">IF(R195&gt;=2,"&gt; 2","&lt; 2")</f>
        <v>&lt; 2</v>
      </c>
      <c r="T195" s="16" t="n">
        <v>40422</v>
      </c>
      <c r="U195" s="28" t="n">
        <v>4</v>
      </c>
      <c r="V195" s="11" t="s">
        <v>80</v>
      </c>
      <c r="W195" s="11" t="n">
        <f aca="false">R195 *U195</f>
        <v>7.6</v>
      </c>
      <c r="X195" s="2" t="n">
        <v>18.41</v>
      </c>
      <c r="Y195" s="2" t="n">
        <v>1.59</v>
      </c>
      <c r="Z195" s="13" t="n">
        <f aca="false">Y195*SQRT(AA195)</f>
        <v>3.18</v>
      </c>
      <c r="AA195" s="11" t="n">
        <v>4</v>
      </c>
      <c r="AB195" s="2" t="n">
        <v>18.27</v>
      </c>
      <c r="AC195" s="2" t="n">
        <v>2.53</v>
      </c>
      <c r="AD195" s="13" t="n">
        <f aca="false">AC195*SQRT(AE195)</f>
        <v>5.06</v>
      </c>
      <c r="AE195" s="11" t="n">
        <v>4</v>
      </c>
      <c r="AF195" s="11" t="n">
        <f aca="false">LN(AB195/X195)</f>
        <v>-0.00763362485507121</v>
      </c>
      <c r="AG195" s="11" t="n">
        <f aca="false">((AD195)^2/((AB195)^2 * AE195)) + ((Z195)^2/((X195)^2 * AA195))</f>
        <v>0.0266353658460903</v>
      </c>
      <c r="AH195" s="11" t="n">
        <f aca="false">1/AG195</f>
        <v>37.5440685057001</v>
      </c>
      <c r="AI195" s="11" t="n">
        <f aca="false">AH195/8</f>
        <v>4.69300856321252</v>
      </c>
      <c r="AJ195" s="11" t="n">
        <f aca="false">AI195*AF195</f>
        <v>-0.0358246668132011</v>
      </c>
      <c r="AK195" s="1" t="s">
        <v>373</v>
      </c>
      <c r="AL195" s="11" t="s">
        <v>374</v>
      </c>
      <c r="AM195" s="11" t="s">
        <v>341</v>
      </c>
      <c r="AN195" s="11" t="s">
        <v>58</v>
      </c>
      <c r="AO195" s="17" t="s">
        <v>156</v>
      </c>
      <c r="AP195" s="11" t="s">
        <v>65</v>
      </c>
      <c r="AQ195" s="11" t="s">
        <v>162</v>
      </c>
    </row>
    <row r="196" customFormat="false" ht="13.8" hidden="false" customHeight="false" outlineLevel="0" collapsed="false">
      <c r="A196" s="11" t="s">
        <v>238</v>
      </c>
      <c r="B196" s="1" t="n">
        <v>34</v>
      </c>
      <c r="C196" s="11" t="s">
        <v>239</v>
      </c>
      <c r="D196" s="11" t="n">
        <v>2014</v>
      </c>
      <c r="E196" s="11" t="s">
        <v>240</v>
      </c>
      <c r="F196" s="11" t="s">
        <v>46</v>
      </c>
      <c r="G196" s="1" t="n">
        <v>-1.9</v>
      </c>
      <c r="H196" s="1" t="n">
        <v>371.95</v>
      </c>
      <c r="I196" s="11" t="n">
        <f aca="false">(G196+10) / (H196/1000)</f>
        <v>21.7771205807232</v>
      </c>
      <c r="J196" s="11" t="n">
        <v>7.7</v>
      </c>
      <c r="K196" s="11" t="s">
        <v>74</v>
      </c>
      <c r="L196" s="11" t="s">
        <v>90</v>
      </c>
      <c r="M196" s="11" t="s">
        <v>241</v>
      </c>
      <c r="N196" s="11" t="s">
        <v>77</v>
      </c>
      <c r="O196" s="11" t="s">
        <v>77</v>
      </c>
      <c r="P196" s="11" t="s">
        <v>92</v>
      </c>
      <c r="Q196" s="11" t="s">
        <v>78</v>
      </c>
      <c r="R196" s="11" t="n">
        <v>1.9</v>
      </c>
      <c r="S196" s="11" t="str">
        <f aca="false">IF(R196&gt;=2,"&gt; 2","&lt; 2")</f>
        <v>&lt; 2</v>
      </c>
      <c r="T196" s="16" t="n">
        <v>40026</v>
      </c>
      <c r="U196" s="28" t="n">
        <v>4</v>
      </c>
      <c r="V196" s="11" t="s">
        <v>80</v>
      </c>
      <c r="W196" s="11" t="n">
        <f aca="false">R196 *U196</f>
        <v>7.6</v>
      </c>
      <c r="X196" s="2" t="n">
        <v>21.77</v>
      </c>
      <c r="Y196" s="2" t="n">
        <v>3.46</v>
      </c>
      <c r="Z196" s="13" t="n">
        <f aca="false">Y196*SQRT(AA196)</f>
        <v>6.92</v>
      </c>
      <c r="AA196" s="11" t="n">
        <v>4</v>
      </c>
      <c r="AB196" s="2" t="n">
        <v>18.9</v>
      </c>
      <c r="AC196" s="2" t="n">
        <v>1.64</v>
      </c>
      <c r="AD196" s="13" t="n">
        <f aca="false">AC196*SQRT(AE196)</f>
        <v>3.28</v>
      </c>
      <c r="AE196" s="11" t="n">
        <v>4</v>
      </c>
      <c r="AF196" s="11" t="n">
        <f aca="false">LN(AB196/X196)</f>
        <v>-0.141370953180859</v>
      </c>
      <c r="AG196" s="11" t="n">
        <f aca="false">((AD196)^2/((AB196)^2 * AE196)) + ((Z196)^2/((X196)^2 * AA196))</f>
        <v>0.0327895803969247</v>
      </c>
      <c r="AH196" s="11" t="n">
        <f aca="false">1/AG196</f>
        <v>30.497493041838</v>
      </c>
      <c r="AI196" s="11" t="n">
        <f aca="false">AH196/12</f>
        <v>2.5414577534865</v>
      </c>
      <c r="AJ196" s="11" t="n">
        <f aca="false">AI196*AF196</f>
        <v>-0.359288305079272</v>
      </c>
      <c r="AK196" s="1" t="s">
        <v>373</v>
      </c>
      <c r="AL196" s="11" t="s">
        <v>374</v>
      </c>
      <c r="AM196" s="11" t="s">
        <v>297</v>
      </c>
      <c r="AN196" s="11" t="s">
        <v>58</v>
      </c>
      <c r="AO196" s="11" t="s">
        <v>110</v>
      </c>
      <c r="AP196" s="11" t="s">
        <v>65</v>
      </c>
      <c r="AQ196" s="11" t="s">
        <v>162</v>
      </c>
    </row>
    <row r="197" customFormat="false" ht="13.8" hidden="false" customHeight="false" outlineLevel="0" collapsed="false">
      <c r="A197" s="11" t="s">
        <v>238</v>
      </c>
      <c r="B197" s="1" t="n">
        <v>34</v>
      </c>
      <c r="C197" s="11" t="s">
        <v>239</v>
      </c>
      <c r="D197" s="11" t="n">
        <v>2014</v>
      </c>
      <c r="E197" s="11" t="s">
        <v>240</v>
      </c>
      <c r="F197" s="11" t="s">
        <v>46</v>
      </c>
      <c r="G197" s="1" t="n">
        <v>-1.9</v>
      </c>
      <c r="H197" s="1" t="n">
        <v>371.95</v>
      </c>
      <c r="I197" s="11" t="n">
        <f aca="false">(G197+10) / (H197/1000)</f>
        <v>21.7771205807232</v>
      </c>
      <c r="J197" s="11" t="n">
        <v>7.7</v>
      </c>
      <c r="K197" s="11" t="s">
        <v>74</v>
      </c>
      <c r="L197" s="11" t="s">
        <v>90</v>
      </c>
      <c r="M197" s="11" t="s">
        <v>241</v>
      </c>
      <c r="N197" s="11" t="s">
        <v>77</v>
      </c>
      <c r="O197" s="11" t="s">
        <v>77</v>
      </c>
      <c r="P197" s="11" t="s">
        <v>92</v>
      </c>
      <c r="Q197" s="11" t="s">
        <v>78</v>
      </c>
      <c r="R197" s="11" t="n">
        <v>1.9</v>
      </c>
      <c r="S197" s="11" t="str">
        <f aca="false">IF(R197&gt;=2,"&gt; 2","&lt; 2")</f>
        <v>&lt; 2</v>
      </c>
      <c r="T197" s="16" t="n">
        <v>40057</v>
      </c>
      <c r="U197" s="28" t="n">
        <v>4</v>
      </c>
      <c r="V197" s="11" t="s">
        <v>80</v>
      </c>
      <c r="W197" s="11" t="n">
        <f aca="false">R197 *U197</f>
        <v>7.6</v>
      </c>
      <c r="X197" s="2" t="n">
        <v>17.08</v>
      </c>
      <c r="Y197" s="2" t="n">
        <v>1.17</v>
      </c>
      <c r="Z197" s="13" t="n">
        <f aca="false">Y197*SQRT(AA197)</f>
        <v>2.34</v>
      </c>
      <c r="AA197" s="11" t="n">
        <v>4</v>
      </c>
      <c r="AB197" s="2" t="n">
        <v>13.91</v>
      </c>
      <c r="AC197" s="2" t="n">
        <v>1.11</v>
      </c>
      <c r="AD197" s="13" t="n">
        <f aca="false">AC197*SQRT(AE197)</f>
        <v>2.22</v>
      </c>
      <c r="AE197" s="11" t="n">
        <v>4</v>
      </c>
      <c r="AF197" s="11" t="n">
        <f aca="false">LN(AB197/X197)</f>
        <v>-0.205300182425072</v>
      </c>
      <c r="AG197" s="11" t="n">
        <f aca="false">((AD197)^2/((AB197)^2 * AE197)) + ((Z197)^2/((X197)^2 * AA197))</f>
        <v>0.0110602438969134</v>
      </c>
      <c r="AH197" s="11" t="n">
        <f aca="false">1/AG197</f>
        <v>90.4139193783124</v>
      </c>
      <c r="AI197" s="11" t="n">
        <f aca="false">AH197/12</f>
        <v>7.53449328152603</v>
      </c>
      <c r="AJ197" s="11" t="n">
        <f aca="false">AI197*AF197</f>
        <v>-1.54683284517777</v>
      </c>
      <c r="AK197" s="1" t="s">
        <v>373</v>
      </c>
      <c r="AL197" s="11" t="s">
        <v>374</v>
      </c>
      <c r="AM197" s="11" t="s">
        <v>297</v>
      </c>
      <c r="AN197" s="11" t="s">
        <v>58</v>
      </c>
      <c r="AO197" s="11" t="s">
        <v>110</v>
      </c>
      <c r="AP197" s="11" t="s">
        <v>65</v>
      </c>
      <c r="AQ197" s="11" t="s">
        <v>162</v>
      </c>
    </row>
    <row r="198" customFormat="false" ht="13.8" hidden="false" customHeight="false" outlineLevel="0" collapsed="false">
      <c r="A198" s="11" t="s">
        <v>238</v>
      </c>
      <c r="B198" s="1" t="n">
        <v>34</v>
      </c>
      <c r="C198" s="11" t="s">
        <v>239</v>
      </c>
      <c r="D198" s="11" t="n">
        <v>2014</v>
      </c>
      <c r="E198" s="11" t="s">
        <v>240</v>
      </c>
      <c r="F198" s="11" t="s">
        <v>46</v>
      </c>
      <c r="G198" s="1" t="n">
        <v>-1.9</v>
      </c>
      <c r="H198" s="1" t="n">
        <v>371.95</v>
      </c>
      <c r="I198" s="11" t="n">
        <f aca="false">(G198+10) / (H198/1000)</f>
        <v>21.7771205807232</v>
      </c>
      <c r="J198" s="11" t="n">
        <v>7.7</v>
      </c>
      <c r="K198" s="11" t="s">
        <v>74</v>
      </c>
      <c r="L198" s="11" t="s">
        <v>90</v>
      </c>
      <c r="M198" s="11" t="s">
        <v>241</v>
      </c>
      <c r="N198" s="11" t="s">
        <v>77</v>
      </c>
      <c r="O198" s="11" t="s">
        <v>77</v>
      </c>
      <c r="P198" s="11" t="s">
        <v>92</v>
      </c>
      <c r="Q198" s="11" t="s">
        <v>78</v>
      </c>
      <c r="R198" s="11" t="n">
        <v>1.9</v>
      </c>
      <c r="S198" s="11" t="str">
        <f aca="false">IF(R198&gt;=2,"&gt; 2","&lt; 2")</f>
        <v>&lt; 2</v>
      </c>
      <c r="T198" s="16" t="n">
        <v>40299</v>
      </c>
      <c r="U198" s="28" t="n">
        <v>4</v>
      </c>
      <c r="V198" s="11" t="s">
        <v>80</v>
      </c>
      <c r="W198" s="11" t="n">
        <f aca="false">R198 *U198</f>
        <v>7.6</v>
      </c>
      <c r="X198" s="2" t="n">
        <v>12.97</v>
      </c>
      <c r="Y198" s="2" t="n">
        <v>2.46</v>
      </c>
      <c r="Z198" s="13" t="n">
        <f aca="false">Y198*SQRT(AA198)</f>
        <v>4.92</v>
      </c>
      <c r="AA198" s="11" t="n">
        <v>4</v>
      </c>
      <c r="AB198" s="2" t="n">
        <v>12.27</v>
      </c>
      <c r="AC198" s="2" t="n">
        <v>1.99</v>
      </c>
      <c r="AD198" s="13" t="n">
        <f aca="false">AC198*SQRT(AE198)</f>
        <v>3.98</v>
      </c>
      <c r="AE198" s="11" t="n">
        <v>4</v>
      </c>
      <c r="AF198" s="11" t="n">
        <f aca="false">LN(AB198/X198)</f>
        <v>-0.0554817396055325</v>
      </c>
      <c r="AG198" s="11" t="n">
        <f aca="false">((AD198)^2/((AB198)^2 * AE198)) + ((Z198)^2/((X198)^2 * AA198))</f>
        <v>0.0622778380644497</v>
      </c>
      <c r="AH198" s="11" t="n">
        <f aca="false">1/AG198</f>
        <v>16.0570763385384</v>
      </c>
      <c r="AI198" s="11" t="n">
        <f aca="false">AH198/12</f>
        <v>1.3380896948782</v>
      </c>
      <c r="AJ198" s="11" t="n">
        <f aca="false">AI198*AF198</f>
        <v>-0.0742395440200786</v>
      </c>
      <c r="AK198" s="1" t="s">
        <v>373</v>
      </c>
      <c r="AL198" s="11" t="s">
        <v>374</v>
      </c>
      <c r="AM198" s="11" t="s">
        <v>297</v>
      </c>
      <c r="AN198" s="11" t="s">
        <v>58</v>
      </c>
      <c r="AO198" s="11" t="s">
        <v>110</v>
      </c>
      <c r="AP198" s="11" t="s">
        <v>65</v>
      </c>
      <c r="AQ198" s="11" t="s">
        <v>162</v>
      </c>
    </row>
    <row r="199" customFormat="false" ht="13.8" hidden="false" customHeight="false" outlineLevel="0" collapsed="false">
      <c r="A199" s="11" t="s">
        <v>238</v>
      </c>
      <c r="B199" s="1" t="n">
        <v>34</v>
      </c>
      <c r="C199" s="11" t="s">
        <v>239</v>
      </c>
      <c r="D199" s="11" t="n">
        <v>2014</v>
      </c>
      <c r="E199" s="11" t="s">
        <v>240</v>
      </c>
      <c r="F199" s="11" t="s">
        <v>46</v>
      </c>
      <c r="G199" s="1" t="n">
        <v>-1.9</v>
      </c>
      <c r="H199" s="1" t="n">
        <v>371.95</v>
      </c>
      <c r="I199" s="11" t="n">
        <f aca="false">(G199+10) / (H199/1000)</f>
        <v>21.7771205807232</v>
      </c>
      <c r="J199" s="11" t="n">
        <v>7.7</v>
      </c>
      <c r="K199" s="11" t="s">
        <v>74</v>
      </c>
      <c r="L199" s="11" t="s">
        <v>90</v>
      </c>
      <c r="M199" s="11" t="s">
        <v>241</v>
      </c>
      <c r="N199" s="11" t="s">
        <v>77</v>
      </c>
      <c r="O199" s="11" t="s">
        <v>77</v>
      </c>
      <c r="P199" s="11" t="s">
        <v>92</v>
      </c>
      <c r="Q199" s="11" t="s">
        <v>78</v>
      </c>
      <c r="R199" s="11" t="n">
        <v>1.9</v>
      </c>
      <c r="S199" s="11" t="str">
        <f aca="false">IF(R199&gt;=2,"&gt; 2","&lt; 2")</f>
        <v>&lt; 2</v>
      </c>
      <c r="T199" s="16" t="n">
        <v>40330</v>
      </c>
      <c r="U199" s="28" t="n">
        <v>4</v>
      </c>
      <c r="V199" s="11" t="s">
        <v>80</v>
      </c>
      <c r="W199" s="11" t="n">
        <f aca="false">R199 *U199</f>
        <v>7.6</v>
      </c>
      <c r="X199" s="2" t="n">
        <v>19.25</v>
      </c>
      <c r="Y199" s="2" t="n">
        <v>3.17</v>
      </c>
      <c r="Z199" s="13" t="n">
        <f aca="false">Y199*SQRT(AA199)</f>
        <v>6.34</v>
      </c>
      <c r="AA199" s="11" t="n">
        <v>4</v>
      </c>
      <c r="AB199" s="2" t="n">
        <v>17.9</v>
      </c>
      <c r="AC199" s="2" t="n">
        <v>2.23</v>
      </c>
      <c r="AD199" s="13" t="n">
        <f aca="false">AC199*SQRT(AE199)</f>
        <v>4.46</v>
      </c>
      <c r="AE199" s="11" t="n">
        <v>4</v>
      </c>
      <c r="AF199" s="11" t="n">
        <f aca="false">LN(AB199/X199)</f>
        <v>-0.0727103478870839</v>
      </c>
      <c r="AG199" s="11" t="n">
        <f aca="false">((AD199)^2/((AB199)^2 * AE199)) + ((Z199)^2/((X199)^2 * AA199))</f>
        <v>0.0426383895098901</v>
      </c>
      <c r="AH199" s="11" t="n">
        <f aca="false">1/AG199</f>
        <v>23.4530434074685</v>
      </c>
      <c r="AI199" s="11" t="n">
        <f aca="false">AH199/12</f>
        <v>1.9544202839557</v>
      </c>
      <c r="AJ199" s="11" t="n">
        <f aca="false">AI199*AF199</f>
        <v>-0.142106578763993</v>
      </c>
      <c r="AK199" s="1" t="s">
        <v>373</v>
      </c>
      <c r="AL199" s="11" t="s">
        <v>374</v>
      </c>
      <c r="AM199" s="11" t="s">
        <v>297</v>
      </c>
      <c r="AN199" s="11" t="s">
        <v>58</v>
      </c>
      <c r="AO199" s="11" t="s">
        <v>110</v>
      </c>
      <c r="AP199" s="11" t="s">
        <v>65</v>
      </c>
      <c r="AQ199" s="11" t="s">
        <v>162</v>
      </c>
    </row>
    <row r="200" customFormat="false" ht="13.8" hidden="false" customHeight="false" outlineLevel="0" collapsed="false">
      <c r="A200" s="11" t="s">
        <v>238</v>
      </c>
      <c r="B200" s="1" t="n">
        <v>34</v>
      </c>
      <c r="C200" s="11" t="s">
        <v>239</v>
      </c>
      <c r="D200" s="11" t="n">
        <v>2014</v>
      </c>
      <c r="E200" s="11" t="s">
        <v>240</v>
      </c>
      <c r="F200" s="11" t="s">
        <v>46</v>
      </c>
      <c r="G200" s="1" t="n">
        <v>-1.9</v>
      </c>
      <c r="H200" s="1" t="n">
        <v>371.95</v>
      </c>
      <c r="I200" s="11" t="n">
        <f aca="false">(G200+10) / (H200/1000)</f>
        <v>21.7771205807232</v>
      </c>
      <c r="J200" s="11" t="n">
        <v>7.7</v>
      </c>
      <c r="K200" s="11" t="s">
        <v>74</v>
      </c>
      <c r="L200" s="11" t="s">
        <v>90</v>
      </c>
      <c r="M200" s="11" t="s">
        <v>241</v>
      </c>
      <c r="N200" s="11" t="s">
        <v>77</v>
      </c>
      <c r="O200" s="11" t="s">
        <v>77</v>
      </c>
      <c r="P200" s="11" t="s">
        <v>92</v>
      </c>
      <c r="Q200" s="11" t="s">
        <v>78</v>
      </c>
      <c r="R200" s="11" t="n">
        <v>1.9</v>
      </c>
      <c r="S200" s="11" t="str">
        <f aca="false">IF(R200&gt;=2,"&gt; 2","&lt; 2")</f>
        <v>&lt; 2</v>
      </c>
      <c r="T200" s="16" t="n">
        <v>40391</v>
      </c>
      <c r="U200" s="28" t="n">
        <v>4</v>
      </c>
      <c r="V200" s="11" t="s">
        <v>80</v>
      </c>
      <c r="W200" s="11" t="n">
        <f aca="false">R200 *U200</f>
        <v>7.6</v>
      </c>
      <c r="X200" s="2" t="n">
        <v>14.73</v>
      </c>
      <c r="Y200" s="2" t="n">
        <v>2.29</v>
      </c>
      <c r="Z200" s="13" t="n">
        <f aca="false">Y200*SQRT(AA200)</f>
        <v>4.58</v>
      </c>
      <c r="AA200" s="11" t="n">
        <v>4</v>
      </c>
      <c r="AB200" s="2" t="n">
        <v>19.48</v>
      </c>
      <c r="AC200" s="2" t="n">
        <v>1.59</v>
      </c>
      <c r="AD200" s="13" t="n">
        <f aca="false">AC200*SQRT(AE200)</f>
        <v>3.18</v>
      </c>
      <c r="AE200" s="11" t="n">
        <v>4</v>
      </c>
      <c r="AF200" s="11" t="n">
        <f aca="false">LN(AB200/X200)</f>
        <v>0.27950206773985</v>
      </c>
      <c r="AG200" s="11" t="n">
        <f aca="false">((AD200)^2/((AB200)^2 * AE200)) + ((Z200)^2/((X200)^2 * AA200))</f>
        <v>0.0308315575462571</v>
      </c>
      <c r="AH200" s="11" t="n">
        <f aca="false">1/AG200</f>
        <v>32.4343004241574</v>
      </c>
      <c r="AI200" s="11" t="n">
        <f aca="false">AH200/12</f>
        <v>2.70285836867978</v>
      </c>
      <c r="AJ200" s="11" t="n">
        <f aca="false">AI200*AF200</f>
        <v>0.755454502853957</v>
      </c>
      <c r="AK200" s="1" t="s">
        <v>373</v>
      </c>
      <c r="AL200" s="11" t="s">
        <v>374</v>
      </c>
      <c r="AM200" s="11" t="s">
        <v>297</v>
      </c>
      <c r="AN200" s="11" t="s">
        <v>58</v>
      </c>
      <c r="AO200" s="11" t="s">
        <v>110</v>
      </c>
      <c r="AP200" s="11" t="s">
        <v>65</v>
      </c>
      <c r="AQ200" s="11" t="s">
        <v>162</v>
      </c>
    </row>
    <row r="201" customFormat="false" ht="13.8" hidden="false" customHeight="false" outlineLevel="0" collapsed="false">
      <c r="A201" s="11" t="s">
        <v>238</v>
      </c>
      <c r="B201" s="1" t="n">
        <v>34</v>
      </c>
      <c r="C201" s="11" t="s">
        <v>239</v>
      </c>
      <c r="D201" s="11" t="n">
        <v>2014</v>
      </c>
      <c r="E201" s="11" t="s">
        <v>240</v>
      </c>
      <c r="F201" s="11" t="s">
        <v>46</v>
      </c>
      <c r="G201" s="1" t="n">
        <v>-1.9</v>
      </c>
      <c r="H201" s="1" t="n">
        <v>371.95</v>
      </c>
      <c r="I201" s="11" t="n">
        <f aca="false">(G201+10) / (H201/1000)</f>
        <v>21.7771205807232</v>
      </c>
      <c r="J201" s="11" t="n">
        <v>7.7</v>
      </c>
      <c r="K201" s="11" t="s">
        <v>74</v>
      </c>
      <c r="L201" s="11" t="s">
        <v>90</v>
      </c>
      <c r="M201" s="11" t="s">
        <v>241</v>
      </c>
      <c r="N201" s="11" t="s">
        <v>77</v>
      </c>
      <c r="O201" s="11" t="s">
        <v>77</v>
      </c>
      <c r="P201" s="11" t="s">
        <v>92</v>
      </c>
      <c r="Q201" s="11" t="s">
        <v>78</v>
      </c>
      <c r="R201" s="11" t="n">
        <v>1.9</v>
      </c>
      <c r="S201" s="11" t="str">
        <f aca="false">IF(R201&gt;=2,"&gt; 2","&lt; 2")</f>
        <v>&lt; 2</v>
      </c>
      <c r="T201" s="16" t="n">
        <v>40422</v>
      </c>
      <c r="U201" s="28" t="n">
        <v>4</v>
      </c>
      <c r="V201" s="11" t="s">
        <v>80</v>
      </c>
      <c r="W201" s="11" t="n">
        <f aca="false">R201 *U201</f>
        <v>7.6</v>
      </c>
      <c r="X201" s="2" t="n">
        <v>14.2</v>
      </c>
      <c r="Y201" s="2" t="n">
        <v>1.29</v>
      </c>
      <c r="Z201" s="13" t="n">
        <f aca="false">Y201*SQRT(AA201)</f>
        <v>2.58</v>
      </c>
      <c r="AA201" s="11" t="n">
        <v>4</v>
      </c>
      <c r="AB201" s="2" t="n">
        <v>11.47</v>
      </c>
      <c r="AC201" s="2" t="n">
        <v>0.68</v>
      </c>
      <c r="AD201" s="13" t="n">
        <f aca="false">AC201*SQRT(AE201)</f>
        <v>1.36</v>
      </c>
      <c r="AE201" s="11" t="n">
        <v>4</v>
      </c>
      <c r="AF201" s="11" t="n">
        <f aca="false">LN(AB201/X201)</f>
        <v>-0.213507033465936</v>
      </c>
      <c r="AG201" s="11" t="n">
        <f aca="false">((AD201)^2/((AB201)^2 * AE201)) + ((Z201)^2/((X201)^2 * AA201))</f>
        <v>0.0117675488993558</v>
      </c>
      <c r="AH201" s="11" t="n">
        <f aca="false">1/AG201</f>
        <v>84.9794641647713</v>
      </c>
      <c r="AI201" s="11" t="n">
        <f aca="false">AH201/12</f>
        <v>7.08162201373094</v>
      </c>
      <c r="AJ201" s="11" t="n">
        <f aca="false">AI201*AF201</f>
        <v>-1.51197610827876</v>
      </c>
      <c r="AK201" s="1" t="s">
        <v>373</v>
      </c>
      <c r="AL201" s="11" t="s">
        <v>374</v>
      </c>
      <c r="AM201" s="11" t="s">
        <v>297</v>
      </c>
      <c r="AN201" s="11" t="s">
        <v>58</v>
      </c>
      <c r="AO201" s="11" t="s">
        <v>110</v>
      </c>
      <c r="AP201" s="11" t="s">
        <v>65</v>
      </c>
      <c r="AQ201" s="11" t="s">
        <v>162</v>
      </c>
    </row>
    <row r="202" customFormat="false" ht="13.8" hidden="false" customHeight="false" outlineLevel="0" collapsed="false">
      <c r="A202" s="11" t="s">
        <v>238</v>
      </c>
      <c r="B202" s="1" t="n">
        <v>34</v>
      </c>
      <c r="C202" s="11" t="s">
        <v>239</v>
      </c>
      <c r="D202" s="11" t="n">
        <v>2014</v>
      </c>
      <c r="E202" s="11" t="s">
        <v>240</v>
      </c>
      <c r="F202" s="11" t="s">
        <v>46</v>
      </c>
      <c r="G202" s="1" t="n">
        <v>-1.9</v>
      </c>
      <c r="H202" s="1" t="n">
        <v>371.95</v>
      </c>
      <c r="I202" s="11" t="n">
        <f aca="false">(G202+10) / (H202/1000)</f>
        <v>21.7771205807232</v>
      </c>
      <c r="J202" s="11" t="n">
        <v>7.7</v>
      </c>
      <c r="K202" s="11" t="s">
        <v>74</v>
      </c>
      <c r="L202" s="11" t="s">
        <v>90</v>
      </c>
      <c r="M202" s="11" t="s">
        <v>241</v>
      </c>
      <c r="N202" s="11" t="s">
        <v>77</v>
      </c>
      <c r="O202" s="11" t="s">
        <v>77</v>
      </c>
      <c r="P202" s="11" t="s">
        <v>92</v>
      </c>
      <c r="Q202" s="11" t="s">
        <v>78</v>
      </c>
      <c r="R202" s="11" t="n">
        <v>1.9</v>
      </c>
      <c r="S202" s="11" t="str">
        <f aca="false">IF(R202&gt;=2,"&gt; 2","&lt; 2")</f>
        <v>&lt; 2</v>
      </c>
      <c r="T202" s="16" t="n">
        <v>40026</v>
      </c>
      <c r="U202" s="28" t="n">
        <v>4</v>
      </c>
      <c r="V202" s="11" t="s">
        <v>80</v>
      </c>
      <c r="W202" s="11" t="n">
        <f aca="false">R202 *U202</f>
        <v>7.6</v>
      </c>
      <c r="X202" s="2" t="n">
        <v>16.61</v>
      </c>
      <c r="Y202" s="2" t="n">
        <v>1.11</v>
      </c>
      <c r="Z202" s="13" t="n">
        <f aca="false">Y202*SQRT(AA202)</f>
        <v>2.22</v>
      </c>
      <c r="AA202" s="11" t="n">
        <v>4</v>
      </c>
      <c r="AB202" s="2" t="n">
        <v>13.44</v>
      </c>
      <c r="AC202" s="2" t="n">
        <v>1.88</v>
      </c>
      <c r="AD202" s="13" t="n">
        <f aca="false">AC202*SQRT(AE202)</f>
        <v>3.76</v>
      </c>
      <c r="AE202" s="11" t="n">
        <v>4</v>
      </c>
      <c r="AF202" s="11" t="n">
        <f aca="false">LN(AB202/X202)</f>
        <v>-0.2117695885302</v>
      </c>
      <c r="AG202" s="11" t="n">
        <f aca="false">((AD202)^2/((AB202)^2 * AE202)) + ((Z202)^2/((X202)^2 * AA202))</f>
        <v>0.0240325571725399</v>
      </c>
      <c r="AH202" s="11" t="n">
        <f aca="false">1/AG202</f>
        <v>41.6102203698332</v>
      </c>
      <c r="AI202" s="11" t="n">
        <f aca="false">AH202/12</f>
        <v>3.46751836415276</v>
      </c>
      <c r="AJ202" s="11" t="n">
        <f aca="false">AI202*AF202</f>
        <v>-0.734314937197543</v>
      </c>
      <c r="AK202" s="1" t="s">
        <v>373</v>
      </c>
      <c r="AL202" s="11" t="s">
        <v>374</v>
      </c>
      <c r="AM202" s="11" t="s">
        <v>297</v>
      </c>
      <c r="AN202" s="11" t="s">
        <v>58</v>
      </c>
      <c r="AO202" s="17" t="s">
        <v>156</v>
      </c>
      <c r="AP202" s="11" t="s">
        <v>65</v>
      </c>
      <c r="AQ202" s="11" t="s">
        <v>162</v>
      </c>
    </row>
    <row r="203" customFormat="false" ht="13.8" hidden="false" customHeight="false" outlineLevel="0" collapsed="false">
      <c r="A203" s="11" t="s">
        <v>238</v>
      </c>
      <c r="B203" s="1" t="n">
        <v>34</v>
      </c>
      <c r="C203" s="11" t="s">
        <v>239</v>
      </c>
      <c r="D203" s="11" t="n">
        <v>2014</v>
      </c>
      <c r="E203" s="11" t="s">
        <v>240</v>
      </c>
      <c r="F203" s="11" t="s">
        <v>46</v>
      </c>
      <c r="G203" s="1" t="n">
        <v>-1.9</v>
      </c>
      <c r="H203" s="1" t="n">
        <v>371.95</v>
      </c>
      <c r="I203" s="11" t="n">
        <f aca="false">(G203+10) / (H203/1000)</f>
        <v>21.7771205807232</v>
      </c>
      <c r="J203" s="11" t="n">
        <v>7.7</v>
      </c>
      <c r="K203" s="11" t="s">
        <v>74</v>
      </c>
      <c r="L203" s="11" t="s">
        <v>90</v>
      </c>
      <c r="M203" s="11" t="s">
        <v>241</v>
      </c>
      <c r="N203" s="11" t="s">
        <v>77</v>
      </c>
      <c r="O203" s="11" t="s">
        <v>77</v>
      </c>
      <c r="P203" s="11" t="s">
        <v>92</v>
      </c>
      <c r="Q203" s="11" t="s">
        <v>78</v>
      </c>
      <c r="R203" s="11" t="n">
        <v>1.9</v>
      </c>
      <c r="S203" s="11" t="str">
        <f aca="false">IF(R203&gt;=2,"&gt; 2","&lt; 2")</f>
        <v>&lt; 2</v>
      </c>
      <c r="T203" s="16" t="n">
        <v>40057</v>
      </c>
      <c r="U203" s="28" t="n">
        <v>4</v>
      </c>
      <c r="V203" s="11" t="s">
        <v>80</v>
      </c>
      <c r="W203" s="11" t="n">
        <f aca="false">R203 *U203</f>
        <v>7.6</v>
      </c>
      <c r="X203" s="2" t="n">
        <v>8.1</v>
      </c>
      <c r="Y203" s="2" t="n">
        <v>1.7</v>
      </c>
      <c r="Z203" s="13" t="n">
        <f aca="false">Y203*SQRT(AA203)</f>
        <v>3.4</v>
      </c>
      <c r="AA203" s="11" t="n">
        <v>4</v>
      </c>
      <c r="AB203" s="2" t="n">
        <v>5.69</v>
      </c>
      <c r="AC203" s="2" t="n">
        <v>0.819999999999999</v>
      </c>
      <c r="AD203" s="13" t="n">
        <f aca="false">AC203*SQRT(AE203)</f>
        <v>1.64</v>
      </c>
      <c r="AE203" s="11" t="n">
        <v>4</v>
      </c>
      <c r="AF203" s="11" t="n">
        <f aca="false">LN(AB203/X203)</f>
        <v>-0.353153813540153</v>
      </c>
      <c r="AG203" s="11" t="n">
        <f aca="false">((AD203)^2/((AB203)^2 * AE203)) + ((Z203)^2/((X203)^2 * AA203))</f>
        <v>0.0648165697141455</v>
      </c>
      <c r="AH203" s="11" t="n">
        <f aca="false">1/AG203</f>
        <v>15.4281537022124</v>
      </c>
      <c r="AI203" s="11" t="n">
        <f aca="false">AH203/12</f>
        <v>1.28567947518436</v>
      </c>
      <c r="AJ203" s="11" t="n">
        <f aca="false">AI203*AF203</f>
        <v>-0.454042609651661</v>
      </c>
      <c r="AK203" s="1" t="s">
        <v>373</v>
      </c>
      <c r="AL203" s="11" t="s">
        <v>374</v>
      </c>
      <c r="AM203" s="11" t="s">
        <v>297</v>
      </c>
      <c r="AN203" s="11" t="s">
        <v>58</v>
      </c>
      <c r="AO203" s="17" t="s">
        <v>156</v>
      </c>
      <c r="AP203" s="11" t="s">
        <v>65</v>
      </c>
      <c r="AQ203" s="11" t="s">
        <v>162</v>
      </c>
    </row>
    <row r="204" customFormat="false" ht="13.8" hidden="false" customHeight="false" outlineLevel="0" collapsed="false">
      <c r="A204" s="11" t="s">
        <v>238</v>
      </c>
      <c r="B204" s="1" t="n">
        <v>34</v>
      </c>
      <c r="C204" s="11" t="s">
        <v>239</v>
      </c>
      <c r="D204" s="11" t="n">
        <v>2014</v>
      </c>
      <c r="E204" s="11" t="s">
        <v>240</v>
      </c>
      <c r="F204" s="11" t="s">
        <v>46</v>
      </c>
      <c r="G204" s="1" t="n">
        <v>-1.9</v>
      </c>
      <c r="H204" s="1" t="n">
        <v>371.95</v>
      </c>
      <c r="I204" s="11" t="n">
        <f aca="false">(G204+10) / (H204/1000)</f>
        <v>21.7771205807232</v>
      </c>
      <c r="J204" s="11" t="n">
        <v>7.7</v>
      </c>
      <c r="K204" s="11" t="s">
        <v>74</v>
      </c>
      <c r="L204" s="11" t="s">
        <v>90</v>
      </c>
      <c r="M204" s="11" t="s">
        <v>241</v>
      </c>
      <c r="N204" s="11" t="s">
        <v>77</v>
      </c>
      <c r="O204" s="11" t="s">
        <v>77</v>
      </c>
      <c r="P204" s="11" t="s">
        <v>92</v>
      </c>
      <c r="Q204" s="11" t="s">
        <v>78</v>
      </c>
      <c r="R204" s="11" t="n">
        <v>1.9</v>
      </c>
      <c r="S204" s="11" t="str">
        <f aca="false">IF(R204&gt;=2,"&gt; 2","&lt; 2")</f>
        <v>&lt; 2</v>
      </c>
      <c r="T204" s="16" t="n">
        <v>40299</v>
      </c>
      <c r="U204" s="28" t="n">
        <v>4</v>
      </c>
      <c r="V204" s="11" t="s">
        <v>80</v>
      </c>
      <c r="W204" s="11" t="n">
        <f aca="false">R204 *U204</f>
        <v>7.6</v>
      </c>
      <c r="X204" s="2" t="n">
        <v>5.4</v>
      </c>
      <c r="Y204" s="2" t="n">
        <v>0.94</v>
      </c>
      <c r="Z204" s="13" t="n">
        <f aca="false">Y204*SQRT(AA204)</f>
        <v>1.88</v>
      </c>
      <c r="AA204" s="11" t="n">
        <v>4</v>
      </c>
      <c r="AB204" s="2" t="n">
        <v>3.29</v>
      </c>
      <c r="AC204" s="2" t="n">
        <v>0.82</v>
      </c>
      <c r="AD204" s="13" t="n">
        <f aca="false">AC204*SQRT(AE204)</f>
        <v>1.64</v>
      </c>
      <c r="AE204" s="11" t="n">
        <v>4</v>
      </c>
      <c r="AF204" s="11" t="n">
        <f aca="false">LN(AB204/X204)</f>
        <v>-0.495511388792948</v>
      </c>
      <c r="AG204" s="11" t="n">
        <f aca="false">((AD204)^2/((AB204)^2 * AE204)) + ((Z204)^2/((X204)^2 * AA204))</f>
        <v>0.0924224214702321</v>
      </c>
      <c r="AH204" s="11" t="n">
        <f aca="false">1/AG204</f>
        <v>10.8198853058842</v>
      </c>
      <c r="AI204" s="11" t="n">
        <f aca="false">AH204/12</f>
        <v>0.901657108823683</v>
      </c>
      <c r="AJ204" s="11" t="n">
        <f aca="false">AI204*AF204</f>
        <v>-0.446781366208257</v>
      </c>
      <c r="AK204" s="1" t="s">
        <v>373</v>
      </c>
      <c r="AL204" s="11" t="s">
        <v>374</v>
      </c>
      <c r="AM204" s="11" t="s">
        <v>297</v>
      </c>
      <c r="AN204" s="11" t="s">
        <v>58</v>
      </c>
      <c r="AO204" s="17" t="s">
        <v>156</v>
      </c>
      <c r="AP204" s="11" t="s">
        <v>65</v>
      </c>
      <c r="AQ204" s="11" t="s">
        <v>162</v>
      </c>
    </row>
    <row r="205" customFormat="false" ht="13.8" hidden="false" customHeight="false" outlineLevel="0" collapsed="false">
      <c r="A205" s="11" t="s">
        <v>238</v>
      </c>
      <c r="B205" s="1" t="n">
        <v>34</v>
      </c>
      <c r="C205" s="11" t="s">
        <v>239</v>
      </c>
      <c r="D205" s="11" t="n">
        <v>2014</v>
      </c>
      <c r="E205" s="11" t="s">
        <v>240</v>
      </c>
      <c r="F205" s="11" t="s">
        <v>46</v>
      </c>
      <c r="G205" s="1" t="n">
        <v>-1.9</v>
      </c>
      <c r="H205" s="1" t="n">
        <v>371.95</v>
      </c>
      <c r="I205" s="11" t="n">
        <f aca="false">(G205+10) / (H205/1000)</f>
        <v>21.7771205807232</v>
      </c>
      <c r="J205" s="11" t="n">
        <v>7.7</v>
      </c>
      <c r="K205" s="11" t="s">
        <v>74</v>
      </c>
      <c r="L205" s="11" t="s">
        <v>90</v>
      </c>
      <c r="M205" s="11" t="s">
        <v>241</v>
      </c>
      <c r="N205" s="11" t="s">
        <v>77</v>
      </c>
      <c r="O205" s="11" t="s">
        <v>77</v>
      </c>
      <c r="P205" s="11" t="s">
        <v>92</v>
      </c>
      <c r="Q205" s="11" t="s">
        <v>78</v>
      </c>
      <c r="R205" s="11" t="n">
        <v>1.9</v>
      </c>
      <c r="S205" s="11" t="str">
        <f aca="false">IF(R205&gt;=2,"&gt; 2","&lt; 2")</f>
        <v>&lt; 2</v>
      </c>
      <c r="T205" s="16" t="n">
        <v>40330</v>
      </c>
      <c r="U205" s="28" t="n">
        <v>4</v>
      </c>
      <c r="V205" s="11" t="s">
        <v>80</v>
      </c>
      <c r="W205" s="11" t="n">
        <f aca="false">R205 *U205</f>
        <v>7.6</v>
      </c>
      <c r="X205" s="2" t="n">
        <v>8.04</v>
      </c>
      <c r="Y205" s="2" t="n">
        <v>1.01</v>
      </c>
      <c r="Z205" s="13" t="n">
        <f aca="false">Y205*SQRT(AA205)</f>
        <v>2.02</v>
      </c>
      <c r="AA205" s="11" t="n">
        <v>4</v>
      </c>
      <c r="AB205" s="2" t="n">
        <v>7.98</v>
      </c>
      <c r="AC205" s="2" t="n">
        <v>1.12</v>
      </c>
      <c r="AD205" s="13" t="n">
        <f aca="false">AC205*SQRT(AE205)</f>
        <v>2.24</v>
      </c>
      <c r="AE205" s="11" t="n">
        <v>4</v>
      </c>
      <c r="AF205" s="11" t="n">
        <f aca="false">LN(AB205/X205)</f>
        <v>-0.0074906717291574</v>
      </c>
      <c r="AG205" s="11" t="n">
        <f aca="false">((AD205)^2/((AB205)^2 * AE205)) + ((Z205)^2/((X205)^2 * AA205))</f>
        <v>0.0354792281135083</v>
      </c>
      <c r="AH205" s="11" t="n">
        <f aca="false">1/AG205</f>
        <v>28.1855060882585</v>
      </c>
      <c r="AI205" s="11" t="n">
        <f aca="false">AH205/12</f>
        <v>2.34879217402154</v>
      </c>
      <c r="AJ205" s="11" t="n">
        <f aca="false">AI205*AF205</f>
        <v>-0.0175940311356093</v>
      </c>
      <c r="AK205" s="1" t="s">
        <v>373</v>
      </c>
      <c r="AL205" s="11" t="s">
        <v>374</v>
      </c>
      <c r="AM205" s="11" t="s">
        <v>297</v>
      </c>
      <c r="AN205" s="11" t="s">
        <v>58</v>
      </c>
      <c r="AO205" s="17" t="s">
        <v>156</v>
      </c>
      <c r="AP205" s="11" t="s">
        <v>65</v>
      </c>
      <c r="AQ205" s="11" t="s">
        <v>162</v>
      </c>
    </row>
    <row r="206" customFormat="false" ht="13.8" hidden="false" customHeight="false" outlineLevel="0" collapsed="false">
      <c r="A206" s="11" t="s">
        <v>238</v>
      </c>
      <c r="B206" s="1" t="n">
        <v>34</v>
      </c>
      <c r="C206" s="11" t="s">
        <v>239</v>
      </c>
      <c r="D206" s="11" t="n">
        <v>2014</v>
      </c>
      <c r="E206" s="11" t="s">
        <v>240</v>
      </c>
      <c r="F206" s="11" t="s">
        <v>46</v>
      </c>
      <c r="G206" s="1" t="n">
        <v>-1.9</v>
      </c>
      <c r="H206" s="1" t="n">
        <v>371.95</v>
      </c>
      <c r="I206" s="11" t="n">
        <f aca="false">(G206+10) / (H206/1000)</f>
        <v>21.7771205807232</v>
      </c>
      <c r="J206" s="11" t="n">
        <v>7.7</v>
      </c>
      <c r="K206" s="11" t="s">
        <v>74</v>
      </c>
      <c r="L206" s="11" t="s">
        <v>90</v>
      </c>
      <c r="M206" s="11" t="s">
        <v>241</v>
      </c>
      <c r="N206" s="11" t="s">
        <v>77</v>
      </c>
      <c r="O206" s="11" t="s">
        <v>77</v>
      </c>
      <c r="P206" s="11" t="s">
        <v>92</v>
      </c>
      <c r="Q206" s="11" t="s">
        <v>78</v>
      </c>
      <c r="R206" s="11" t="n">
        <v>1.9</v>
      </c>
      <c r="S206" s="11" t="str">
        <f aca="false">IF(R206&gt;=2,"&gt; 2","&lt; 2")</f>
        <v>&lt; 2</v>
      </c>
      <c r="T206" s="16" t="n">
        <v>40391</v>
      </c>
      <c r="U206" s="28" t="n">
        <v>4</v>
      </c>
      <c r="V206" s="11" t="s">
        <v>80</v>
      </c>
      <c r="W206" s="11" t="n">
        <f aca="false">R206 *U206</f>
        <v>7.6</v>
      </c>
      <c r="X206" s="2" t="n">
        <v>9.1</v>
      </c>
      <c r="Y206" s="2" t="n">
        <v>1.82</v>
      </c>
      <c r="Z206" s="13" t="n">
        <f aca="false">Y206*SQRT(AA206)</f>
        <v>3.64</v>
      </c>
      <c r="AA206" s="11" t="n">
        <v>4</v>
      </c>
      <c r="AB206" s="2" t="n">
        <v>8.04</v>
      </c>
      <c r="AC206" s="2" t="n">
        <v>1.47</v>
      </c>
      <c r="AD206" s="13" t="n">
        <f aca="false">AC206*SQRT(AE206)</f>
        <v>2.94</v>
      </c>
      <c r="AE206" s="11" t="n">
        <v>4</v>
      </c>
      <c r="AF206" s="11" t="n">
        <f aca="false">LN(AB206/X206)</f>
        <v>-0.123845330331929</v>
      </c>
      <c r="AG206" s="11" t="n">
        <f aca="false">((AD206)^2/((AB206)^2 * AE206)) + ((Z206)^2/((X206)^2 * AA206))</f>
        <v>0.0734289374025396</v>
      </c>
      <c r="AH206" s="11" t="n">
        <f aca="false">1/AG206</f>
        <v>13.6186091665466</v>
      </c>
      <c r="AI206" s="11" t="n">
        <f aca="false">AH206/12</f>
        <v>1.13488409721221</v>
      </c>
      <c r="AJ206" s="11" t="n">
        <f aca="false">AI206*AF206</f>
        <v>-0.1405500959077</v>
      </c>
      <c r="AK206" s="1" t="s">
        <v>373</v>
      </c>
      <c r="AL206" s="11" t="s">
        <v>374</v>
      </c>
      <c r="AM206" s="11" t="s">
        <v>297</v>
      </c>
      <c r="AN206" s="11" t="s">
        <v>58</v>
      </c>
      <c r="AO206" s="17" t="s">
        <v>156</v>
      </c>
      <c r="AP206" s="11" t="s">
        <v>65</v>
      </c>
      <c r="AQ206" s="11" t="s">
        <v>162</v>
      </c>
    </row>
    <row r="207" customFormat="false" ht="13.8" hidden="false" customHeight="false" outlineLevel="0" collapsed="false">
      <c r="A207" s="11" t="s">
        <v>238</v>
      </c>
      <c r="B207" s="1" t="n">
        <v>34</v>
      </c>
      <c r="C207" s="11" t="s">
        <v>239</v>
      </c>
      <c r="D207" s="11" t="n">
        <v>2014</v>
      </c>
      <c r="E207" s="11" t="s">
        <v>240</v>
      </c>
      <c r="F207" s="11" t="s">
        <v>46</v>
      </c>
      <c r="G207" s="1" t="n">
        <v>-1.9</v>
      </c>
      <c r="H207" s="1" t="n">
        <v>371.95</v>
      </c>
      <c r="I207" s="11" t="n">
        <f aca="false">(G207+10) / (H207/1000)</f>
        <v>21.7771205807232</v>
      </c>
      <c r="J207" s="11" t="n">
        <v>7.7</v>
      </c>
      <c r="K207" s="11" t="s">
        <v>74</v>
      </c>
      <c r="L207" s="11" t="s">
        <v>90</v>
      </c>
      <c r="M207" s="11" t="s">
        <v>241</v>
      </c>
      <c r="N207" s="11" t="s">
        <v>77</v>
      </c>
      <c r="O207" s="11" t="s">
        <v>77</v>
      </c>
      <c r="P207" s="11" t="s">
        <v>92</v>
      </c>
      <c r="Q207" s="11" t="s">
        <v>78</v>
      </c>
      <c r="R207" s="11" t="n">
        <v>1.9</v>
      </c>
      <c r="S207" s="11" t="str">
        <f aca="false">IF(R207&gt;=2,"&gt; 2","&lt; 2")</f>
        <v>&lt; 2</v>
      </c>
      <c r="T207" s="16" t="n">
        <v>40422</v>
      </c>
      <c r="U207" s="28" t="n">
        <v>4</v>
      </c>
      <c r="V207" s="11" t="s">
        <v>80</v>
      </c>
      <c r="W207" s="11" t="n">
        <f aca="false">R207 *U207</f>
        <v>7.6</v>
      </c>
      <c r="X207" s="2" t="n">
        <v>7.98</v>
      </c>
      <c r="Y207" s="2" t="n">
        <v>1.59</v>
      </c>
      <c r="Z207" s="13" t="n">
        <f aca="false">Y207*SQRT(AA207)</f>
        <v>3.18</v>
      </c>
      <c r="AA207" s="11" t="n">
        <v>4</v>
      </c>
      <c r="AB207" s="2" t="n">
        <v>9.04</v>
      </c>
      <c r="AC207" s="2" t="n">
        <v>1.11</v>
      </c>
      <c r="AD207" s="13" t="n">
        <f aca="false">AC207*SQRT(AE207)</f>
        <v>2.22</v>
      </c>
      <c r="AE207" s="11" t="n">
        <v>4</v>
      </c>
      <c r="AF207" s="11" t="n">
        <f aca="false">LN(AB207/X207)</f>
        <v>0.124720762942368</v>
      </c>
      <c r="AG207" s="11" t="n">
        <f aca="false">((AD207)^2/((AB207)^2 * AE207)) + ((Z207)^2/((X207)^2 * AA207))</f>
        <v>0.0547766107650213</v>
      </c>
      <c r="AH207" s="11" t="n">
        <f aca="false">1/AG207</f>
        <v>18.2559670274191</v>
      </c>
      <c r="AI207" s="11" t="n">
        <f aca="false">AH207/12</f>
        <v>1.52133058561826</v>
      </c>
      <c r="AJ207" s="11" t="n">
        <f aca="false">AI207*AF207</f>
        <v>0.189741511325869</v>
      </c>
      <c r="AK207" s="1" t="s">
        <v>373</v>
      </c>
      <c r="AL207" s="11" t="s">
        <v>374</v>
      </c>
      <c r="AM207" s="11" t="s">
        <v>297</v>
      </c>
      <c r="AN207" s="11" t="s">
        <v>58</v>
      </c>
      <c r="AO207" s="17" t="s">
        <v>156</v>
      </c>
      <c r="AP207" s="11" t="s">
        <v>65</v>
      </c>
      <c r="AQ207" s="11" t="s">
        <v>162</v>
      </c>
    </row>
    <row r="208" customFormat="false" ht="13.8" hidden="false" customHeight="false" outlineLevel="0" collapsed="false">
      <c r="A208" s="11" t="s">
        <v>238</v>
      </c>
      <c r="B208" s="1" t="n">
        <v>34</v>
      </c>
      <c r="C208" s="11" t="s">
        <v>239</v>
      </c>
      <c r="D208" s="11" t="n">
        <v>2014</v>
      </c>
      <c r="E208" s="11" t="s">
        <v>240</v>
      </c>
      <c r="F208" s="11" t="s">
        <v>46</v>
      </c>
      <c r="G208" s="1" t="n">
        <v>-1.9</v>
      </c>
      <c r="H208" s="1" t="n">
        <v>371.95</v>
      </c>
      <c r="I208" s="11" t="n">
        <f aca="false">(G208+10) / (H208/1000)</f>
        <v>21.7771205807232</v>
      </c>
      <c r="J208" s="11" t="n">
        <v>7.7</v>
      </c>
      <c r="K208" s="11" t="s">
        <v>74</v>
      </c>
      <c r="L208" s="11" t="s">
        <v>90</v>
      </c>
      <c r="M208" s="11" t="s">
        <v>241</v>
      </c>
      <c r="N208" s="11" t="s">
        <v>77</v>
      </c>
      <c r="O208" s="11" t="s">
        <v>77</v>
      </c>
      <c r="P208" s="11" t="s">
        <v>92</v>
      </c>
      <c r="Q208" s="11" t="s">
        <v>78</v>
      </c>
      <c r="R208" s="11" t="n">
        <v>1.9</v>
      </c>
      <c r="S208" s="11" t="str">
        <f aca="false">IF(R208&gt;=2,"&gt; 2","&lt; 2")</f>
        <v>&lt; 2</v>
      </c>
      <c r="T208" s="16" t="n">
        <v>40026</v>
      </c>
      <c r="U208" s="28" t="n">
        <v>4</v>
      </c>
      <c r="V208" s="11" t="s">
        <v>80</v>
      </c>
      <c r="W208" s="11" t="n">
        <f aca="false">R208 *U208</f>
        <v>7.6</v>
      </c>
      <c r="X208" s="2" t="n">
        <v>4.74</v>
      </c>
      <c r="Y208" s="2" t="n">
        <v>0.91</v>
      </c>
      <c r="Z208" s="13" t="n">
        <f aca="false">Y208*SQRT(AA208)</f>
        <v>1.82</v>
      </c>
      <c r="AA208" s="11" t="n">
        <v>4</v>
      </c>
      <c r="AB208" s="2" t="n">
        <v>3.7</v>
      </c>
      <c r="AC208" s="2" t="n">
        <v>0.5</v>
      </c>
      <c r="AD208" s="13" t="n">
        <f aca="false">AC208*SQRT(AE208)</f>
        <v>1</v>
      </c>
      <c r="AE208" s="11" t="n">
        <v>4</v>
      </c>
      <c r="AF208" s="11" t="n">
        <f aca="false">LN(AB208/X208)</f>
        <v>-0.247704316056806</v>
      </c>
      <c r="AG208" s="11" t="n">
        <f aca="false">((AD208)^2/((AB208)^2 * AE208)) + ((Z208)^2/((X208)^2 * AA208))</f>
        <v>0.0551190240201876</v>
      </c>
      <c r="AH208" s="11" t="n">
        <f aca="false">1/AG208</f>
        <v>18.1425563637293</v>
      </c>
      <c r="AI208" s="11" t="n">
        <f aca="false">AH208/12</f>
        <v>1.51187969697744</v>
      </c>
      <c r="AJ208" s="11" t="n">
        <f aca="false">AI208*AF208</f>
        <v>-0.374499126299967</v>
      </c>
      <c r="AK208" s="1" t="s">
        <v>373</v>
      </c>
      <c r="AL208" s="11" t="s">
        <v>374</v>
      </c>
      <c r="AM208" s="11" t="s">
        <v>297</v>
      </c>
      <c r="AN208" s="11" t="s">
        <v>58</v>
      </c>
      <c r="AO208" s="11" t="s">
        <v>110</v>
      </c>
      <c r="AP208" s="11" t="s">
        <v>65</v>
      </c>
      <c r="AQ208" s="11" t="s">
        <v>162</v>
      </c>
    </row>
    <row r="209" customFormat="false" ht="13.8" hidden="false" customHeight="false" outlineLevel="0" collapsed="false">
      <c r="A209" s="11" t="s">
        <v>238</v>
      </c>
      <c r="B209" s="1" t="n">
        <v>34</v>
      </c>
      <c r="C209" s="11" t="s">
        <v>239</v>
      </c>
      <c r="D209" s="11" t="n">
        <v>2014</v>
      </c>
      <c r="E209" s="11" t="s">
        <v>240</v>
      </c>
      <c r="F209" s="11" t="s">
        <v>46</v>
      </c>
      <c r="G209" s="1" t="n">
        <v>-1.9</v>
      </c>
      <c r="H209" s="1" t="n">
        <v>371.95</v>
      </c>
      <c r="I209" s="11" t="n">
        <f aca="false">(G209+10) / (H209/1000)</f>
        <v>21.7771205807232</v>
      </c>
      <c r="J209" s="11" t="n">
        <v>7.7</v>
      </c>
      <c r="K209" s="11" t="s">
        <v>74</v>
      </c>
      <c r="L209" s="11" t="s">
        <v>90</v>
      </c>
      <c r="M209" s="11" t="s">
        <v>241</v>
      </c>
      <c r="N209" s="11" t="s">
        <v>77</v>
      </c>
      <c r="O209" s="11" t="s">
        <v>77</v>
      </c>
      <c r="P209" s="11" t="s">
        <v>92</v>
      </c>
      <c r="Q209" s="11" t="s">
        <v>78</v>
      </c>
      <c r="R209" s="11" t="n">
        <v>1.9</v>
      </c>
      <c r="S209" s="11" t="str">
        <f aca="false">IF(R209&gt;=2,"&gt; 2","&lt; 2")</f>
        <v>&lt; 2</v>
      </c>
      <c r="T209" s="16" t="n">
        <v>40057</v>
      </c>
      <c r="U209" s="28" t="n">
        <v>4</v>
      </c>
      <c r="V209" s="11" t="s">
        <v>80</v>
      </c>
      <c r="W209" s="11" t="n">
        <f aca="false">R209 *U209</f>
        <v>7.6</v>
      </c>
      <c r="X209" s="2" t="n">
        <v>2.67</v>
      </c>
      <c r="Y209" s="2" t="n">
        <v>0.52</v>
      </c>
      <c r="Z209" s="13" t="n">
        <f aca="false">Y209*SQRT(AA209)</f>
        <v>1.04</v>
      </c>
      <c r="AA209" s="11" t="n">
        <v>4</v>
      </c>
      <c r="AB209" s="2" t="n">
        <v>2.13</v>
      </c>
      <c r="AC209" s="2" t="n">
        <v>0.9</v>
      </c>
      <c r="AD209" s="13" t="n">
        <f aca="false">AC209*SQRT(AE209)</f>
        <v>1.8</v>
      </c>
      <c r="AE209" s="11" t="n">
        <v>4</v>
      </c>
      <c r="AF209" s="11" t="n">
        <f aca="false">LN(AB209/X209)</f>
        <v>-0.225956492690824</v>
      </c>
      <c r="AG209" s="11" t="n">
        <f aca="false">((AD209)^2/((AB209)^2 * AE209)) + ((Z209)^2/((X209)^2 * AA209))</f>
        <v>0.216466120206541</v>
      </c>
      <c r="AH209" s="11" t="n">
        <f aca="false">1/AG209</f>
        <v>4.61966056880333</v>
      </c>
      <c r="AI209" s="11" t="n">
        <f aca="false">AH209/12</f>
        <v>0.384971714066944</v>
      </c>
      <c r="AJ209" s="11" t="n">
        <f aca="false">AI209*AF209</f>
        <v>-0.0869868582957415</v>
      </c>
      <c r="AK209" s="1" t="s">
        <v>373</v>
      </c>
      <c r="AL209" s="11" t="s">
        <v>374</v>
      </c>
      <c r="AM209" s="11" t="s">
        <v>297</v>
      </c>
      <c r="AN209" s="11" t="s">
        <v>58</v>
      </c>
      <c r="AO209" s="11" t="s">
        <v>110</v>
      </c>
      <c r="AP209" s="11" t="s">
        <v>65</v>
      </c>
      <c r="AQ209" s="11" t="s">
        <v>162</v>
      </c>
    </row>
    <row r="210" customFormat="false" ht="13.8" hidden="false" customHeight="false" outlineLevel="0" collapsed="false">
      <c r="A210" s="11" t="s">
        <v>238</v>
      </c>
      <c r="B210" s="1" t="n">
        <v>34</v>
      </c>
      <c r="C210" s="11" t="s">
        <v>239</v>
      </c>
      <c r="D210" s="11" t="n">
        <v>2014</v>
      </c>
      <c r="E210" s="11" t="s">
        <v>240</v>
      </c>
      <c r="F210" s="11" t="s">
        <v>46</v>
      </c>
      <c r="G210" s="1" t="n">
        <v>-1.9</v>
      </c>
      <c r="H210" s="1" t="n">
        <v>371.95</v>
      </c>
      <c r="I210" s="11" t="n">
        <f aca="false">(G210+10) / (H210/1000)</f>
        <v>21.7771205807232</v>
      </c>
      <c r="J210" s="11" t="n">
        <v>7.7</v>
      </c>
      <c r="K210" s="11" t="s">
        <v>74</v>
      </c>
      <c r="L210" s="11" t="s">
        <v>90</v>
      </c>
      <c r="M210" s="11" t="s">
        <v>241</v>
      </c>
      <c r="N210" s="11" t="s">
        <v>77</v>
      </c>
      <c r="O210" s="11" t="s">
        <v>77</v>
      </c>
      <c r="P210" s="11" t="s">
        <v>92</v>
      </c>
      <c r="Q210" s="11" t="s">
        <v>78</v>
      </c>
      <c r="R210" s="11" t="n">
        <v>1.9</v>
      </c>
      <c r="S210" s="11" t="str">
        <f aca="false">IF(R210&gt;=2,"&gt; 2","&lt; 2")</f>
        <v>&lt; 2</v>
      </c>
      <c r="T210" s="16" t="n">
        <v>40299</v>
      </c>
      <c r="U210" s="28" t="n">
        <v>4</v>
      </c>
      <c r="V210" s="11" t="s">
        <v>80</v>
      </c>
      <c r="W210" s="11" t="n">
        <f aca="false">R210 *U210</f>
        <v>7.6</v>
      </c>
      <c r="X210" s="2" t="n">
        <v>1.8</v>
      </c>
      <c r="Y210" s="2" t="n">
        <v>0.45</v>
      </c>
      <c r="Z210" s="13" t="n">
        <f aca="false">Y210*SQRT(AA210)</f>
        <v>0.9</v>
      </c>
      <c r="AA210" s="11" t="n">
        <v>4</v>
      </c>
      <c r="AB210" s="2" t="n">
        <v>1.95</v>
      </c>
      <c r="AC210" s="2" t="n">
        <v>0.3</v>
      </c>
      <c r="AD210" s="13" t="n">
        <f aca="false">AC210*SQRT(AE210)</f>
        <v>0.6</v>
      </c>
      <c r="AE210" s="11" t="n">
        <v>4</v>
      </c>
      <c r="AF210" s="11" t="n">
        <f aca="false">LN(AB210/X210)</f>
        <v>0.0800427076735364</v>
      </c>
      <c r="AG210" s="11" t="n">
        <f aca="false">((AD210)^2/((AB210)^2 * AE210)) + ((Z210)^2/((X210)^2 * AA210))</f>
        <v>0.0861686390532544</v>
      </c>
      <c r="AH210" s="11" t="n">
        <f aca="false">1/AG210</f>
        <v>11.6051502145923</v>
      </c>
      <c r="AI210" s="11" t="n">
        <f aca="false">AH210/12</f>
        <v>0.967095851216023</v>
      </c>
      <c r="AJ210" s="11" t="n">
        <f aca="false">AI210*AF210</f>
        <v>0.077408970511174</v>
      </c>
      <c r="AK210" s="1" t="s">
        <v>373</v>
      </c>
      <c r="AL210" s="11" t="s">
        <v>374</v>
      </c>
      <c r="AM210" s="11" t="s">
        <v>297</v>
      </c>
      <c r="AN210" s="11" t="s">
        <v>58</v>
      </c>
      <c r="AO210" s="11" t="s">
        <v>110</v>
      </c>
      <c r="AP210" s="11" t="s">
        <v>65</v>
      </c>
      <c r="AQ210" s="11" t="s">
        <v>162</v>
      </c>
    </row>
    <row r="211" customFormat="false" ht="13.8" hidden="false" customHeight="false" outlineLevel="0" collapsed="false">
      <c r="A211" s="11" t="s">
        <v>238</v>
      </c>
      <c r="B211" s="1" t="n">
        <v>34</v>
      </c>
      <c r="C211" s="11" t="s">
        <v>239</v>
      </c>
      <c r="D211" s="11" t="n">
        <v>2014</v>
      </c>
      <c r="E211" s="11" t="s">
        <v>240</v>
      </c>
      <c r="F211" s="11" t="s">
        <v>46</v>
      </c>
      <c r="G211" s="1" t="n">
        <v>-1.9</v>
      </c>
      <c r="H211" s="1" t="n">
        <v>371.95</v>
      </c>
      <c r="I211" s="11" t="n">
        <f aca="false">(G211+10) / (H211/1000)</f>
        <v>21.7771205807232</v>
      </c>
      <c r="J211" s="11" t="n">
        <v>7.7</v>
      </c>
      <c r="K211" s="11" t="s">
        <v>74</v>
      </c>
      <c r="L211" s="11" t="s">
        <v>90</v>
      </c>
      <c r="M211" s="11" t="s">
        <v>241</v>
      </c>
      <c r="N211" s="11" t="s">
        <v>77</v>
      </c>
      <c r="O211" s="11" t="s">
        <v>77</v>
      </c>
      <c r="P211" s="11" t="s">
        <v>92</v>
      </c>
      <c r="Q211" s="11" t="s">
        <v>78</v>
      </c>
      <c r="R211" s="11" t="n">
        <v>1.9</v>
      </c>
      <c r="S211" s="11" t="str">
        <f aca="false">IF(R211&gt;=2,"&gt; 2","&lt; 2")</f>
        <v>&lt; 2</v>
      </c>
      <c r="T211" s="16" t="n">
        <v>40330</v>
      </c>
      <c r="U211" s="28" t="n">
        <v>4</v>
      </c>
      <c r="V211" s="11" t="s">
        <v>80</v>
      </c>
      <c r="W211" s="11" t="n">
        <f aca="false">R211 *U211</f>
        <v>7.6</v>
      </c>
      <c r="X211" s="2" t="n">
        <v>5.73</v>
      </c>
      <c r="Y211" s="2" t="n">
        <v>1.03</v>
      </c>
      <c r="Z211" s="13" t="n">
        <f aca="false">Y211*SQRT(AA211)</f>
        <v>2.06</v>
      </c>
      <c r="AA211" s="11" t="n">
        <v>4</v>
      </c>
      <c r="AB211" s="2" t="n">
        <v>4.92</v>
      </c>
      <c r="AC211" s="2" t="n">
        <v>0.31</v>
      </c>
      <c r="AD211" s="13" t="n">
        <f aca="false">AC211*SQRT(AE211)</f>
        <v>0.620000000000001</v>
      </c>
      <c r="AE211" s="11" t="n">
        <v>4</v>
      </c>
      <c r="AF211" s="11" t="n">
        <f aca="false">LN(AB211/X211)</f>
        <v>-0.152407000222432</v>
      </c>
      <c r="AG211" s="11" t="n">
        <f aca="false">((AD211)^2/((AB211)^2 * AE211)) + ((Z211)^2/((X211)^2 * AA211))</f>
        <v>0.0362821260373782</v>
      </c>
      <c r="AH211" s="11" t="n">
        <f aca="false">1/AG211</f>
        <v>27.5617806676982</v>
      </c>
      <c r="AI211" s="11" t="n">
        <f aca="false">AH211/12</f>
        <v>2.29681505564152</v>
      </c>
      <c r="AJ211" s="11" t="n">
        <f aca="false">AI211*AF211</f>
        <v>-0.350050692696042</v>
      </c>
      <c r="AK211" s="1" t="s">
        <v>373</v>
      </c>
      <c r="AL211" s="11" t="s">
        <v>374</v>
      </c>
      <c r="AM211" s="11" t="s">
        <v>297</v>
      </c>
      <c r="AN211" s="11" t="s">
        <v>58</v>
      </c>
      <c r="AO211" s="11" t="s">
        <v>110</v>
      </c>
      <c r="AP211" s="11" t="s">
        <v>65</v>
      </c>
      <c r="AQ211" s="11" t="s">
        <v>162</v>
      </c>
    </row>
    <row r="212" customFormat="false" ht="13.8" hidden="false" customHeight="false" outlineLevel="0" collapsed="false">
      <c r="A212" s="11" t="s">
        <v>238</v>
      </c>
      <c r="B212" s="1" t="n">
        <v>34</v>
      </c>
      <c r="C212" s="11" t="s">
        <v>239</v>
      </c>
      <c r="D212" s="11" t="n">
        <v>2014</v>
      </c>
      <c r="E212" s="11" t="s">
        <v>240</v>
      </c>
      <c r="F212" s="11" t="s">
        <v>46</v>
      </c>
      <c r="G212" s="1" t="n">
        <v>-1.9</v>
      </c>
      <c r="H212" s="1" t="n">
        <v>371.95</v>
      </c>
      <c r="I212" s="11" t="n">
        <f aca="false">(G212+10) / (H212/1000)</f>
        <v>21.7771205807232</v>
      </c>
      <c r="J212" s="11" t="n">
        <v>7.7</v>
      </c>
      <c r="K212" s="11" t="s">
        <v>74</v>
      </c>
      <c r="L212" s="11" t="s">
        <v>90</v>
      </c>
      <c r="M212" s="11" t="s">
        <v>241</v>
      </c>
      <c r="N212" s="11" t="s">
        <v>77</v>
      </c>
      <c r="O212" s="11" t="s">
        <v>77</v>
      </c>
      <c r="P212" s="11" t="s">
        <v>92</v>
      </c>
      <c r="Q212" s="11" t="s">
        <v>78</v>
      </c>
      <c r="R212" s="11" t="n">
        <v>1.9</v>
      </c>
      <c r="S212" s="11" t="str">
        <f aca="false">IF(R212&gt;=2,"&gt; 2","&lt; 2")</f>
        <v>&lt; 2</v>
      </c>
      <c r="T212" s="16" t="n">
        <v>40391</v>
      </c>
      <c r="U212" s="28" t="n">
        <v>4</v>
      </c>
      <c r="V212" s="11" t="s">
        <v>80</v>
      </c>
      <c r="W212" s="11" t="n">
        <f aca="false">R212 *U212</f>
        <v>7.6</v>
      </c>
      <c r="X212" s="2" t="n">
        <v>3.16</v>
      </c>
      <c r="Y212" s="2" t="n">
        <v>0.67</v>
      </c>
      <c r="Z212" s="13" t="n">
        <f aca="false">Y212*SQRT(AA212)</f>
        <v>1.34</v>
      </c>
      <c r="AA212" s="11" t="n">
        <v>4</v>
      </c>
      <c r="AB212" s="2" t="n">
        <v>4.79</v>
      </c>
      <c r="AC212" s="2" t="n">
        <v>0.24</v>
      </c>
      <c r="AD212" s="13" t="n">
        <f aca="false">AC212*SQRT(AE212)</f>
        <v>0.48</v>
      </c>
      <c r="AE212" s="11" t="n">
        <v>4</v>
      </c>
      <c r="AF212" s="11" t="n">
        <f aca="false">LN(AB212/X212)</f>
        <v>0.415958383824003</v>
      </c>
      <c r="AG212" s="11" t="n">
        <f aca="false">((AD212)^2/((AB212)^2 * AE212)) + ((Z212)^2/((X212)^2 * AA212))</f>
        <v>0.0474651841275466</v>
      </c>
      <c r="AH212" s="11" t="n">
        <f aca="false">1/AG212</f>
        <v>21.0680737551305</v>
      </c>
      <c r="AI212" s="11" t="n">
        <f aca="false">AH212/12</f>
        <v>1.75567281292754</v>
      </c>
      <c r="AJ212" s="11" t="n">
        <f aca="false">AI212*AF212</f>
        <v>0.73028682578908</v>
      </c>
      <c r="AK212" s="1" t="s">
        <v>373</v>
      </c>
      <c r="AL212" s="11" t="s">
        <v>374</v>
      </c>
      <c r="AM212" s="11" t="s">
        <v>297</v>
      </c>
      <c r="AN212" s="11" t="s">
        <v>58</v>
      </c>
      <c r="AO212" s="11" t="s">
        <v>110</v>
      </c>
      <c r="AP212" s="11" t="s">
        <v>65</v>
      </c>
      <c r="AQ212" s="11" t="s">
        <v>162</v>
      </c>
    </row>
    <row r="213" customFormat="false" ht="13.8" hidden="false" customHeight="false" outlineLevel="0" collapsed="false">
      <c r="A213" s="11" t="s">
        <v>238</v>
      </c>
      <c r="B213" s="1" t="n">
        <v>34</v>
      </c>
      <c r="C213" s="11" t="s">
        <v>239</v>
      </c>
      <c r="D213" s="11" t="n">
        <v>2014</v>
      </c>
      <c r="E213" s="11" t="s">
        <v>240</v>
      </c>
      <c r="F213" s="11" t="s">
        <v>46</v>
      </c>
      <c r="G213" s="1" t="n">
        <v>-1.9</v>
      </c>
      <c r="H213" s="1" t="n">
        <v>371.95</v>
      </c>
      <c r="I213" s="11" t="n">
        <f aca="false">(G213+10) / (H213/1000)</f>
        <v>21.7771205807232</v>
      </c>
      <c r="J213" s="11" t="n">
        <v>7.7</v>
      </c>
      <c r="K213" s="11" t="s">
        <v>74</v>
      </c>
      <c r="L213" s="11" t="s">
        <v>90</v>
      </c>
      <c r="M213" s="11" t="s">
        <v>241</v>
      </c>
      <c r="N213" s="11" t="s">
        <v>77</v>
      </c>
      <c r="O213" s="11" t="s">
        <v>77</v>
      </c>
      <c r="P213" s="11" t="s">
        <v>92</v>
      </c>
      <c r="Q213" s="11" t="s">
        <v>78</v>
      </c>
      <c r="R213" s="11" t="n">
        <v>1.9</v>
      </c>
      <c r="S213" s="11" t="str">
        <f aca="false">IF(R213&gt;=2,"&gt; 2","&lt; 2")</f>
        <v>&lt; 2</v>
      </c>
      <c r="T213" s="16" t="n">
        <v>40422</v>
      </c>
      <c r="U213" s="28" t="n">
        <v>4</v>
      </c>
      <c r="V213" s="11" t="s">
        <v>80</v>
      </c>
      <c r="W213" s="11" t="n">
        <f aca="false">R213 *U213</f>
        <v>7.6</v>
      </c>
      <c r="X213" s="2" t="n">
        <v>3.33</v>
      </c>
      <c r="Y213" s="2" t="n">
        <v>0.35</v>
      </c>
      <c r="Z213" s="13" t="n">
        <f aca="false">Y213*SQRT(AA213)</f>
        <v>0.7</v>
      </c>
      <c r="AA213" s="11" t="n">
        <v>4</v>
      </c>
      <c r="AB213" s="2" t="n">
        <v>2.22</v>
      </c>
      <c r="AC213" s="2" t="n">
        <v>0.23</v>
      </c>
      <c r="AD213" s="13" t="n">
        <f aca="false">AC213*SQRT(AE213)</f>
        <v>0.46</v>
      </c>
      <c r="AE213" s="11" t="n">
        <v>4</v>
      </c>
      <c r="AF213" s="11" t="n">
        <f aca="false">LN(AB213/X213)</f>
        <v>-0.405465108108164</v>
      </c>
      <c r="AG213" s="11" t="n">
        <f aca="false">((AD213)^2/((AB213)^2 * AE213)) + ((Z213)^2/((X213)^2 * AA213))</f>
        <v>0.0217807897988078</v>
      </c>
      <c r="AH213" s="11" t="n">
        <f aca="false">1/AG213</f>
        <v>45.9120173895042</v>
      </c>
      <c r="AI213" s="11" t="n">
        <f aca="false">AH213/12</f>
        <v>3.82600144912535</v>
      </c>
      <c r="AJ213" s="11" t="n">
        <f aca="false">AI213*AF213</f>
        <v>-1.5513100911916</v>
      </c>
      <c r="AK213" s="1" t="s">
        <v>373</v>
      </c>
      <c r="AL213" s="11" t="s">
        <v>374</v>
      </c>
      <c r="AM213" s="11" t="s">
        <v>297</v>
      </c>
      <c r="AN213" s="11" t="s">
        <v>58</v>
      </c>
      <c r="AO213" s="11" t="s">
        <v>110</v>
      </c>
      <c r="AP213" s="11" t="s">
        <v>65</v>
      </c>
      <c r="AQ213" s="11" t="s">
        <v>162</v>
      </c>
    </row>
    <row r="214" customFormat="false" ht="13.8" hidden="false" customHeight="false" outlineLevel="0" collapsed="false">
      <c r="A214" s="11" t="s">
        <v>238</v>
      </c>
      <c r="B214" s="1" t="n">
        <v>34</v>
      </c>
      <c r="C214" s="11" t="s">
        <v>239</v>
      </c>
      <c r="D214" s="11" t="n">
        <v>2014</v>
      </c>
      <c r="E214" s="11" t="s">
        <v>240</v>
      </c>
      <c r="F214" s="11" t="s">
        <v>46</v>
      </c>
      <c r="G214" s="1" t="n">
        <v>-1.9</v>
      </c>
      <c r="H214" s="1" t="n">
        <v>371.95</v>
      </c>
      <c r="I214" s="11" t="n">
        <f aca="false">(G214+10) / (H214/1000)</f>
        <v>21.7771205807232</v>
      </c>
      <c r="J214" s="11" t="n">
        <v>7.7</v>
      </c>
      <c r="K214" s="11" t="s">
        <v>74</v>
      </c>
      <c r="L214" s="11" t="s">
        <v>90</v>
      </c>
      <c r="M214" s="11" t="s">
        <v>241</v>
      </c>
      <c r="N214" s="11" t="s">
        <v>77</v>
      </c>
      <c r="O214" s="11" t="s">
        <v>77</v>
      </c>
      <c r="P214" s="11" t="s">
        <v>92</v>
      </c>
      <c r="Q214" s="11" t="s">
        <v>78</v>
      </c>
      <c r="R214" s="11" t="n">
        <v>1.9</v>
      </c>
      <c r="S214" s="11" t="str">
        <f aca="false">IF(R214&gt;=2,"&gt; 2","&lt; 2")</f>
        <v>&lt; 2</v>
      </c>
      <c r="T214" s="16" t="n">
        <v>40026</v>
      </c>
      <c r="U214" s="28" t="n">
        <v>4</v>
      </c>
      <c r="V214" s="11" t="s">
        <v>80</v>
      </c>
      <c r="W214" s="11" t="n">
        <f aca="false">R214 *U214</f>
        <v>7.6</v>
      </c>
      <c r="X214" s="2" t="n">
        <v>3.75</v>
      </c>
      <c r="Y214" s="2" t="n">
        <v>0.49</v>
      </c>
      <c r="Z214" s="13" t="n">
        <f aca="false">Y214*SQRT(AA214)</f>
        <v>0.98</v>
      </c>
      <c r="AA214" s="11" t="n">
        <v>4</v>
      </c>
      <c r="AB214" s="2" t="n">
        <v>1.92</v>
      </c>
      <c r="AC214" s="2" t="n">
        <v>0.4</v>
      </c>
      <c r="AD214" s="13" t="n">
        <f aca="false">AC214*SQRT(AE214)</f>
        <v>0.8</v>
      </c>
      <c r="AE214" s="11" t="n">
        <v>4</v>
      </c>
      <c r="AF214" s="11" t="n">
        <f aca="false">LN(AB214/X214)</f>
        <v>-0.669430653942629</v>
      </c>
      <c r="AG214" s="11" t="n">
        <f aca="false">((AD214)^2/((AB214)^2 * AE214)) + ((Z214)^2/((X214)^2 * AA214))</f>
        <v>0.0604765555555555</v>
      </c>
      <c r="AH214" s="11" t="n">
        <f aca="false">1/AG214</f>
        <v>16.5353332512691</v>
      </c>
      <c r="AI214" s="11" t="n">
        <f aca="false">AH214/12</f>
        <v>1.37794443760576</v>
      </c>
      <c r="AJ214" s="11" t="n">
        <f aca="false">AI214*AF214</f>
        <v>-0.922438245963031</v>
      </c>
      <c r="AK214" s="1" t="s">
        <v>373</v>
      </c>
      <c r="AL214" s="11" t="s">
        <v>374</v>
      </c>
      <c r="AM214" s="11" t="s">
        <v>297</v>
      </c>
      <c r="AN214" s="11" t="s">
        <v>58</v>
      </c>
      <c r="AO214" s="17" t="s">
        <v>156</v>
      </c>
      <c r="AP214" s="11" t="s">
        <v>65</v>
      </c>
      <c r="AQ214" s="11" t="s">
        <v>162</v>
      </c>
    </row>
    <row r="215" customFormat="false" ht="13.8" hidden="false" customHeight="false" outlineLevel="0" collapsed="false">
      <c r="A215" s="11" t="s">
        <v>238</v>
      </c>
      <c r="B215" s="1" t="n">
        <v>34</v>
      </c>
      <c r="C215" s="11" t="s">
        <v>239</v>
      </c>
      <c r="D215" s="11" t="n">
        <v>2014</v>
      </c>
      <c r="E215" s="11" t="s">
        <v>240</v>
      </c>
      <c r="F215" s="11" t="s">
        <v>46</v>
      </c>
      <c r="G215" s="1" t="n">
        <v>-1.9</v>
      </c>
      <c r="H215" s="1" t="n">
        <v>371.95</v>
      </c>
      <c r="I215" s="11" t="n">
        <f aca="false">(G215+10) / (H215/1000)</f>
        <v>21.7771205807232</v>
      </c>
      <c r="J215" s="11" t="n">
        <v>7.7</v>
      </c>
      <c r="K215" s="11" t="s">
        <v>74</v>
      </c>
      <c r="L215" s="11" t="s">
        <v>90</v>
      </c>
      <c r="M215" s="11" t="s">
        <v>241</v>
      </c>
      <c r="N215" s="11" t="s">
        <v>77</v>
      </c>
      <c r="O215" s="11" t="s">
        <v>77</v>
      </c>
      <c r="P215" s="11" t="s">
        <v>92</v>
      </c>
      <c r="Q215" s="11" t="s">
        <v>78</v>
      </c>
      <c r="R215" s="11" t="n">
        <v>1.9</v>
      </c>
      <c r="S215" s="11" t="str">
        <f aca="false">IF(R215&gt;=2,"&gt; 2","&lt; 2")</f>
        <v>&lt; 2</v>
      </c>
      <c r="T215" s="16" t="n">
        <v>40057</v>
      </c>
      <c r="U215" s="28" t="n">
        <v>4</v>
      </c>
      <c r="V215" s="11" t="s">
        <v>80</v>
      </c>
      <c r="W215" s="11" t="n">
        <f aca="false">R215 *U215</f>
        <v>7.6</v>
      </c>
      <c r="X215" s="2" t="n">
        <v>0.97</v>
      </c>
      <c r="Y215" s="2" t="n">
        <v>0.22</v>
      </c>
      <c r="Z215" s="13" t="n">
        <f aca="false">Y215*SQRT(AA215)</f>
        <v>0.44</v>
      </c>
      <c r="AA215" s="11" t="n">
        <v>4</v>
      </c>
      <c r="AB215" s="2" t="n">
        <v>0.66</v>
      </c>
      <c r="AC215" s="2" t="n">
        <v>0.33</v>
      </c>
      <c r="AD215" s="13" t="n">
        <f aca="false">AC215*SQRT(AE215)</f>
        <v>0.66</v>
      </c>
      <c r="AE215" s="11" t="n">
        <v>4</v>
      </c>
      <c r="AF215" s="11" t="n">
        <f aca="false">LN(AB215/X215)</f>
        <v>-0.385056236476957</v>
      </c>
      <c r="AG215" s="11" t="n">
        <f aca="false">((AD215)^2/((AB215)^2 * AE215)) + ((Z215)^2/((X215)^2 * AA215))</f>
        <v>0.301440110532469</v>
      </c>
      <c r="AH215" s="11" t="n">
        <f aca="false">1/AG215</f>
        <v>3.31740855002204</v>
      </c>
      <c r="AI215" s="11" t="n">
        <f aca="false">AH215/12</f>
        <v>0.276450712501836</v>
      </c>
      <c r="AJ215" s="11" t="n">
        <f aca="false">AI215*AF215</f>
        <v>-0.10644907092733</v>
      </c>
      <c r="AK215" s="1" t="s">
        <v>373</v>
      </c>
      <c r="AL215" s="11" t="s">
        <v>374</v>
      </c>
      <c r="AM215" s="11" t="s">
        <v>297</v>
      </c>
      <c r="AN215" s="11" t="s">
        <v>58</v>
      </c>
      <c r="AO215" s="17" t="s">
        <v>156</v>
      </c>
      <c r="AP215" s="11" t="s">
        <v>65</v>
      </c>
      <c r="AQ215" s="11" t="s">
        <v>162</v>
      </c>
    </row>
    <row r="216" customFormat="false" ht="13.8" hidden="false" customHeight="false" outlineLevel="0" collapsed="false">
      <c r="A216" s="11" t="s">
        <v>238</v>
      </c>
      <c r="B216" s="1" t="n">
        <v>34</v>
      </c>
      <c r="C216" s="11" t="s">
        <v>239</v>
      </c>
      <c r="D216" s="11" t="n">
        <v>2014</v>
      </c>
      <c r="E216" s="11" t="s">
        <v>240</v>
      </c>
      <c r="F216" s="11" t="s">
        <v>46</v>
      </c>
      <c r="G216" s="1" t="n">
        <v>-1.9</v>
      </c>
      <c r="H216" s="1" t="n">
        <v>371.95</v>
      </c>
      <c r="I216" s="11" t="n">
        <f aca="false">(G216+10) / (H216/1000)</f>
        <v>21.7771205807232</v>
      </c>
      <c r="J216" s="11" t="n">
        <v>7.7</v>
      </c>
      <c r="K216" s="11" t="s">
        <v>74</v>
      </c>
      <c r="L216" s="11" t="s">
        <v>90</v>
      </c>
      <c r="M216" s="11" t="s">
        <v>241</v>
      </c>
      <c r="N216" s="11" t="s">
        <v>77</v>
      </c>
      <c r="O216" s="11" t="s">
        <v>77</v>
      </c>
      <c r="P216" s="11" t="s">
        <v>92</v>
      </c>
      <c r="Q216" s="11" t="s">
        <v>78</v>
      </c>
      <c r="R216" s="11" t="n">
        <v>1.9</v>
      </c>
      <c r="S216" s="11" t="str">
        <f aca="false">IF(R216&gt;=2,"&gt; 2","&lt; 2")</f>
        <v>&lt; 2</v>
      </c>
      <c r="T216" s="16" t="n">
        <v>40299</v>
      </c>
      <c r="U216" s="28" t="n">
        <v>4</v>
      </c>
      <c r="V216" s="11" t="s">
        <v>80</v>
      </c>
      <c r="W216" s="11" t="n">
        <f aca="false">R216 *U216</f>
        <v>7.6</v>
      </c>
      <c r="X216" s="2" t="n">
        <v>0.81</v>
      </c>
      <c r="Y216" s="2" t="n">
        <v>0.13</v>
      </c>
      <c r="Z216" s="13" t="n">
        <f aca="false">Y216*SQRT(AA216)</f>
        <v>0.26</v>
      </c>
      <c r="AA216" s="11" t="n">
        <v>4</v>
      </c>
      <c r="AB216" s="2" t="n">
        <v>0.39</v>
      </c>
      <c r="AC216" s="2" t="n">
        <v>0.25</v>
      </c>
      <c r="AD216" s="13" t="n">
        <f aca="false">AC216*SQRT(AE216)</f>
        <v>0.5</v>
      </c>
      <c r="AE216" s="11" t="n">
        <v>4</v>
      </c>
      <c r="AF216" s="11" t="n">
        <f aca="false">LN(AB216/X216)</f>
        <v>-0.730887508542792</v>
      </c>
      <c r="AG216" s="11" t="n">
        <f aca="false">((AD216)^2/((AB216)^2 * AE216)) + ((Z216)^2/((X216)^2 * AA216))</f>
        <v>0.436672141008956</v>
      </c>
      <c r="AH216" s="11" t="n">
        <f aca="false">1/AG216</f>
        <v>2.29004762632542</v>
      </c>
      <c r="AI216" s="11" t="n">
        <f aca="false">AH216/12</f>
        <v>0.190837302193785</v>
      </c>
      <c r="AJ216" s="11" t="n">
        <f aca="false">AI216*AF216</f>
        <v>-0.139480600337444</v>
      </c>
      <c r="AK216" s="1" t="s">
        <v>373</v>
      </c>
      <c r="AL216" s="11" t="s">
        <v>374</v>
      </c>
      <c r="AM216" s="11" t="s">
        <v>297</v>
      </c>
      <c r="AN216" s="11" t="s">
        <v>58</v>
      </c>
      <c r="AO216" s="17" t="s">
        <v>156</v>
      </c>
      <c r="AP216" s="11" t="s">
        <v>65</v>
      </c>
      <c r="AQ216" s="11" t="s">
        <v>162</v>
      </c>
    </row>
    <row r="217" customFormat="false" ht="13.8" hidden="false" customHeight="false" outlineLevel="0" collapsed="false">
      <c r="A217" s="11" t="s">
        <v>238</v>
      </c>
      <c r="B217" s="1" t="n">
        <v>34</v>
      </c>
      <c r="C217" s="11" t="s">
        <v>239</v>
      </c>
      <c r="D217" s="11" t="n">
        <v>2014</v>
      </c>
      <c r="E217" s="11" t="s">
        <v>240</v>
      </c>
      <c r="F217" s="11" t="s">
        <v>46</v>
      </c>
      <c r="G217" s="1" t="n">
        <v>-1.9</v>
      </c>
      <c r="H217" s="1" t="n">
        <v>371.95</v>
      </c>
      <c r="I217" s="11" t="n">
        <f aca="false">(G217+10) / (H217/1000)</f>
        <v>21.7771205807232</v>
      </c>
      <c r="J217" s="11" t="n">
        <v>7.7</v>
      </c>
      <c r="K217" s="11" t="s">
        <v>74</v>
      </c>
      <c r="L217" s="11" t="s">
        <v>90</v>
      </c>
      <c r="M217" s="11" t="s">
        <v>241</v>
      </c>
      <c r="N217" s="11" t="s">
        <v>77</v>
      </c>
      <c r="O217" s="11" t="s">
        <v>77</v>
      </c>
      <c r="P217" s="11" t="s">
        <v>92</v>
      </c>
      <c r="Q217" s="11" t="s">
        <v>78</v>
      </c>
      <c r="R217" s="11" t="n">
        <v>1.9</v>
      </c>
      <c r="S217" s="11" t="str">
        <f aca="false">IF(R217&gt;=2,"&gt; 2","&lt; 2")</f>
        <v>&lt; 2</v>
      </c>
      <c r="T217" s="16" t="n">
        <v>40330</v>
      </c>
      <c r="U217" s="28" t="n">
        <v>4</v>
      </c>
      <c r="V217" s="11" t="s">
        <v>80</v>
      </c>
      <c r="W217" s="11" t="n">
        <f aca="false">R217 *U217</f>
        <v>7.6</v>
      </c>
      <c r="X217" s="2" t="n">
        <v>1.03</v>
      </c>
      <c r="Y217" s="2" t="n">
        <v>0.2</v>
      </c>
      <c r="Z217" s="13" t="n">
        <f aca="false">Y217*SQRT(AA217)</f>
        <v>0.4</v>
      </c>
      <c r="AA217" s="11" t="n">
        <v>4</v>
      </c>
      <c r="AB217" s="2" t="n">
        <v>1.18</v>
      </c>
      <c r="AC217" s="2" t="n">
        <v>0.18</v>
      </c>
      <c r="AD217" s="13" t="n">
        <f aca="false">AC217*SQRT(AE217)</f>
        <v>0.36</v>
      </c>
      <c r="AE217" s="11" t="n">
        <v>4</v>
      </c>
      <c r="AF217" s="11" t="n">
        <f aca="false">LN(AB217/X217)</f>
        <v>0.135955636236029</v>
      </c>
      <c r="AG217" s="11" t="n">
        <f aca="false">((AD217)^2/((AB217)^2 * AE217)) + ((Z217)^2/((X217)^2 * AA217))</f>
        <v>0.0609730118896248</v>
      </c>
      <c r="AH217" s="11" t="n">
        <f aca="false">1/AG217</f>
        <v>16.4006987519368</v>
      </c>
      <c r="AI217" s="11" t="n">
        <f aca="false">AH217/12</f>
        <v>1.36672489599474</v>
      </c>
      <c r="AJ217" s="11" t="n">
        <f aca="false">AI217*AF217</f>
        <v>0.185813952794585</v>
      </c>
      <c r="AK217" s="1" t="s">
        <v>373</v>
      </c>
      <c r="AL217" s="11" t="s">
        <v>374</v>
      </c>
      <c r="AM217" s="11" t="s">
        <v>297</v>
      </c>
      <c r="AN217" s="11" t="s">
        <v>58</v>
      </c>
      <c r="AO217" s="17" t="s">
        <v>156</v>
      </c>
      <c r="AP217" s="11" t="s">
        <v>65</v>
      </c>
      <c r="AQ217" s="11" t="s">
        <v>162</v>
      </c>
    </row>
    <row r="218" customFormat="false" ht="13.8" hidden="false" customHeight="false" outlineLevel="0" collapsed="false">
      <c r="A218" s="11" t="s">
        <v>238</v>
      </c>
      <c r="B218" s="1" t="n">
        <v>34</v>
      </c>
      <c r="C218" s="11" t="s">
        <v>239</v>
      </c>
      <c r="D218" s="11" t="n">
        <v>2014</v>
      </c>
      <c r="E218" s="11" t="s">
        <v>240</v>
      </c>
      <c r="F218" s="11" t="s">
        <v>46</v>
      </c>
      <c r="G218" s="1" t="n">
        <v>-1.9</v>
      </c>
      <c r="H218" s="1" t="n">
        <v>371.95</v>
      </c>
      <c r="I218" s="11" t="n">
        <f aca="false">(G218+10) / (H218/1000)</f>
        <v>21.7771205807232</v>
      </c>
      <c r="J218" s="11" t="n">
        <v>7.7</v>
      </c>
      <c r="K218" s="11" t="s">
        <v>74</v>
      </c>
      <c r="L218" s="11" t="s">
        <v>90</v>
      </c>
      <c r="M218" s="11" t="s">
        <v>241</v>
      </c>
      <c r="N218" s="11" t="s">
        <v>77</v>
      </c>
      <c r="O218" s="11" t="s">
        <v>77</v>
      </c>
      <c r="P218" s="11" t="s">
        <v>92</v>
      </c>
      <c r="Q218" s="11" t="s">
        <v>78</v>
      </c>
      <c r="R218" s="11" t="n">
        <v>1.9</v>
      </c>
      <c r="S218" s="11" t="str">
        <f aca="false">IF(R218&gt;=2,"&gt; 2","&lt; 2")</f>
        <v>&lt; 2</v>
      </c>
      <c r="T218" s="16" t="n">
        <v>40391</v>
      </c>
      <c r="U218" s="28" t="n">
        <v>4</v>
      </c>
      <c r="V218" s="11" t="s">
        <v>80</v>
      </c>
      <c r="W218" s="11" t="n">
        <f aca="false">R218 *U218</f>
        <v>7.6</v>
      </c>
      <c r="X218" s="2" t="n">
        <v>0.97</v>
      </c>
      <c r="Y218" s="2" t="n">
        <v>0.42</v>
      </c>
      <c r="Z218" s="13" t="n">
        <f aca="false">Y218*SQRT(AA218)</f>
        <v>0.84</v>
      </c>
      <c r="AA218" s="11" t="n">
        <v>4</v>
      </c>
      <c r="AB218" s="2" t="n">
        <v>1.31</v>
      </c>
      <c r="AC218" s="2" t="n">
        <v>0.44</v>
      </c>
      <c r="AD218" s="13" t="n">
        <f aca="false">AC218*SQRT(AE218)</f>
        <v>0.88</v>
      </c>
      <c r="AE218" s="11" t="n">
        <v>4</v>
      </c>
      <c r="AF218" s="11" t="n">
        <f aca="false">LN(AB218/X218)</f>
        <v>0.300486344697769</v>
      </c>
      <c r="AG218" s="11" t="n">
        <f aca="false">((AD218)^2/((AB218)^2 * AE218)) + ((Z218)^2/((X218)^2 * AA218))</f>
        <v>0.300294010852897</v>
      </c>
      <c r="AH218" s="11" t="n">
        <f aca="false">1/AG218</f>
        <v>3.33006974451403</v>
      </c>
      <c r="AI218" s="11" t="n">
        <f aca="false">AH218/12</f>
        <v>0.277505812042836</v>
      </c>
      <c r="AJ218" s="11" t="n">
        <f aca="false">AI218*AF218</f>
        <v>0.0833867070931379</v>
      </c>
      <c r="AK218" s="1" t="s">
        <v>373</v>
      </c>
      <c r="AL218" s="11" t="s">
        <v>374</v>
      </c>
      <c r="AM218" s="11" t="s">
        <v>297</v>
      </c>
      <c r="AN218" s="11" t="s">
        <v>58</v>
      </c>
      <c r="AO218" s="17" t="s">
        <v>156</v>
      </c>
      <c r="AP218" s="11" t="s">
        <v>65</v>
      </c>
      <c r="AQ218" s="11" t="s">
        <v>162</v>
      </c>
    </row>
    <row r="219" customFormat="false" ht="13.8" hidden="false" customHeight="false" outlineLevel="0" collapsed="false">
      <c r="A219" s="11" t="s">
        <v>238</v>
      </c>
      <c r="B219" s="1" t="n">
        <v>34</v>
      </c>
      <c r="C219" s="11" t="s">
        <v>239</v>
      </c>
      <c r="D219" s="11" t="n">
        <v>2014</v>
      </c>
      <c r="E219" s="11" t="s">
        <v>240</v>
      </c>
      <c r="F219" s="11" t="s">
        <v>46</v>
      </c>
      <c r="G219" s="1" t="n">
        <v>-1.9</v>
      </c>
      <c r="H219" s="1" t="n">
        <v>371.95</v>
      </c>
      <c r="I219" s="11" t="n">
        <f aca="false">(G219+10) / (H219/1000)</f>
        <v>21.7771205807232</v>
      </c>
      <c r="J219" s="11" t="n">
        <v>7.7</v>
      </c>
      <c r="K219" s="11" t="s">
        <v>74</v>
      </c>
      <c r="L219" s="11" t="s">
        <v>90</v>
      </c>
      <c r="M219" s="11" t="s">
        <v>241</v>
      </c>
      <c r="N219" s="11" t="s">
        <v>77</v>
      </c>
      <c r="O219" s="11" t="s">
        <v>77</v>
      </c>
      <c r="P219" s="11" t="s">
        <v>92</v>
      </c>
      <c r="Q219" s="11" t="s">
        <v>78</v>
      </c>
      <c r="R219" s="11" t="n">
        <v>1.9</v>
      </c>
      <c r="S219" s="11" t="str">
        <f aca="false">IF(R219&gt;=2,"&gt; 2","&lt; 2")</f>
        <v>&lt; 2</v>
      </c>
      <c r="T219" s="16" t="n">
        <v>40422</v>
      </c>
      <c r="U219" s="28" t="n">
        <v>4</v>
      </c>
      <c r="V219" s="11" t="s">
        <v>80</v>
      </c>
      <c r="W219" s="11" t="n">
        <f aca="false">R219 *U219</f>
        <v>7.6</v>
      </c>
      <c r="X219" s="2" t="n">
        <v>0.87</v>
      </c>
      <c r="Y219" s="2" t="n">
        <v>0.29</v>
      </c>
      <c r="Z219" s="13" t="n">
        <f aca="false">Y219*SQRT(AA219)</f>
        <v>0.58</v>
      </c>
      <c r="AA219" s="11" t="n">
        <v>4</v>
      </c>
      <c r="AB219" s="2" t="n">
        <v>1.39</v>
      </c>
      <c r="AC219" s="2" t="n">
        <v>0.26</v>
      </c>
      <c r="AD219" s="13" t="n">
        <f aca="false">AC219*SQRT(AE219)</f>
        <v>0.52</v>
      </c>
      <c r="AE219" s="11" t="n">
        <v>4</v>
      </c>
      <c r="AF219" s="11" t="n">
        <f aca="false">LN(AB219/X219)</f>
        <v>0.468565814476108</v>
      </c>
      <c r="AG219" s="11" t="n">
        <f aca="false">((AD219)^2/((AB219)^2 * AE219)) + ((Z219)^2/((X219)^2 * AA219))</f>
        <v>0.146098948179586</v>
      </c>
      <c r="AH219" s="11" t="n">
        <f aca="false">1/AG219</f>
        <v>6.84467624483369</v>
      </c>
      <c r="AI219" s="11" t="n">
        <f aca="false">AH219/12</f>
        <v>0.570389687069474</v>
      </c>
      <c r="AJ219" s="11" t="n">
        <f aca="false">AI219*AF219</f>
        <v>0.26726510829048</v>
      </c>
      <c r="AK219" s="1" t="s">
        <v>373</v>
      </c>
      <c r="AL219" s="11" t="s">
        <v>374</v>
      </c>
      <c r="AM219" s="11" t="s">
        <v>297</v>
      </c>
      <c r="AN219" s="11" t="s">
        <v>58</v>
      </c>
      <c r="AO219" s="17" t="s">
        <v>156</v>
      </c>
      <c r="AP219" s="11" t="s">
        <v>65</v>
      </c>
      <c r="AQ219" s="11" t="s">
        <v>162</v>
      </c>
    </row>
    <row r="220" customFormat="false" ht="13.8" hidden="false" customHeight="false" outlineLevel="0" collapsed="false">
      <c r="A220" s="11" t="s">
        <v>238</v>
      </c>
      <c r="B220" s="1" t="n">
        <v>34</v>
      </c>
      <c r="C220" s="11" t="s">
        <v>239</v>
      </c>
      <c r="D220" s="11" t="n">
        <v>2014</v>
      </c>
      <c r="E220" s="11" t="s">
        <v>240</v>
      </c>
      <c r="F220" s="11" t="s">
        <v>46</v>
      </c>
      <c r="G220" s="1" t="n">
        <v>-1.9</v>
      </c>
      <c r="H220" s="1" t="n">
        <v>371.95</v>
      </c>
      <c r="I220" s="11" t="n">
        <f aca="false">(G220+10) / (H220/1000)</f>
        <v>21.7771205807232</v>
      </c>
      <c r="J220" s="11" t="n">
        <v>7.7</v>
      </c>
      <c r="K220" s="11" t="s">
        <v>74</v>
      </c>
      <c r="L220" s="11" t="s">
        <v>90</v>
      </c>
      <c r="M220" s="11" t="s">
        <v>241</v>
      </c>
      <c r="N220" s="11" t="s">
        <v>77</v>
      </c>
      <c r="O220" s="11" t="s">
        <v>77</v>
      </c>
      <c r="P220" s="11" t="s">
        <v>92</v>
      </c>
      <c r="Q220" s="11" t="s">
        <v>78</v>
      </c>
      <c r="R220" s="11" t="n">
        <v>1.9</v>
      </c>
      <c r="S220" s="11" t="str">
        <f aca="false">IF(R220&gt;=2,"&gt; 2","&lt; 2")</f>
        <v>&lt; 2</v>
      </c>
      <c r="T220" s="16" t="n">
        <v>40026</v>
      </c>
      <c r="U220" s="28" t="n">
        <v>4</v>
      </c>
      <c r="V220" s="11" t="s">
        <v>80</v>
      </c>
      <c r="W220" s="11" t="n">
        <f aca="false">R220 *U220</f>
        <v>7.6</v>
      </c>
      <c r="X220" s="2" t="n">
        <v>12.97</v>
      </c>
      <c r="Y220" s="2" t="n">
        <v>1.73</v>
      </c>
      <c r="Z220" s="13" t="n">
        <f aca="false">Y220*SQRT(AA220)</f>
        <v>3.46</v>
      </c>
      <c r="AA220" s="11" t="n">
        <v>4</v>
      </c>
      <c r="AB220" s="2" t="n">
        <v>12.63</v>
      </c>
      <c r="AC220" s="2" t="n">
        <v>1.83</v>
      </c>
      <c r="AD220" s="13" t="n">
        <f aca="false">AC220*SQRT(AE220)</f>
        <v>3.66</v>
      </c>
      <c r="AE220" s="11" t="n">
        <v>4</v>
      </c>
      <c r="AF220" s="11" t="n">
        <f aca="false">LN(AB220/X220)</f>
        <v>-0.0265640619659528</v>
      </c>
      <c r="AG220" s="11" t="n">
        <f aca="false">((AD220)^2/((AB220)^2 * AE220)) + ((Z220)^2/((X220)^2 * AA220))</f>
        <v>0.0387855010650807</v>
      </c>
      <c r="AH220" s="11" t="n">
        <f aca="false">1/AG220</f>
        <v>25.7828305046784</v>
      </c>
      <c r="AI220" s="11" t="n">
        <f aca="false">AH220/4</f>
        <v>6.44570762616961</v>
      </c>
      <c r="AJ220" s="11" t="n">
        <f aca="false">AI220*AF220</f>
        <v>-0.171224176795984</v>
      </c>
      <c r="AK220" s="1" t="s">
        <v>373</v>
      </c>
      <c r="AL220" s="11" t="s">
        <v>374</v>
      </c>
      <c r="AM220" s="11" t="s">
        <v>297</v>
      </c>
      <c r="AN220" s="11" t="s">
        <v>58</v>
      </c>
      <c r="AO220" s="11" t="s">
        <v>110</v>
      </c>
      <c r="AP220" s="11" t="s">
        <v>65</v>
      </c>
      <c r="AQ220" s="11" t="s">
        <v>162</v>
      </c>
    </row>
    <row r="221" customFormat="false" ht="13.8" hidden="false" customHeight="false" outlineLevel="0" collapsed="false">
      <c r="A221" s="11" t="s">
        <v>238</v>
      </c>
      <c r="B221" s="1" t="n">
        <v>34</v>
      </c>
      <c r="C221" s="11" t="s">
        <v>239</v>
      </c>
      <c r="D221" s="11" t="n">
        <v>2014</v>
      </c>
      <c r="E221" s="11" t="s">
        <v>240</v>
      </c>
      <c r="F221" s="11" t="s">
        <v>46</v>
      </c>
      <c r="G221" s="1" t="n">
        <v>-1.9</v>
      </c>
      <c r="H221" s="1" t="n">
        <v>371.95</v>
      </c>
      <c r="I221" s="11" t="n">
        <f aca="false">(G221+10) / (H221/1000)</f>
        <v>21.7771205807232</v>
      </c>
      <c r="J221" s="11" t="n">
        <v>7.7</v>
      </c>
      <c r="K221" s="11" t="s">
        <v>74</v>
      </c>
      <c r="L221" s="11" t="s">
        <v>90</v>
      </c>
      <c r="M221" s="11" t="s">
        <v>241</v>
      </c>
      <c r="N221" s="11" t="s">
        <v>77</v>
      </c>
      <c r="O221" s="11" t="s">
        <v>77</v>
      </c>
      <c r="P221" s="11" t="s">
        <v>92</v>
      </c>
      <c r="Q221" s="11" t="s">
        <v>78</v>
      </c>
      <c r="R221" s="11" t="n">
        <v>1.9</v>
      </c>
      <c r="S221" s="11" t="str">
        <f aca="false">IF(R221&gt;=2,"&gt; 2","&lt; 2")</f>
        <v>&lt; 2</v>
      </c>
      <c r="T221" s="16" t="n">
        <v>40057</v>
      </c>
      <c r="U221" s="28" t="n">
        <v>4</v>
      </c>
      <c r="V221" s="11" t="s">
        <v>80</v>
      </c>
      <c r="W221" s="11" t="n">
        <f aca="false">R221 *U221</f>
        <v>7.6</v>
      </c>
      <c r="X221" s="2" t="n">
        <v>4.32</v>
      </c>
      <c r="Y221" s="2" t="n">
        <v>0.9</v>
      </c>
      <c r="Z221" s="13" t="n">
        <f aca="false">Y221*SQRT(AA221)</f>
        <v>1.8</v>
      </c>
      <c r="AA221" s="11" t="n">
        <v>4</v>
      </c>
      <c r="AB221" s="2" t="n">
        <v>3.68</v>
      </c>
      <c r="AC221" s="2" t="n">
        <v>1.23</v>
      </c>
      <c r="AD221" s="13" t="n">
        <f aca="false">AC221*SQRT(AE221)</f>
        <v>2.46</v>
      </c>
      <c r="AE221" s="11" t="n">
        <v>4</v>
      </c>
      <c r="AF221" s="11" t="n">
        <f aca="false">LN(AB221/X221)</f>
        <v>-0.160342650075179</v>
      </c>
      <c r="AG221" s="11" t="n">
        <f aca="false">((AD221)^2/((AB221)^2 * AE221)) + ((Z221)^2/((X221)^2 * AA221))</f>
        <v>0.155118574091577</v>
      </c>
      <c r="AH221" s="11" t="n">
        <f aca="false">1/AG221</f>
        <v>6.44668122986763</v>
      </c>
      <c r="AI221" s="11" t="n">
        <f aca="false">AH221/4</f>
        <v>1.61167030746691</v>
      </c>
      <c r="AJ221" s="11" t="n">
        <f aca="false">AI221*AF221</f>
        <v>-0.258419488146722</v>
      </c>
      <c r="AK221" s="1" t="s">
        <v>373</v>
      </c>
      <c r="AL221" s="11" t="s">
        <v>374</v>
      </c>
      <c r="AM221" s="11" t="s">
        <v>297</v>
      </c>
      <c r="AN221" s="11" t="s">
        <v>58</v>
      </c>
      <c r="AO221" s="11" t="s">
        <v>110</v>
      </c>
      <c r="AP221" s="11" t="s">
        <v>65</v>
      </c>
      <c r="AQ221" s="11" t="s">
        <v>162</v>
      </c>
    </row>
    <row r="222" customFormat="false" ht="13.8" hidden="false" customHeight="false" outlineLevel="0" collapsed="false">
      <c r="A222" s="11" t="s">
        <v>238</v>
      </c>
      <c r="B222" s="1" t="n">
        <v>34</v>
      </c>
      <c r="C222" s="11" t="s">
        <v>239</v>
      </c>
      <c r="D222" s="11" t="n">
        <v>2014</v>
      </c>
      <c r="E222" s="11" t="s">
        <v>240</v>
      </c>
      <c r="F222" s="11" t="s">
        <v>46</v>
      </c>
      <c r="G222" s="1" t="n">
        <v>-1.9</v>
      </c>
      <c r="H222" s="1" t="n">
        <v>371.95</v>
      </c>
      <c r="I222" s="11" t="n">
        <f aca="false">(G222+10) / (H222/1000)</f>
        <v>21.7771205807232</v>
      </c>
      <c r="J222" s="11" t="n">
        <v>7.7</v>
      </c>
      <c r="K222" s="11" t="s">
        <v>74</v>
      </c>
      <c r="L222" s="11" t="s">
        <v>90</v>
      </c>
      <c r="M222" s="11" t="s">
        <v>241</v>
      </c>
      <c r="N222" s="11" t="s">
        <v>77</v>
      </c>
      <c r="O222" s="11" t="s">
        <v>77</v>
      </c>
      <c r="P222" s="11" t="s">
        <v>92</v>
      </c>
      <c r="Q222" s="11" t="s">
        <v>78</v>
      </c>
      <c r="R222" s="11" t="n">
        <v>1.9</v>
      </c>
      <c r="S222" s="11" t="str">
        <f aca="false">IF(R222&gt;=2,"&gt; 2","&lt; 2")</f>
        <v>&lt; 2</v>
      </c>
      <c r="T222" s="16" t="n">
        <v>40026</v>
      </c>
      <c r="U222" s="28" t="n">
        <v>4</v>
      </c>
      <c r="V222" s="11" t="s">
        <v>80</v>
      </c>
      <c r="W222" s="11" t="n">
        <f aca="false">R222 *U222</f>
        <v>7.6</v>
      </c>
      <c r="X222" s="2" t="n">
        <v>7.29</v>
      </c>
      <c r="Y222" s="2" t="n">
        <v>0.56</v>
      </c>
      <c r="Z222" s="13" t="n">
        <f aca="false">Y222*SQRT(AA222)</f>
        <v>1.12</v>
      </c>
      <c r="AA222" s="11" t="n">
        <v>4</v>
      </c>
      <c r="AB222" s="2" t="n">
        <v>6.61</v>
      </c>
      <c r="AC222" s="2" t="n">
        <v>0.8</v>
      </c>
      <c r="AD222" s="13" t="n">
        <f aca="false">AC222*SQRT(AE222)</f>
        <v>1.6</v>
      </c>
      <c r="AE222" s="11" t="n">
        <v>4</v>
      </c>
      <c r="AF222" s="11" t="n">
        <f aca="false">LN(AB222/X222)</f>
        <v>-0.0979198921569718</v>
      </c>
      <c r="AG222" s="11" t="n">
        <f aca="false">((AD222)^2/((AB222)^2 * AE222)) + ((Z222)^2/((X222)^2 * AA222))</f>
        <v>0.0205488942163429</v>
      </c>
      <c r="AH222" s="11" t="n">
        <f aca="false">1/AG222</f>
        <v>48.6644190909641</v>
      </c>
      <c r="AI222" s="11" t="n">
        <f aca="false">AH222/4</f>
        <v>12.166104772741</v>
      </c>
      <c r="AJ222" s="11" t="n">
        <f aca="false">AI222*AF222</f>
        <v>-1.19130366731722</v>
      </c>
      <c r="AK222" s="1" t="s">
        <v>373</v>
      </c>
      <c r="AL222" s="11" t="s">
        <v>374</v>
      </c>
      <c r="AM222" s="11" t="s">
        <v>297</v>
      </c>
      <c r="AN222" s="11" t="s">
        <v>58</v>
      </c>
      <c r="AO222" s="17" t="s">
        <v>156</v>
      </c>
      <c r="AP222" s="11" t="s">
        <v>65</v>
      </c>
      <c r="AQ222" s="11" t="s">
        <v>162</v>
      </c>
    </row>
    <row r="223" customFormat="false" ht="13.8" hidden="false" customHeight="false" outlineLevel="0" collapsed="false">
      <c r="A223" s="11" t="s">
        <v>238</v>
      </c>
      <c r="B223" s="1" t="n">
        <v>34</v>
      </c>
      <c r="C223" s="11" t="s">
        <v>239</v>
      </c>
      <c r="D223" s="11" t="n">
        <v>2014</v>
      </c>
      <c r="E223" s="11" t="s">
        <v>240</v>
      </c>
      <c r="F223" s="11" t="s">
        <v>46</v>
      </c>
      <c r="G223" s="1" t="n">
        <v>-1.9</v>
      </c>
      <c r="H223" s="1" t="n">
        <v>371.95</v>
      </c>
      <c r="I223" s="11" t="n">
        <f aca="false">(G223+10) / (H223/1000)</f>
        <v>21.7771205807232</v>
      </c>
      <c r="J223" s="11" t="n">
        <v>7.7</v>
      </c>
      <c r="K223" s="11" t="s">
        <v>74</v>
      </c>
      <c r="L223" s="11" t="s">
        <v>90</v>
      </c>
      <c r="M223" s="11" t="s">
        <v>241</v>
      </c>
      <c r="N223" s="11" t="s">
        <v>77</v>
      </c>
      <c r="O223" s="11" t="s">
        <v>77</v>
      </c>
      <c r="P223" s="11" t="s">
        <v>92</v>
      </c>
      <c r="Q223" s="11" t="s">
        <v>78</v>
      </c>
      <c r="R223" s="11" t="n">
        <v>1.9</v>
      </c>
      <c r="S223" s="11" t="str">
        <f aca="false">IF(R223&gt;=2,"&gt; 2","&lt; 2")</f>
        <v>&lt; 2</v>
      </c>
      <c r="T223" s="16" t="n">
        <v>40057</v>
      </c>
      <c r="U223" s="28" t="n">
        <v>4</v>
      </c>
      <c r="V223" s="11" t="s">
        <v>80</v>
      </c>
      <c r="W223" s="11" t="n">
        <f aca="false">R223 *U223</f>
        <v>7.6</v>
      </c>
      <c r="X223" s="2" t="n">
        <v>2.63</v>
      </c>
      <c r="Y223" s="2" t="n">
        <v>1.14</v>
      </c>
      <c r="Z223" s="13" t="n">
        <f aca="false">Y223*SQRT(AA223)</f>
        <v>2.28</v>
      </c>
      <c r="AA223" s="11" t="n">
        <v>4</v>
      </c>
      <c r="AB223" s="2" t="n">
        <v>1.2</v>
      </c>
      <c r="AC223" s="2" t="n">
        <v>0.46</v>
      </c>
      <c r="AD223" s="13" t="n">
        <f aca="false">AC223*SQRT(AE223)</f>
        <v>0.92</v>
      </c>
      <c r="AE223" s="11" t="n">
        <v>4</v>
      </c>
      <c r="AF223" s="11" t="n">
        <f aca="false">LN(AB223/X223)</f>
        <v>-0.784662289395719</v>
      </c>
      <c r="AG223" s="11" t="n">
        <f aca="false">((AD223)^2/((AB223)^2 * AE223)) + ((Z223)^2/((X223)^2 * AA223))</f>
        <v>0.334832081969926</v>
      </c>
      <c r="AH223" s="11" t="n">
        <f aca="false">1/AG223</f>
        <v>2.98657163948172</v>
      </c>
      <c r="AI223" s="11" t="n">
        <f aca="false">AH223/4</f>
        <v>0.74664290987043</v>
      </c>
      <c r="AJ223" s="11" t="n">
        <f aca="false">AI223*AF223</f>
        <v>-0.585862535020013</v>
      </c>
      <c r="AK223" s="1" t="s">
        <v>373</v>
      </c>
      <c r="AL223" s="11" t="s">
        <v>374</v>
      </c>
      <c r="AM223" s="11" t="s">
        <v>297</v>
      </c>
      <c r="AN223" s="11" t="s">
        <v>58</v>
      </c>
      <c r="AO223" s="17" t="s">
        <v>156</v>
      </c>
      <c r="AP223" s="11" t="s">
        <v>65</v>
      </c>
      <c r="AQ223" s="11" t="s">
        <v>162</v>
      </c>
    </row>
    <row r="224" customFormat="false" ht="13.8" hidden="false" customHeight="false" outlineLevel="0" collapsed="false">
      <c r="A224" s="11" t="s">
        <v>248</v>
      </c>
      <c r="B224" s="1" t="n">
        <v>36</v>
      </c>
      <c r="C224" s="11" t="s">
        <v>198</v>
      </c>
      <c r="D224" s="11" t="n">
        <v>2013</v>
      </c>
      <c r="E224" s="11" t="s">
        <v>249</v>
      </c>
      <c r="F224" s="11" t="s">
        <v>46</v>
      </c>
      <c r="G224" s="1" t="n">
        <v>2.1</v>
      </c>
      <c r="H224" s="1" t="n">
        <v>385.5</v>
      </c>
      <c r="I224" s="11" t="n">
        <f aca="false">(G224+10) / (H224/1000)</f>
        <v>31.3878080415045</v>
      </c>
      <c r="J224" s="11" t="n">
        <v>7.7</v>
      </c>
      <c r="K224" s="11" t="s">
        <v>74</v>
      </c>
      <c r="L224" s="11" t="s">
        <v>90</v>
      </c>
      <c r="M224" s="11" t="s">
        <v>221</v>
      </c>
      <c r="N224" s="11" t="s">
        <v>77</v>
      </c>
      <c r="O224" s="11" t="s">
        <v>77</v>
      </c>
      <c r="P224" s="11" t="s">
        <v>92</v>
      </c>
      <c r="Q224" s="11" t="s">
        <v>78</v>
      </c>
      <c r="R224" s="11" t="n">
        <v>0.98</v>
      </c>
      <c r="S224" s="11" t="str">
        <f aca="false">IF(R224&gt;=2,"&gt; 2","&lt; 2")</f>
        <v>&lt; 2</v>
      </c>
      <c r="T224" s="16" t="n">
        <v>40391</v>
      </c>
      <c r="U224" s="28" t="n">
        <v>5</v>
      </c>
      <c r="V224" s="11" t="s">
        <v>54</v>
      </c>
      <c r="W224" s="11" t="n">
        <f aca="false">R224 *U224</f>
        <v>4.9</v>
      </c>
      <c r="X224" s="13" t="n">
        <v>322.58</v>
      </c>
      <c r="Y224" s="13" t="n">
        <v>26.76</v>
      </c>
      <c r="Z224" s="13" t="n">
        <f aca="false">Y224*SQRT(AA224)</f>
        <v>65.5483455168779</v>
      </c>
      <c r="AA224" s="11" t="n">
        <v>6</v>
      </c>
      <c r="AB224" s="2" t="n">
        <v>288.17</v>
      </c>
      <c r="AC224" s="2" t="n">
        <v>19.12</v>
      </c>
      <c r="AD224" s="13" t="n">
        <f aca="false">AC224*SQRT(AE224)</f>
        <v>46.8342438820144</v>
      </c>
      <c r="AE224" s="11" t="n">
        <v>6</v>
      </c>
      <c r="AF224" s="11" t="n">
        <f aca="false">LN(AB224/X224)</f>
        <v>-0.112800583720714</v>
      </c>
      <c r="AG224" s="11" t="n">
        <f aca="false">((AD224)^2/((AB224)^2 * AE224)) + ((Z224)^2/((X224)^2 * AA224))</f>
        <v>0.0112840113538308</v>
      </c>
      <c r="AH224" s="11" t="n">
        <f aca="false">1/AG224</f>
        <v>88.6209671935956</v>
      </c>
      <c r="AI224" s="11" t="n">
        <f aca="false">AH224/4</f>
        <v>22.1552417983989</v>
      </c>
      <c r="AJ224" s="11" t="n">
        <f aca="false">AI224*AF224</f>
        <v>-2.49912420733296</v>
      </c>
      <c r="AK224" s="11" t="s">
        <v>375</v>
      </c>
      <c r="AL224" s="11" t="s">
        <v>376</v>
      </c>
      <c r="AM224" s="11" t="s">
        <v>297</v>
      </c>
      <c r="AN224" s="11" t="s">
        <v>58</v>
      </c>
      <c r="AO224" s="11" t="s">
        <v>110</v>
      </c>
      <c r="AP224" s="11" t="s">
        <v>161</v>
      </c>
      <c r="AQ224" s="11" t="s">
        <v>250</v>
      </c>
    </row>
    <row r="225" customFormat="false" ht="13.8" hidden="false" customHeight="false" outlineLevel="0" collapsed="false">
      <c r="A225" s="11" t="s">
        <v>248</v>
      </c>
      <c r="B225" s="1" t="n">
        <v>36</v>
      </c>
      <c r="C225" s="11" t="s">
        <v>198</v>
      </c>
      <c r="D225" s="11" t="n">
        <v>2013</v>
      </c>
      <c r="E225" s="11" t="s">
        <v>249</v>
      </c>
      <c r="F225" s="11" t="s">
        <v>104</v>
      </c>
      <c r="G225" s="1" t="n">
        <v>2.1</v>
      </c>
      <c r="H225" s="1" t="n">
        <v>385.5</v>
      </c>
      <c r="I225" s="11" t="n">
        <f aca="false">(G225+10) / (H225/1000)</f>
        <v>31.3878080415045</v>
      </c>
      <c r="J225" s="11" t="n">
        <v>7.7</v>
      </c>
      <c r="K225" s="11" t="s">
        <v>74</v>
      </c>
      <c r="L225" s="11" t="s">
        <v>90</v>
      </c>
      <c r="M225" s="11" t="s">
        <v>221</v>
      </c>
      <c r="N225" s="11" t="s">
        <v>77</v>
      </c>
      <c r="O225" s="11" t="s">
        <v>50</v>
      </c>
      <c r="P225" s="11" t="s">
        <v>92</v>
      </c>
      <c r="Q225" s="11" t="s">
        <v>78</v>
      </c>
      <c r="R225" s="11" t="n">
        <v>0.98</v>
      </c>
      <c r="S225" s="11" t="str">
        <f aca="false">IF(R225&gt;=2,"&gt; 2","&lt; 2")</f>
        <v>&lt; 2</v>
      </c>
      <c r="T225" s="16" t="n">
        <v>40391</v>
      </c>
      <c r="U225" s="28" t="n">
        <v>5</v>
      </c>
      <c r="V225" s="11" t="s">
        <v>54</v>
      </c>
      <c r="W225" s="11" t="n">
        <f aca="false">R225 *U225</f>
        <v>4.9</v>
      </c>
      <c r="X225" s="2" t="n">
        <v>254.72</v>
      </c>
      <c r="Y225" s="2" t="n">
        <v>26.76</v>
      </c>
      <c r="Z225" s="13" t="n">
        <f aca="false">Y225*SQRT(AA225)</f>
        <v>65.5483455168779</v>
      </c>
      <c r="AA225" s="11" t="n">
        <v>6</v>
      </c>
      <c r="AB225" s="2" t="n">
        <v>260.45</v>
      </c>
      <c r="AC225" s="2" t="n">
        <v>20.08</v>
      </c>
      <c r="AD225" s="13" t="n">
        <f aca="false">AC225*SQRT(AE225)</f>
        <v>49.1857540350862</v>
      </c>
      <c r="AE225" s="11" t="n">
        <v>6</v>
      </c>
      <c r="AF225" s="11" t="n">
        <f aca="false">LN(AB225/X225)</f>
        <v>0.0222460015351824</v>
      </c>
      <c r="AG225" s="11" t="n">
        <f aca="false">((AD225)^2/((AB225)^2 * AE225)) + ((Z225)^2/((X225)^2 * AA225))</f>
        <v>0.0169808735860681</v>
      </c>
      <c r="AH225" s="11" t="n">
        <f aca="false">1/AG225</f>
        <v>58.8897853182563</v>
      </c>
      <c r="AI225" s="11" t="n">
        <f aca="false">AH225/4</f>
        <v>14.7224463295641</v>
      </c>
      <c r="AJ225" s="11" t="n">
        <f aca="false">AI225*AF225</f>
        <v>0.327515563649123</v>
      </c>
      <c r="AK225" s="11" t="s">
        <v>375</v>
      </c>
      <c r="AL225" s="11" t="s">
        <v>376</v>
      </c>
      <c r="AM225" s="11" t="s">
        <v>297</v>
      </c>
      <c r="AN225" s="11" t="s">
        <v>58</v>
      </c>
      <c r="AO225" s="11" t="s">
        <v>110</v>
      </c>
      <c r="AP225" s="11" t="s">
        <v>161</v>
      </c>
      <c r="AQ225" s="11" t="s">
        <v>250</v>
      </c>
    </row>
    <row r="226" customFormat="false" ht="13.8" hidden="false" customHeight="false" outlineLevel="0" collapsed="false">
      <c r="A226" s="11" t="s">
        <v>248</v>
      </c>
      <c r="B226" s="1" t="n">
        <v>36</v>
      </c>
      <c r="C226" s="11" t="s">
        <v>198</v>
      </c>
      <c r="D226" s="11" t="n">
        <v>2013</v>
      </c>
      <c r="E226" s="11" t="s">
        <v>249</v>
      </c>
      <c r="F226" s="11" t="s">
        <v>46</v>
      </c>
      <c r="G226" s="1" t="n">
        <v>2.1</v>
      </c>
      <c r="H226" s="1" t="n">
        <v>385.5</v>
      </c>
      <c r="I226" s="11" t="n">
        <f aca="false">(G226+10) / (H226/1000)</f>
        <v>31.3878080415045</v>
      </c>
      <c r="J226" s="11" t="n">
        <v>7.7</v>
      </c>
      <c r="K226" s="11" t="s">
        <v>74</v>
      </c>
      <c r="L226" s="11" t="s">
        <v>90</v>
      </c>
      <c r="M226" s="11" t="s">
        <v>221</v>
      </c>
      <c r="N226" s="11" t="s">
        <v>77</v>
      </c>
      <c r="O226" s="11" t="s">
        <v>77</v>
      </c>
      <c r="P226" s="11" t="s">
        <v>92</v>
      </c>
      <c r="Q226" s="11" t="s">
        <v>78</v>
      </c>
      <c r="R226" s="11" t="n">
        <v>0.98</v>
      </c>
      <c r="S226" s="11" t="str">
        <f aca="false">IF(R226&gt;=2,"&gt; 2","&lt; 2")</f>
        <v>&lt; 2</v>
      </c>
      <c r="T226" s="16" t="n">
        <v>40391</v>
      </c>
      <c r="U226" s="28" t="n">
        <v>5</v>
      </c>
      <c r="V226" s="11" t="s">
        <v>54</v>
      </c>
      <c r="W226" s="11" t="n">
        <f aca="false">R226 *U226</f>
        <v>4.9</v>
      </c>
      <c r="X226" s="13" t="n">
        <v>345.52</v>
      </c>
      <c r="Y226" s="13" t="n">
        <v>33.45</v>
      </c>
      <c r="Z226" s="13" t="n">
        <f aca="false">Y226*SQRT(AA226)</f>
        <v>81.9354318960973</v>
      </c>
      <c r="AA226" s="11" t="n">
        <v>6</v>
      </c>
      <c r="AB226" s="2" t="n">
        <v>90.32</v>
      </c>
      <c r="AC226" s="2" t="n">
        <v>44.92</v>
      </c>
      <c r="AD226" s="13" t="n">
        <f aca="false">AC226*SQRT(AE226)</f>
        <v>110.03107924582</v>
      </c>
      <c r="AE226" s="11" t="n">
        <v>6</v>
      </c>
      <c r="AF226" s="11" t="n">
        <f aca="false">LN(AB226/X226)</f>
        <v>-1.34169160881104</v>
      </c>
      <c r="AG226" s="11" t="n">
        <f aca="false">((AD226)^2/((AB226)^2 * AE226)) + ((Z226)^2/((X226)^2 * AA226))</f>
        <v>0.256722135140153</v>
      </c>
      <c r="AH226" s="11" t="n">
        <f aca="false">1/AG226</f>
        <v>3.89526208736955</v>
      </c>
      <c r="AI226" s="11" t="n">
        <f aca="false">AH226/4</f>
        <v>0.973815521842387</v>
      </c>
      <c r="AJ226" s="11" t="n">
        <f aca="false">AI226*AF226</f>
        <v>-1.30656011418588</v>
      </c>
      <c r="AK226" s="11" t="s">
        <v>375</v>
      </c>
      <c r="AL226" s="11" t="s">
        <v>376</v>
      </c>
      <c r="AM226" s="11" t="s">
        <v>297</v>
      </c>
      <c r="AN226" s="11" t="s">
        <v>58</v>
      </c>
      <c r="AO226" s="17" t="s">
        <v>156</v>
      </c>
      <c r="AP226" s="11" t="s">
        <v>161</v>
      </c>
      <c r="AQ226" s="11" t="s">
        <v>250</v>
      </c>
    </row>
    <row r="227" customFormat="false" ht="13.8" hidden="false" customHeight="false" outlineLevel="0" collapsed="false">
      <c r="A227" s="11" t="s">
        <v>248</v>
      </c>
      <c r="B227" s="1" t="n">
        <v>36</v>
      </c>
      <c r="C227" s="11" t="s">
        <v>198</v>
      </c>
      <c r="D227" s="11" t="n">
        <v>2013</v>
      </c>
      <c r="E227" s="11" t="s">
        <v>249</v>
      </c>
      <c r="F227" s="11" t="s">
        <v>104</v>
      </c>
      <c r="G227" s="1" t="n">
        <v>2.1</v>
      </c>
      <c r="H227" s="1" t="n">
        <v>385.5</v>
      </c>
      <c r="I227" s="11" t="n">
        <f aca="false">(G227+10) / (H227/1000)</f>
        <v>31.3878080415045</v>
      </c>
      <c r="J227" s="11" t="n">
        <v>7.7</v>
      </c>
      <c r="K227" s="11" t="s">
        <v>74</v>
      </c>
      <c r="L227" s="11" t="s">
        <v>90</v>
      </c>
      <c r="M227" s="11" t="s">
        <v>221</v>
      </c>
      <c r="N227" s="11" t="s">
        <v>77</v>
      </c>
      <c r="O227" s="11" t="s">
        <v>50</v>
      </c>
      <c r="P227" s="11" t="s">
        <v>92</v>
      </c>
      <c r="Q227" s="11" t="s">
        <v>78</v>
      </c>
      <c r="R227" s="11" t="n">
        <v>0.98</v>
      </c>
      <c r="S227" s="11" t="str">
        <f aca="false">IF(R227&gt;=2,"&gt; 2","&lt; 2")</f>
        <v>&lt; 2</v>
      </c>
      <c r="T227" s="16" t="n">
        <v>40391</v>
      </c>
      <c r="U227" s="28" t="n">
        <v>5</v>
      </c>
      <c r="V227" s="11" t="s">
        <v>54</v>
      </c>
      <c r="W227" s="11" t="n">
        <f aca="false">R227 *U227</f>
        <v>4.9</v>
      </c>
      <c r="X227" s="2" t="n">
        <v>297.73</v>
      </c>
      <c r="Y227" s="2" t="n">
        <v>40.14</v>
      </c>
      <c r="Z227" s="13" t="n">
        <f aca="false">Y227*SQRT(AA227)</f>
        <v>98.3225182753167</v>
      </c>
      <c r="AA227" s="11" t="n">
        <v>6</v>
      </c>
      <c r="AB227" s="2" t="n">
        <v>348.39</v>
      </c>
      <c r="AC227" s="2" t="n">
        <v>44.44</v>
      </c>
      <c r="AD227" s="13" t="n">
        <f aca="false">AC227*SQRT(AE227)</f>
        <v>108.855324169284</v>
      </c>
      <c r="AE227" s="11" t="n">
        <v>6</v>
      </c>
      <c r="AF227" s="11" t="n">
        <f aca="false">LN(AB227/X227)</f>
        <v>0.157135506391406</v>
      </c>
      <c r="AG227" s="11" t="n">
        <f aca="false">((AD227)^2/((AB227)^2 * AE227)) + ((Z227)^2/((X227)^2 * AA227))</f>
        <v>0.0344475633307945</v>
      </c>
      <c r="AH227" s="11" t="n">
        <f aca="false">1/AG227</f>
        <v>29.0296294805284</v>
      </c>
      <c r="AI227" s="11" t="n">
        <f aca="false">AH227/4</f>
        <v>7.25740737013209</v>
      </c>
      <c r="AJ227" s="11" t="n">
        <f aca="false">AI227*AF227</f>
        <v>1.14039638219443</v>
      </c>
      <c r="AK227" s="11" t="s">
        <v>375</v>
      </c>
      <c r="AL227" s="11" t="s">
        <v>376</v>
      </c>
      <c r="AM227" s="11" t="s">
        <v>297</v>
      </c>
      <c r="AN227" s="11" t="s">
        <v>58</v>
      </c>
      <c r="AO227" s="17" t="s">
        <v>156</v>
      </c>
      <c r="AP227" s="11" t="s">
        <v>161</v>
      </c>
      <c r="AQ227" s="11" t="s">
        <v>250</v>
      </c>
    </row>
    <row r="228" customFormat="false" ht="13.8" hidden="false" customHeight="false" outlineLevel="0" collapsed="false">
      <c r="A228" s="11" t="s">
        <v>248</v>
      </c>
      <c r="B228" s="1" t="n">
        <v>36</v>
      </c>
      <c r="C228" s="11" t="s">
        <v>198</v>
      </c>
      <c r="D228" s="11" t="n">
        <v>2013</v>
      </c>
      <c r="E228" s="11" t="s">
        <v>249</v>
      </c>
      <c r="F228" s="11" t="s">
        <v>46</v>
      </c>
      <c r="G228" s="1" t="n">
        <v>2.1</v>
      </c>
      <c r="H228" s="1" t="n">
        <v>385.5</v>
      </c>
      <c r="I228" s="11" t="n">
        <f aca="false">(G228+10) / (H228/1000)</f>
        <v>31.3878080415045</v>
      </c>
      <c r="J228" s="11" t="n">
        <v>7.7</v>
      </c>
      <c r="K228" s="11" t="s">
        <v>74</v>
      </c>
      <c r="L228" s="11" t="s">
        <v>90</v>
      </c>
      <c r="M228" s="11" t="s">
        <v>221</v>
      </c>
      <c r="N228" s="11" t="s">
        <v>77</v>
      </c>
      <c r="O228" s="11" t="s">
        <v>77</v>
      </c>
      <c r="P228" s="11" t="s">
        <v>92</v>
      </c>
      <c r="Q228" s="11" t="s">
        <v>78</v>
      </c>
      <c r="R228" s="11" t="n">
        <v>0.98</v>
      </c>
      <c r="S228" s="11" t="str">
        <f aca="false">IF(R228&gt;=2,"&gt; 2","&lt; 2")</f>
        <v>&lt; 2</v>
      </c>
      <c r="T228" s="16" t="n">
        <v>40391</v>
      </c>
      <c r="U228" s="28" t="n">
        <v>5</v>
      </c>
      <c r="V228" s="11" t="s">
        <v>54</v>
      </c>
      <c r="W228" s="11" t="n">
        <f aca="false">R228 *U228</f>
        <v>4.9</v>
      </c>
      <c r="X228" s="13" t="n">
        <v>39.75</v>
      </c>
      <c r="Y228" s="13" t="n">
        <v>0.46</v>
      </c>
      <c r="Z228" s="13" t="n">
        <f aca="false">Y228*SQRT(AA228)</f>
        <v>1.12676528168026</v>
      </c>
      <c r="AA228" s="11" t="n">
        <v>6</v>
      </c>
      <c r="AB228" s="2" t="n">
        <v>42.28</v>
      </c>
      <c r="AC228" s="2" t="n">
        <v>1.84</v>
      </c>
      <c r="AD228" s="13" t="n">
        <f aca="false">AC228*SQRT(AE228)</f>
        <v>4.50706112672104</v>
      </c>
      <c r="AE228" s="11" t="n">
        <v>6</v>
      </c>
      <c r="AF228" s="11" t="n">
        <f aca="false">LN(AB228/X228)</f>
        <v>0.0617043199016961</v>
      </c>
      <c r="AG228" s="11" t="n">
        <f aca="false">((AD228)^2/((AB228)^2 * AE228)) + ((Z228)^2/((X228)^2 * AA228))</f>
        <v>0.00202785645197216</v>
      </c>
      <c r="AH228" s="11" t="n">
        <f aca="false">1/AG228</f>
        <v>493.131552298717</v>
      </c>
      <c r="AI228" s="11" t="n">
        <f aca="false">AH228/4</f>
        <v>123.282888074679</v>
      </c>
      <c r="AJ228" s="11" t="n">
        <f aca="false">AI228*AF228</f>
        <v>7.60708676416501</v>
      </c>
      <c r="AK228" s="11" t="s">
        <v>375</v>
      </c>
      <c r="AL228" s="11" t="s">
        <v>376</v>
      </c>
      <c r="AM228" s="11" t="s">
        <v>299</v>
      </c>
      <c r="AN228" s="11" t="s">
        <v>58</v>
      </c>
      <c r="AO228" s="11" t="s">
        <v>110</v>
      </c>
      <c r="AP228" s="11" t="s">
        <v>161</v>
      </c>
      <c r="AQ228" s="11" t="s">
        <v>250</v>
      </c>
    </row>
    <row r="229" customFormat="false" ht="13.8" hidden="false" customHeight="false" outlineLevel="0" collapsed="false">
      <c r="A229" s="11" t="s">
        <v>248</v>
      </c>
      <c r="B229" s="1" t="n">
        <v>36</v>
      </c>
      <c r="C229" s="11" t="s">
        <v>198</v>
      </c>
      <c r="D229" s="11" t="n">
        <v>2013</v>
      </c>
      <c r="E229" s="11" t="s">
        <v>249</v>
      </c>
      <c r="F229" s="11" t="s">
        <v>104</v>
      </c>
      <c r="G229" s="1" t="n">
        <v>2.1</v>
      </c>
      <c r="H229" s="1" t="n">
        <v>385.5</v>
      </c>
      <c r="I229" s="11" t="n">
        <f aca="false">(G229+10) / (H229/1000)</f>
        <v>31.3878080415045</v>
      </c>
      <c r="J229" s="11" t="n">
        <v>7.7</v>
      </c>
      <c r="K229" s="11" t="s">
        <v>74</v>
      </c>
      <c r="L229" s="11" t="s">
        <v>90</v>
      </c>
      <c r="M229" s="11" t="s">
        <v>221</v>
      </c>
      <c r="N229" s="11" t="s">
        <v>77</v>
      </c>
      <c r="O229" s="11" t="s">
        <v>50</v>
      </c>
      <c r="P229" s="11" t="s">
        <v>92</v>
      </c>
      <c r="Q229" s="11" t="s">
        <v>78</v>
      </c>
      <c r="R229" s="11" t="n">
        <v>0.98</v>
      </c>
      <c r="S229" s="11" t="str">
        <f aca="false">IF(R229&gt;=2,"&gt; 2","&lt; 2")</f>
        <v>&lt; 2</v>
      </c>
      <c r="T229" s="16" t="n">
        <v>40391</v>
      </c>
      <c r="U229" s="28" t="n">
        <v>5</v>
      </c>
      <c r="V229" s="11" t="s">
        <v>54</v>
      </c>
      <c r="W229" s="11" t="n">
        <f aca="false">R229 *U229</f>
        <v>4.9</v>
      </c>
      <c r="X229" s="2" t="n">
        <v>46.43</v>
      </c>
      <c r="Y229" s="2" t="n">
        <v>2.07</v>
      </c>
      <c r="Z229" s="13" t="n">
        <f aca="false">Y229*SQRT(AA229)</f>
        <v>5.07044376756118</v>
      </c>
      <c r="AA229" s="11" t="n">
        <v>6</v>
      </c>
      <c r="AB229" s="2" t="n">
        <v>44.82</v>
      </c>
      <c r="AC229" s="2" t="n">
        <v>2.3</v>
      </c>
      <c r="AD229" s="13" t="n">
        <f aca="false">AC229*SQRT(AE229)</f>
        <v>5.6338264084013</v>
      </c>
      <c r="AE229" s="11" t="n">
        <v>6</v>
      </c>
      <c r="AF229" s="11" t="n">
        <f aca="false">LN(AB229/X229)</f>
        <v>-0.0352913336590494</v>
      </c>
      <c r="AG229" s="11" t="n">
        <f aca="false">((AD229)^2/((AB229)^2 * AE229)) + ((Z229)^2/((X229)^2 * AA229))</f>
        <v>0.00462103611838608</v>
      </c>
      <c r="AH229" s="11" t="n">
        <f aca="false">1/AG229</f>
        <v>216.401684466655</v>
      </c>
      <c r="AI229" s="11" t="n">
        <f aca="false">AH229/4</f>
        <v>54.1004211166637</v>
      </c>
      <c r="AJ229" s="11" t="n">
        <f aca="false">AI229*AF229</f>
        <v>-1.90927601272326</v>
      </c>
      <c r="AK229" s="11" t="s">
        <v>375</v>
      </c>
      <c r="AL229" s="11" t="s">
        <v>376</v>
      </c>
      <c r="AM229" s="11" t="s">
        <v>299</v>
      </c>
      <c r="AN229" s="11" t="s">
        <v>58</v>
      </c>
      <c r="AO229" s="11" t="s">
        <v>110</v>
      </c>
      <c r="AP229" s="11" t="s">
        <v>161</v>
      </c>
      <c r="AQ229" s="11" t="s">
        <v>250</v>
      </c>
    </row>
    <row r="230" customFormat="false" ht="13.8" hidden="false" customHeight="false" outlineLevel="0" collapsed="false">
      <c r="A230" s="11" t="s">
        <v>248</v>
      </c>
      <c r="B230" s="1" t="n">
        <v>36</v>
      </c>
      <c r="C230" s="11" t="s">
        <v>198</v>
      </c>
      <c r="D230" s="11" t="n">
        <v>2013</v>
      </c>
      <c r="E230" s="11" t="s">
        <v>249</v>
      </c>
      <c r="F230" s="11" t="s">
        <v>46</v>
      </c>
      <c r="G230" s="1" t="n">
        <v>2.1</v>
      </c>
      <c r="H230" s="1" t="n">
        <v>385.5</v>
      </c>
      <c r="I230" s="11" t="n">
        <f aca="false">(G230+10) / (H230/1000)</f>
        <v>31.3878080415045</v>
      </c>
      <c r="J230" s="11" t="n">
        <v>7.7</v>
      </c>
      <c r="K230" s="11" t="s">
        <v>74</v>
      </c>
      <c r="L230" s="11" t="s">
        <v>90</v>
      </c>
      <c r="M230" s="11" t="s">
        <v>221</v>
      </c>
      <c r="N230" s="11" t="s">
        <v>77</v>
      </c>
      <c r="O230" s="11" t="s">
        <v>77</v>
      </c>
      <c r="P230" s="11" t="s">
        <v>92</v>
      </c>
      <c r="Q230" s="11" t="s">
        <v>78</v>
      </c>
      <c r="R230" s="11" t="n">
        <v>0.98</v>
      </c>
      <c r="S230" s="11" t="str">
        <f aca="false">IF(R230&gt;=2,"&gt; 2","&lt; 2")</f>
        <v>&lt; 2</v>
      </c>
      <c r="T230" s="16" t="n">
        <v>40391</v>
      </c>
      <c r="U230" s="28" t="n">
        <v>5</v>
      </c>
      <c r="V230" s="11" t="s">
        <v>54</v>
      </c>
      <c r="W230" s="11" t="n">
        <f aca="false">R230 *U230</f>
        <v>4.9</v>
      </c>
      <c r="X230" s="13" t="n">
        <v>26.61</v>
      </c>
      <c r="Y230" s="13" t="n">
        <v>0.41</v>
      </c>
      <c r="Z230" s="13" t="n">
        <f aca="false">Y230*SQRT(AA230)</f>
        <v>1.0042907945411</v>
      </c>
      <c r="AA230" s="11" t="n">
        <v>6</v>
      </c>
      <c r="AB230" s="2" t="n">
        <v>32.26</v>
      </c>
      <c r="AC230" s="2" t="n">
        <v>1.38</v>
      </c>
      <c r="AD230" s="13" t="n">
        <f aca="false">AC230*SQRT(AE230)</f>
        <v>3.38029584504079</v>
      </c>
      <c r="AE230" s="11" t="n">
        <v>6</v>
      </c>
      <c r="AF230" s="11" t="n">
        <f aca="false">LN(AB230/X230)</f>
        <v>0.192540987707465</v>
      </c>
      <c r="AG230" s="11" t="n">
        <f aca="false">((AD230)^2/((AB230)^2 * AE230)) + ((Z230)^2/((X230)^2 * AA230))</f>
        <v>0.00206730730096381</v>
      </c>
      <c r="AH230" s="11" t="n">
        <f aca="false">1/AG230</f>
        <v>483.721021801541</v>
      </c>
      <c r="AI230" s="11" t="n">
        <f aca="false">AH230/4</f>
        <v>120.930255450385</v>
      </c>
      <c r="AJ230" s="11" t="n">
        <f aca="false">AI230*AF230</f>
        <v>23.2840308281332</v>
      </c>
      <c r="AK230" s="11" t="s">
        <v>375</v>
      </c>
      <c r="AL230" s="11" t="s">
        <v>376</v>
      </c>
      <c r="AM230" s="11" t="s">
        <v>299</v>
      </c>
      <c r="AN230" s="11" t="s">
        <v>58</v>
      </c>
      <c r="AO230" s="17" t="s">
        <v>156</v>
      </c>
      <c r="AP230" s="11" t="s">
        <v>161</v>
      </c>
      <c r="AQ230" s="11" t="s">
        <v>250</v>
      </c>
    </row>
    <row r="231" customFormat="false" ht="13.8" hidden="false" customHeight="false" outlineLevel="0" collapsed="false">
      <c r="A231" s="11" t="s">
        <v>248</v>
      </c>
      <c r="B231" s="1" t="n">
        <v>36</v>
      </c>
      <c r="C231" s="11" t="s">
        <v>198</v>
      </c>
      <c r="D231" s="11" t="n">
        <v>2013</v>
      </c>
      <c r="E231" s="11" t="s">
        <v>249</v>
      </c>
      <c r="F231" s="11" t="s">
        <v>104</v>
      </c>
      <c r="G231" s="1" t="n">
        <v>2.1</v>
      </c>
      <c r="H231" s="1" t="n">
        <v>385.5</v>
      </c>
      <c r="I231" s="11" t="n">
        <f aca="false">(G231+10) / (H231/1000)</f>
        <v>31.3878080415045</v>
      </c>
      <c r="J231" s="11" t="n">
        <v>7.7</v>
      </c>
      <c r="K231" s="11" t="s">
        <v>74</v>
      </c>
      <c r="L231" s="11" t="s">
        <v>90</v>
      </c>
      <c r="M231" s="11" t="s">
        <v>221</v>
      </c>
      <c r="N231" s="11" t="s">
        <v>77</v>
      </c>
      <c r="O231" s="11" t="s">
        <v>50</v>
      </c>
      <c r="P231" s="11" t="s">
        <v>92</v>
      </c>
      <c r="Q231" s="11" t="s">
        <v>78</v>
      </c>
      <c r="R231" s="11" t="n">
        <v>0.98</v>
      </c>
      <c r="S231" s="11" t="str">
        <f aca="false">IF(R231&gt;=2,"&gt; 2","&lt; 2")</f>
        <v>&lt; 2</v>
      </c>
      <c r="T231" s="16" t="n">
        <v>40391</v>
      </c>
      <c r="U231" s="28" t="n">
        <v>5</v>
      </c>
      <c r="V231" s="11" t="s">
        <v>54</v>
      </c>
      <c r="W231" s="11" t="n">
        <f aca="false">R231 *U231</f>
        <v>4.9</v>
      </c>
      <c r="X231" s="2" t="n">
        <v>32.14</v>
      </c>
      <c r="Y231" s="2" t="n">
        <v>1.73</v>
      </c>
      <c r="Z231" s="13" t="n">
        <f aca="false">Y231*SQRT(AA231)</f>
        <v>4.23761725501489</v>
      </c>
      <c r="AA231" s="11" t="n">
        <v>6</v>
      </c>
      <c r="AB231" s="2" t="n">
        <v>32.6</v>
      </c>
      <c r="AC231" s="2" t="n">
        <v>1.16</v>
      </c>
      <c r="AD231" s="13" t="n">
        <f aca="false">AC231*SQRT(AE231)</f>
        <v>2.84140810162848</v>
      </c>
      <c r="AE231" s="11" t="n">
        <v>6</v>
      </c>
      <c r="AF231" s="11" t="n">
        <f aca="false">LN(AB231/X231)</f>
        <v>0.0142109280632955</v>
      </c>
      <c r="AG231" s="11" t="n">
        <f aca="false">((AD231)^2/((AB231)^2 * AE231)) + ((Z231)^2/((X231)^2 * AA231))</f>
        <v>0.00416348389349342</v>
      </c>
      <c r="AH231" s="11" t="n">
        <f aca="false">1/AG231</f>
        <v>240.183467879574</v>
      </c>
      <c r="AI231" s="11" t="n">
        <f aca="false">AH231/4</f>
        <v>60.0458669698935</v>
      </c>
      <c r="AJ231" s="11" t="n">
        <f aca="false">AI231*AF231</f>
        <v>0.853307496007367</v>
      </c>
      <c r="AK231" s="11" t="s">
        <v>375</v>
      </c>
      <c r="AL231" s="11" t="s">
        <v>376</v>
      </c>
      <c r="AM231" s="11" t="s">
        <v>299</v>
      </c>
      <c r="AN231" s="11" t="s">
        <v>58</v>
      </c>
      <c r="AO231" s="17" t="s">
        <v>156</v>
      </c>
      <c r="AP231" s="11" t="s">
        <v>161</v>
      </c>
      <c r="AQ231" s="11" t="s">
        <v>250</v>
      </c>
    </row>
    <row r="232" customFormat="false" ht="13.8" hidden="false" customHeight="false" outlineLevel="0" collapsed="false">
      <c r="A232" s="11" t="s">
        <v>248</v>
      </c>
      <c r="B232" s="1" t="n">
        <v>36</v>
      </c>
      <c r="C232" s="11" t="s">
        <v>198</v>
      </c>
      <c r="D232" s="11" t="n">
        <v>2013</v>
      </c>
      <c r="E232" s="11" t="s">
        <v>249</v>
      </c>
      <c r="F232" s="11" t="s">
        <v>46</v>
      </c>
      <c r="G232" s="1" t="n">
        <v>2.1</v>
      </c>
      <c r="H232" s="1" t="n">
        <v>385.5</v>
      </c>
      <c r="I232" s="11" t="n">
        <f aca="false">(G232+10) / (H232/1000)</f>
        <v>31.3878080415045</v>
      </c>
      <c r="J232" s="11" t="n">
        <v>7.7</v>
      </c>
      <c r="K232" s="11" t="s">
        <v>74</v>
      </c>
      <c r="L232" s="11" t="s">
        <v>90</v>
      </c>
      <c r="M232" s="11" t="s">
        <v>221</v>
      </c>
      <c r="N232" s="11" t="s">
        <v>77</v>
      </c>
      <c r="O232" s="11" t="s">
        <v>77</v>
      </c>
      <c r="P232" s="11" t="s">
        <v>92</v>
      </c>
      <c r="Q232" s="11" t="s">
        <v>78</v>
      </c>
      <c r="R232" s="11" t="n">
        <v>0.98</v>
      </c>
      <c r="S232" s="11" t="str">
        <f aca="false">IF(R232&gt;=2,"&gt; 2","&lt; 2")</f>
        <v>&lt; 2</v>
      </c>
      <c r="T232" s="16" t="n">
        <v>40391</v>
      </c>
      <c r="U232" s="28" t="n">
        <v>5</v>
      </c>
      <c r="V232" s="11" t="s">
        <v>54</v>
      </c>
      <c r="W232" s="11" t="n">
        <f aca="false">R232 *U232</f>
        <v>4.9</v>
      </c>
      <c r="X232" s="13" t="n">
        <v>155.86</v>
      </c>
      <c r="Y232" s="13" t="n">
        <v>16.55</v>
      </c>
      <c r="Z232" s="13" t="n">
        <f aca="false">Y232*SQRT(AA232)</f>
        <v>40.5390552430616</v>
      </c>
      <c r="AA232" s="11" t="n">
        <v>6</v>
      </c>
      <c r="AB232" s="2" t="n">
        <v>186.76</v>
      </c>
      <c r="AC232" s="2" t="n">
        <v>13.79</v>
      </c>
      <c r="AD232" s="13" t="n">
        <f aca="false">AC232*SQRT(AE232)</f>
        <v>33.7784635529801</v>
      </c>
      <c r="AE232" s="11" t="n">
        <v>6</v>
      </c>
      <c r="AF232" s="11" t="n">
        <f aca="false">LN(AB232/X232)</f>
        <v>0.180866201687321</v>
      </c>
      <c r="AG232" s="11" t="n">
        <f aca="false">((AD232)^2/((AB232)^2 * AE232)) + ((Z232)^2/((X232)^2 * AA232))</f>
        <v>0.0167273244639431</v>
      </c>
      <c r="AH232" s="11" t="n">
        <f aca="false">1/AG232</f>
        <v>59.782423791418</v>
      </c>
      <c r="AI232" s="11" t="n">
        <f aca="false">AH232/4</f>
        <v>14.9456059478545</v>
      </c>
      <c r="AJ232" s="11" t="n">
        <f aca="false">AI232*AF232</f>
        <v>2.70315497970388</v>
      </c>
      <c r="AK232" s="11" t="s">
        <v>375</v>
      </c>
      <c r="AL232" s="11" t="s">
        <v>376</v>
      </c>
      <c r="AM232" s="11" t="s">
        <v>299</v>
      </c>
      <c r="AN232" s="11" t="s">
        <v>58</v>
      </c>
      <c r="AO232" s="11" t="s">
        <v>110</v>
      </c>
      <c r="AP232" s="11" t="s">
        <v>161</v>
      </c>
      <c r="AQ232" s="11" t="s">
        <v>250</v>
      </c>
    </row>
    <row r="233" customFormat="false" ht="13.8" hidden="false" customHeight="false" outlineLevel="0" collapsed="false">
      <c r="A233" s="11" t="s">
        <v>248</v>
      </c>
      <c r="B233" s="1" t="n">
        <v>36</v>
      </c>
      <c r="C233" s="11" t="s">
        <v>198</v>
      </c>
      <c r="D233" s="11" t="n">
        <v>2013</v>
      </c>
      <c r="E233" s="11" t="s">
        <v>249</v>
      </c>
      <c r="F233" s="11" t="s">
        <v>104</v>
      </c>
      <c r="G233" s="1" t="n">
        <v>2.1</v>
      </c>
      <c r="H233" s="1" t="n">
        <v>385.5</v>
      </c>
      <c r="I233" s="11" t="n">
        <f aca="false">(G233+10) / (H233/1000)</f>
        <v>31.3878080415045</v>
      </c>
      <c r="J233" s="11" t="n">
        <v>7.7</v>
      </c>
      <c r="K233" s="11" t="s">
        <v>74</v>
      </c>
      <c r="L233" s="11" t="s">
        <v>90</v>
      </c>
      <c r="M233" s="11" t="s">
        <v>221</v>
      </c>
      <c r="N233" s="11" t="s">
        <v>77</v>
      </c>
      <c r="O233" s="11" t="s">
        <v>50</v>
      </c>
      <c r="P233" s="11" t="s">
        <v>92</v>
      </c>
      <c r="Q233" s="11" t="s">
        <v>78</v>
      </c>
      <c r="R233" s="11" t="n">
        <v>0.98</v>
      </c>
      <c r="S233" s="11" t="str">
        <f aca="false">IF(R233&gt;=2,"&gt; 2","&lt; 2")</f>
        <v>&lt; 2</v>
      </c>
      <c r="T233" s="16" t="n">
        <v>40391</v>
      </c>
      <c r="U233" s="28" t="n">
        <v>5</v>
      </c>
      <c r="V233" s="11" t="s">
        <v>54</v>
      </c>
      <c r="W233" s="11" t="n">
        <f aca="false">R233 *U233</f>
        <v>4.9</v>
      </c>
      <c r="X233" s="2" t="n">
        <v>201.1</v>
      </c>
      <c r="Y233" s="2" t="n">
        <v>19.31</v>
      </c>
      <c r="Z233" s="13" t="n">
        <f aca="false">Y233*SQRT(AA233)</f>
        <v>47.2996469331432</v>
      </c>
      <c r="AA233" s="11" t="n">
        <v>6</v>
      </c>
      <c r="AB233" s="2" t="n">
        <v>195.03</v>
      </c>
      <c r="AC233" s="2" t="n">
        <v>19.31</v>
      </c>
      <c r="AD233" s="13" t="n">
        <f aca="false">AC233*SQRT(AE233)</f>
        <v>47.2996469331432</v>
      </c>
      <c r="AE233" s="11" t="n">
        <v>6</v>
      </c>
      <c r="AF233" s="11" t="n">
        <f aca="false">LN(AB233/X233)</f>
        <v>-0.0306489038941192</v>
      </c>
      <c r="AG233" s="11" t="n">
        <f aca="false">((AD233)^2/((AB233)^2 * AE233)) + ((Z233)^2/((X233)^2 * AA233))</f>
        <v>0.0190232623958424</v>
      </c>
      <c r="AH233" s="11" t="n">
        <f aca="false">1/AG233</f>
        <v>52.5672189759919</v>
      </c>
      <c r="AI233" s="11" t="n">
        <f aca="false">AH233/4</f>
        <v>13.141804743998</v>
      </c>
      <c r="AJ233" s="11" t="n">
        <f aca="false">AI233*AF233</f>
        <v>-0.402781910594074</v>
      </c>
      <c r="AK233" s="11" t="s">
        <v>375</v>
      </c>
      <c r="AL233" s="11" t="s">
        <v>376</v>
      </c>
      <c r="AM233" s="11" t="s">
        <v>299</v>
      </c>
      <c r="AN233" s="11" t="s">
        <v>58</v>
      </c>
      <c r="AO233" s="11" t="s">
        <v>110</v>
      </c>
      <c r="AP233" s="11" t="s">
        <v>161</v>
      </c>
      <c r="AQ233" s="11" t="s">
        <v>250</v>
      </c>
    </row>
    <row r="234" customFormat="false" ht="13.8" hidden="false" customHeight="false" outlineLevel="0" collapsed="false">
      <c r="A234" s="11" t="s">
        <v>248</v>
      </c>
      <c r="B234" s="1" t="n">
        <v>36</v>
      </c>
      <c r="C234" s="11" t="s">
        <v>198</v>
      </c>
      <c r="D234" s="11" t="n">
        <v>2013</v>
      </c>
      <c r="E234" s="11" t="s">
        <v>249</v>
      </c>
      <c r="F234" s="11" t="s">
        <v>46</v>
      </c>
      <c r="G234" s="1" t="n">
        <v>2.1</v>
      </c>
      <c r="H234" s="1" t="n">
        <v>385.5</v>
      </c>
      <c r="I234" s="11" t="n">
        <f aca="false">(G234+10) / (H234/1000)</f>
        <v>31.3878080415045</v>
      </c>
      <c r="J234" s="11" t="n">
        <v>7.7</v>
      </c>
      <c r="K234" s="11" t="s">
        <v>74</v>
      </c>
      <c r="L234" s="11" t="s">
        <v>90</v>
      </c>
      <c r="M234" s="11" t="s">
        <v>221</v>
      </c>
      <c r="N234" s="11" t="s">
        <v>77</v>
      </c>
      <c r="O234" s="11" t="s">
        <v>77</v>
      </c>
      <c r="P234" s="11" t="s">
        <v>92</v>
      </c>
      <c r="Q234" s="11" t="s">
        <v>78</v>
      </c>
      <c r="R234" s="11" t="n">
        <v>0.98</v>
      </c>
      <c r="S234" s="11" t="str">
        <f aca="false">IF(R234&gt;=2,"&gt; 2","&lt; 2")</f>
        <v>&lt; 2</v>
      </c>
      <c r="T234" s="16" t="n">
        <v>40391</v>
      </c>
      <c r="U234" s="28" t="n">
        <v>5</v>
      </c>
      <c r="V234" s="11" t="s">
        <v>54</v>
      </c>
      <c r="W234" s="11" t="n">
        <f aca="false">R234 *U234</f>
        <v>4.9</v>
      </c>
      <c r="X234" s="13" t="n">
        <v>79.17</v>
      </c>
      <c r="Y234" s="13" t="n">
        <v>7.17</v>
      </c>
      <c r="Z234" s="13" t="n">
        <f aca="false">Y234*SQRT(AA234)</f>
        <v>17.5628414557554</v>
      </c>
      <c r="AA234" s="11" t="n">
        <v>6</v>
      </c>
      <c r="AB234" s="2" t="n">
        <v>67.03</v>
      </c>
      <c r="AC234" s="2" t="n">
        <v>13.8</v>
      </c>
      <c r="AD234" s="13" t="n">
        <f aca="false">AC234*SQRT(AE234)</f>
        <v>33.8029584504079</v>
      </c>
      <c r="AE234" s="11" t="n">
        <v>6</v>
      </c>
      <c r="AF234" s="11" t="n">
        <f aca="false">LN(AB234/X234)</f>
        <v>-0.166457158813476</v>
      </c>
      <c r="AG234" s="11" t="n">
        <f aca="false">((AD234)^2/((AB234)^2 * AE234)) + ((Z234)^2/((X234)^2 * AA234))</f>
        <v>0.0505876846967578</v>
      </c>
      <c r="AH234" s="11" t="n">
        <f aca="false">1/AG234</f>
        <v>19.7676570096929</v>
      </c>
      <c r="AI234" s="11" t="n">
        <f aca="false">AH234/4</f>
        <v>4.94191425242323</v>
      </c>
      <c r="AJ234" s="11" t="n">
        <f aca="false">AI234*AF234</f>
        <v>-0.822617005558195</v>
      </c>
      <c r="AK234" s="11" t="s">
        <v>375</v>
      </c>
      <c r="AL234" s="11" t="s">
        <v>376</v>
      </c>
      <c r="AM234" s="11" t="s">
        <v>299</v>
      </c>
      <c r="AN234" s="11" t="s">
        <v>58</v>
      </c>
      <c r="AO234" s="17" t="s">
        <v>156</v>
      </c>
      <c r="AP234" s="11" t="s">
        <v>161</v>
      </c>
      <c r="AQ234" s="11" t="s">
        <v>250</v>
      </c>
    </row>
    <row r="235" customFormat="false" ht="13.8" hidden="false" customHeight="false" outlineLevel="0" collapsed="false">
      <c r="A235" s="11" t="s">
        <v>248</v>
      </c>
      <c r="B235" s="1" t="n">
        <v>36</v>
      </c>
      <c r="C235" s="11" t="s">
        <v>198</v>
      </c>
      <c r="D235" s="11" t="n">
        <v>2013</v>
      </c>
      <c r="E235" s="11" t="s">
        <v>249</v>
      </c>
      <c r="F235" s="11" t="s">
        <v>104</v>
      </c>
      <c r="G235" s="1" t="n">
        <v>2.1</v>
      </c>
      <c r="H235" s="1" t="n">
        <v>385.5</v>
      </c>
      <c r="I235" s="11" t="n">
        <f aca="false">(G235+10) / (H235/1000)</f>
        <v>31.3878080415045</v>
      </c>
      <c r="J235" s="11" t="n">
        <v>7.7</v>
      </c>
      <c r="K235" s="11" t="s">
        <v>74</v>
      </c>
      <c r="L235" s="11" t="s">
        <v>90</v>
      </c>
      <c r="M235" s="11" t="s">
        <v>221</v>
      </c>
      <c r="N235" s="11" t="s">
        <v>77</v>
      </c>
      <c r="O235" s="11" t="s">
        <v>50</v>
      </c>
      <c r="P235" s="11" t="s">
        <v>92</v>
      </c>
      <c r="Q235" s="11" t="s">
        <v>78</v>
      </c>
      <c r="R235" s="11" t="n">
        <v>0.98</v>
      </c>
      <c r="S235" s="11" t="str">
        <f aca="false">IF(R235&gt;=2,"&gt; 2","&lt; 2")</f>
        <v>&lt; 2</v>
      </c>
      <c r="T235" s="16" t="n">
        <v>40391</v>
      </c>
      <c r="U235" s="28" t="n">
        <v>5</v>
      </c>
      <c r="V235" s="11" t="s">
        <v>54</v>
      </c>
      <c r="W235" s="11" t="n">
        <f aca="false">R235 *U235</f>
        <v>4.9</v>
      </c>
      <c r="X235" s="2" t="n">
        <v>98.48</v>
      </c>
      <c r="Y235" s="2" t="n">
        <v>17.66</v>
      </c>
      <c r="Z235" s="13" t="n">
        <f aca="false">Y235*SQRT(AA235)</f>
        <v>43.2579888575509</v>
      </c>
      <c r="AA235" s="11" t="n">
        <v>6</v>
      </c>
      <c r="AB235" s="2" t="n">
        <v>97.66</v>
      </c>
      <c r="AC235" s="2" t="n">
        <v>14.06</v>
      </c>
      <c r="AD235" s="13" t="n">
        <f aca="false">AC235*SQRT(AE235)</f>
        <v>34.4398257835315</v>
      </c>
      <c r="AE235" s="11" t="n">
        <v>6</v>
      </c>
      <c r="AF235" s="11" t="n">
        <f aca="false">LN(AB235/X235)</f>
        <v>-0.00836142324268392</v>
      </c>
      <c r="AG235" s="11" t="n">
        <f aca="false">((AD235)^2/((AB235)^2 * AE235)) + ((Z235)^2/((X235)^2 * AA235))</f>
        <v>0.0528847611113573</v>
      </c>
      <c r="AH235" s="11" t="n">
        <f aca="false">1/AG235</f>
        <v>18.909038804096</v>
      </c>
      <c r="AI235" s="11" t="n">
        <f aca="false">AH235/4</f>
        <v>4.72725970102399</v>
      </c>
      <c r="AJ235" s="11" t="n">
        <f aca="false">AI235*AF235</f>
        <v>-0.039526619138345</v>
      </c>
      <c r="AK235" s="11" t="s">
        <v>375</v>
      </c>
      <c r="AL235" s="11" t="s">
        <v>376</v>
      </c>
      <c r="AM235" s="11" t="s">
        <v>299</v>
      </c>
      <c r="AN235" s="11" t="s">
        <v>58</v>
      </c>
      <c r="AO235" s="17" t="s">
        <v>156</v>
      </c>
      <c r="AP235" s="11" t="s">
        <v>161</v>
      </c>
      <c r="AQ235" s="11" t="s">
        <v>250</v>
      </c>
    </row>
    <row r="236" customFormat="false" ht="13.8" hidden="false" customHeight="false" outlineLevel="0" collapsed="false">
      <c r="A236" s="11" t="s">
        <v>377</v>
      </c>
      <c r="B236" s="11" t="n">
        <v>37</v>
      </c>
      <c r="C236" s="11" t="s">
        <v>198</v>
      </c>
      <c r="D236" s="11" t="n">
        <v>2007</v>
      </c>
      <c r="E236" s="11" t="s">
        <v>89</v>
      </c>
      <c r="F236" s="11" t="s">
        <v>46</v>
      </c>
      <c r="G236" s="1" t="n">
        <v>16.3</v>
      </c>
      <c r="H236" s="1" t="n">
        <v>915</v>
      </c>
      <c r="I236" s="11" t="n">
        <f aca="false">(G236+10) / (H236/1000)</f>
        <v>28.7431693989071</v>
      </c>
      <c r="J236" s="11" t="n">
        <v>6.8</v>
      </c>
      <c r="K236" s="11" t="s">
        <v>47</v>
      </c>
      <c r="L236" s="11" t="s">
        <v>90</v>
      </c>
      <c r="M236" s="11" t="s">
        <v>378</v>
      </c>
      <c r="N236" s="11" t="s">
        <v>77</v>
      </c>
      <c r="O236" s="11" t="s">
        <v>50</v>
      </c>
      <c r="P236" s="11" t="s">
        <v>92</v>
      </c>
      <c r="Q236" s="11" t="s">
        <v>78</v>
      </c>
      <c r="R236" s="11" t="n">
        <v>1.4</v>
      </c>
      <c r="S236" s="11" t="str">
        <f aca="false">IF(R236&gt;=2,"&gt; 2","&lt; 2")</f>
        <v>&lt; 2</v>
      </c>
      <c r="T236" s="1" t="n">
        <v>2000</v>
      </c>
      <c r="U236" s="28" t="n">
        <v>6</v>
      </c>
      <c r="V236" s="11" t="s">
        <v>54</v>
      </c>
      <c r="W236" s="11" t="n">
        <f aca="false">R236 *U236</f>
        <v>8.4</v>
      </c>
      <c r="X236" s="13" t="n">
        <v>711.96</v>
      </c>
      <c r="Y236" s="13" t="n">
        <v>89</v>
      </c>
      <c r="Z236" s="13" t="n">
        <f aca="false">Y236*SQRT(AA236)</f>
        <v>218.004587107703</v>
      </c>
      <c r="AA236" s="11" t="n">
        <v>6</v>
      </c>
      <c r="AB236" s="2" t="n">
        <v>737.8</v>
      </c>
      <c r="AC236" s="2" t="n">
        <v>68.9000000000001</v>
      </c>
      <c r="AD236" s="13" t="n">
        <f aca="false">AC236*SQRT(AE236)</f>
        <v>168.769843277761</v>
      </c>
      <c r="AE236" s="11" t="n">
        <v>6</v>
      </c>
      <c r="AF236" s="11" t="n">
        <f aca="false">LN(AB236/X236)</f>
        <v>0.0356510551040229</v>
      </c>
      <c r="AG236" s="11" t="n">
        <f aca="false">((AD236)^2/((AB236)^2 * AE236)) + ((Z236)^2/((X236)^2 * AA236))</f>
        <v>0.0243476524615162</v>
      </c>
      <c r="AH236" s="11" t="n">
        <f aca="false">1/AG236</f>
        <v>41.0717214557172</v>
      </c>
      <c r="AI236" s="11" t="n">
        <f aca="false">AH236/12</f>
        <v>3.4226434546431</v>
      </c>
      <c r="AJ236" s="11" t="n">
        <f aca="false">AI236*AF236</f>
        <v>0.122020850402904</v>
      </c>
      <c r="AK236" s="11" t="s">
        <v>379</v>
      </c>
      <c r="AL236" s="11" t="s">
        <v>380</v>
      </c>
      <c r="AM236" s="11" t="s">
        <v>267</v>
      </c>
      <c r="AN236" s="11" t="s">
        <v>58</v>
      </c>
      <c r="AO236" s="11" t="s">
        <v>94</v>
      </c>
      <c r="AP236" s="11" t="s">
        <v>154</v>
      </c>
      <c r="AQ236" s="11" t="s">
        <v>96</v>
      </c>
    </row>
    <row r="237" customFormat="false" ht="13.8" hidden="false" customHeight="false" outlineLevel="0" collapsed="false">
      <c r="A237" s="11" t="s">
        <v>377</v>
      </c>
      <c r="B237" s="11" t="n">
        <v>37</v>
      </c>
      <c r="C237" s="11" t="s">
        <v>198</v>
      </c>
      <c r="D237" s="11" t="n">
        <v>2007</v>
      </c>
      <c r="E237" s="11" t="s">
        <v>89</v>
      </c>
      <c r="F237" s="11" t="s">
        <v>97</v>
      </c>
      <c r="G237" s="1" t="n">
        <v>16.3</v>
      </c>
      <c r="H237" s="1" t="n">
        <v>915</v>
      </c>
      <c r="I237" s="11" t="n">
        <f aca="false">(G237+10) / (H237/1000)</f>
        <v>28.7431693989071</v>
      </c>
      <c r="J237" s="11" t="n">
        <v>6.8</v>
      </c>
      <c r="K237" s="11" t="s">
        <v>47</v>
      </c>
      <c r="L237" s="11" t="s">
        <v>90</v>
      </c>
      <c r="M237" s="11" t="s">
        <v>378</v>
      </c>
      <c r="N237" s="11" t="s">
        <v>77</v>
      </c>
      <c r="O237" s="11" t="s">
        <v>50</v>
      </c>
      <c r="P237" s="11" t="s">
        <v>92</v>
      </c>
      <c r="Q237" s="11" t="s">
        <v>78</v>
      </c>
      <c r="R237" s="11" t="n">
        <v>2</v>
      </c>
      <c r="S237" s="11" t="str">
        <f aca="false">IF(R237&gt;=2,"&gt; 2","&lt; 2")</f>
        <v>&gt; 2</v>
      </c>
      <c r="T237" s="1" t="n">
        <v>2000</v>
      </c>
      <c r="U237" s="28" t="n">
        <v>6</v>
      </c>
      <c r="V237" s="11" t="s">
        <v>54</v>
      </c>
      <c r="W237" s="11" t="n">
        <f aca="false">R237 *U237</f>
        <v>12</v>
      </c>
      <c r="X237" s="2" t="n">
        <v>683.25</v>
      </c>
      <c r="Y237" s="2" t="n">
        <v>60.29</v>
      </c>
      <c r="Z237" s="13" t="n">
        <f aca="false">Y237*SQRT(AA237)</f>
        <v>147.679736592398</v>
      </c>
      <c r="AA237" s="11" t="n">
        <v>6</v>
      </c>
      <c r="AB237" s="2" t="n">
        <v>766.51</v>
      </c>
      <c r="AC237" s="2" t="n">
        <v>83.25</v>
      </c>
      <c r="AD237" s="13" t="n">
        <f aca="false">AC237*SQRT(AE237)</f>
        <v>203.9200210867</v>
      </c>
      <c r="AE237" s="11" t="n">
        <v>6</v>
      </c>
      <c r="AF237" s="11" t="n">
        <f aca="false">LN(AB237/X237)</f>
        <v>0.114986919733005</v>
      </c>
      <c r="AG237" s="11" t="n">
        <f aca="false">((AD237)^2/((AB237)^2 * AE237)) + ((Z237)^2/((X237)^2 * AA237))</f>
        <v>0.0195822503524695</v>
      </c>
      <c r="AH237" s="11" t="n">
        <f aca="false">1/AG237</f>
        <v>51.0666538319428</v>
      </c>
      <c r="AI237" s="11" t="n">
        <f aca="false">AH237/12</f>
        <v>4.25555448599523</v>
      </c>
      <c r="AJ237" s="11" t="n">
        <f aca="false">AI237*AF237</f>
        <v>0.489333102100563</v>
      </c>
      <c r="AK237" s="11" t="s">
        <v>379</v>
      </c>
      <c r="AL237" s="11" t="s">
        <v>380</v>
      </c>
      <c r="AM237" s="11" t="s">
        <v>267</v>
      </c>
      <c r="AN237" s="11" t="s">
        <v>58</v>
      </c>
      <c r="AO237" s="11" t="s">
        <v>94</v>
      </c>
      <c r="AP237" s="11" t="s">
        <v>154</v>
      </c>
      <c r="AQ237" s="11" t="s">
        <v>96</v>
      </c>
    </row>
    <row r="238" customFormat="false" ht="13.8" hidden="false" customHeight="false" outlineLevel="0" collapsed="false">
      <c r="A238" s="11" t="s">
        <v>377</v>
      </c>
      <c r="B238" s="11" t="n">
        <v>37</v>
      </c>
      <c r="C238" s="11" t="s">
        <v>198</v>
      </c>
      <c r="D238" s="11" t="n">
        <v>2007</v>
      </c>
      <c r="E238" s="11" t="s">
        <v>89</v>
      </c>
      <c r="F238" s="11" t="s">
        <v>46</v>
      </c>
      <c r="G238" s="1" t="n">
        <v>16.3</v>
      </c>
      <c r="H238" s="1" t="n">
        <v>915</v>
      </c>
      <c r="I238" s="11" t="n">
        <f aca="false">(G238+10) / (H238/1000)</f>
        <v>28.7431693989071</v>
      </c>
      <c r="J238" s="11" t="n">
        <v>6.8</v>
      </c>
      <c r="K238" s="11" t="s">
        <v>47</v>
      </c>
      <c r="L238" s="11" t="s">
        <v>90</v>
      </c>
      <c r="M238" s="11" t="s">
        <v>378</v>
      </c>
      <c r="N238" s="11" t="s">
        <v>77</v>
      </c>
      <c r="O238" s="11" t="s">
        <v>50</v>
      </c>
      <c r="P238" s="11" t="s">
        <v>92</v>
      </c>
      <c r="Q238" s="11" t="s">
        <v>78</v>
      </c>
      <c r="R238" s="11" t="n">
        <v>1.4</v>
      </c>
      <c r="S238" s="11" t="str">
        <f aca="false">IF(R238&gt;=2,"&gt; 2","&lt; 2")</f>
        <v>&lt; 2</v>
      </c>
      <c r="T238" s="1" t="n">
        <v>2001</v>
      </c>
      <c r="U238" s="28" t="n">
        <v>6</v>
      </c>
      <c r="V238" s="11" t="s">
        <v>54</v>
      </c>
      <c r="W238" s="11" t="n">
        <f aca="false">R238 *U238</f>
        <v>8.4</v>
      </c>
      <c r="X238" s="13" t="n">
        <v>706.22</v>
      </c>
      <c r="Y238" s="13" t="n">
        <v>74.64</v>
      </c>
      <c r="Z238" s="13" t="n">
        <f aca="false">Y238*SQRT(AA238)</f>
        <v>182.829914401336</v>
      </c>
      <c r="AA238" s="11" t="n">
        <v>6</v>
      </c>
      <c r="AB238" s="2" t="n">
        <v>795.22</v>
      </c>
      <c r="AC238" s="2" t="n">
        <v>71.77</v>
      </c>
      <c r="AD238" s="13" t="n">
        <f aca="false">AC238*SQRT(AE238)</f>
        <v>175.799878839549</v>
      </c>
      <c r="AE238" s="11" t="n">
        <v>6</v>
      </c>
      <c r="AF238" s="11" t="n">
        <f aca="false">LN(AB238/X238)</f>
        <v>0.118692002249184</v>
      </c>
      <c r="AG238" s="11" t="n">
        <f aca="false">((AD238)^2/((AB238)^2 * AE238)) + ((Z238)^2/((X238)^2 * AA238))</f>
        <v>0.0193156379718022</v>
      </c>
      <c r="AH238" s="11" t="n">
        <f aca="false">1/AG238</f>
        <v>51.7715232321005</v>
      </c>
      <c r="AI238" s="11" t="n">
        <f aca="false">AH238/12</f>
        <v>4.31429360267504</v>
      </c>
      <c r="AJ238" s="11" t="n">
        <f aca="false">AI238*AF238</f>
        <v>0.512072145992346</v>
      </c>
      <c r="AK238" s="11" t="s">
        <v>379</v>
      </c>
      <c r="AL238" s="11" t="s">
        <v>380</v>
      </c>
      <c r="AM238" s="11" t="s">
        <v>267</v>
      </c>
      <c r="AN238" s="11" t="s">
        <v>58</v>
      </c>
      <c r="AO238" s="11" t="s">
        <v>94</v>
      </c>
      <c r="AP238" s="11" t="s">
        <v>154</v>
      </c>
      <c r="AQ238" s="11" t="s">
        <v>96</v>
      </c>
    </row>
    <row r="239" customFormat="false" ht="13.8" hidden="false" customHeight="false" outlineLevel="0" collapsed="false">
      <c r="A239" s="11" t="s">
        <v>377</v>
      </c>
      <c r="B239" s="11" t="n">
        <v>37</v>
      </c>
      <c r="C239" s="11" t="s">
        <v>198</v>
      </c>
      <c r="D239" s="11" t="n">
        <v>2007</v>
      </c>
      <c r="E239" s="11" t="s">
        <v>89</v>
      </c>
      <c r="F239" s="11" t="s">
        <v>97</v>
      </c>
      <c r="G239" s="1" t="n">
        <v>16.3</v>
      </c>
      <c r="H239" s="1" t="n">
        <v>915</v>
      </c>
      <c r="I239" s="11" t="n">
        <f aca="false">(G239+10) / (H239/1000)</f>
        <v>28.7431693989071</v>
      </c>
      <c r="J239" s="11" t="n">
        <v>6.8</v>
      </c>
      <c r="K239" s="11" t="s">
        <v>47</v>
      </c>
      <c r="L239" s="11" t="s">
        <v>90</v>
      </c>
      <c r="M239" s="11" t="s">
        <v>378</v>
      </c>
      <c r="N239" s="11" t="s">
        <v>77</v>
      </c>
      <c r="O239" s="11" t="s">
        <v>50</v>
      </c>
      <c r="P239" s="11" t="s">
        <v>92</v>
      </c>
      <c r="Q239" s="11" t="s">
        <v>78</v>
      </c>
      <c r="R239" s="11" t="n">
        <v>2</v>
      </c>
      <c r="S239" s="11" t="str">
        <f aca="false">IF(R239&gt;=2,"&gt; 2","&lt; 2")</f>
        <v>&gt; 2</v>
      </c>
      <c r="T239" s="1" t="n">
        <v>2001</v>
      </c>
      <c r="U239" s="28" t="n">
        <v>6</v>
      </c>
      <c r="V239" s="11" t="s">
        <v>54</v>
      </c>
      <c r="W239" s="11" t="n">
        <f aca="false">R239 *U239</f>
        <v>12</v>
      </c>
      <c r="X239" s="2" t="n">
        <v>691.87</v>
      </c>
      <c r="Y239" s="2" t="n">
        <v>74.64</v>
      </c>
      <c r="Z239" s="13" t="n">
        <f aca="false">Y239*SQRT(AA239)</f>
        <v>182.829914401336</v>
      </c>
      <c r="AA239" s="11" t="n">
        <v>6</v>
      </c>
      <c r="AB239" s="2" t="n">
        <v>789.47</v>
      </c>
      <c r="AC239" s="2" t="n">
        <v>71.77</v>
      </c>
      <c r="AD239" s="13" t="n">
        <f aca="false">AC239*SQRT(AE239)</f>
        <v>175.799878839549</v>
      </c>
      <c r="AE239" s="11" t="n">
        <v>6</v>
      </c>
      <c r="AF239" s="11" t="n">
        <f aca="false">LN(AB239/X239)</f>
        <v>0.131963757542497</v>
      </c>
      <c r="AG239" s="11" t="n">
        <f aca="false">((AD239)^2/((AB239)^2 * AE239)) + ((Z239)^2/((X239)^2 * AA239))</f>
        <v>0.019902889145948</v>
      </c>
      <c r="AH239" s="11" t="n">
        <f aca="false">1/AG239</f>
        <v>50.2439617015899</v>
      </c>
      <c r="AI239" s="11" t="n">
        <f aca="false">AH239/12</f>
        <v>4.18699680846582</v>
      </c>
      <c r="AJ239" s="11" t="n">
        <f aca="false">AI239*AF239</f>
        <v>0.552531831663593</v>
      </c>
      <c r="AK239" s="11" t="s">
        <v>379</v>
      </c>
      <c r="AL239" s="11" t="s">
        <v>380</v>
      </c>
      <c r="AM239" s="11" t="s">
        <v>267</v>
      </c>
      <c r="AN239" s="11" t="s">
        <v>58</v>
      </c>
      <c r="AO239" s="11" t="s">
        <v>94</v>
      </c>
      <c r="AP239" s="11" t="s">
        <v>154</v>
      </c>
      <c r="AQ239" s="11" t="s">
        <v>96</v>
      </c>
    </row>
    <row r="240" customFormat="false" ht="13.8" hidden="false" customHeight="false" outlineLevel="0" collapsed="false">
      <c r="A240" s="11" t="s">
        <v>377</v>
      </c>
      <c r="B240" s="11" t="n">
        <v>37</v>
      </c>
      <c r="C240" s="11" t="s">
        <v>198</v>
      </c>
      <c r="D240" s="11" t="n">
        <v>2007</v>
      </c>
      <c r="E240" s="11" t="s">
        <v>89</v>
      </c>
      <c r="F240" s="11" t="s">
        <v>46</v>
      </c>
      <c r="G240" s="1" t="n">
        <v>16.3</v>
      </c>
      <c r="H240" s="1" t="n">
        <v>915</v>
      </c>
      <c r="I240" s="11" t="n">
        <f aca="false">(G240+10) / (H240/1000)</f>
        <v>28.7431693989071</v>
      </c>
      <c r="J240" s="11" t="n">
        <v>6.8</v>
      </c>
      <c r="K240" s="11" t="s">
        <v>47</v>
      </c>
      <c r="L240" s="11" t="s">
        <v>90</v>
      </c>
      <c r="M240" s="11" t="s">
        <v>378</v>
      </c>
      <c r="N240" s="11" t="s">
        <v>77</v>
      </c>
      <c r="O240" s="11" t="s">
        <v>50</v>
      </c>
      <c r="P240" s="11" t="s">
        <v>92</v>
      </c>
      <c r="Q240" s="11" t="s">
        <v>78</v>
      </c>
      <c r="R240" s="11" t="n">
        <v>1.4</v>
      </c>
      <c r="S240" s="11" t="str">
        <f aca="false">IF(R240&gt;=2,"&gt; 2","&lt; 2")</f>
        <v>&lt; 2</v>
      </c>
      <c r="T240" s="1" t="n">
        <v>2002</v>
      </c>
      <c r="U240" s="28" t="n">
        <v>6</v>
      </c>
      <c r="V240" s="11" t="s">
        <v>54</v>
      </c>
      <c r="W240" s="11" t="n">
        <f aca="false">R240 *U240</f>
        <v>8.4</v>
      </c>
      <c r="X240" s="13" t="n">
        <v>806.7</v>
      </c>
      <c r="Y240" s="13" t="n">
        <v>86.12</v>
      </c>
      <c r="Z240" s="13" t="n">
        <f aca="false">Y240*SQRT(AA240)</f>
        <v>210.950056648487</v>
      </c>
      <c r="AA240" s="11" t="n">
        <v>6</v>
      </c>
      <c r="AB240" s="2" t="n">
        <v>891.39</v>
      </c>
      <c r="AC240" s="2" t="n">
        <v>103.35</v>
      </c>
      <c r="AD240" s="13" t="n">
        <f aca="false">AC240*SQRT(AE240)</f>
        <v>253.154764916641</v>
      </c>
      <c r="AE240" s="11" t="n">
        <v>6</v>
      </c>
      <c r="AF240" s="11" t="n">
        <f aca="false">LN(AB240/X240)</f>
        <v>0.0998301901983218</v>
      </c>
      <c r="AG240" s="11" t="n">
        <f aca="false">((AD240)^2/((AB240)^2 * AE240)) + ((Z240)^2/((X240)^2 * AA240))</f>
        <v>0.0248394934681232</v>
      </c>
      <c r="AH240" s="11" t="n">
        <f aca="false">1/AG240</f>
        <v>40.2584698952622</v>
      </c>
      <c r="AI240" s="11" t="n">
        <f aca="false">AH240/12</f>
        <v>3.35487249127185</v>
      </c>
      <c r="AJ240" s="11" t="n">
        <f aca="false">AI240*AF240</f>
        <v>0.334917558894787</v>
      </c>
      <c r="AK240" s="11" t="s">
        <v>379</v>
      </c>
      <c r="AL240" s="11" t="s">
        <v>380</v>
      </c>
      <c r="AM240" s="11" t="s">
        <v>267</v>
      </c>
      <c r="AN240" s="11" t="s">
        <v>58</v>
      </c>
      <c r="AO240" s="11" t="s">
        <v>94</v>
      </c>
      <c r="AP240" s="11" t="s">
        <v>154</v>
      </c>
      <c r="AQ240" s="11" t="s">
        <v>96</v>
      </c>
    </row>
    <row r="241" customFormat="false" ht="13.8" hidden="false" customHeight="false" outlineLevel="0" collapsed="false">
      <c r="A241" s="11" t="s">
        <v>377</v>
      </c>
      <c r="B241" s="11" t="n">
        <v>37</v>
      </c>
      <c r="C241" s="11" t="s">
        <v>198</v>
      </c>
      <c r="D241" s="11" t="n">
        <v>2007</v>
      </c>
      <c r="E241" s="11" t="s">
        <v>89</v>
      </c>
      <c r="F241" s="11" t="s">
        <v>97</v>
      </c>
      <c r="G241" s="1" t="n">
        <v>16.3</v>
      </c>
      <c r="H241" s="1" t="n">
        <v>915</v>
      </c>
      <c r="I241" s="11" t="n">
        <f aca="false">(G241+10) / (H241/1000)</f>
        <v>28.7431693989071</v>
      </c>
      <c r="J241" s="11" t="n">
        <v>6.8</v>
      </c>
      <c r="K241" s="11" t="s">
        <v>47</v>
      </c>
      <c r="L241" s="11" t="s">
        <v>90</v>
      </c>
      <c r="M241" s="11" t="s">
        <v>378</v>
      </c>
      <c r="N241" s="11" t="s">
        <v>77</v>
      </c>
      <c r="O241" s="11" t="s">
        <v>50</v>
      </c>
      <c r="P241" s="11" t="s">
        <v>92</v>
      </c>
      <c r="Q241" s="11" t="s">
        <v>78</v>
      </c>
      <c r="R241" s="11" t="n">
        <v>2</v>
      </c>
      <c r="S241" s="11" t="str">
        <f aca="false">IF(R241&gt;=2,"&gt; 2","&lt; 2")</f>
        <v>&gt; 2</v>
      </c>
      <c r="T241" s="1" t="n">
        <v>2002</v>
      </c>
      <c r="U241" s="28" t="n">
        <v>6</v>
      </c>
      <c r="V241" s="11" t="s">
        <v>54</v>
      </c>
      <c r="W241" s="11" t="n">
        <f aca="false">R241 *U241</f>
        <v>12</v>
      </c>
      <c r="X241" s="2" t="n">
        <v>792.34</v>
      </c>
      <c r="Y241" s="2" t="n">
        <v>86.13</v>
      </c>
      <c r="Z241" s="13" t="n">
        <f aca="false">Y241*SQRT(AA241)</f>
        <v>210.974551545915</v>
      </c>
      <c r="AA241" s="11" t="n">
        <v>6</v>
      </c>
      <c r="AB241" s="2" t="n">
        <v>927.27</v>
      </c>
      <c r="AC241" s="2" t="n">
        <v>97.6100000000001</v>
      </c>
      <c r="AD241" s="13" t="n">
        <f aca="false">AC241*SQRT(AE241)</f>
        <v>239.094693793066</v>
      </c>
      <c r="AE241" s="11" t="n">
        <v>6</v>
      </c>
      <c r="AF241" s="11" t="n">
        <f aca="false">LN(AB241/X241)</f>
        <v>0.157254192669324</v>
      </c>
      <c r="AG241" s="11" t="n">
        <f aca="false">((AD241)^2/((AB241)^2 * AE241)) + ((Z241)^2/((X241)^2 * AA241))</f>
        <v>0.0228973448042668</v>
      </c>
      <c r="AH241" s="11" t="n">
        <f aca="false">1/AG241</f>
        <v>43.6731860636372</v>
      </c>
      <c r="AI241" s="11" t="n">
        <f aca="false">AH241/12</f>
        <v>3.63943217196977</v>
      </c>
      <c r="AJ241" s="11" t="n">
        <f aca="false">AI241*AF241</f>
        <v>0.57231596797787</v>
      </c>
      <c r="AK241" s="11" t="s">
        <v>379</v>
      </c>
      <c r="AL241" s="11" t="s">
        <v>380</v>
      </c>
      <c r="AM241" s="11" t="s">
        <v>267</v>
      </c>
      <c r="AN241" s="11" t="s">
        <v>58</v>
      </c>
      <c r="AO241" s="11" t="s">
        <v>94</v>
      </c>
      <c r="AP241" s="11" t="s">
        <v>154</v>
      </c>
      <c r="AQ241" s="11" t="s">
        <v>96</v>
      </c>
    </row>
    <row r="242" customFormat="false" ht="13.8" hidden="false" customHeight="false" outlineLevel="0" collapsed="false">
      <c r="A242" s="11" t="s">
        <v>377</v>
      </c>
      <c r="B242" s="11" t="n">
        <v>37</v>
      </c>
      <c r="C242" s="11" t="s">
        <v>198</v>
      </c>
      <c r="D242" s="11" t="n">
        <v>2007</v>
      </c>
      <c r="E242" s="11" t="s">
        <v>89</v>
      </c>
      <c r="F242" s="11" t="s">
        <v>46</v>
      </c>
      <c r="G242" s="1" t="n">
        <v>16.3</v>
      </c>
      <c r="H242" s="1" t="n">
        <v>915</v>
      </c>
      <c r="I242" s="11" t="n">
        <f aca="false">(G242+10) / (H242/1000)</f>
        <v>28.7431693989071</v>
      </c>
      <c r="J242" s="11" t="n">
        <v>6.8</v>
      </c>
      <c r="K242" s="11" t="s">
        <v>47</v>
      </c>
      <c r="L242" s="11" t="s">
        <v>90</v>
      </c>
      <c r="M242" s="11" t="s">
        <v>378</v>
      </c>
      <c r="N242" s="11" t="s">
        <v>77</v>
      </c>
      <c r="O242" s="11" t="s">
        <v>50</v>
      </c>
      <c r="P242" s="11" t="s">
        <v>92</v>
      </c>
      <c r="Q242" s="11" t="s">
        <v>78</v>
      </c>
      <c r="R242" s="11" t="n">
        <v>1.4</v>
      </c>
      <c r="S242" s="11" t="str">
        <f aca="false">IF(R242&gt;=2,"&gt; 2","&lt; 2")</f>
        <v>&lt; 2</v>
      </c>
      <c r="T242" s="1" t="n">
        <v>2003</v>
      </c>
      <c r="U242" s="28" t="n">
        <v>6</v>
      </c>
      <c r="V242" s="11" t="s">
        <v>54</v>
      </c>
      <c r="W242" s="11" t="n">
        <f aca="false">R242 *U242</f>
        <v>8.4</v>
      </c>
      <c r="X242" s="13" t="n">
        <v>829.67</v>
      </c>
      <c r="Y242" s="13" t="n">
        <v>74.64</v>
      </c>
      <c r="Z242" s="13" t="n">
        <f aca="false">Y242*SQRT(AA242)</f>
        <v>182.829914401336</v>
      </c>
      <c r="AA242" s="11" t="n">
        <v>6</v>
      </c>
      <c r="AB242" s="2" t="n">
        <v>921.53</v>
      </c>
      <c r="AC242" s="2" t="n">
        <v>86.13</v>
      </c>
      <c r="AD242" s="13" t="n">
        <f aca="false">AC242*SQRT(AE242)</f>
        <v>210.974551545915</v>
      </c>
      <c r="AE242" s="11" t="n">
        <v>6</v>
      </c>
      <c r="AF242" s="11" t="n">
        <f aca="false">LN(AB242/X242)</f>
        <v>0.105007300826605</v>
      </c>
      <c r="AG242" s="11" t="n">
        <f aca="false">((AD242)^2/((AB242)^2 * AE242)) + ((Z242)^2/((X242)^2 * AA242))</f>
        <v>0.0168289712894506</v>
      </c>
      <c r="AH242" s="11" t="n">
        <f aca="false">1/AG242</f>
        <v>59.4213385239334</v>
      </c>
      <c r="AI242" s="11" t="n">
        <f aca="false">AH242/12</f>
        <v>4.95177821032778</v>
      </c>
      <c r="AJ242" s="11" t="n">
        <f aca="false">AI242*AF242</f>
        <v>0.519972864158517</v>
      </c>
      <c r="AK242" s="11" t="s">
        <v>379</v>
      </c>
      <c r="AL242" s="11" t="s">
        <v>380</v>
      </c>
      <c r="AM242" s="11" t="s">
        <v>267</v>
      </c>
      <c r="AN242" s="11" t="s">
        <v>58</v>
      </c>
      <c r="AO242" s="11" t="s">
        <v>94</v>
      </c>
      <c r="AP242" s="11" t="s">
        <v>154</v>
      </c>
      <c r="AQ242" s="11" t="s">
        <v>96</v>
      </c>
    </row>
    <row r="243" customFormat="false" ht="13.8" hidden="false" customHeight="false" outlineLevel="0" collapsed="false">
      <c r="A243" s="11" t="s">
        <v>377</v>
      </c>
      <c r="B243" s="11" t="n">
        <v>37</v>
      </c>
      <c r="C243" s="11" t="s">
        <v>198</v>
      </c>
      <c r="D243" s="11" t="n">
        <v>2007</v>
      </c>
      <c r="E243" s="11" t="s">
        <v>89</v>
      </c>
      <c r="F243" s="11" t="s">
        <v>97</v>
      </c>
      <c r="G243" s="1" t="n">
        <v>16.3</v>
      </c>
      <c r="H243" s="1" t="n">
        <v>915</v>
      </c>
      <c r="I243" s="11" t="n">
        <f aca="false">(G243+10) / (H243/1000)</f>
        <v>28.7431693989071</v>
      </c>
      <c r="J243" s="11" t="n">
        <v>6.8</v>
      </c>
      <c r="K243" s="11" t="s">
        <v>47</v>
      </c>
      <c r="L243" s="11" t="s">
        <v>90</v>
      </c>
      <c r="M243" s="11" t="s">
        <v>378</v>
      </c>
      <c r="N243" s="11" t="s">
        <v>77</v>
      </c>
      <c r="O243" s="11" t="s">
        <v>50</v>
      </c>
      <c r="P243" s="11" t="s">
        <v>92</v>
      </c>
      <c r="Q243" s="11" t="s">
        <v>78</v>
      </c>
      <c r="R243" s="11" t="n">
        <v>2</v>
      </c>
      <c r="S243" s="11" t="str">
        <f aca="false">IF(R243&gt;=2,"&gt; 2","&lt; 2")</f>
        <v>&gt; 2</v>
      </c>
      <c r="T243" s="1" t="n">
        <v>2003</v>
      </c>
      <c r="U243" s="28" t="n">
        <v>6</v>
      </c>
      <c r="V243" s="11" t="s">
        <v>54</v>
      </c>
      <c r="W243" s="11" t="n">
        <f aca="false">R243 *U243</f>
        <v>12</v>
      </c>
      <c r="X243" s="2" t="n">
        <v>757.89</v>
      </c>
      <c r="Y243" s="2" t="n">
        <v>70.34</v>
      </c>
      <c r="Z243" s="13" t="n">
        <f aca="false">Y243*SQRT(AA243)</f>
        <v>172.297108507369</v>
      </c>
      <c r="AA243" s="11" t="n">
        <v>6</v>
      </c>
      <c r="AB243" s="2" t="n">
        <v>918.66</v>
      </c>
      <c r="AC243" s="2" t="n">
        <v>83.25</v>
      </c>
      <c r="AD243" s="13" t="n">
        <f aca="false">AC243*SQRT(AE243)</f>
        <v>203.9200210867</v>
      </c>
      <c r="AE243" s="11" t="n">
        <v>6</v>
      </c>
      <c r="AF243" s="11" t="n">
        <f aca="false">LN(AB243/X243)</f>
        <v>0.192377830166939</v>
      </c>
      <c r="AG243" s="11" t="n">
        <f aca="false">((AD243)^2/((AB243)^2 * AE243)) + ((Z243)^2/((X243)^2 * AA243))</f>
        <v>0.0168259399755951</v>
      </c>
      <c r="AH243" s="11" t="n">
        <f aca="false">1/AG243</f>
        <v>59.4320437045677</v>
      </c>
      <c r="AI243" s="11" t="n">
        <f aca="false">AH243/12</f>
        <v>4.95267030871397</v>
      </c>
      <c r="AJ243" s="11" t="n">
        <f aca="false">AI243*AF243</f>
        <v>0.952783967522618</v>
      </c>
      <c r="AK243" s="11" t="s">
        <v>379</v>
      </c>
      <c r="AL243" s="11" t="s">
        <v>380</v>
      </c>
      <c r="AM243" s="11" t="s">
        <v>267</v>
      </c>
      <c r="AN243" s="11" t="s">
        <v>58</v>
      </c>
      <c r="AO243" s="11" t="s">
        <v>94</v>
      </c>
      <c r="AP243" s="11" t="s">
        <v>154</v>
      </c>
      <c r="AQ243" s="11" t="s">
        <v>96</v>
      </c>
    </row>
    <row r="244" customFormat="false" ht="13.8" hidden="false" customHeight="false" outlineLevel="0" collapsed="false">
      <c r="A244" s="11" t="s">
        <v>377</v>
      </c>
      <c r="B244" s="11" t="n">
        <v>37</v>
      </c>
      <c r="C244" s="11" t="s">
        <v>198</v>
      </c>
      <c r="D244" s="11" t="n">
        <v>2007</v>
      </c>
      <c r="E244" s="11" t="s">
        <v>89</v>
      </c>
      <c r="F244" s="11" t="s">
        <v>46</v>
      </c>
      <c r="G244" s="1" t="n">
        <v>16.3</v>
      </c>
      <c r="H244" s="1" t="n">
        <v>915</v>
      </c>
      <c r="I244" s="11" t="n">
        <f aca="false">(G244+10) / (H244/1000)</f>
        <v>28.7431693989071</v>
      </c>
      <c r="J244" s="11" t="n">
        <v>6.8</v>
      </c>
      <c r="K244" s="11" t="s">
        <v>47</v>
      </c>
      <c r="L244" s="11" t="s">
        <v>90</v>
      </c>
      <c r="M244" s="11" t="s">
        <v>378</v>
      </c>
      <c r="N244" s="11" t="s">
        <v>77</v>
      </c>
      <c r="O244" s="11" t="s">
        <v>50</v>
      </c>
      <c r="P244" s="11" t="s">
        <v>92</v>
      </c>
      <c r="Q244" s="11" t="s">
        <v>78</v>
      </c>
      <c r="R244" s="11" t="n">
        <v>1.4</v>
      </c>
      <c r="S244" s="11" t="str">
        <f aca="false">IF(R244&gt;=2,"&gt; 2","&lt; 2")</f>
        <v>&lt; 2</v>
      </c>
      <c r="T244" s="1" t="n">
        <v>2004</v>
      </c>
      <c r="U244" s="28" t="n">
        <v>6</v>
      </c>
      <c r="V244" s="11" t="s">
        <v>54</v>
      </c>
      <c r="W244" s="11" t="n">
        <f aca="false">R244 *U244</f>
        <v>8.4</v>
      </c>
      <c r="X244" s="13" t="n">
        <v>849.76</v>
      </c>
      <c r="Y244" s="13" t="n">
        <v>89</v>
      </c>
      <c r="Z244" s="13" t="n">
        <f aca="false">Y244*SQRT(AA244)</f>
        <v>218.004587107703</v>
      </c>
      <c r="AA244" s="11" t="n">
        <v>6</v>
      </c>
      <c r="AB244" s="2" t="n">
        <v>915.79</v>
      </c>
      <c r="AC244" s="2" t="n">
        <v>83.25</v>
      </c>
      <c r="AD244" s="13" t="n">
        <f aca="false">AC244*SQRT(AE244)</f>
        <v>203.9200210867</v>
      </c>
      <c r="AE244" s="11" t="n">
        <v>6</v>
      </c>
      <c r="AF244" s="11" t="n">
        <f aca="false">LN(AB244/X244)</f>
        <v>0.0748331240745695</v>
      </c>
      <c r="AG244" s="11" t="n">
        <f aca="false">((AD244)^2/((AB244)^2 * AE244)) + ((Z244)^2/((X244)^2 * AA244))</f>
        <v>0.0192332563477244</v>
      </c>
      <c r="AH244" s="11" t="n">
        <f aca="false">1/AG244</f>
        <v>51.9932757054068</v>
      </c>
      <c r="AI244" s="11" t="n">
        <f aca="false">AH244/12</f>
        <v>4.33277297545057</v>
      </c>
      <c r="AJ244" s="11" t="n">
        <f aca="false">AI244*AF244</f>
        <v>0.324234937658834</v>
      </c>
      <c r="AK244" s="11" t="s">
        <v>379</v>
      </c>
      <c r="AL244" s="11" t="s">
        <v>380</v>
      </c>
      <c r="AM244" s="11" t="s">
        <v>267</v>
      </c>
      <c r="AN244" s="11" t="s">
        <v>58</v>
      </c>
      <c r="AO244" s="11" t="s">
        <v>94</v>
      </c>
      <c r="AP244" s="11" t="s">
        <v>154</v>
      </c>
      <c r="AQ244" s="11" t="s">
        <v>96</v>
      </c>
    </row>
    <row r="245" customFormat="false" ht="13.8" hidden="false" customHeight="false" outlineLevel="0" collapsed="false">
      <c r="A245" s="11" t="s">
        <v>377</v>
      </c>
      <c r="B245" s="11" t="n">
        <v>37</v>
      </c>
      <c r="C245" s="11" t="s">
        <v>198</v>
      </c>
      <c r="D245" s="11" t="n">
        <v>2007</v>
      </c>
      <c r="E245" s="11" t="s">
        <v>89</v>
      </c>
      <c r="F245" s="11" t="s">
        <v>97</v>
      </c>
      <c r="G245" s="1" t="n">
        <v>16.3</v>
      </c>
      <c r="H245" s="1" t="n">
        <v>915</v>
      </c>
      <c r="I245" s="11" t="n">
        <f aca="false">(G245+10) / (H245/1000)</f>
        <v>28.7431693989071</v>
      </c>
      <c r="J245" s="11" t="n">
        <v>6.8</v>
      </c>
      <c r="K245" s="11" t="s">
        <v>47</v>
      </c>
      <c r="L245" s="11" t="s">
        <v>90</v>
      </c>
      <c r="M245" s="11" t="s">
        <v>378</v>
      </c>
      <c r="N245" s="11" t="s">
        <v>77</v>
      </c>
      <c r="O245" s="11" t="s">
        <v>50</v>
      </c>
      <c r="P245" s="11" t="s">
        <v>92</v>
      </c>
      <c r="Q245" s="11" t="s">
        <v>78</v>
      </c>
      <c r="R245" s="11" t="n">
        <v>2</v>
      </c>
      <c r="S245" s="11" t="str">
        <f aca="false">IF(R245&gt;=2,"&gt; 2","&lt; 2")</f>
        <v>&gt; 2</v>
      </c>
      <c r="T245" s="1" t="n">
        <v>2004</v>
      </c>
      <c r="U245" s="28" t="n">
        <v>6</v>
      </c>
      <c r="V245" s="11" t="s">
        <v>54</v>
      </c>
      <c r="W245" s="11" t="n">
        <f aca="false">R245 *U245</f>
        <v>12</v>
      </c>
      <c r="X245" s="2" t="n">
        <v>755.02</v>
      </c>
      <c r="Y245" s="2" t="n">
        <v>63.16</v>
      </c>
      <c r="Z245" s="13" t="n">
        <f aca="false">Y245*SQRT(AA245)</f>
        <v>154.709772154185</v>
      </c>
      <c r="AA245" s="11" t="n">
        <v>6</v>
      </c>
      <c r="AB245" s="2" t="n">
        <v>861.24</v>
      </c>
      <c r="AC245" s="2" t="n">
        <v>68.9</v>
      </c>
      <c r="AD245" s="13" t="n">
        <f aca="false">AC245*SQRT(AE245)</f>
        <v>168.769843277761</v>
      </c>
      <c r="AE245" s="11" t="n">
        <v>6</v>
      </c>
      <c r="AF245" s="11" t="n">
        <f aca="false">LN(AB245/X245)</f>
        <v>0.131628972265587</v>
      </c>
      <c r="AG245" s="11" t="n">
        <f aca="false">((AD245)^2/((AB245)^2 * AE245)) + ((Z245)^2/((X245)^2 * AA245))</f>
        <v>0.0133980421561959</v>
      </c>
      <c r="AH245" s="11" t="n">
        <f aca="false">1/AG245</f>
        <v>74.6377708281468</v>
      </c>
      <c r="AI245" s="11" t="n">
        <f aca="false">AH245/12</f>
        <v>6.2198142356789</v>
      </c>
      <c r="AJ245" s="11" t="n">
        <f aca="false">AI245*AF245</f>
        <v>0.818707755525282</v>
      </c>
      <c r="AK245" s="11" t="s">
        <v>379</v>
      </c>
      <c r="AL245" s="11" t="s">
        <v>380</v>
      </c>
      <c r="AM245" s="11" t="s">
        <v>267</v>
      </c>
      <c r="AN245" s="11" t="s">
        <v>58</v>
      </c>
      <c r="AO245" s="11" t="s">
        <v>94</v>
      </c>
      <c r="AP245" s="11" t="s">
        <v>154</v>
      </c>
      <c r="AQ245" s="11" t="s">
        <v>96</v>
      </c>
    </row>
    <row r="246" customFormat="false" ht="13.8" hidden="false" customHeight="false" outlineLevel="0" collapsed="false">
      <c r="A246" s="11" t="s">
        <v>377</v>
      </c>
      <c r="B246" s="11" t="n">
        <v>37</v>
      </c>
      <c r="C246" s="11" t="s">
        <v>198</v>
      </c>
      <c r="D246" s="11" t="n">
        <v>2007</v>
      </c>
      <c r="E246" s="11" t="s">
        <v>89</v>
      </c>
      <c r="F246" s="11" t="s">
        <v>46</v>
      </c>
      <c r="G246" s="1" t="n">
        <v>16.3</v>
      </c>
      <c r="H246" s="1" t="n">
        <v>915</v>
      </c>
      <c r="I246" s="11" t="n">
        <f aca="false">(G246+10) / (H246/1000)</f>
        <v>28.7431693989071</v>
      </c>
      <c r="J246" s="11" t="n">
        <v>6.8</v>
      </c>
      <c r="K246" s="11" t="s">
        <v>47</v>
      </c>
      <c r="L246" s="11" t="s">
        <v>90</v>
      </c>
      <c r="M246" s="11" t="s">
        <v>378</v>
      </c>
      <c r="N246" s="11" t="s">
        <v>77</v>
      </c>
      <c r="O246" s="11" t="s">
        <v>50</v>
      </c>
      <c r="P246" s="11" t="s">
        <v>92</v>
      </c>
      <c r="Q246" s="11" t="s">
        <v>78</v>
      </c>
      <c r="R246" s="11" t="n">
        <v>1.4</v>
      </c>
      <c r="S246" s="11" t="str">
        <f aca="false">IF(R246&gt;=2,"&gt; 2","&lt; 2")</f>
        <v>&lt; 2</v>
      </c>
      <c r="T246" s="1" t="n">
        <v>2005</v>
      </c>
      <c r="U246" s="28" t="n">
        <v>6</v>
      </c>
      <c r="V246" s="11" t="s">
        <v>54</v>
      </c>
      <c r="W246" s="11" t="n">
        <f aca="false">R246 *U246</f>
        <v>8.4</v>
      </c>
      <c r="X246" s="13" t="n">
        <v>884.21</v>
      </c>
      <c r="Y246" s="13" t="n">
        <v>60.29</v>
      </c>
      <c r="Z246" s="13" t="n">
        <f aca="false">Y246*SQRT(AA246)</f>
        <v>147.679736592398</v>
      </c>
      <c r="AA246" s="11" t="n">
        <v>6</v>
      </c>
      <c r="AB246" s="2" t="n">
        <v>970.33</v>
      </c>
      <c r="AC246" s="2" t="n">
        <v>97.61</v>
      </c>
      <c r="AD246" s="13" t="n">
        <f aca="false">AC246*SQRT(AE246)</f>
        <v>239.094693793066</v>
      </c>
      <c r="AE246" s="11" t="n">
        <v>6</v>
      </c>
      <c r="AF246" s="11" t="n">
        <f aca="false">LN(AB246/X246)</f>
        <v>0.0929416288393555</v>
      </c>
      <c r="AG246" s="11" t="n">
        <f aca="false">((AD246)^2/((AB246)^2 * AE246)) + ((Z246)^2/((X246)^2 * AA246))</f>
        <v>0.0147684982066011</v>
      </c>
      <c r="AH246" s="11" t="n">
        <f aca="false">1/AG246</f>
        <v>67.7116918735196</v>
      </c>
      <c r="AI246" s="11" t="n">
        <f aca="false">AH246/12</f>
        <v>5.64264098945996</v>
      </c>
      <c r="AJ246" s="11" t="n">
        <f aca="false">AI246*AF246</f>
        <v>0.524436244516122</v>
      </c>
      <c r="AK246" s="11" t="s">
        <v>379</v>
      </c>
      <c r="AL246" s="11" t="s">
        <v>380</v>
      </c>
      <c r="AM246" s="11" t="s">
        <v>267</v>
      </c>
      <c r="AN246" s="11" t="s">
        <v>58</v>
      </c>
      <c r="AO246" s="11" t="s">
        <v>94</v>
      </c>
      <c r="AP246" s="11" t="s">
        <v>154</v>
      </c>
      <c r="AQ246" s="11" t="s">
        <v>96</v>
      </c>
    </row>
    <row r="247" customFormat="false" ht="13.8" hidden="false" customHeight="false" outlineLevel="0" collapsed="false">
      <c r="A247" s="11" t="s">
        <v>377</v>
      </c>
      <c r="B247" s="11" t="n">
        <v>37</v>
      </c>
      <c r="C247" s="11" t="s">
        <v>198</v>
      </c>
      <c r="D247" s="11" t="n">
        <v>2007</v>
      </c>
      <c r="E247" s="11" t="s">
        <v>89</v>
      </c>
      <c r="F247" s="11" t="s">
        <v>97</v>
      </c>
      <c r="G247" s="1" t="n">
        <v>16.3</v>
      </c>
      <c r="H247" s="1" t="n">
        <v>915</v>
      </c>
      <c r="I247" s="11" t="n">
        <f aca="false">(G247+10) / (H247/1000)</f>
        <v>28.7431693989071</v>
      </c>
      <c r="J247" s="11" t="n">
        <v>6.8</v>
      </c>
      <c r="K247" s="11" t="s">
        <v>47</v>
      </c>
      <c r="L247" s="11" t="s">
        <v>90</v>
      </c>
      <c r="M247" s="11" t="s">
        <v>378</v>
      </c>
      <c r="N247" s="11" t="s">
        <v>77</v>
      </c>
      <c r="O247" s="11" t="s">
        <v>50</v>
      </c>
      <c r="P247" s="11" t="s">
        <v>92</v>
      </c>
      <c r="Q247" s="11" t="s">
        <v>78</v>
      </c>
      <c r="R247" s="11" t="n">
        <v>2</v>
      </c>
      <c r="S247" s="11" t="str">
        <f aca="false">IF(R247&gt;=2,"&gt; 2","&lt; 2")</f>
        <v>&gt; 2</v>
      </c>
      <c r="T247" s="1" t="n">
        <v>2005</v>
      </c>
      <c r="U247" s="28" t="n">
        <v>6</v>
      </c>
      <c r="V247" s="11" t="s">
        <v>54</v>
      </c>
      <c r="W247" s="11" t="n">
        <f aca="false">R247 *U247</f>
        <v>12</v>
      </c>
      <c r="X247" s="2" t="n">
        <v>809.57</v>
      </c>
      <c r="Y247" s="2" t="n">
        <v>71.77</v>
      </c>
      <c r="Z247" s="13" t="n">
        <f aca="false">Y247*SQRT(AA247)</f>
        <v>175.799878839549</v>
      </c>
      <c r="AA247" s="11" t="n">
        <v>6</v>
      </c>
      <c r="AB247" s="2" t="n">
        <v>892.82</v>
      </c>
      <c r="AC247" s="2" t="n">
        <v>71.77</v>
      </c>
      <c r="AD247" s="13" t="n">
        <f aca="false">AC247*SQRT(AE247)</f>
        <v>175.799878839549</v>
      </c>
      <c r="AE247" s="11" t="n">
        <v>6</v>
      </c>
      <c r="AF247" s="11" t="n">
        <f aca="false">LN(AB247/X247)</f>
        <v>0.097881750299163</v>
      </c>
      <c r="AG247" s="11" t="n">
        <f aca="false">((AD247)^2/((AB247)^2 * AE247)) + ((Z247)^2/((X247)^2 * AA247))</f>
        <v>0.0143210450288258</v>
      </c>
      <c r="AH247" s="11" t="n">
        <f aca="false">1/AG247</f>
        <v>69.82730645614</v>
      </c>
      <c r="AI247" s="11" t="n">
        <f aca="false">AH247/12</f>
        <v>5.81894220467834</v>
      </c>
      <c r="AJ247" s="11" t="n">
        <f aca="false">AI247*AF247</f>
        <v>0.569568247883586</v>
      </c>
      <c r="AK247" s="11" t="s">
        <v>379</v>
      </c>
      <c r="AL247" s="11" t="s">
        <v>380</v>
      </c>
      <c r="AM247" s="11" t="s">
        <v>267</v>
      </c>
      <c r="AN247" s="11" t="s">
        <v>58</v>
      </c>
      <c r="AO247" s="11" t="s">
        <v>94</v>
      </c>
      <c r="AP247" s="11" t="s">
        <v>154</v>
      </c>
      <c r="AQ247" s="11" t="s">
        <v>96</v>
      </c>
    </row>
    <row r="248" customFormat="false" ht="13.8" hidden="false" customHeight="false" outlineLevel="0" collapsed="false">
      <c r="A248" s="11" t="s">
        <v>377</v>
      </c>
      <c r="B248" s="11" t="n">
        <v>37</v>
      </c>
      <c r="C248" s="11" t="s">
        <v>198</v>
      </c>
      <c r="D248" s="11" t="n">
        <v>2007</v>
      </c>
      <c r="E248" s="11" t="s">
        <v>89</v>
      </c>
      <c r="F248" s="11" t="s">
        <v>46</v>
      </c>
      <c r="G248" s="1" t="n">
        <v>16.3</v>
      </c>
      <c r="H248" s="1" t="n">
        <v>915</v>
      </c>
      <c r="I248" s="11" t="n">
        <f aca="false">(G248+10) / (H248/1000)</f>
        <v>28.7431693989071</v>
      </c>
      <c r="J248" s="11" t="n">
        <v>6.8</v>
      </c>
      <c r="K248" s="11" t="s">
        <v>47</v>
      </c>
      <c r="L248" s="11" t="s">
        <v>90</v>
      </c>
      <c r="M248" s="11" t="s">
        <v>378</v>
      </c>
      <c r="N248" s="11" t="s">
        <v>77</v>
      </c>
      <c r="O248" s="11" t="s">
        <v>50</v>
      </c>
      <c r="P248" s="11" t="s">
        <v>92</v>
      </c>
      <c r="Q248" s="11" t="s">
        <v>78</v>
      </c>
      <c r="R248" s="11" t="n">
        <v>1.4</v>
      </c>
      <c r="S248" s="11" t="str">
        <f aca="false">IF(R248&gt;=2,"&gt; 2","&lt; 2")</f>
        <v>&lt; 2</v>
      </c>
      <c r="T248" s="1" t="n">
        <v>2002</v>
      </c>
      <c r="U248" s="28" t="n">
        <v>6</v>
      </c>
      <c r="V248" s="11" t="s">
        <v>54</v>
      </c>
      <c r="W248" s="11" t="n">
        <f aca="false">R248 *U248</f>
        <v>8.4</v>
      </c>
      <c r="X248" s="13" t="n">
        <v>528.23</v>
      </c>
      <c r="Y248" s="13" t="n">
        <v>66.03</v>
      </c>
      <c r="Z248" s="13" t="n">
        <f aca="false">Y248*SQRT(AA248)</f>
        <v>161.739807715973</v>
      </c>
      <c r="AA248" s="11" t="n">
        <v>6</v>
      </c>
      <c r="AB248" s="2" t="n">
        <v>591.39</v>
      </c>
      <c r="AC248" s="2" t="n">
        <v>83.25</v>
      </c>
      <c r="AD248" s="13" t="n">
        <f aca="false">AC248*SQRT(AE248)</f>
        <v>203.9200210867</v>
      </c>
      <c r="AE248" s="11" t="n">
        <v>6</v>
      </c>
      <c r="AF248" s="11" t="n">
        <f aca="false">LN(AB248/X248)</f>
        <v>0.112943903327905</v>
      </c>
      <c r="AG248" s="11" t="n">
        <f aca="false">((AD248)^2/((AB248)^2 * AE248)) + ((Z248)^2/((X248)^2 * AA248))</f>
        <v>0.0354417986430856</v>
      </c>
      <c r="AH248" s="11" t="n">
        <f aca="false">1/AG248</f>
        <v>28.215272313644</v>
      </c>
      <c r="AI248" s="11" t="n">
        <f aca="false">AH248/8</f>
        <v>3.5269090392055</v>
      </c>
      <c r="AJ248" s="11" t="n">
        <f aca="false">AI248*AF248</f>
        <v>0.398342873570341</v>
      </c>
      <c r="AK248" s="11" t="s">
        <v>379</v>
      </c>
      <c r="AL248" s="11" t="s">
        <v>380</v>
      </c>
      <c r="AM248" s="11" t="s">
        <v>282</v>
      </c>
      <c r="AN248" s="11" t="s">
        <v>58</v>
      </c>
      <c r="AO248" s="11" t="s">
        <v>94</v>
      </c>
      <c r="AP248" s="11" t="s">
        <v>154</v>
      </c>
      <c r="AQ248" s="11" t="s">
        <v>96</v>
      </c>
    </row>
    <row r="249" customFormat="false" ht="13.8" hidden="false" customHeight="false" outlineLevel="0" collapsed="false">
      <c r="A249" s="11" t="s">
        <v>377</v>
      </c>
      <c r="B249" s="11" t="n">
        <v>37</v>
      </c>
      <c r="C249" s="11" t="s">
        <v>198</v>
      </c>
      <c r="D249" s="11" t="n">
        <v>2007</v>
      </c>
      <c r="E249" s="11" t="s">
        <v>89</v>
      </c>
      <c r="F249" s="11" t="s">
        <v>97</v>
      </c>
      <c r="G249" s="1" t="n">
        <v>16.3</v>
      </c>
      <c r="H249" s="1" t="n">
        <v>915</v>
      </c>
      <c r="I249" s="11" t="n">
        <f aca="false">(G249+10) / (H249/1000)</f>
        <v>28.7431693989071</v>
      </c>
      <c r="J249" s="11" t="n">
        <v>6.8</v>
      </c>
      <c r="K249" s="11" t="s">
        <v>47</v>
      </c>
      <c r="L249" s="11" t="s">
        <v>90</v>
      </c>
      <c r="M249" s="11" t="s">
        <v>378</v>
      </c>
      <c r="N249" s="11" t="s">
        <v>77</v>
      </c>
      <c r="O249" s="11" t="s">
        <v>50</v>
      </c>
      <c r="P249" s="11" t="s">
        <v>92</v>
      </c>
      <c r="Q249" s="11" t="s">
        <v>78</v>
      </c>
      <c r="R249" s="11" t="n">
        <v>2</v>
      </c>
      <c r="S249" s="11" t="str">
        <f aca="false">IF(R249&gt;=2,"&gt; 2","&lt; 2")</f>
        <v>&gt; 2</v>
      </c>
      <c r="T249" s="1" t="n">
        <v>2002</v>
      </c>
      <c r="U249" s="28" t="n">
        <v>6</v>
      </c>
      <c r="V249" s="11" t="s">
        <v>54</v>
      </c>
      <c r="W249" s="11" t="n">
        <f aca="false">R249 *U249</f>
        <v>12</v>
      </c>
      <c r="X249" s="2" t="n">
        <v>488.04</v>
      </c>
      <c r="Y249" s="2" t="n">
        <v>74.6399999999999</v>
      </c>
      <c r="Z249" s="13" t="n">
        <f aca="false">Y249*SQRT(AA249)</f>
        <v>182.829914401336</v>
      </c>
      <c r="AA249" s="11" t="n">
        <v>6</v>
      </c>
      <c r="AB249" s="2" t="n">
        <v>525.36</v>
      </c>
      <c r="AC249" s="2" t="n">
        <v>80.38</v>
      </c>
      <c r="AD249" s="13" t="n">
        <f aca="false">AC249*SQRT(AE249)</f>
        <v>196.889985524912</v>
      </c>
      <c r="AE249" s="11" t="n">
        <v>6</v>
      </c>
      <c r="AF249" s="11" t="n">
        <f aca="false">LN(AB249/X249)</f>
        <v>0.0736863721755838</v>
      </c>
      <c r="AG249" s="11" t="n">
        <f aca="false">((AD249)^2/((AB249)^2 * AE249)) + ((Z249)^2/((X249)^2 * AA249))</f>
        <v>0.0467990720389531</v>
      </c>
      <c r="AH249" s="11" t="n">
        <f aca="false">1/AG249</f>
        <v>21.3679450559971</v>
      </c>
      <c r="AI249" s="11" t="n">
        <f aca="false">AH249/8</f>
        <v>2.67099313199964</v>
      </c>
      <c r="AJ249" s="11" t="n">
        <f aca="false">AI249*AF249</f>
        <v>0.196815794002954</v>
      </c>
      <c r="AK249" s="11" t="s">
        <v>379</v>
      </c>
      <c r="AL249" s="11" t="s">
        <v>380</v>
      </c>
      <c r="AM249" s="11" t="s">
        <v>282</v>
      </c>
      <c r="AN249" s="11" t="s">
        <v>58</v>
      </c>
      <c r="AO249" s="11" t="s">
        <v>94</v>
      </c>
      <c r="AP249" s="11" t="s">
        <v>154</v>
      </c>
      <c r="AQ249" s="11" t="s">
        <v>96</v>
      </c>
    </row>
    <row r="250" customFormat="false" ht="13.8" hidden="false" customHeight="false" outlineLevel="0" collapsed="false">
      <c r="A250" s="11" t="s">
        <v>377</v>
      </c>
      <c r="B250" s="11" t="n">
        <v>37</v>
      </c>
      <c r="C250" s="11" t="s">
        <v>198</v>
      </c>
      <c r="D250" s="11" t="n">
        <v>2007</v>
      </c>
      <c r="E250" s="11" t="s">
        <v>89</v>
      </c>
      <c r="F250" s="11" t="s">
        <v>46</v>
      </c>
      <c r="G250" s="1" t="n">
        <v>16.3</v>
      </c>
      <c r="H250" s="1" t="n">
        <v>915</v>
      </c>
      <c r="I250" s="11" t="n">
        <f aca="false">(G250+10) / (H250/1000)</f>
        <v>28.7431693989071</v>
      </c>
      <c r="J250" s="11" t="n">
        <v>6.8</v>
      </c>
      <c r="K250" s="11" t="s">
        <v>47</v>
      </c>
      <c r="L250" s="11" t="s">
        <v>90</v>
      </c>
      <c r="M250" s="11" t="s">
        <v>378</v>
      </c>
      <c r="N250" s="11" t="s">
        <v>77</v>
      </c>
      <c r="O250" s="11" t="s">
        <v>50</v>
      </c>
      <c r="P250" s="11" t="s">
        <v>92</v>
      </c>
      <c r="Q250" s="11" t="s">
        <v>78</v>
      </c>
      <c r="R250" s="11" t="n">
        <v>1.4</v>
      </c>
      <c r="S250" s="11" t="str">
        <f aca="false">IF(R250&gt;=2,"&gt; 2","&lt; 2")</f>
        <v>&lt; 2</v>
      </c>
      <c r="T250" s="1" t="n">
        <v>2003</v>
      </c>
      <c r="U250" s="28" t="n">
        <v>6</v>
      </c>
      <c r="V250" s="11" t="s">
        <v>54</v>
      </c>
      <c r="W250" s="11" t="n">
        <f aca="false">R250 *U250</f>
        <v>8.4</v>
      </c>
      <c r="X250" s="13" t="n">
        <v>588.52</v>
      </c>
      <c r="Y250" s="13" t="n">
        <v>80.38</v>
      </c>
      <c r="Z250" s="13" t="n">
        <f aca="false">Y250*SQRT(AA250)</f>
        <v>196.889985524912</v>
      </c>
      <c r="AA250" s="11" t="n">
        <v>6</v>
      </c>
      <c r="AB250" s="2" t="n">
        <v>657.42</v>
      </c>
      <c r="AC250" s="2" t="n">
        <v>91.86</v>
      </c>
      <c r="AD250" s="13" t="n">
        <f aca="false">AC250*SQRT(AE250)</f>
        <v>225.010127772063</v>
      </c>
      <c r="AE250" s="11" t="n">
        <v>6</v>
      </c>
      <c r="AF250" s="11" t="n">
        <f aca="false">LN(AB250/X250)</f>
        <v>0.110712172815611</v>
      </c>
      <c r="AG250" s="11" t="n">
        <f aca="false">((AD250)^2/((AB250)^2 * AE250)) + ((Z250)^2/((X250)^2 * AA250))</f>
        <v>0.0381779895459914</v>
      </c>
      <c r="AH250" s="11" t="n">
        <f aca="false">1/AG250</f>
        <v>26.1931026722961</v>
      </c>
      <c r="AI250" s="11" t="n">
        <f aca="false">AH250/8</f>
        <v>3.27413783403701</v>
      </c>
      <c r="AJ250" s="11" t="n">
        <f aca="false">AI250*AF250</f>
        <v>0.362486913704036</v>
      </c>
      <c r="AK250" s="11" t="s">
        <v>379</v>
      </c>
      <c r="AL250" s="11" t="s">
        <v>380</v>
      </c>
      <c r="AM250" s="11" t="s">
        <v>282</v>
      </c>
      <c r="AN250" s="11" t="s">
        <v>58</v>
      </c>
      <c r="AO250" s="11" t="s">
        <v>94</v>
      </c>
      <c r="AP250" s="11" t="s">
        <v>154</v>
      </c>
      <c r="AQ250" s="11" t="s">
        <v>96</v>
      </c>
    </row>
    <row r="251" customFormat="false" ht="13.8" hidden="false" customHeight="false" outlineLevel="0" collapsed="false">
      <c r="A251" s="11" t="s">
        <v>377</v>
      </c>
      <c r="B251" s="11" t="n">
        <v>37</v>
      </c>
      <c r="C251" s="11" t="s">
        <v>198</v>
      </c>
      <c r="D251" s="11" t="n">
        <v>2007</v>
      </c>
      <c r="E251" s="11" t="s">
        <v>89</v>
      </c>
      <c r="F251" s="11" t="s">
        <v>97</v>
      </c>
      <c r="G251" s="1" t="n">
        <v>16.3</v>
      </c>
      <c r="H251" s="1" t="n">
        <v>915</v>
      </c>
      <c r="I251" s="11" t="n">
        <f aca="false">(G251+10) / (H251/1000)</f>
        <v>28.7431693989071</v>
      </c>
      <c r="J251" s="11" t="n">
        <v>6.8</v>
      </c>
      <c r="K251" s="11" t="s">
        <v>47</v>
      </c>
      <c r="L251" s="11" t="s">
        <v>90</v>
      </c>
      <c r="M251" s="11" t="s">
        <v>378</v>
      </c>
      <c r="N251" s="11" t="s">
        <v>77</v>
      </c>
      <c r="O251" s="11" t="s">
        <v>50</v>
      </c>
      <c r="P251" s="11" t="s">
        <v>92</v>
      </c>
      <c r="Q251" s="11" t="s">
        <v>78</v>
      </c>
      <c r="R251" s="11" t="n">
        <v>2</v>
      </c>
      <c r="S251" s="11" t="str">
        <f aca="false">IF(R251&gt;=2,"&gt; 2","&lt; 2")</f>
        <v>&gt; 2</v>
      </c>
      <c r="T251" s="1" t="n">
        <v>2003</v>
      </c>
      <c r="U251" s="28" t="n">
        <v>6</v>
      </c>
      <c r="V251" s="11" t="s">
        <v>54</v>
      </c>
      <c r="W251" s="11" t="n">
        <f aca="false">R251 *U251</f>
        <v>12</v>
      </c>
      <c r="X251" s="2" t="n">
        <v>522.49</v>
      </c>
      <c r="Y251" s="2" t="n">
        <v>57.41</v>
      </c>
      <c r="Z251" s="13" t="n">
        <f aca="false">Y251*SQRT(AA251)</f>
        <v>140.625206133182</v>
      </c>
      <c r="AA251" s="11" t="n">
        <v>6</v>
      </c>
      <c r="AB251" s="2" t="n">
        <v>516.75</v>
      </c>
      <c r="AC251" s="2" t="n">
        <v>80.38</v>
      </c>
      <c r="AD251" s="13" t="n">
        <f aca="false">AC251*SQRT(AE251)</f>
        <v>196.889985524912</v>
      </c>
      <c r="AE251" s="11" t="n">
        <v>6</v>
      </c>
      <c r="AF251" s="11" t="n">
        <f aca="false">LN(AB251/X251)</f>
        <v>-0.0110466463379593</v>
      </c>
      <c r="AG251" s="11" t="n">
        <f aca="false">((AD251)^2/((AB251)^2 * AE251)) + ((Z251)^2/((X251)^2 * AA251))</f>
        <v>0.0362686332399755</v>
      </c>
      <c r="AH251" s="11" t="n">
        <f aca="false">1/AG251</f>
        <v>27.5720343080862</v>
      </c>
      <c r="AI251" s="11" t="n">
        <f aca="false">AH251/8</f>
        <v>3.44650428851078</v>
      </c>
      <c r="AJ251" s="11" t="n">
        <f aca="false">AI251*AF251</f>
        <v>-0.0380723139774386</v>
      </c>
      <c r="AK251" s="11" t="s">
        <v>379</v>
      </c>
      <c r="AL251" s="11" t="s">
        <v>380</v>
      </c>
      <c r="AM251" s="11" t="s">
        <v>282</v>
      </c>
      <c r="AN251" s="11" t="s">
        <v>58</v>
      </c>
      <c r="AO251" s="11" t="s">
        <v>94</v>
      </c>
      <c r="AP251" s="11" t="s">
        <v>154</v>
      </c>
      <c r="AQ251" s="11" t="s">
        <v>96</v>
      </c>
    </row>
    <row r="252" customFormat="false" ht="13.8" hidden="false" customHeight="false" outlineLevel="0" collapsed="false">
      <c r="A252" s="11" t="s">
        <v>377</v>
      </c>
      <c r="B252" s="11" t="n">
        <v>37</v>
      </c>
      <c r="C252" s="11" t="s">
        <v>198</v>
      </c>
      <c r="D252" s="11" t="n">
        <v>2007</v>
      </c>
      <c r="E252" s="11" t="s">
        <v>89</v>
      </c>
      <c r="F252" s="11" t="s">
        <v>46</v>
      </c>
      <c r="G252" s="1" t="n">
        <v>16.3</v>
      </c>
      <c r="H252" s="1" t="n">
        <v>915</v>
      </c>
      <c r="I252" s="11" t="n">
        <f aca="false">(G252+10) / (H252/1000)</f>
        <v>28.7431693989071</v>
      </c>
      <c r="J252" s="11" t="n">
        <v>6.8</v>
      </c>
      <c r="K252" s="11" t="s">
        <v>47</v>
      </c>
      <c r="L252" s="11" t="s">
        <v>90</v>
      </c>
      <c r="M252" s="11" t="s">
        <v>378</v>
      </c>
      <c r="N252" s="11" t="s">
        <v>77</v>
      </c>
      <c r="O252" s="11" t="s">
        <v>50</v>
      </c>
      <c r="P252" s="11" t="s">
        <v>92</v>
      </c>
      <c r="Q252" s="11" t="s">
        <v>78</v>
      </c>
      <c r="R252" s="11" t="n">
        <v>1.4</v>
      </c>
      <c r="S252" s="11" t="str">
        <f aca="false">IF(R252&gt;=2,"&gt; 2","&lt; 2")</f>
        <v>&lt; 2</v>
      </c>
      <c r="T252" s="1" t="n">
        <v>2004</v>
      </c>
      <c r="U252" s="28" t="n">
        <v>6</v>
      </c>
      <c r="V252" s="11" t="s">
        <v>54</v>
      </c>
      <c r="W252" s="11" t="n">
        <f aca="false">R252 *U252</f>
        <v>8.4</v>
      </c>
      <c r="X252" s="13" t="n">
        <v>485.17</v>
      </c>
      <c r="Y252" s="13" t="n">
        <v>63.16</v>
      </c>
      <c r="Z252" s="13" t="n">
        <f aca="false">Y252*SQRT(AA252)</f>
        <v>154.709772154186</v>
      </c>
      <c r="AA252" s="11" t="n">
        <v>6</v>
      </c>
      <c r="AB252" s="2" t="n">
        <v>602.87</v>
      </c>
      <c r="AC252" s="2" t="n">
        <v>97.61</v>
      </c>
      <c r="AD252" s="13" t="n">
        <f aca="false">AC252*SQRT(AE252)</f>
        <v>239.094693793066</v>
      </c>
      <c r="AE252" s="11" t="n">
        <v>6</v>
      </c>
      <c r="AF252" s="11" t="n">
        <f aca="false">LN(AB252/X252)</f>
        <v>0.217202239776338</v>
      </c>
      <c r="AG252" s="11" t="n">
        <f aca="false">((AD252)^2/((AB252)^2 * AE252)) + ((Z252)^2/((X252)^2 * AA252))</f>
        <v>0.0431616199015454</v>
      </c>
      <c r="AH252" s="11" t="n">
        <f aca="false">1/AG252</f>
        <v>23.1687319030441</v>
      </c>
      <c r="AI252" s="11" t="n">
        <f aca="false">AH252/8</f>
        <v>2.89609148788052</v>
      </c>
      <c r="AJ252" s="11" t="n">
        <f aca="false">AI252*AF252</f>
        <v>0.629037557764836</v>
      </c>
      <c r="AK252" s="11" t="s">
        <v>379</v>
      </c>
      <c r="AL252" s="11" t="s">
        <v>380</v>
      </c>
      <c r="AM252" s="11" t="s">
        <v>282</v>
      </c>
      <c r="AN252" s="11" t="s">
        <v>58</v>
      </c>
      <c r="AO252" s="11" t="s">
        <v>94</v>
      </c>
      <c r="AP252" s="11" t="s">
        <v>154</v>
      </c>
      <c r="AQ252" s="11" t="s">
        <v>96</v>
      </c>
    </row>
    <row r="253" customFormat="false" ht="13.8" hidden="false" customHeight="false" outlineLevel="0" collapsed="false">
      <c r="A253" s="11" t="s">
        <v>377</v>
      </c>
      <c r="B253" s="11" t="n">
        <v>37</v>
      </c>
      <c r="C253" s="11" t="s">
        <v>198</v>
      </c>
      <c r="D253" s="11" t="n">
        <v>2007</v>
      </c>
      <c r="E253" s="11" t="s">
        <v>89</v>
      </c>
      <c r="F253" s="11" t="s">
        <v>97</v>
      </c>
      <c r="G253" s="1" t="n">
        <v>16.3</v>
      </c>
      <c r="H253" s="1" t="n">
        <v>915</v>
      </c>
      <c r="I253" s="11" t="n">
        <f aca="false">(G253+10) / (H253/1000)</f>
        <v>28.7431693989071</v>
      </c>
      <c r="J253" s="11" t="n">
        <v>6.8</v>
      </c>
      <c r="K253" s="11" t="s">
        <v>47</v>
      </c>
      <c r="L253" s="11" t="s">
        <v>90</v>
      </c>
      <c r="M253" s="11" t="s">
        <v>378</v>
      </c>
      <c r="N253" s="11" t="s">
        <v>77</v>
      </c>
      <c r="O253" s="11" t="s">
        <v>50</v>
      </c>
      <c r="P253" s="11" t="s">
        <v>92</v>
      </c>
      <c r="Q253" s="11" t="s">
        <v>78</v>
      </c>
      <c r="R253" s="11" t="n">
        <v>2</v>
      </c>
      <c r="S253" s="11" t="str">
        <f aca="false">IF(R253&gt;=2,"&gt; 2","&lt; 2")</f>
        <v>&gt; 2</v>
      </c>
      <c r="T253" s="1" t="n">
        <v>2004</v>
      </c>
      <c r="U253" s="28" t="n">
        <v>6</v>
      </c>
      <c r="V253" s="11" t="s">
        <v>54</v>
      </c>
      <c r="W253" s="11" t="n">
        <f aca="false">R253 *U253</f>
        <v>12</v>
      </c>
      <c r="X253" s="2" t="n">
        <v>427.75</v>
      </c>
      <c r="Y253" s="2" t="n">
        <v>74.64</v>
      </c>
      <c r="Z253" s="13" t="n">
        <f aca="false">Y253*SQRT(AA253)</f>
        <v>182.829914401336</v>
      </c>
      <c r="AA253" s="11" t="n">
        <v>6</v>
      </c>
      <c r="AB253" s="2" t="n">
        <v>508.13</v>
      </c>
      <c r="AC253" s="2" t="n">
        <v>89</v>
      </c>
      <c r="AD253" s="13" t="n">
        <f aca="false">AC253*SQRT(AE253)</f>
        <v>218.004587107703</v>
      </c>
      <c r="AE253" s="11" t="n">
        <v>6</v>
      </c>
      <c r="AF253" s="11" t="n">
        <f aca="false">LN(AB253/X253)</f>
        <v>0.17219840757976</v>
      </c>
      <c r="AG253" s="11" t="n">
        <f aca="false">((AD253)^2/((AB253)^2 * AE253)) + ((Z253)^2/((X253)^2 * AA253))</f>
        <v>0.0611265451961634</v>
      </c>
      <c r="AH253" s="11" t="n">
        <f aca="false">1/AG253</f>
        <v>16.359504643864</v>
      </c>
      <c r="AI253" s="11" t="n">
        <f aca="false">AH253/8</f>
        <v>2.044938080483</v>
      </c>
      <c r="AJ253" s="11" t="n">
        <f aca="false">AI253*AF253</f>
        <v>0.352135081058384</v>
      </c>
      <c r="AK253" s="11" t="s">
        <v>379</v>
      </c>
      <c r="AL253" s="11" t="s">
        <v>380</v>
      </c>
      <c r="AM253" s="11" t="s">
        <v>282</v>
      </c>
      <c r="AN253" s="11" t="s">
        <v>58</v>
      </c>
      <c r="AO253" s="11" t="s">
        <v>94</v>
      </c>
      <c r="AP253" s="11" t="s">
        <v>154</v>
      </c>
      <c r="AQ253" s="11" t="s">
        <v>96</v>
      </c>
    </row>
    <row r="254" customFormat="false" ht="13.8" hidden="false" customHeight="false" outlineLevel="0" collapsed="false">
      <c r="A254" s="11" t="s">
        <v>377</v>
      </c>
      <c r="B254" s="11" t="n">
        <v>37</v>
      </c>
      <c r="C254" s="11" t="s">
        <v>198</v>
      </c>
      <c r="D254" s="11" t="n">
        <v>2007</v>
      </c>
      <c r="E254" s="11" t="s">
        <v>89</v>
      </c>
      <c r="F254" s="11" t="s">
        <v>46</v>
      </c>
      <c r="G254" s="1" t="n">
        <v>16.3</v>
      </c>
      <c r="H254" s="1" t="n">
        <v>915</v>
      </c>
      <c r="I254" s="11" t="n">
        <f aca="false">(G254+10) / (H254/1000)</f>
        <v>28.7431693989071</v>
      </c>
      <c r="J254" s="11" t="n">
        <v>6.8</v>
      </c>
      <c r="K254" s="11" t="s">
        <v>47</v>
      </c>
      <c r="L254" s="11" t="s">
        <v>90</v>
      </c>
      <c r="M254" s="11" t="s">
        <v>378</v>
      </c>
      <c r="N254" s="11" t="s">
        <v>77</v>
      </c>
      <c r="O254" s="11" t="s">
        <v>50</v>
      </c>
      <c r="P254" s="11" t="s">
        <v>92</v>
      </c>
      <c r="Q254" s="11" t="s">
        <v>78</v>
      </c>
      <c r="R254" s="11" t="n">
        <v>1.4</v>
      </c>
      <c r="S254" s="11" t="str">
        <f aca="false">IF(R254&gt;=2,"&gt; 2","&lt; 2")</f>
        <v>&lt; 2</v>
      </c>
      <c r="T254" s="1" t="n">
        <v>2005</v>
      </c>
      <c r="U254" s="28" t="n">
        <v>6</v>
      </c>
      <c r="V254" s="11" t="s">
        <v>54</v>
      </c>
      <c r="W254" s="11" t="n">
        <f aca="false">R254 *U254</f>
        <v>8.4</v>
      </c>
      <c r="X254" s="13" t="n">
        <v>565.55</v>
      </c>
      <c r="Y254" s="13" t="n">
        <v>91.87</v>
      </c>
      <c r="Z254" s="13" t="n">
        <f aca="false">Y254*SQRT(AA254)</f>
        <v>225.034622669491</v>
      </c>
      <c r="AA254" s="11" t="n">
        <v>6</v>
      </c>
      <c r="AB254" s="2" t="n">
        <v>640.19</v>
      </c>
      <c r="AC254" s="2" t="n">
        <v>111.96</v>
      </c>
      <c r="AD254" s="13" t="n">
        <f aca="false">AC254*SQRT(AE254)</f>
        <v>274.244871602004</v>
      </c>
      <c r="AE254" s="11" t="n">
        <v>6</v>
      </c>
      <c r="AF254" s="11" t="n">
        <f aca="false">LN(AB254/X254)</f>
        <v>0.123966298317665</v>
      </c>
      <c r="AG254" s="11" t="n">
        <f aca="false">((AD254)^2/((AB254)^2 * AE254)) + ((Z254)^2/((X254)^2 * AA254))</f>
        <v>0.0569729022174821</v>
      </c>
      <c r="AH254" s="11" t="n">
        <f aca="false">1/AG254</f>
        <v>17.5522039615028</v>
      </c>
      <c r="AI254" s="11" t="n">
        <f aca="false">AH254/8</f>
        <v>2.19402549518785</v>
      </c>
      <c r="AJ254" s="11" t="n">
        <f aca="false">AI254*AF254</f>
        <v>0.271985219053019</v>
      </c>
      <c r="AK254" s="11" t="s">
        <v>379</v>
      </c>
      <c r="AL254" s="11" t="s">
        <v>380</v>
      </c>
      <c r="AM254" s="11" t="s">
        <v>282</v>
      </c>
      <c r="AN254" s="11" t="s">
        <v>58</v>
      </c>
      <c r="AO254" s="11" t="s">
        <v>94</v>
      </c>
      <c r="AP254" s="11" t="s">
        <v>154</v>
      </c>
      <c r="AQ254" s="11" t="s">
        <v>96</v>
      </c>
    </row>
    <row r="255" customFormat="false" ht="13.8" hidden="false" customHeight="false" outlineLevel="0" collapsed="false">
      <c r="A255" s="11" t="s">
        <v>377</v>
      </c>
      <c r="B255" s="11" t="n">
        <v>37</v>
      </c>
      <c r="C255" s="11" t="s">
        <v>198</v>
      </c>
      <c r="D255" s="11" t="n">
        <v>2007</v>
      </c>
      <c r="E255" s="11" t="s">
        <v>89</v>
      </c>
      <c r="F255" s="11" t="s">
        <v>97</v>
      </c>
      <c r="G255" s="1" t="n">
        <v>16.3</v>
      </c>
      <c r="H255" s="1" t="n">
        <v>915</v>
      </c>
      <c r="I255" s="11" t="n">
        <f aca="false">(G255+10) / (H255/1000)</f>
        <v>28.7431693989071</v>
      </c>
      <c r="J255" s="11" t="n">
        <v>6.8</v>
      </c>
      <c r="K255" s="11" t="s">
        <v>47</v>
      </c>
      <c r="L255" s="11" t="s">
        <v>90</v>
      </c>
      <c r="M255" s="11" t="s">
        <v>378</v>
      </c>
      <c r="N255" s="11" t="s">
        <v>77</v>
      </c>
      <c r="O255" s="11" t="s">
        <v>50</v>
      </c>
      <c r="P255" s="11" t="s">
        <v>92</v>
      </c>
      <c r="Q255" s="11" t="s">
        <v>78</v>
      </c>
      <c r="R255" s="11" t="n">
        <v>2</v>
      </c>
      <c r="S255" s="11" t="str">
        <f aca="false">IF(R255&gt;=2,"&gt; 2","&lt; 2")</f>
        <v>&gt; 2</v>
      </c>
      <c r="T255" s="1" t="n">
        <v>2005</v>
      </c>
      <c r="U255" s="28" t="n">
        <v>6</v>
      </c>
      <c r="V255" s="11" t="s">
        <v>54</v>
      </c>
      <c r="W255" s="11" t="n">
        <f aca="false">R255 *U255</f>
        <v>12</v>
      </c>
      <c r="X255" s="2" t="n">
        <v>470.81</v>
      </c>
      <c r="Y255" s="2" t="n">
        <v>86.1300000000001</v>
      </c>
      <c r="Z255" s="13" t="n">
        <f aca="false">Y255*SQRT(AA255)</f>
        <v>210.974551545915</v>
      </c>
      <c r="AA255" s="11" t="n">
        <v>6</v>
      </c>
      <c r="AB255" s="2" t="n">
        <v>597.13</v>
      </c>
      <c r="AC255" s="2" t="n">
        <v>94.74</v>
      </c>
      <c r="AD255" s="13" t="n">
        <f aca="false">AC255*SQRT(AE255)</f>
        <v>232.064658231278</v>
      </c>
      <c r="AE255" s="11" t="n">
        <v>6</v>
      </c>
      <c r="AF255" s="11" t="n">
        <f aca="false">LN(AB255/X255)</f>
        <v>0.237680229528865</v>
      </c>
      <c r="AG255" s="11" t="n">
        <f aca="false">((AD255)^2/((AB255)^2 * AE255)) + ((Z255)^2/((X255)^2 * AA255))</f>
        <v>0.0586397104721114</v>
      </c>
      <c r="AH255" s="11" t="n">
        <f aca="false">1/AG255</f>
        <v>17.0532902012808</v>
      </c>
      <c r="AI255" s="11" t="n">
        <f aca="false">AH255/8</f>
        <v>2.1316612751601</v>
      </c>
      <c r="AJ255" s="11" t="n">
        <f aca="false">AI255*AF255</f>
        <v>0.506653741157845</v>
      </c>
      <c r="AK255" s="11" t="s">
        <v>379</v>
      </c>
      <c r="AL255" s="11" t="s">
        <v>380</v>
      </c>
      <c r="AM255" s="11" t="s">
        <v>282</v>
      </c>
      <c r="AN255" s="11" t="s">
        <v>58</v>
      </c>
      <c r="AO255" s="11" t="s">
        <v>94</v>
      </c>
      <c r="AP255" s="11" t="s">
        <v>154</v>
      </c>
      <c r="AQ255" s="11" t="s">
        <v>96</v>
      </c>
    </row>
    <row r="256" customFormat="false" ht="13.8" hidden="false" customHeight="false" outlineLevel="0" collapsed="false">
      <c r="A256" s="11" t="s">
        <v>381</v>
      </c>
      <c r="B256" s="11" t="n">
        <v>39</v>
      </c>
      <c r="C256" s="11" t="s">
        <v>382</v>
      </c>
      <c r="D256" s="11" t="n">
        <v>2014</v>
      </c>
      <c r="E256" s="11" t="s">
        <v>383</v>
      </c>
      <c r="F256" s="11" t="s">
        <v>46</v>
      </c>
      <c r="G256" s="1" t="n">
        <v>1.7</v>
      </c>
      <c r="H256" s="1" t="n">
        <v>902</v>
      </c>
      <c r="I256" s="11" t="n">
        <f aca="false">(G256+10) / (H256/1000)</f>
        <v>12.9711751662971</v>
      </c>
      <c r="J256" s="11" t="n">
        <v>7.8</v>
      </c>
      <c r="K256" s="11" t="s">
        <v>74</v>
      </c>
      <c r="L256" s="11" t="s">
        <v>90</v>
      </c>
      <c r="M256" s="11" t="s">
        <v>384</v>
      </c>
      <c r="N256" s="11" t="s">
        <v>50</v>
      </c>
      <c r="O256" s="11" t="s">
        <v>77</v>
      </c>
      <c r="P256" s="11" t="s">
        <v>92</v>
      </c>
      <c r="Q256" s="11" t="s">
        <v>184</v>
      </c>
      <c r="R256" s="11" t="n">
        <v>2</v>
      </c>
      <c r="S256" s="11" t="str">
        <f aca="false">IF(R256&gt;=2,"&gt; 2","&lt; 2")</f>
        <v>&gt; 2</v>
      </c>
      <c r="T256" s="30" t="n">
        <v>37820</v>
      </c>
      <c r="U256" s="28" t="n">
        <v>3</v>
      </c>
      <c r="V256" s="11" t="s">
        <v>80</v>
      </c>
      <c r="W256" s="11" t="n">
        <f aca="false">R256 *U256</f>
        <v>6</v>
      </c>
      <c r="X256" s="13" t="n">
        <v>0.36</v>
      </c>
      <c r="Y256" s="13" t="n">
        <v>0.04</v>
      </c>
      <c r="Z256" s="13" t="n">
        <f aca="false">Y256*SQRT(AA256)</f>
        <v>0.08</v>
      </c>
      <c r="AA256" s="11" t="n">
        <v>4</v>
      </c>
      <c r="AB256" s="2" t="n">
        <v>0.52</v>
      </c>
      <c r="AC256" s="2" t="n">
        <v>0.07</v>
      </c>
      <c r="AD256" s="13" t="n">
        <f aca="false">AC256*SQRT(AE256)</f>
        <v>0.14</v>
      </c>
      <c r="AE256" s="11" t="n">
        <v>4</v>
      </c>
      <c r="AF256" s="11" t="n">
        <f aca="false">LN(AB256/X256)</f>
        <v>0.367724780125317</v>
      </c>
      <c r="AG256" s="11" t="n">
        <f aca="false">((AD256)^2/((AB256)^2 * AE256)) + ((Z256)^2/((X256)^2 * AA256))</f>
        <v>0.0304669807874936</v>
      </c>
      <c r="AH256" s="11" t="n">
        <f aca="false">1/AG256</f>
        <v>32.8224187022329</v>
      </c>
      <c r="AI256" s="11" t="n">
        <f aca="false">AH256/14</f>
        <v>2.34445847873092</v>
      </c>
      <c r="AJ256" s="11" t="n">
        <f aca="false">AI256*AF256</f>
        <v>0.862115478604263</v>
      </c>
      <c r="AK256" s="11" t="s">
        <v>385</v>
      </c>
      <c r="AL256" s="11" t="s">
        <v>294</v>
      </c>
      <c r="AM256" s="11" t="s">
        <v>267</v>
      </c>
      <c r="AN256" s="11" t="s">
        <v>58</v>
      </c>
      <c r="AO256" s="11" t="s">
        <v>59</v>
      </c>
      <c r="AP256" s="11" t="s">
        <v>65</v>
      </c>
      <c r="AQ256" s="11" t="s">
        <v>386</v>
      </c>
    </row>
    <row r="257" customFormat="false" ht="13.8" hidden="false" customHeight="false" outlineLevel="0" collapsed="false">
      <c r="A257" s="11" t="s">
        <v>381</v>
      </c>
      <c r="B257" s="11" t="n">
        <v>39</v>
      </c>
      <c r="C257" s="11" t="s">
        <v>382</v>
      </c>
      <c r="D257" s="11" t="n">
        <v>2014</v>
      </c>
      <c r="E257" s="11" t="s">
        <v>383</v>
      </c>
      <c r="F257" s="11" t="s">
        <v>97</v>
      </c>
      <c r="G257" s="1" t="n">
        <v>1.7</v>
      </c>
      <c r="H257" s="1" t="n">
        <v>902</v>
      </c>
      <c r="I257" s="11" t="n">
        <f aca="false">(G257+10) / (H257/1000)</f>
        <v>12.9711751662971</v>
      </c>
      <c r="J257" s="11" t="n">
        <v>7.8</v>
      </c>
      <c r="K257" s="11" t="s">
        <v>74</v>
      </c>
      <c r="L257" s="11" t="s">
        <v>90</v>
      </c>
      <c r="M257" s="11" t="s">
        <v>384</v>
      </c>
      <c r="N257" s="11" t="s">
        <v>50</v>
      </c>
      <c r="O257" s="11" t="s">
        <v>77</v>
      </c>
      <c r="P257" s="11" t="s">
        <v>92</v>
      </c>
      <c r="Q257" s="11" t="s">
        <v>184</v>
      </c>
      <c r="R257" s="11" t="n">
        <v>2</v>
      </c>
      <c r="S257" s="11" t="str">
        <f aca="false">IF(R257&gt;=2,"&gt; 2","&lt; 2")</f>
        <v>&gt; 2</v>
      </c>
      <c r="T257" s="30" t="n">
        <v>37820</v>
      </c>
      <c r="U257" s="28" t="n">
        <v>3</v>
      </c>
      <c r="V257" s="11" t="s">
        <v>80</v>
      </c>
      <c r="W257" s="11" t="n">
        <f aca="false">R257 *U257</f>
        <v>6</v>
      </c>
      <c r="X257" s="2" t="n">
        <v>0.18</v>
      </c>
      <c r="Y257" s="2" t="n">
        <v>0.02</v>
      </c>
      <c r="Z257" s="13" t="n">
        <f aca="false">Y257*SQRT(AA257)</f>
        <v>0.04</v>
      </c>
      <c r="AA257" s="11" t="n">
        <v>4</v>
      </c>
      <c r="AB257" s="2" t="n">
        <v>0.38</v>
      </c>
      <c r="AC257" s="2" t="n">
        <v>0.05</v>
      </c>
      <c r="AD257" s="13" t="n">
        <f aca="false">AC257*SQRT(AE257)</f>
        <v>0.1</v>
      </c>
      <c r="AE257" s="11" t="n">
        <v>4</v>
      </c>
      <c r="AF257" s="11" t="n">
        <f aca="false">LN(AB257/X257)</f>
        <v>0.747214401830221</v>
      </c>
      <c r="AG257" s="11" t="n">
        <f aca="false">((AD257)^2/((AB257)^2 * AE257)) + ((Z257)^2/((X257)^2 * AA257))</f>
        <v>0.0296586984029274</v>
      </c>
      <c r="AH257" s="11" t="n">
        <f aca="false">1/AG257</f>
        <v>33.7169213029692</v>
      </c>
      <c r="AI257" s="11" t="n">
        <f aca="false">AH257/14</f>
        <v>2.40835152164065</v>
      </c>
      <c r="AJ257" s="11" t="n">
        <f aca="false">AI257*AF257</f>
        <v>1.79955494163962</v>
      </c>
      <c r="AK257" s="11" t="s">
        <v>385</v>
      </c>
      <c r="AL257" s="11" t="s">
        <v>294</v>
      </c>
      <c r="AM257" s="11" t="s">
        <v>267</v>
      </c>
      <c r="AN257" s="11" t="s">
        <v>58</v>
      </c>
      <c r="AO257" s="11" t="s">
        <v>59</v>
      </c>
      <c r="AP257" s="11" t="s">
        <v>65</v>
      </c>
      <c r="AQ257" s="11" t="s">
        <v>386</v>
      </c>
    </row>
    <row r="258" customFormat="false" ht="13.8" hidden="false" customHeight="false" outlineLevel="0" collapsed="false">
      <c r="A258" s="11" t="s">
        <v>381</v>
      </c>
      <c r="B258" s="11" t="n">
        <v>39</v>
      </c>
      <c r="C258" s="11" t="s">
        <v>382</v>
      </c>
      <c r="D258" s="11" t="n">
        <v>2014</v>
      </c>
      <c r="E258" s="11" t="s">
        <v>383</v>
      </c>
      <c r="F258" s="11" t="s">
        <v>46</v>
      </c>
      <c r="G258" s="1" t="n">
        <v>1.7</v>
      </c>
      <c r="H258" s="1" t="n">
        <v>902</v>
      </c>
      <c r="I258" s="11" t="n">
        <f aca="false">(G258+10) / (H258/1000)</f>
        <v>12.9711751662971</v>
      </c>
      <c r="J258" s="11" t="n">
        <v>7.8</v>
      </c>
      <c r="K258" s="11" t="s">
        <v>74</v>
      </c>
      <c r="L258" s="11" t="s">
        <v>90</v>
      </c>
      <c r="M258" s="11" t="s">
        <v>384</v>
      </c>
      <c r="N258" s="11" t="s">
        <v>50</v>
      </c>
      <c r="O258" s="11" t="s">
        <v>77</v>
      </c>
      <c r="P258" s="11" t="s">
        <v>92</v>
      </c>
      <c r="Q258" s="11" t="s">
        <v>184</v>
      </c>
      <c r="R258" s="11" t="n">
        <v>2</v>
      </c>
      <c r="S258" s="11" t="str">
        <f aca="false">IF(R258&gt;=2,"&gt; 2","&lt; 2")</f>
        <v>&gt; 2</v>
      </c>
      <c r="T258" s="30" t="n">
        <v>37831</v>
      </c>
      <c r="U258" s="28" t="n">
        <v>3</v>
      </c>
      <c r="V258" s="11" t="s">
        <v>80</v>
      </c>
      <c r="W258" s="11" t="n">
        <f aca="false">R258 *U258</f>
        <v>6</v>
      </c>
      <c r="X258" s="13" t="n">
        <v>0.27</v>
      </c>
      <c r="Y258" s="13" t="n">
        <v>0.03</v>
      </c>
      <c r="Z258" s="13" t="n">
        <f aca="false">Y258*SQRT(AA258)</f>
        <v>0.06</v>
      </c>
      <c r="AA258" s="11" t="n">
        <v>4</v>
      </c>
      <c r="AB258" s="2" t="n">
        <v>0.46</v>
      </c>
      <c r="AC258" s="2" t="n">
        <v>0.07</v>
      </c>
      <c r="AD258" s="13" t="n">
        <f aca="false">AC258*SQRT(AE258)</f>
        <v>0.14</v>
      </c>
      <c r="AE258" s="11" t="n">
        <v>4</v>
      </c>
      <c r="AF258" s="11" t="n">
        <f aca="false">LN(AB258/X258)</f>
        <v>0.532804530484766</v>
      </c>
      <c r="AG258" s="11" t="n">
        <f aca="false">((AD258)^2/((AB258)^2 * AE258)) + ((Z258)^2/((X258)^2 * AA258))</f>
        <v>0.0355025788233098</v>
      </c>
      <c r="AH258" s="11" t="n">
        <f aca="false">1/AG258</f>
        <v>28.1669679539852</v>
      </c>
      <c r="AI258" s="11" t="n">
        <f aca="false">AH258/14</f>
        <v>2.01192628242751</v>
      </c>
      <c r="AJ258" s="11" t="n">
        <f aca="false">AI258*AF258</f>
        <v>1.07196343827875</v>
      </c>
      <c r="AK258" s="11" t="s">
        <v>385</v>
      </c>
      <c r="AL258" s="11" t="s">
        <v>294</v>
      </c>
      <c r="AM258" s="11" t="s">
        <v>267</v>
      </c>
      <c r="AN258" s="11" t="s">
        <v>58</v>
      </c>
      <c r="AO258" s="11" t="s">
        <v>59</v>
      </c>
      <c r="AP258" s="11" t="s">
        <v>65</v>
      </c>
      <c r="AQ258" s="11" t="s">
        <v>386</v>
      </c>
    </row>
    <row r="259" customFormat="false" ht="13.8" hidden="false" customHeight="false" outlineLevel="0" collapsed="false">
      <c r="A259" s="11" t="s">
        <v>381</v>
      </c>
      <c r="B259" s="11" t="n">
        <v>39</v>
      </c>
      <c r="C259" s="11" t="s">
        <v>382</v>
      </c>
      <c r="D259" s="11" t="n">
        <v>2014</v>
      </c>
      <c r="E259" s="11" t="s">
        <v>383</v>
      </c>
      <c r="F259" s="11" t="s">
        <v>97</v>
      </c>
      <c r="G259" s="1" t="n">
        <v>1.7</v>
      </c>
      <c r="H259" s="1" t="n">
        <v>902</v>
      </c>
      <c r="I259" s="11" t="n">
        <f aca="false">(G259+10) / (H259/1000)</f>
        <v>12.9711751662971</v>
      </c>
      <c r="J259" s="11" t="n">
        <v>7.8</v>
      </c>
      <c r="K259" s="11" t="s">
        <v>74</v>
      </c>
      <c r="L259" s="11" t="s">
        <v>90</v>
      </c>
      <c r="M259" s="11" t="s">
        <v>384</v>
      </c>
      <c r="N259" s="11" t="s">
        <v>50</v>
      </c>
      <c r="O259" s="11" t="s">
        <v>77</v>
      </c>
      <c r="P259" s="11" t="s">
        <v>92</v>
      </c>
      <c r="Q259" s="11" t="s">
        <v>184</v>
      </c>
      <c r="R259" s="11" t="n">
        <v>2</v>
      </c>
      <c r="S259" s="11" t="str">
        <f aca="false">IF(R259&gt;=2,"&gt; 2","&lt; 2")</f>
        <v>&gt; 2</v>
      </c>
      <c r="T259" s="30" t="n">
        <v>37831</v>
      </c>
      <c r="U259" s="28" t="n">
        <v>3</v>
      </c>
      <c r="V259" s="11" t="s">
        <v>80</v>
      </c>
      <c r="W259" s="11" t="n">
        <f aca="false">R259 *U259</f>
        <v>6</v>
      </c>
      <c r="X259" s="2" t="n">
        <v>0.19</v>
      </c>
      <c r="Y259" s="2" t="n">
        <v>0.02</v>
      </c>
      <c r="Z259" s="13" t="n">
        <f aca="false">Y259*SQRT(AA259)</f>
        <v>0.04</v>
      </c>
      <c r="AA259" s="11" t="n">
        <v>4</v>
      </c>
      <c r="AB259" s="2" t="n">
        <v>0.37</v>
      </c>
      <c r="AC259" s="2" t="n">
        <v>0.04</v>
      </c>
      <c r="AD259" s="13" t="n">
        <f aca="false">AC259*SQRT(AE259)</f>
        <v>0.08</v>
      </c>
      <c r="AE259" s="11" t="n">
        <v>4</v>
      </c>
      <c r="AF259" s="11" t="n">
        <f aca="false">LN(AB259/X259)</f>
        <v>0.666478933477784</v>
      </c>
      <c r="AG259" s="11" t="n">
        <f aca="false">((AD259)^2/((AB259)^2 * AE259)) + ((Z259)^2/((X259)^2 * AA259))</f>
        <v>0.0227676954486867</v>
      </c>
      <c r="AH259" s="11" t="n">
        <f aca="false">1/AG259</f>
        <v>43.9218805545681</v>
      </c>
      <c r="AI259" s="11" t="n">
        <f aca="false">AH259/14</f>
        <v>3.13727718246915</v>
      </c>
      <c r="AJ259" s="11" t="n">
        <f aca="false">AI259*AF259</f>
        <v>2.09092915059622</v>
      </c>
      <c r="AK259" s="11" t="s">
        <v>385</v>
      </c>
      <c r="AL259" s="11" t="s">
        <v>294</v>
      </c>
      <c r="AM259" s="11" t="s">
        <v>267</v>
      </c>
      <c r="AN259" s="11" t="s">
        <v>58</v>
      </c>
      <c r="AO259" s="11" t="s">
        <v>59</v>
      </c>
      <c r="AP259" s="11" t="s">
        <v>65</v>
      </c>
      <c r="AQ259" s="11" t="s">
        <v>386</v>
      </c>
    </row>
    <row r="260" customFormat="false" ht="13.8" hidden="false" customHeight="false" outlineLevel="0" collapsed="false">
      <c r="A260" s="11" t="s">
        <v>381</v>
      </c>
      <c r="B260" s="11" t="n">
        <v>39</v>
      </c>
      <c r="C260" s="11" t="s">
        <v>382</v>
      </c>
      <c r="D260" s="11" t="n">
        <v>2014</v>
      </c>
      <c r="E260" s="11" t="s">
        <v>383</v>
      </c>
      <c r="F260" s="11" t="s">
        <v>46</v>
      </c>
      <c r="G260" s="1" t="n">
        <v>1.7</v>
      </c>
      <c r="H260" s="1" t="n">
        <v>902</v>
      </c>
      <c r="I260" s="11" t="n">
        <f aca="false">(G260+10) / (H260/1000)</f>
        <v>12.9711751662971</v>
      </c>
      <c r="J260" s="11" t="n">
        <v>7.8</v>
      </c>
      <c r="K260" s="11" t="s">
        <v>74</v>
      </c>
      <c r="L260" s="11" t="s">
        <v>90</v>
      </c>
      <c r="M260" s="11" t="s">
        <v>384</v>
      </c>
      <c r="N260" s="11" t="s">
        <v>50</v>
      </c>
      <c r="O260" s="11" t="s">
        <v>77</v>
      </c>
      <c r="P260" s="11" t="s">
        <v>92</v>
      </c>
      <c r="Q260" s="11" t="s">
        <v>184</v>
      </c>
      <c r="R260" s="11" t="n">
        <v>2</v>
      </c>
      <c r="S260" s="11" t="str">
        <f aca="false">IF(R260&gt;=2,"&gt; 2","&lt; 2")</f>
        <v>&gt; 2</v>
      </c>
      <c r="T260" s="30" t="n">
        <v>38176</v>
      </c>
      <c r="U260" s="28" t="n">
        <v>3</v>
      </c>
      <c r="V260" s="11" t="s">
        <v>80</v>
      </c>
      <c r="W260" s="11" t="n">
        <f aca="false">R260 *U260</f>
        <v>6</v>
      </c>
      <c r="X260" s="13" t="n">
        <v>0.73</v>
      </c>
      <c r="Y260" s="13" t="n">
        <v>0.06</v>
      </c>
      <c r="Z260" s="13" t="n">
        <f aca="false">Y260*SQRT(AA260)</f>
        <v>0.12</v>
      </c>
      <c r="AA260" s="11" t="n">
        <v>4</v>
      </c>
      <c r="AB260" s="2" t="n">
        <v>0.76</v>
      </c>
      <c r="AC260" s="2" t="n">
        <v>0.09</v>
      </c>
      <c r="AD260" s="13" t="n">
        <f aca="false">AC260*SQRT(AE260)</f>
        <v>0.18</v>
      </c>
      <c r="AE260" s="11" t="n">
        <v>4</v>
      </c>
      <c r="AF260" s="11" t="n">
        <f aca="false">LN(AB260/X260)</f>
        <v>0.0402738991379399</v>
      </c>
      <c r="AG260" s="11" t="n">
        <f aca="false">((AD260)^2/((AB260)^2 * AE260)) + ((Z260)^2/((X260)^2 * AA260))</f>
        <v>0.0207790345410494</v>
      </c>
      <c r="AH260" s="11" t="n">
        <f aca="false">1/AG260</f>
        <v>48.1254313343808</v>
      </c>
      <c r="AI260" s="11" t="n">
        <f aca="false">AH260/14</f>
        <v>3.43753080959863</v>
      </c>
      <c r="AJ260" s="11" t="n">
        <f aca="false">AI260*AF260</f>
        <v>0.138442769109336</v>
      </c>
      <c r="AK260" s="11" t="s">
        <v>385</v>
      </c>
      <c r="AL260" s="11" t="s">
        <v>294</v>
      </c>
      <c r="AM260" s="11" t="s">
        <v>267</v>
      </c>
      <c r="AN260" s="11" t="s">
        <v>58</v>
      </c>
      <c r="AO260" s="11" t="s">
        <v>59</v>
      </c>
      <c r="AP260" s="11" t="s">
        <v>65</v>
      </c>
      <c r="AQ260" s="11" t="s">
        <v>386</v>
      </c>
    </row>
    <row r="261" customFormat="false" ht="13.8" hidden="false" customHeight="false" outlineLevel="0" collapsed="false">
      <c r="A261" s="11" t="s">
        <v>381</v>
      </c>
      <c r="B261" s="11" t="n">
        <v>39</v>
      </c>
      <c r="C261" s="11" t="s">
        <v>382</v>
      </c>
      <c r="D261" s="11" t="n">
        <v>2014</v>
      </c>
      <c r="E261" s="11" t="s">
        <v>383</v>
      </c>
      <c r="F261" s="11" t="s">
        <v>97</v>
      </c>
      <c r="G261" s="1" t="n">
        <v>1.7</v>
      </c>
      <c r="H261" s="1" t="n">
        <v>902</v>
      </c>
      <c r="I261" s="11" t="n">
        <f aca="false">(G261+10) / (H261/1000)</f>
        <v>12.9711751662971</v>
      </c>
      <c r="J261" s="11" t="n">
        <v>7.8</v>
      </c>
      <c r="K261" s="11" t="s">
        <v>74</v>
      </c>
      <c r="L261" s="11" t="s">
        <v>90</v>
      </c>
      <c r="M261" s="11" t="s">
        <v>384</v>
      </c>
      <c r="N261" s="11" t="s">
        <v>50</v>
      </c>
      <c r="O261" s="11" t="s">
        <v>77</v>
      </c>
      <c r="P261" s="11" t="s">
        <v>92</v>
      </c>
      <c r="Q261" s="11" t="s">
        <v>184</v>
      </c>
      <c r="R261" s="11" t="n">
        <v>2</v>
      </c>
      <c r="S261" s="11" t="str">
        <f aca="false">IF(R261&gt;=2,"&gt; 2","&lt; 2")</f>
        <v>&gt; 2</v>
      </c>
      <c r="T261" s="30" t="n">
        <v>38176</v>
      </c>
      <c r="U261" s="28" t="n">
        <v>3</v>
      </c>
      <c r="V261" s="11" t="s">
        <v>80</v>
      </c>
      <c r="W261" s="11" t="n">
        <f aca="false">R261 *U261</f>
        <v>6</v>
      </c>
      <c r="X261" s="2" t="n">
        <v>0.56</v>
      </c>
      <c r="Y261" s="2" t="n">
        <v>0.06</v>
      </c>
      <c r="Z261" s="13" t="n">
        <f aca="false">Y261*SQRT(AA261)</f>
        <v>0.12</v>
      </c>
      <c r="AA261" s="11" t="n">
        <v>4</v>
      </c>
      <c r="AB261" s="2" t="n">
        <v>0.73</v>
      </c>
      <c r="AC261" s="2" t="n">
        <v>0.09</v>
      </c>
      <c r="AD261" s="13" t="n">
        <f aca="false">AC261*SQRT(AE261)</f>
        <v>0.18</v>
      </c>
      <c r="AE261" s="11" t="n">
        <v>4</v>
      </c>
      <c r="AF261" s="11" t="n">
        <f aca="false">LN(AB261/X261)</f>
        <v>0.265107750413242</v>
      </c>
      <c r="AG261" s="11" t="n">
        <f aca="false">((AD261)^2/((AB261)^2 * AE261)) + ((Z261)^2/((X261)^2 * AA261))</f>
        <v>0.0266794417147606</v>
      </c>
      <c r="AH261" s="11" t="n">
        <f aca="false">1/AG261</f>
        <v>37.4820436908447</v>
      </c>
      <c r="AI261" s="11" t="n">
        <f aca="false">AH261/14</f>
        <v>2.67728883506033</v>
      </c>
      <c r="AJ261" s="11" t="n">
        <f aca="false">AI261*AF261</f>
        <v>0.709770020269334</v>
      </c>
      <c r="AK261" s="11" t="s">
        <v>385</v>
      </c>
      <c r="AL261" s="11" t="s">
        <v>294</v>
      </c>
      <c r="AM261" s="11" t="s">
        <v>267</v>
      </c>
      <c r="AN261" s="11" t="s">
        <v>58</v>
      </c>
      <c r="AO261" s="11" t="s">
        <v>59</v>
      </c>
      <c r="AP261" s="11" t="s">
        <v>65</v>
      </c>
      <c r="AQ261" s="11" t="s">
        <v>386</v>
      </c>
    </row>
    <row r="262" customFormat="false" ht="13.8" hidden="false" customHeight="false" outlineLevel="0" collapsed="false">
      <c r="A262" s="11" t="s">
        <v>381</v>
      </c>
      <c r="B262" s="11" t="n">
        <v>39</v>
      </c>
      <c r="C262" s="11" t="s">
        <v>382</v>
      </c>
      <c r="D262" s="11" t="n">
        <v>2014</v>
      </c>
      <c r="E262" s="11" t="s">
        <v>383</v>
      </c>
      <c r="F262" s="11" t="s">
        <v>46</v>
      </c>
      <c r="G262" s="1" t="n">
        <v>1.7</v>
      </c>
      <c r="H262" s="1" t="n">
        <v>902</v>
      </c>
      <c r="I262" s="11" t="n">
        <f aca="false">(G262+10) / (H262/1000)</f>
        <v>12.9711751662971</v>
      </c>
      <c r="J262" s="11" t="n">
        <v>7.8</v>
      </c>
      <c r="K262" s="11" t="s">
        <v>74</v>
      </c>
      <c r="L262" s="11" t="s">
        <v>90</v>
      </c>
      <c r="M262" s="11" t="s">
        <v>384</v>
      </c>
      <c r="N262" s="11" t="s">
        <v>50</v>
      </c>
      <c r="O262" s="11" t="s">
        <v>77</v>
      </c>
      <c r="P262" s="11" t="s">
        <v>92</v>
      </c>
      <c r="Q262" s="11" t="s">
        <v>184</v>
      </c>
      <c r="R262" s="11" t="n">
        <v>2</v>
      </c>
      <c r="S262" s="11" t="str">
        <f aca="false">IF(R262&gt;=2,"&gt; 2","&lt; 2")</f>
        <v>&gt; 2</v>
      </c>
      <c r="T262" s="30" t="n">
        <v>38186</v>
      </c>
      <c r="U262" s="28" t="n">
        <v>3</v>
      </c>
      <c r="V262" s="11" t="s">
        <v>80</v>
      </c>
      <c r="W262" s="11" t="n">
        <f aca="false">R262 *U262</f>
        <v>6</v>
      </c>
      <c r="X262" s="13" t="n">
        <v>0.87</v>
      </c>
      <c r="Y262" s="13" t="n">
        <v>0.09</v>
      </c>
      <c r="Z262" s="13" t="n">
        <f aca="false">Y262*SQRT(AA262)</f>
        <v>0.18</v>
      </c>
      <c r="AA262" s="11" t="n">
        <v>4</v>
      </c>
      <c r="AB262" s="2" t="n">
        <v>0.75</v>
      </c>
      <c r="AC262" s="2" t="n">
        <v>0.08</v>
      </c>
      <c r="AD262" s="13" t="n">
        <f aca="false">AC262*SQRT(AE262)</f>
        <v>0.16</v>
      </c>
      <c r="AE262" s="11" t="n">
        <v>4</v>
      </c>
      <c r="AF262" s="11" t="n">
        <f aca="false">LN(AB262/X262)</f>
        <v>-0.148420005118273</v>
      </c>
      <c r="AG262" s="11" t="n">
        <f aca="false">((AD262)^2/((AB262)^2 * AE262)) + ((Z262)^2/((X262)^2 * AA262))</f>
        <v>0.0220793235566125</v>
      </c>
      <c r="AH262" s="11" t="n">
        <f aca="false">1/AG262</f>
        <v>45.2912426160136</v>
      </c>
      <c r="AI262" s="11" t="n">
        <f aca="false">AH262/14</f>
        <v>3.23508875828668</v>
      </c>
      <c r="AJ262" s="11" t="n">
        <f aca="false">AI262*AF262</f>
        <v>-0.480151890062977</v>
      </c>
      <c r="AK262" s="11" t="s">
        <v>385</v>
      </c>
      <c r="AL262" s="11" t="s">
        <v>294</v>
      </c>
      <c r="AM262" s="11" t="s">
        <v>267</v>
      </c>
      <c r="AN262" s="11" t="s">
        <v>58</v>
      </c>
      <c r="AO262" s="11" t="s">
        <v>59</v>
      </c>
      <c r="AP262" s="11" t="s">
        <v>65</v>
      </c>
      <c r="AQ262" s="11" t="s">
        <v>386</v>
      </c>
    </row>
    <row r="263" customFormat="false" ht="13.8" hidden="false" customHeight="false" outlineLevel="0" collapsed="false">
      <c r="A263" s="11" t="s">
        <v>381</v>
      </c>
      <c r="B263" s="11" t="n">
        <v>39</v>
      </c>
      <c r="C263" s="11" t="s">
        <v>382</v>
      </c>
      <c r="D263" s="11" t="n">
        <v>2014</v>
      </c>
      <c r="E263" s="11" t="s">
        <v>383</v>
      </c>
      <c r="F263" s="11" t="s">
        <v>97</v>
      </c>
      <c r="G263" s="1" t="n">
        <v>1.7</v>
      </c>
      <c r="H263" s="1" t="n">
        <v>902</v>
      </c>
      <c r="I263" s="11" t="n">
        <f aca="false">(G263+10) / (H263/1000)</f>
        <v>12.9711751662971</v>
      </c>
      <c r="J263" s="11" t="n">
        <v>7.8</v>
      </c>
      <c r="K263" s="11" t="s">
        <v>74</v>
      </c>
      <c r="L263" s="11" t="s">
        <v>90</v>
      </c>
      <c r="M263" s="11" t="s">
        <v>384</v>
      </c>
      <c r="N263" s="11" t="s">
        <v>50</v>
      </c>
      <c r="O263" s="11" t="s">
        <v>77</v>
      </c>
      <c r="P263" s="11" t="s">
        <v>92</v>
      </c>
      <c r="Q263" s="11" t="s">
        <v>184</v>
      </c>
      <c r="R263" s="11" t="n">
        <v>2</v>
      </c>
      <c r="S263" s="11" t="str">
        <f aca="false">IF(R263&gt;=2,"&gt; 2","&lt; 2")</f>
        <v>&gt; 2</v>
      </c>
      <c r="T263" s="30" t="n">
        <v>38186</v>
      </c>
      <c r="U263" s="28" t="n">
        <v>3</v>
      </c>
      <c r="V263" s="11" t="s">
        <v>80</v>
      </c>
      <c r="W263" s="11" t="n">
        <f aca="false">R263 *U263</f>
        <v>6</v>
      </c>
      <c r="X263" s="2" t="n">
        <v>0.76</v>
      </c>
      <c r="Y263" s="2" t="n">
        <v>0.07</v>
      </c>
      <c r="Z263" s="13" t="n">
        <f aca="false">Y263*SQRT(AA263)</f>
        <v>0.14</v>
      </c>
      <c r="AA263" s="11" t="n">
        <v>4</v>
      </c>
      <c r="AB263" s="2" t="n">
        <v>0.8</v>
      </c>
      <c r="AC263" s="2" t="n">
        <v>0.07</v>
      </c>
      <c r="AD263" s="13" t="n">
        <f aca="false">AC263*SQRT(AE263)</f>
        <v>0.14</v>
      </c>
      <c r="AE263" s="11" t="n">
        <v>4</v>
      </c>
      <c r="AF263" s="11" t="n">
        <f aca="false">LN(AB263/X263)</f>
        <v>0.0512932943875505</v>
      </c>
      <c r="AG263" s="11" t="n">
        <f aca="false">((AD263)^2/((AB263)^2 * AE263)) + ((Z263)^2/((X263)^2 * AA263))</f>
        <v>0.016139629501385</v>
      </c>
      <c r="AH263" s="11" t="n">
        <f aca="false">1/AG263</f>
        <v>61.9592909437101</v>
      </c>
      <c r="AI263" s="11" t="n">
        <f aca="false">AH263/14</f>
        <v>4.42566363883644</v>
      </c>
      <c r="AJ263" s="11" t="n">
        <f aca="false">AI263*AF263</f>
        <v>0.227006867887115</v>
      </c>
      <c r="AK263" s="11" t="s">
        <v>385</v>
      </c>
      <c r="AL263" s="11" t="s">
        <v>294</v>
      </c>
      <c r="AM263" s="11" t="s">
        <v>267</v>
      </c>
      <c r="AN263" s="11" t="s">
        <v>58</v>
      </c>
      <c r="AO263" s="11" t="s">
        <v>59</v>
      </c>
      <c r="AP263" s="11" t="s">
        <v>65</v>
      </c>
      <c r="AQ263" s="11" t="s">
        <v>386</v>
      </c>
    </row>
    <row r="264" customFormat="false" ht="13.8" hidden="false" customHeight="false" outlineLevel="0" collapsed="false">
      <c r="A264" s="11" t="s">
        <v>381</v>
      </c>
      <c r="B264" s="11" t="n">
        <v>39</v>
      </c>
      <c r="C264" s="11" t="s">
        <v>382</v>
      </c>
      <c r="D264" s="11" t="n">
        <v>2014</v>
      </c>
      <c r="E264" s="11" t="s">
        <v>383</v>
      </c>
      <c r="F264" s="11" t="s">
        <v>46</v>
      </c>
      <c r="G264" s="1" t="n">
        <v>1.7</v>
      </c>
      <c r="H264" s="1" t="n">
        <v>902</v>
      </c>
      <c r="I264" s="11" t="n">
        <f aca="false">(G264+10) / (H264/1000)</f>
        <v>12.9711751662971</v>
      </c>
      <c r="J264" s="11" t="n">
        <v>7.8</v>
      </c>
      <c r="K264" s="11" t="s">
        <v>74</v>
      </c>
      <c r="L264" s="11" t="s">
        <v>90</v>
      </c>
      <c r="M264" s="11" t="s">
        <v>384</v>
      </c>
      <c r="N264" s="11" t="s">
        <v>50</v>
      </c>
      <c r="O264" s="11" t="s">
        <v>77</v>
      </c>
      <c r="P264" s="11" t="s">
        <v>92</v>
      </c>
      <c r="Q264" s="11" t="s">
        <v>184</v>
      </c>
      <c r="R264" s="11" t="n">
        <v>2</v>
      </c>
      <c r="S264" s="11" t="str">
        <f aca="false">IF(R264&gt;=2,"&gt; 2","&lt; 2")</f>
        <v>&gt; 2</v>
      </c>
      <c r="T264" s="30" t="n">
        <v>38197</v>
      </c>
      <c r="U264" s="28" t="n">
        <v>3</v>
      </c>
      <c r="V264" s="11" t="s">
        <v>80</v>
      </c>
      <c r="W264" s="11" t="n">
        <f aca="false">R264 *U264</f>
        <v>6</v>
      </c>
      <c r="X264" s="13" t="n">
        <v>0.98</v>
      </c>
      <c r="Y264" s="13" t="n">
        <v>0.05</v>
      </c>
      <c r="Z264" s="13" t="n">
        <f aca="false">Y264*SQRT(AA264)</f>
        <v>0.1</v>
      </c>
      <c r="AA264" s="11" t="n">
        <v>4</v>
      </c>
      <c r="AB264" s="2" t="n">
        <v>0.97</v>
      </c>
      <c r="AC264" s="2" t="n">
        <v>0.02</v>
      </c>
      <c r="AD264" s="13" t="n">
        <f aca="false">AC264*SQRT(AE264)</f>
        <v>0.04</v>
      </c>
      <c r="AE264" s="11" t="n">
        <v>4</v>
      </c>
      <c r="AF264" s="11" t="n">
        <f aca="false">LN(AB264/X264)</f>
        <v>-0.0102565001671891</v>
      </c>
      <c r="AG264" s="11" t="n">
        <f aca="false">((AD264)^2/((AB264)^2 * AE264)) + ((Z264)^2/((X264)^2 * AA264))</f>
        <v>0.00302820692957982</v>
      </c>
      <c r="AH264" s="11" t="n">
        <f aca="false">1/AG264</f>
        <v>330.228423372228</v>
      </c>
      <c r="AI264" s="11" t="n">
        <f aca="false">AH264/14</f>
        <v>23.5877445265877</v>
      </c>
      <c r="AJ264" s="11" t="n">
        <f aca="false">AI264*AF264</f>
        <v>-0.241927705680561</v>
      </c>
      <c r="AK264" s="11" t="s">
        <v>385</v>
      </c>
      <c r="AL264" s="11" t="s">
        <v>294</v>
      </c>
      <c r="AM264" s="11" t="s">
        <v>267</v>
      </c>
      <c r="AN264" s="11" t="s">
        <v>58</v>
      </c>
      <c r="AO264" s="11" t="s">
        <v>59</v>
      </c>
      <c r="AP264" s="11" t="s">
        <v>65</v>
      </c>
      <c r="AQ264" s="11" t="s">
        <v>386</v>
      </c>
    </row>
    <row r="265" customFormat="false" ht="13.8" hidden="false" customHeight="false" outlineLevel="0" collapsed="false">
      <c r="A265" s="11" t="s">
        <v>381</v>
      </c>
      <c r="B265" s="11" t="n">
        <v>39</v>
      </c>
      <c r="C265" s="11" t="s">
        <v>382</v>
      </c>
      <c r="D265" s="11" t="n">
        <v>2014</v>
      </c>
      <c r="E265" s="11" t="s">
        <v>383</v>
      </c>
      <c r="F265" s="11" t="s">
        <v>97</v>
      </c>
      <c r="G265" s="1" t="n">
        <v>1.7</v>
      </c>
      <c r="H265" s="1" t="n">
        <v>902</v>
      </c>
      <c r="I265" s="11" t="n">
        <f aca="false">(G265+10) / (H265/1000)</f>
        <v>12.9711751662971</v>
      </c>
      <c r="J265" s="11" t="n">
        <v>7.8</v>
      </c>
      <c r="K265" s="11" t="s">
        <v>74</v>
      </c>
      <c r="L265" s="11" t="s">
        <v>90</v>
      </c>
      <c r="M265" s="11" t="s">
        <v>384</v>
      </c>
      <c r="N265" s="11" t="s">
        <v>50</v>
      </c>
      <c r="O265" s="11" t="s">
        <v>77</v>
      </c>
      <c r="P265" s="11" t="s">
        <v>92</v>
      </c>
      <c r="Q265" s="11" t="s">
        <v>184</v>
      </c>
      <c r="R265" s="11" t="n">
        <v>2</v>
      </c>
      <c r="S265" s="11" t="str">
        <f aca="false">IF(R265&gt;=2,"&gt; 2","&lt; 2")</f>
        <v>&gt; 2</v>
      </c>
      <c r="T265" s="30" t="n">
        <v>38197</v>
      </c>
      <c r="U265" s="28" t="n">
        <v>3</v>
      </c>
      <c r="V265" s="11" t="s">
        <v>80</v>
      </c>
      <c r="W265" s="11" t="n">
        <f aca="false">R265 *U265</f>
        <v>6</v>
      </c>
      <c r="X265" s="2" t="n">
        <v>0.82</v>
      </c>
      <c r="Y265" s="2" t="n">
        <v>0.04</v>
      </c>
      <c r="Z265" s="13" t="n">
        <f aca="false">Y265*SQRT(AA265)</f>
        <v>0.0800000000000001</v>
      </c>
      <c r="AA265" s="11" t="n">
        <v>4</v>
      </c>
      <c r="AB265" s="2" t="n">
        <v>0.91</v>
      </c>
      <c r="AC265" s="2" t="n">
        <v>0.0299999999999999</v>
      </c>
      <c r="AD265" s="13" t="n">
        <f aca="false">AC265*SQRT(AE265)</f>
        <v>0.0599999999999998</v>
      </c>
      <c r="AE265" s="11" t="n">
        <v>4</v>
      </c>
      <c r="AF265" s="11" t="n">
        <f aca="false">LN(AB265/X265)</f>
        <v>0.104140259252597</v>
      </c>
      <c r="AG265" s="11" t="n">
        <f aca="false">((AD265)^2/((AB265)^2 * AE265)) + ((Z265)^2/((X265)^2 * AA265))</f>
        <v>0.00346636125313129</v>
      </c>
      <c r="AH265" s="11" t="n">
        <f aca="false">1/AG265</f>
        <v>288.486954179015</v>
      </c>
      <c r="AI265" s="11" t="n">
        <f aca="false">AH265/14</f>
        <v>20.6062110127868</v>
      </c>
      <c r="AJ265" s="11" t="n">
        <f aca="false">AI265*AF265</f>
        <v>2.14593615708534</v>
      </c>
      <c r="AK265" s="11" t="s">
        <v>385</v>
      </c>
      <c r="AL265" s="11" t="s">
        <v>294</v>
      </c>
      <c r="AM265" s="11" t="s">
        <v>267</v>
      </c>
      <c r="AN265" s="11" t="s">
        <v>58</v>
      </c>
      <c r="AO265" s="11" t="s">
        <v>59</v>
      </c>
      <c r="AP265" s="11" t="s">
        <v>65</v>
      </c>
      <c r="AQ265" s="11" t="s">
        <v>386</v>
      </c>
    </row>
    <row r="266" customFormat="false" ht="13.8" hidden="false" customHeight="false" outlineLevel="0" collapsed="false">
      <c r="A266" s="11" t="s">
        <v>381</v>
      </c>
      <c r="B266" s="11" t="n">
        <v>39</v>
      </c>
      <c r="C266" s="11" t="s">
        <v>382</v>
      </c>
      <c r="D266" s="11" t="n">
        <v>2014</v>
      </c>
      <c r="E266" s="11" t="s">
        <v>383</v>
      </c>
      <c r="F266" s="11" t="s">
        <v>46</v>
      </c>
      <c r="G266" s="1" t="n">
        <v>1.7</v>
      </c>
      <c r="H266" s="1" t="n">
        <v>902</v>
      </c>
      <c r="I266" s="11" t="n">
        <f aca="false">(G266+10) / (H266/1000)</f>
        <v>12.9711751662971</v>
      </c>
      <c r="J266" s="11" t="n">
        <v>7.8</v>
      </c>
      <c r="K266" s="11" t="s">
        <v>74</v>
      </c>
      <c r="L266" s="11" t="s">
        <v>90</v>
      </c>
      <c r="M266" s="11" t="s">
        <v>384</v>
      </c>
      <c r="N266" s="11" t="s">
        <v>50</v>
      </c>
      <c r="O266" s="11" t="s">
        <v>77</v>
      </c>
      <c r="P266" s="11" t="s">
        <v>92</v>
      </c>
      <c r="Q266" s="11" t="s">
        <v>184</v>
      </c>
      <c r="R266" s="11" t="n">
        <v>2</v>
      </c>
      <c r="S266" s="11" t="str">
        <f aca="false">IF(R266&gt;=2,"&gt; 2","&lt; 2")</f>
        <v>&gt; 2</v>
      </c>
      <c r="T266" s="30" t="n">
        <v>38545</v>
      </c>
      <c r="U266" s="28" t="n">
        <v>3</v>
      </c>
      <c r="V266" s="11" t="s">
        <v>80</v>
      </c>
      <c r="W266" s="11" t="n">
        <f aca="false">R266 *U266</f>
        <v>6</v>
      </c>
      <c r="X266" s="13" t="n">
        <v>0.61</v>
      </c>
      <c r="Y266" s="13" t="n">
        <v>0.12</v>
      </c>
      <c r="Z266" s="13" t="n">
        <f aca="false">Y266*SQRT(AA266)</f>
        <v>0.24</v>
      </c>
      <c r="AA266" s="11" t="n">
        <v>4</v>
      </c>
      <c r="AB266" s="2" t="n">
        <v>0.51</v>
      </c>
      <c r="AC266" s="2" t="n">
        <v>0.07</v>
      </c>
      <c r="AD266" s="13" t="n">
        <f aca="false">AC266*SQRT(AE266)</f>
        <v>0.14</v>
      </c>
      <c r="AE266" s="11" t="n">
        <v>4</v>
      </c>
      <c r="AF266" s="11" t="n">
        <f aca="false">LN(AB266/X266)</f>
        <v>-0.179048231448985</v>
      </c>
      <c r="AG266" s="11" t="n">
        <f aca="false">((AD266)^2/((AB266)^2 * AE266)) + ((Z266)^2/((X266)^2 * AA266))</f>
        <v>0.0575381825008697</v>
      </c>
      <c r="AH266" s="11" t="n">
        <f aca="false">1/AG266</f>
        <v>17.3797634290045</v>
      </c>
      <c r="AI266" s="11" t="n">
        <f aca="false">AH266/14</f>
        <v>1.24141167350032</v>
      </c>
      <c r="AJ266" s="11" t="n">
        <f aca="false">AI266*AF266</f>
        <v>-0.222272564640357</v>
      </c>
      <c r="AK266" s="11" t="s">
        <v>385</v>
      </c>
      <c r="AL266" s="11" t="s">
        <v>294</v>
      </c>
      <c r="AM266" s="11" t="s">
        <v>267</v>
      </c>
      <c r="AN266" s="11" t="s">
        <v>58</v>
      </c>
      <c r="AO266" s="11" t="s">
        <v>59</v>
      </c>
      <c r="AP266" s="11" t="s">
        <v>65</v>
      </c>
      <c r="AQ266" s="11" t="s">
        <v>386</v>
      </c>
    </row>
    <row r="267" customFormat="false" ht="13.8" hidden="false" customHeight="false" outlineLevel="0" collapsed="false">
      <c r="A267" s="11" t="s">
        <v>381</v>
      </c>
      <c r="B267" s="11" t="n">
        <v>39</v>
      </c>
      <c r="C267" s="11" t="s">
        <v>382</v>
      </c>
      <c r="D267" s="11" t="n">
        <v>2014</v>
      </c>
      <c r="E267" s="11" t="s">
        <v>383</v>
      </c>
      <c r="F267" s="11" t="s">
        <v>97</v>
      </c>
      <c r="G267" s="1" t="n">
        <v>1.7</v>
      </c>
      <c r="H267" s="1" t="n">
        <v>902</v>
      </c>
      <c r="I267" s="11" t="n">
        <f aca="false">(G267+10) / (H267/1000)</f>
        <v>12.9711751662971</v>
      </c>
      <c r="J267" s="11" t="n">
        <v>7.8</v>
      </c>
      <c r="K267" s="11" t="s">
        <v>74</v>
      </c>
      <c r="L267" s="11" t="s">
        <v>90</v>
      </c>
      <c r="M267" s="11" t="s">
        <v>384</v>
      </c>
      <c r="N267" s="11" t="s">
        <v>50</v>
      </c>
      <c r="O267" s="11" t="s">
        <v>77</v>
      </c>
      <c r="P267" s="11" t="s">
        <v>92</v>
      </c>
      <c r="Q267" s="11" t="s">
        <v>184</v>
      </c>
      <c r="R267" s="11" t="n">
        <v>2</v>
      </c>
      <c r="S267" s="11" t="str">
        <f aca="false">IF(R267&gt;=2,"&gt; 2","&lt; 2")</f>
        <v>&gt; 2</v>
      </c>
      <c r="T267" s="30" t="n">
        <v>38545</v>
      </c>
      <c r="U267" s="28" t="n">
        <v>3</v>
      </c>
      <c r="V267" s="11" t="s">
        <v>80</v>
      </c>
      <c r="W267" s="11" t="n">
        <f aca="false">R267 *U267</f>
        <v>6</v>
      </c>
      <c r="X267" s="2" t="n">
        <v>0.51</v>
      </c>
      <c r="Y267" s="2" t="n">
        <v>0.08</v>
      </c>
      <c r="Z267" s="13" t="n">
        <f aca="false">Y267*SQRT(AA267)</f>
        <v>0.16</v>
      </c>
      <c r="AA267" s="11" t="n">
        <v>4</v>
      </c>
      <c r="AB267" s="2" t="n">
        <v>0.63</v>
      </c>
      <c r="AC267" s="2" t="n">
        <v>0.14</v>
      </c>
      <c r="AD267" s="13" t="n">
        <f aca="false">AC267*SQRT(AE267)</f>
        <v>0.28</v>
      </c>
      <c r="AE267" s="11" t="n">
        <v>4</v>
      </c>
      <c r="AF267" s="11" t="n">
        <f aca="false">LN(AB267/X267)</f>
        <v>0.211309093667207</v>
      </c>
      <c r="AG267" s="11" t="n">
        <f aca="false">((AD267)^2/((AB267)^2 * AE267)) + ((Z267)^2/((X267)^2 * AA267))</f>
        <v>0.0739886368490751</v>
      </c>
      <c r="AH267" s="11" t="n">
        <f aca="false">1/AG267</f>
        <v>13.5155889145497</v>
      </c>
      <c r="AI267" s="11" t="n">
        <f aca="false">AH267/14</f>
        <v>0.965399208182119</v>
      </c>
      <c r="AJ267" s="11" t="n">
        <f aca="false">AI267*AF267</f>
        <v>0.203997631708003</v>
      </c>
      <c r="AK267" s="11" t="s">
        <v>385</v>
      </c>
      <c r="AL267" s="11" t="s">
        <v>294</v>
      </c>
      <c r="AM267" s="11" t="s">
        <v>267</v>
      </c>
      <c r="AN267" s="11" t="s">
        <v>58</v>
      </c>
      <c r="AO267" s="11" t="s">
        <v>59</v>
      </c>
      <c r="AP267" s="11" t="s">
        <v>65</v>
      </c>
      <c r="AQ267" s="11" t="s">
        <v>386</v>
      </c>
    </row>
    <row r="268" customFormat="false" ht="13.8" hidden="false" customHeight="false" outlineLevel="0" collapsed="false">
      <c r="A268" s="11" t="s">
        <v>381</v>
      </c>
      <c r="B268" s="11" t="n">
        <v>39</v>
      </c>
      <c r="C268" s="11" t="s">
        <v>382</v>
      </c>
      <c r="D268" s="11" t="n">
        <v>2014</v>
      </c>
      <c r="E268" s="11" t="s">
        <v>383</v>
      </c>
      <c r="F268" s="11" t="s">
        <v>46</v>
      </c>
      <c r="G268" s="1" t="n">
        <v>1.7</v>
      </c>
      <c r="H268" s="1" t="n">
        <v>902</v>
      </c>
      <c r="I268" s="11" t="n">
        <f aca="false">(G268+10) / (H268/1000)</f>
        <v>12.9711751662971</v>
      </c>
      <c r="J268" s="11" t="n">
        <v>7.8</v>
      </c>
      <c r="K268" s="11" t="s">
        <v>74</v>
      </c>
      <c r="L268" s="11" t="s">
        <v>90</v>
      </c>
      <c r="M268" s="11" t="s">
        <v>384</v>
      </c>
      <c r="N268" s="11" t="s">
        <v>50</v>
      </c>
      <c r="O268" s="11" t="s">
        <v>77</v>
      </c>
      <c r="P268" s="11" t="s">
        <v>92</v>
      </c>
      <c r="Q268" s="11" t="s">
        <v>184</v>
      </c>
      <c r="R268" s="11" t="n">
        <v>2</v>
      </c>
      <c r="S268" s="11" t="str">
        <f aca="false">IF(R268&gt;=2,"&gt; 2","&lt; 2")</f>
        <v>&gt; 2</v>
      </c>
      <c r="T268" s="30" t="n">
        <v>38555</v>
      </c>
      <c r="U268" s="28" t="n">
        <v>3</v>
      </c>
      <c r="V268" s="11" t="s">
        <v>80</v>
      </c>
      <c r="W268" s="11" t="n">
        <f aca="false">R268 *U268</f>
        <v>6</v>
      </c>
      <c r="X268" s="13" t="n">
        <v>0.67</v>
      </c>
      <c r="Y268" s="13" t="n">
        <v>0.09</v>
      </c>
      <c r="Z268" s="13" t="n">
        <f aca="false">Y268*SQRT(AA268)</f>
        <v>0.18</v>
      </c>
      <c r="AA268" s="11" t="n">
        <v>4</v>
      </c>
      <c r="AB268" s="2" t="n">
        <v>0.82</v>
      </c>
      <c r="AC268" s="2" t="n">
        <v>0.12</v>
      </c>
      <c r="AD268" s="13" t="n">
        <f aca="false">AC268*SQRT(AE268)</f>
        <v>0.24</v>
      </c>
      <c r="AE268" s="11" t="n">
        <v>4</v>
      </c>
      <c r="AF268" s="11" t="n">
        <f aca="false">LN(AB268/X268)</f>
        <v>0.202026627873287</v>
      </c>
      <c r="AG268" s="11" t="n">
        <f aca="false">((AD268)^2/((AB268)^2 * AE268)) + ((Z268)^2/((X268)^2 * AA268))</f>
        <v>0.0394599317334501</v>
      </c>
      <c r="AH268" s="11" t="n">
        <f aca="false">1/AG268</f>
        <v>25.3421624435377</v>
      </c>
      <c r="AI268" s="11" t="n">
        <f aca="false">AH268/14</f>
        <v>1.81015446025269</v>
      </c>
      <c r="AJ268" s="11" t="n">
        <f aca="false">AI268*AF268</f>
        <v>0.365699401534641</v>
      </c>
      <c r="AK268" s="11" t="s">
        <v>385</v>
      </c>
      <c r="AL268" s="11" t="s">
        <v>294</v>
      </c>
      <c r="AM268" s="11" t="s">
        <v>267</v>
      </c>
      <c r="AN268" s="11" t="s">
        <v>58</v>
      </c>
      <c r="AO268" s="11" t="s">
        <v>59</v>
      </c>
      <c r="AP268" s="11" t="s">
        <v>65</v>
      </c>
      <c r="AQ268" s="11" t="s">
        <v>386</v>
      </c>
    </row>
    <row r="269" customFormat="false" ht="13.8" hidden="false" customHeight="false" outlineLevel="0" collapsed="false">
      <c r="A269" s="11" t="s">
        <v>381</v>
      </c>
      <c r="B269" s="11" t="n">
        <v>39</v>
      </c>
      <c r="C269" s="11" t="s">
        <v>382</v>
      </c>
      <c r="D269" s="11" t="n">
        <v>2014</v>
      </c>
      <c r="E269" s="11" t="s">
        <v>383</v>
      </c>
      <c r="F269" s="11" t="s">
        <v>97</v>
      </c>
      <c r="G269" s="1" t="n">
        <v>1.7</v>
      </c>
      <c r="H269" s="1" t="n">
        <v>902</v>
      </c>
      <c r="I269" s="11" t="n">
        <f aca="false">(G269+10) / (H269/1000)</f>
        <v>12.9711751662971</v>
      </c>
      <c r="J269" s="11" t="n">
        <v>7.8</v>
      </c>
      <c r="K269" s="11" t="s">
        <v>74</v>
      </c>
      <c r="L269" s="11" t="s">
        <v>90</v>
      </c>
      <c r="M269" s="11" t="s">
        <v>384</v>
      </c>
      <c r="N269" s="11" t="s">
        <v>50</v>
      </c>
      <c r="O269" s="11" t="s">
        <v>77</v>
      </c>
      <c r="P269" s="11" t="s">
        <v>92</v>
      </c>
      <c r="Q269" s="11" t="s">
        <v>184</v>
      </c>
      <c r="R269" s="11" t="n">
        <v>2</v>
      </c>
      <c r="S269" s="11" t="str">
        <f aca="false">IF(R269&gt;=2,"&gt; 2","&lt; 2")</f>
        <v>&gt; 2</v>
      </c>
      <c r="T269" s="30" t="n">
        <v>38555</v>
      </c>
      <c r="U269" s="28" t="n">
        <v>3</v>
      </c>
      <c r="V269" s="11" t="s">
        <v>80</v>
      </c>
      <c r="W269" s="11" t="n">
        <f aca="false">R269 *U269</f>
        <v>6</v>
      </c>
      <c r="X269" s="2" t="n">
        <v>0.61</v>
      </c>
      <c r="Y269" s="2" t="n">
        <v>0.05</v>
      </c>
      <c r="Z269" s="13" t="n">
        <f aca="false">Y269*SQRT(AA269)</f>
        <v>0.1</v>
      </c>
      <c r="AA269" s="11" t="n">
        <v>4</v>
      </c>
      <c r="AB269" s="2" t="n">
        <v>0.57</v>
      </c>
      <c r="AC269" s="2" t="n">
        <v>0.04</v>
      </c>
      <c r="AD269" s="13" t="n">
        <f aca="false">AC269*SQRT(AE269)</f>
        <v>0.0800000000000001</v>
      </c>
      <c r="AE269" s="11" t="n">
        <v>4</v>
      </c>
      <c r="AF269" s="11" t="n">
        <f aca="false">LN(AB269/X269)</f>
        <v>-0.0678225963387612</v>
      </c>
      <c r="AG269" s="11" t="n">
        <f aca="false">((AD269)^2/((AB269)^2 * AE269)) + ((Z269)^2/((X269)^2 * AA269))</f>
        <v>0.0116432162080094</v>
      </c>
      <c r="AH269" s="11" t="n">
        <f aca="false">1/AG269</f>
        <v>85.8869218036248</v>
      </c>
      <c r="AI269" s="11" t="n">
        <f aca="false">AH269/14</f>
        <v>6.13478012883034</v>
      </c>
      <c r="AJ269" s="11" t="n">
        <f aca="false">AI269*AF269</f>
        <v>-0.416076716304714</v>
      </c>
      <c r="AK269" s="11" t="s">
        <v>385</v>
      </c>
      <c r="AL269" s="11" t="s">
        <v>294</v>
      </c>
      <c r="AM269" s="11" t="s">
        <v>267</v>
      </c>
      <c r="AN269" s="11" t="s">
        <v>58</v>
      </c>
      <c r="AO269" s="11" t="s">
        <v>59</v>
      </c>
      <c r="AP269" s="11" t="s">
        <v>65</v>
      </c>
      <c r="AQ269" s="11" t="s">
        <v>386</v>
      </c>
    </row>
    <row r="270" customFormat="false" ht="13.8" hidden="false" customHeight="false" outlineLevel="0" collapsed="false">
      <c r="A270" s="11" t="s">
        <v>387</v>
      </c>
      <c r="B270" s="11" t="n">
        <v>40</v>
      </c>
      <c r="C270" s="11" t="s">
        <v>388</v>
      </c>
      <c r="D270" s="11" t="n">
        <v>2015</v>
      </c>
      <c r="E270" s="11" t="s">
        <v>389</v>
      </c>
      <c r="F270" s="11" t="s">
        <v>46</v>
      </c>
      <c r="G270" s="1" t="n">
        <v>-3.8</v>
      </c>
      <c r="H270" s="1" t="n">
        <v>290</v>
      </c>
      <c r="I270" s="11" t="n">
        <f aca="false">(G270+10) / (H270/1000)</f>
        <v>21.3793103448276</v>
      </c>
      <c r="J270" s="11" t="n">
        <v>8.3</v>
      </c>
      <c r="K270" s="11" t="s">
        <v>74</v>
      </c>
      <c r="L270" s="11" t="s">
        <v>90</v>
      </c>
      <c r="M270" s="11" t="s">
        <v>390</v>
      </c>
      <c r="N270" s="11" t="s">
        <v>77</v>
      </c>
      <c r="O270" s="11" t="s">
        <v>77</v>
      </c>
      <c r="P270" s="11" t="s">
        <v>92</v>
      </c>
      <c r="Q270" s="11" t="s">
        <v>78</v>
      </c>
      <c r="R270" s="11" t="n">
        <v>2.97</v>
      </c>
      <c r="S270" s="11" t="str">
        <f aca="false">IF(R270&gt;=2,"&gt; 2","&lt; 2")</f>
        <v>&gt; 2</v>
      </c>
      <c r="T270" s="30" t="n">
        <v>40633</v>
      </c>
      <c r="U270" s="28" t="n">
        <v>3</v>
      </c>
      <c r="V270" s="11" t="s">
        <v>80</v>
      </c>
      <c r="W270" s="11" t="n">
        <f aca="false">R270 *U270</f>
        <v>8.91</v>
      </c>
      <c r="X270" s="13" t="n">
        <v>1.35</v>
      </c>
      <c r="Y270" s="13" t="n">
        <v>0.13</v>
      </c>
      <c r="Z270" s="13" t="n">
        <f aca="false">Y270*SQRT(AA270)</f>
        <v>0.290688837074973</v>
      </c>
      <c r="AA270" s="11" t="n">
        <v>5</v>
      </c>
      <c r="AB270" s="13" t="n">
        <v>1.93</v>
      </c>
      <c r="AC270" s="13" t="n">
        <v>0.06</v>
      </c>
      <c r="AD270" s="13" t="n">
        <f aca="false">AC270*SQRT(AE270)</f>
        <v>0.134164078649987</v>
      </c>
      <c r="AE270" s="11" t="n">
        <v>5</v>
      </c>
      <c r="AF270" s="11" t="n">
        <f aca="false">LN(AB270/X270)</f>
        <v>0.357415410466456</v>
      </c>
      <c r="AG270" s="11" t="n">
        <f aca="false">((AD270)^2/((AB270)^2 * AE270)) + ((Z270)^2/((X270)^2 * AA270))</f>
        <v>0.010239445578878</v>
      </c>
      <c r="AH270" s="11" t="n">
        <f aca="false">1/AG270</f>
        <v>97.6615376581333</v>
      </c>
      <c r="AI270" s="11" t="n">
        <f aca="false">AH270/6</f>
        <v>16.2769229430222</v>
      </c>
      <c r="AJ270" s="11" t="n">
        <f aca="false">AI270*AF270</f>
        <v>5.81762309481116</v>
      </c>
      <c r="AK270" s="11" t="s">
        <v>391</v>
      </c>
      <c r="AL270" s="11" t="s">
        <v>392</v>
      </c>
      <c r="AM270" s="11" t="s">
        <v>267</v>
      </c>
      <c r="AN270" s="11" t="s">
        <v>58</v>
      </c>
      <c r="AO270" s="11" t="s">
        <v>59</v>
      </c>
      <c r="AP270" s="11" t="s">
        <v>65</v>
      </c>
      <c r="AQ270" s="11" t="s">
        <v>162</v>
      </c>
    </row>
    <row r="271" customFormat="false" ht="13.8" hidden="false" customHeight="false" outlineLevel="0" collapsed="false">
      <c r="A271" s="11" t="s">
        <v>387</v>
      </c>
      <c r="B271" s="11" t="n">
        <v>40</v>
      </c>
      <c r="C271" s="11" t="s">
        <v>388</v>
      </c>
      <c r="D271" s="11" t="n">
        <v>2015</v>
      </c>
      <c r="E271" s="11" t="s">
        <v>389</v>
      </c>
      <c r="F271" s="11" t="s">
        <v>46</v>
      </c>
      <c r="G271" s="1" t="n">
        <v>-3.8</v>
      </c>
      <c r="H271" s="1" t="n">
        <v>290</v>
      </c>
      <c r="I271" s="11" t="n">
        <f aca="false">(G271+10) / (H271/1000)</f>
        <v>21.3793103448276</v>
      </c>
      <c r="J271" s="11" t="n">
        <v>8.3</v>
      </c>
      <c r="K271" s="11" t="s">
        <v>74</v>
      </c>
      <c r="L271" s="11" t="s">
        <v>90</v>
      </c>
      <c r="M271" s="11" t="s">
        <v>390</v>
      </c>
      <c r="N271" s="11" t="s">
        <v>77</v>
      </c>
      <c r="O271" s="11" t="s">
        <v>77</v>
      </c>
      <c r="P271" s="11" t="s">
        <v>92</v>
      </c>
      <c r="Q271" s="11" t="s">
        <v>78</v>
      </c>
      <c r="R271" s="11" t="n">
        <v>2.97</v>
      </c>
      <c r="S271" s="11" t="str">
        <f aca="false">IF(R271&gt;=2,"&gt; 2","&lt; 2")</f>
        <v>&gt; 2</v>
      </c>
      <c r="T271" s="30" t="n">
        <v>40785</v>
      </c>
      <c r="U271" s="28" t="n">
        <v>3</v>
      </c>
      <c r="V271" s="11" t="s">
        <v>80</v>
      </c>
      <c r="W271" s="11" t="n">
        <f aca="false">R271 *U271</f>
        <v>8.91</v>
      </c>
      <c r="X271" s="13" t="n">
        <v>7.68</v>
      </c>
      <c r="Y271" s="13" t="n">
        <v>0.26</v>
      </c>
      <c r="Z271" s="13" t="n">
        <f aca="false">Y271*SQRT(AA271)</f>
        <v>0.581377674149945</v>
      </c>
      <c r="AA271" s="11" t="n">
        <v>5</v>
      </c>
      <c r="AB271" s="13" t="n">
        <v>9.48</v>
      </c>
      <c r="AC271" s="13" t="n">
        <v>0.16</v>
      </c>
      <c r="AD271" s="13" t="n">
        <f aca="false">AC271*SQRT(AE271)</f>
        <v>0.357770876399966</v>
      </c>
      <c r="AE271" s="11" t="n">
        <v>5</v>
      </c>
      <c r="AF271" s="11" t="n">
        <f aca="false">LN(AB271/X271)</f>
        <v>0.21056476910735</v>
      </c>
      <c r="AG271" s="11" t="n">
        <f aca="false">((AD271)^2/((AB271)^2 * AE271)) + ((Z271)^2/((X271)^2 * AA271))</f>
        <v>0.00143095923581346</v>
      </c>
      <c r="AH271" s="11" t="n">
        <f aca="false">1/AG271</f>
        <v>698.831926844882</v>
      </c>
      <c r="AI271" s="11" t="n">
        <f aca="false">AH271/6</f>
        <v>116.47198780748</v>
      </c>
      <c r="AJ271" s="11" t="n">
        <f aca="false">AI271*AF271</f>
        <v>24.5248972201562</v>
      </c>
      <c r="AK271" s="11" t="s">
        <v>391</v>
      </c>
      <c r="AL271" s="11" t="s">
        <v>392</v>
      </c>
      <c r="AM271" s="11" t="s">
        <v>267</v>
      </c>
      <c r="AN271" s="11" t="s">
        <v>58</v>
      </c>
      <c r="AO271" s="11" t="s">
        <v>59</v>
      </c>
      <c r="AP271" s="11" t="s">
        <v>65</v>
      </c>
      <c r="AQ271" s="11" t="s">
        <v>162</v>
      </c>
    </row>
    <row r="272" customFormat="false" ht="13.8" hidden="false" customHeight="false" outlineLevel="0" collapsed="false">
      <c r="A272" s="11" t="s">
        <v>387</v>
      </c>
      <c r="B272" s="11" t="n">
        <v>40</v>
      </c>
      <c r="C272" s="11" t="s">
        <v>388</v>
      </c>
      <c r="D272" s="11" t="n">
        <v>2015</v>
      </c>
      <c r="E272" s="11" t="s">
        <v>389</v>
      </c>
      <c r="F272" s="11" t="s">
        <v>46</v>
      </c>
      <c r="G272" s="1" t="n">
        <v>-3.8</v>
      </c>
      <c r="H272" s="1" t="n">
        <v>290</v>
      </c>
      <c r="I272" s="11" t="n">
        <f aca="false">(G272+10) / (H272/1000)</f>
        <v>21.3793103448276</v>
      </c>
      <c r="J272" s="11" t="n">
        <v>8.3</v>
      </c>
      <c r="K272" s="11" t="s">
        <v>74</v>
      </c>
      <c r="L272" s="11" t="s">
        <v>90</v>
      </c>
      <c r="M272" s="11" t="s">
        <v>390</v>
      </c>
      <c r="N272" s="11" t="s">
        <v>77</v>
      </c>
      <c r="O272" s="11" t="s">
        <v>77</v>
      </c>
      <c r="P272" s="11" t="s">
        <v>92</v>
      </c>
      <c r="Q272" s="11" t="s">
        <v>78</v>
      </c>
      <c r="R272" s="11" t="n">
        <v>1.67</v>
      </c>
      <c r="S272" s="11" t="str">
        <f aca="false">IF(R272&gt;=2,"&gt; 2","&lt; 2")</f>
        <v>&lt; 2</v>
      </c>
      <c r="T272" s="30" t="n">
        <v>41058</v>
      </c>
      <c r="U272" s="28" t="n">
        <v>3</v>
      </c>
      <c r="V272" s="11" t="s">
        <v>80</v>
      </c>
      <c r="W272" s="11" t="n">
        <f aca="false">R272 *U272</f>
        <v>5.01</v>
      </c>
      <c r="X272" s="13" t="n">
        <v>3.89</v>
      </c>
      <c r="Y272" s="13" t="n">
        <v>0.09</v>
      </c>
      <c r="Z272" s="13" t="n">
        <f aca="false">Y272*SQRT(AA272)</f>
        <v>0.201246117974981</v>
      </c>
      <c r="AA272" s="11" t="n">
        <v>5</v>
      </c>
      <c r="AB272" s="13" t="n">
        <v>5.49</v>
      </c>
      <c r="AC272" s="13" t="n">
        <v>0.11</v>
      </c>
      <c r="AD272" s="13" t="n">
        <f aca="false">AC272*SQRT(AE272)</f>
        <v>0.245967477524977</v>
      </c>
      <c r="AE272" s="11" t="n">
        <v>5</v>
      </c>
      <c r="AF272" s="11" t="n">
        <f aca="false">LN(AB272/X272)</f>
        <v>0.344519097891084</v>
      </c>
      <c r="AG272" s="11" t="n">
        <f aca="false">((AD272)^2/((AB272)^2 * AE272)) + ((Z272)^2/((X272)^2 * AA272))</f>
        <v>0.000936744437407385</v>
      </c>
      <c r="AH272" s="11" t="n">
        <f aca="false">1/AG272</f>
        <v>1067.5270223837</v>
      </c>
      <c r="AI272" s="11" t="n">
        <f aca="false">AH272/6</f>
        <v>177.921170397283</v>
      </c>
      <c r="AJ272" s="11" t="n">
        <f aca="false">AI272*AF272</f>
        <v>61.2972411209979</v>
      </c>
      <c r="AK272" s="11" t="s">
        <v>391</v>
      </c>
      <c r="AL272" s="11" t="s">
        <v>392</v>
      </c>
      <c r="AM272" s="11" t="s">
        <v>267</v>
      </c>
      <c r="AN272" s="11" t="s">
        <v>58</v>
      </c>
      <c r="AO272" s="11" t="s">
        <v>59</v>
      </c>
      <c r="AP272" s="11" t="s">
        <v>65</v>
      </c>
      <c r="AQ272" s="11" t="s">
        <v>162</v>
      </c>
    </row>
    <row r="273" customFormat="false" ht="13.8" hidden="false" customHeight="false" outlineLevel="0" collapsed="false">
      <c r="A273" s="11" t="s">
        <v>387</v>
      </c>
      <c r="B273" s="11" t="n">
        <v>40</v>
      </c>
      <c r="C273" s="11" t="s">
        <v>388</v>
      </c>
      <c r="D273" s="11" t="n">
        <v>2015</v>
      </c>
      <c r="E273" s="11" t="s">
        <v>389</v>
      </c>
      <c r="F273" s="11" t="s">
        <v>46</v>
      </c>
      <c r="G273" s="1" t="n">
        <v>-3.8</v>
      </c>
      <c r="H273" s="1" t="n">
        <v>290</v>
      </c>
      <c r="I273" s="11" t="n">
        <f aca="false">(G273+10) / (H273/1000)</f>
        <v>21.3793103448276</v>
      </c>
      <c r="J273" s="11" t="n">
        <v>8.3</v>
      </c>
      <c r="K273" s="11" t="s">
        <v>74</v>
      </c>
      <c r="L273" s="11" t="s">
        <v>90</v>
      </c>
      <c r="M273" s="11" t="s">
        <v>390</v>
      </c>
      <c r="N273" s="11" t="s">
        <v>77</v>
      </c>
      <c r="O273" s="11" t="s">
        <v>77</v>
      </c>
      <c r="P273" s="11" t="s">
        <v>92</v>
      </c>
      <c r="Q273" s="11" t="s">
        <v>78</v>
      </c>
      <c r="R273" s="11" t="n">
        <v>1.67</v>
      </c>
      <c r="S273" s="11" t="str">
        <f aca="false">IF(R273&gt;=2,"&gt; 2","&lt; 2")</f>
        <v>&lt; 2</v>
      </c>
      <c r="T273" s="30" t="n">
        <v>41151</v>
      </c>
      <c r="U273" s="28" t="n">
        <v>3</v>
      </c>
      <c r="V273" s="11" t="s">
        <v>80</v>
      </c>
      <c r="W273" s="11" t="n">
        <f aca="false">R273 *U273</f>
        <v>5.01</v>
      </c>
      <c r="X273" s="13" t="n">
        <v>9.3</v>
      </c>
      <c r="Y273" s="13" t="n">
        <v>0.28</v>
      </c>
      <c r="Z273" s="13" t="n">
        <f aca="false">Y273*SQRT(AA273)</f>
        <v>0.626099033699941</v>
      </c>
      <c r="AA273" s="11" t="n">
        <v>5</v>
      </c>
      <c r="AB273" s="13" t="n">
        <v>11.25</v>
      </c>
      <c r="AC273" s="13" t="n">
        <v>0.22</v>
      </c>
      <c r="AD273" s="13" t="n">
        <f aca="false">AC273*SQRT(AE273)</f>
        <v>0.491934955049954</v>
      </c>
      <c r="AE273" s="11" t="n">
        <v>5</v>
      </c>
      <c r="AF273" s="11" t="n">
        <f aca="false">LN(AB273/X273)</f>
        <v>0.190353728491219</v>
      </c>
      <c r="AG273" s="11" t="n">
        <f aca="false">((AD273)^2/((AB273)^2 * AE273)) + ((Z273)^2/((X273)^2 * AA273))</f>
        <v>0.00128888292801994</v>
      </c>
      <c r="AH273" s="11" t="n">
        <f aca="false">1/AG273</f>
        <v>775.865657198409</v>
      </c>
      <c r="AI273" s="11" t="n">
        <f aca="false">AH273/6</f>
        <v>129.310942866401</v>
      </c>
      <c r="AJ273" s="11" t="n">
        <f aca="false">AI273*AF273</f>
        <v>24.6148201093345</v>
      </c>
      <c r="AK273" s="11" t="s">
        <v>391</v>
      </c>
      <c r="AL273" s="11" t="s">
        <v>392</v>
      </c>
      <c r="AM273" s="11" t="s">
        <v>267</v>
      </c>
      <c r="AN273" s="11" t="s">
        <v>58</v>
      </c>
      <c r="AO273" s="11" t="s">
        <v>59</v>
      </c>
      <c r="AP273" s="11" t="s">
        <v>65</v>
      </c>
      <c r="AQ273" s="11" t="s">
        <v>162</v>
      </c>
    </row>
    <row r="274" customFormat="false" ht="13.8" hidden="false" customHeight="false" outlineLevel="0" collapsed="false">
      <c r="A274" s="11" t="s">
        <v>387</v>
      </c>
      <c r="B274" s="11" t="n">
        <v>40</v>
      </c>
      <c r="C274" s="11" t="s">
        <v>388</v>
      </c>
      <c r="D274" s="11" t="n">
        <v>2015</v>
      </c>
      <c r="E274" s="11" t="s">
        <v>389</v>
      </c>
      <c r="F274" s="11" t="s">
        <v>46</v>
      </c>
      <c r="G274" s="1" t="n">
        <v>-3.8</v>
      </c>
      <c r="H274" s="1" t="n">
        <v>290</v>
      </c>
      <c r="I274" s="11" t="n">
        <f aca="false">(G274+10) / (H274/1000)</f>
        <v>21.3793103448276</v>
      </c>
      <c r="J274" s="11" t="n">
        <v>8.3</v>
      </c>
      <c r="K274" s="11" t="s">
        <v>74</v>
      </c>
      <c r="L274" s="11" t="s">
        <v>90</v>
      </c>
      <c r="M274" s="11" t="s">
        <v>390</v>
      </c>
      <c r="N274" s="11" t="s">
        <v>77</v>
      </c>
      <c r="O274" s="11" t="s">
        <v>77</v>
      </c>
      <c r="P274" s="11" t="s">
        <v>92</v>
      </c>
      <c r="Q274" s="11" t="s">
        <v>78</v>
      </c>
      <c r="R274" s="11" t="n">
        <v>1.67</v>
      </c>
      <c r="S274" s="11" t="str">
        <f aca="false">IF(R274&gt;=2,"&gt; 2","&lt; 2")</f>
        <v>&lt; 2</v>
      </c>
      <c r="T274" s="30" t="n">
        <v>41450</v>
      </c>
      <c r="U274" s="28" t="n">
        <v>3</v>
      </c>
      <c r="V274" s="11" t="s">
        <v>80</v>
      </c>
      <c r="W274" s="11" t="n">
        <f aca="false">R274 *U274</f>
        <v>5.01</v>
      </c>
      <c r="X274" s="13" t="n">
        <v>4.34</v>
      </c>
      <c r="Y274" s="13" t="n">
        <v>0.2</v>
      </c>
      <c r="Z274" s="13" t="n">
        <f aca="false">Y274*SQRT(AA274)</f>
        <v>0.447213595499958</v>
      </c>
      <c r="AA274" s="11" t="n">
        <v>5</v>
      </c>
      <c r="AB274" s="13" t="n">
        <v>5.69</v>
      </c>
      <c r="AC274" s="13" t="n">
        <v>0.3</v>
      </c>
      <c r="AD274" s="13" t="n">
        <f aca="false">AC274*SQRT(AE274)</f>
        <v>0.670820393249937</v>
      </c>
      <c r="AE274" s="11" t="n">
        <v>5</v>
      </c>
      <c r="AF274" s="11" t="n">
        <f aca="false">LN(AB274/X274)</f>
        <v>0.270835900025926</v>
      </c>
      <c r="AG274" s="11" t="n">
        <f aca="false">((AD274)^2/((AB274)^2 * AE274)) + ((Z274)^2/((X274)^2 * AA274))</f>
        <v>0.00490346654715048</v>
      </c>
      <c r="AH274" s="11" t="n">
        <f aca="false">1/AG274</f>
        <v>203.937355416674</v>
      </c>
      <c r="AI274" s="11" t="n">
        <f aca="false">AH274/6</f>
        <v>33.9895592361124</v>
      </c>
      <c r="AJ274" s="11" t="n">
        <f aca="false">AI274*AF274</f>
        <v>9.20559286719702</v>
      </c>
      <c r="AK274" s="11" t="s">
        <v>391</v>
      </c>
      <c r="AL274" s="11" t="s">
        <v>392</v>
      </c>
      <c r="AM274" s="11" t="s">
        <v>267</v>
      </c>
      <c r="AN274" s="11" t="s">
        <v>58</v>
      </c>
      <c r="AO274" s="11" t="s">
        <v>59</v>
      </c>
      <c r="AP274" s="11" t="s">
        <v>65</v>
      </c>
      <c r="AQ274" s="11" t="s">
        <v>162</v>
      </c>
    </row>
    <row r="275" customFormat="false" ht="13.8" hidden="false" customHeight="false" outlineLevel="0" collapsed="false">
      <c r="A275" s="11" t="s">
        <v>387</v>
      </c>
      <c r="B275" s="11" t="n">
        <v>40</v>
      </c>
      <c r="C275" s="11" t="s">
        <v>388</v>
      </c>
      <c r="D275" s="11" t="n">
        <v>2015</v>
      </c>
      <c r="E275" s="11" t="s">
        <v>389</v>
      </c>
      <c r="F275" s="11" t="s">
        <v>46</v>
      </c>
      <c r="G275" s="1" t="n">
        <v>-3.8</v>
      </c>
      <c r="H275" s="1" t="n">
        <v>290</v>
      </c>
      <c r="I275" s="11" t="n">
        <f aca="false">(G275+10) / (H275/1000)</f>
        <v>21.3793103448276</v>
      </c>
      <c r="J275" s="11" t="n">
        <v>8.3</v>
      </c>
      <c r="K275" s="11" t="s">
        <v>74</v>
      </c>
      <c r="L275" s="11" t="s">
        <v>90</v>
      </c>
      <c r="M275" s="11" t="s">
        <v>390</v>
      </c>
      <c r="N275" s="11" t="s">
        <v>77</v>
      </c>
      <c r="O275" s="11" t="s">
        <v>77</v>
      </c>
      <c r="P275" s="11" t="s">
        <v>92</v>
      </c>
      <c r="Q275" s="11" t="s">
        <v>78</v>
      </c>
      <c r="R275" s="11" t="n">
        <v>1.67</v>
      </c>
      <c r="S275" s="11" t="str">
        <f aca="false">IF(R275&gt;=2,"&gt; 2","&lt; 2")</f>
        <v>&lt; 2</v>
      </c>
      <c r="T275" s="30" t="n">
        <v>41547</v>
      </c>
      <c r="U275" s="28" t="n">
        <v>3</v>
      </c>
      <c r="V275" s="11" t="s">
        <v>80</v>
      </c>
      <c r="W275" s="11" t="n">
        <f aca="false">R275 *U275</f>
        <v>5.01</v>
      </c>
      <c r="X275" s="13" t="n">
        <v>8.61</v>
      </c>
      <c r="Y275" s="13" t="n">
        <v>0.35</v>
      </c>
      <c r="Z275" s="13" t="n">
        <f aca="false">Y275*SQRT(AA275)</f>
        <v>0.782623792124926</v>
      </c>
      <c r="AA275" s="11" t="n">
        <v>5</v>
      </c>
      <c r="AB275" s="13" t="n">
        <v>8.99</v>
      </c>
      <c r="AC275" s="13" t="n">
        <v>0.28</v>
      </c>
      <c r="AD275" s="13" t="n">
        <f aca="false">AC275*SQRT(AE275)</f>
        <v>0.626099033699941</v>
      </c>
      <c r="AE275" s="11" t="n">
        <v>5</v>
      </c>
      <c r="AF275" s="11" t="n">
        <f aca="false">LN(AB275/X275)</f>
        <v>0.0431885300438896</v>
      </c>
      <c r="AG275" s="11" t="n">
        <f aca="false">((AD275)^2/((AB275)^2 * AE275)) + ((Z275)^2/((X275)^2 * AA275))</f>
        <v>0.00262251126528362</v>
      </c>
      <c r="AH275" s="11" t="n">
        <f aca="false">1/AG275</f>
        <v>381.313900625648</v>
      </c>
      <c r="AI275" s="11" t="n">
        <f aca="false">AH275/6</f>
        <v>63.5523167709413</v>
      </c>
      <c r="AJ275" s="11" t="n">
        <f aca="false">AI275*AF275</f>
        <v>2.74473114222059</v>
      </c>
      <c r="AK275" s="11" t="s">
        <v>391</v>
      </c>
      <c r="AL275" s="11" t="s">
        <v>392</v>
      </c>
      <c r="AM275" s="11" t="s">
        <v>267</v>
      </c>
      <c r="AN275" s="11" t="s">
        <v>58</v>
      </c>
      <c r="AO275" s="11" t="s">
        <v>59</v>
      </c>
      <c r="AP275" s="11" t="s">
        <v>65</v>
      </c>
      <c r="AQ275" s="11" t="s">
        <v>162</v>
      </c>
    </row>
    <row r="276" customFormat="false" ht="13.8" hidden="false" customHeight="false" outlineLevel="0" collapsed="false">
      <c r="A276" s="11" t="s">
        <v>387</v>
      </c>
      <c r="B276" s="11" t="n">
        <v>40</v>
      </c>
      <c r="C276" s="11" t="s">
        <v>388</v>
      </c>
      <c r="D276" s="11" t="n">
        <v>2015</v>
      </c>
      <c r="E276" s="11" t="s">
        <v>389</v>
      </c>
      <c r="F276" s="11" t="s">
        <v>46</v>
      </c>
      <c r="G276" s="1" t="n">
        <v>-3.8</v>
      </c>
      <c r="H276" s="1" t="n">
        <v>290</v>
      </c>
      <c r="I276" s="11" t="n">
        <f aca="false">(G276+10) / (H276/1000)</f>
        <v>21.3793103448276</v>
      </c>
      <c r="J276" s="11" t="n">
        <v>8.3</v>
      </c>
      <c r="K276" s="11" t="s">
        <v>74</v>
      </c>
      <c r="L276" s="11" t="s">
        <v>90</v>
      </c>
      <c r="M276" s="11" t="s">
        <v>390</v>
      </c>
      <c r="N276" s="11" t="s">
        <v>77</v>
      </c>
      <c r="O276" s="11" t="s">
        <v>77</v>
      </c>
      <c r="P276" s="11" t="s">
        <v>92</v>
      </c>
      <c r="Q276" s="11" t="s">
        <v>78</v>
      </c>
      <c r="R276" s="11" t="n">
        <v>2.97</v>
      </c>
      <c r="S276" s="11" t="str">
        <f aca="false">IF(R276&gt;=2,"&gt; 2","&lt; 2")</f>
        <v>&gt; 2</v>
      </c>
      <c r="T276" s="30" t="n">
        <v>40633</v>
      </c>
      <c r="U276" s="28" t="n">
        <v>3</v>
      </c>
      <c r="V276" s="11" t="s">
        <v>80</v>
      </c>
      <c r="W276" s="11" t="n">
        <f aca="false">R276 *U276</f>
        <v>8.91</v>
      </c>
      <c r="X276" s="13" t="n">
        <v>0.97</v>
      </c>
      <c r="Y276" s="13" t="n">
        <v>0.12</v>
      </c>
      <c r="Z276" s="13" t="n">
        <f aca="false">Y276*SQRT(AA276)</f>
        <v>0.268328157299975</v>
      </c>
      <c r="AA276" s="11" t="n">
        <v>5</v>
      </c>
      <c r="AB276" s="13" t="n">
        <v>1.34</v>
      </c>
      <c r="AC276" s="13" t="n">
        <v>0.84</v>
      </c>
      <c r="AD276" s="13" t="n">
        <f aca="false">AC276*SQRT(AE276)</f>
        <v>1.87829710109982</v>
      </c>
      <c r="AE276" s="11" t="n">
        <v>5</v>
      </c>
      <c r="AF276" s="11" t="n">
        <f aca="false">LN(AB276/X276)</f>
        <v>0.323128821447529</v>
      </c>
      <c r="AG276" s="11" t="n">
        <f aca="false">((AD276)^2/((AB276)^2 * AE276)) + ((Z276)^2/((X276)^2 * AA276))</f>
        <v>0.408265065978524</v>
      </c>
      <c r="AH276" s="11" t="n">
        <f aca="false">1/AG276</f>
        <v>2.44938909383102</v>
      </c>
      <c r="AI276" s="11" t="n">
        <f aca="false">AH276/6</f>
        <v>0.408231515638504</v>
      </c>
      <c r="AJ276" s="11" t="n">
        <f aca="false">AI276*AF276</f>
        <v>0.131911368526008</v>
      </c>
      <c r="AK276" s="11" t="s">
        <v>391</v>
      </c>
      <c r="AL276" s="11" t="s">
        <v>392</v>
      </c>
      <c r="AM276" s="11" t="s">
        <v>282</v>
      </c>
      <c r="AN276" s="11" t="s">
        <v>58</v>
      </c>
      <c r="AO276" s="11" t="s">
        <v>59</v>
      </c>
      <c r="AP276" s="11" t="s">
        <v>65</v>
      </c>
      <c r="AQ276" s="11" t="s">
        <v>162</v>
      </c>
    </row>
    <row r="277" customFormat="false" ht="13.8" hidden="false" customHeight="false" outlineLevel="0" collapsed="false">
      <c r="A277" s="11" t="s">
        <v>387</v>
      </c>
      <c r="B277" s="11" t="n">
        <v>40</v>
      </c>
      <c r="C277" s="11" t="s">
        <v>388</v>
      </c>
      <c r="D277" s="11" t="n">
        <v>2015</v>
      </c>
      <c r="E277" s="11" t="s">
        <v>389</v>
      </c>
      <c r="F277" s="11" t="s">
        <v>46</v>
      </c>
      <c r="G277" s="1" t="n">
        <v>-3.8</v>
      </c>
      <c r="H277" s="1" t="n">
        <v>290</v>
      </c>
      <c r="I277" s="11" t="n">
        <f aca="false">(G277+10) / (H277/1000)</f>
        <v>21.3793103448276</v>
      </c>
      <c r="J277" s="11" t="n">
        <v>8.3</v>
      </c>
      <c r="K277" s="11" t="s">
        <v>74</v>
      </c>
      <c r="L277" s="11" t="s">
        <v>90</v>
      </c>
      <c r="M277" s="11" t="s">
        <v>390</v>
      </c>
      <c r="N277" s="11" t="s">
        <v>77</v>
      </c>
      <c r="O277" s="11" t="s">
        <v>77</v>
      </c>
      <c r="P277" s="11" t="s">
        <v>92</v>
      </c>
      <c r="Q277" s="11" t="s">
        <v>78</v>
      </c>
      <c r="R277" s="11" t="n">
        <v>2.97</v>
      </c>
      <c r="S277" s="11" t="str">
        <f aca="false">IF(R277&gt;=2,"&gt; 2","&lt; 2")</f>
        <v>&gt; 2</v>
      </c>
      <c r="T277" s="30" t="n">
        <v>40785</v>
      </c>
      <c r="U277" s="28" t="n">
        <v>3</v>
      </c>
      <c r="V277" s="11" t="s">
        <v>80</v>
      </c>
      <c r="W277" s="11" t="n">
        <f aca="false">R277 *U277</f>
        <v>8.91</v>
      </c>
      <c r="X277" s="13" t="n">
        <v>5.45</v>
      </c>
      <c r="Y277" s="13" t="n">
        <v>0.23</v>
      </c>
      <c r="Z277" s="13" t="n">
        <f aca="false">Y277*SQRT(AA277)</f>
        <v>0.514295634824952</v>
      </c>
      <c r="AA277" s="11" t="n">
        <v>5</v>
      </c>
      <c r="AB277" s="13" t="n">
        <v>6.24</v>
      </c>
      <c r="AC277" s="13" t="n">
        <v>1.23</v>
      </c>
      <c r="AD277" s="13" t="n">
        <f aca="false">AC277*SQRT(AE277)</f>
        <v>2.75036361232474</v>
      </c>
      <c r="AE277" s="11" t="n">
        <v>5</v>
      </c>
      <c r="AF277" s="11" t="n">
        <f aca="false">LN(AB277/X277)</f>
        <v>0.135364573706184</v>
      </c>
      <c r="AG277" s="11" t="n">
        <f aca="false">((AD277)^2/((AB277)^2 * AE277)) + ((Z277)^2/((X277)^2 * AA277))</f>
        <v>0.040635469717823</v>
      </c>
      <c r="AH277" s="11" t="n">
        <f aca="false">1/AG277</f>
        <v>24.6090424681714</v>
      </c>
      <c r="AI277" s="11" t="n">
        <f aca="false">AH277/6</f>
        <v>4.10150707802857</v>
      </c>
      <c r="AJ277" s="11" t="n">
        <f aca="false">AI277*AF277</f>
        <v>0.555198757170234</v>
      </c>
      <c r="AK277" s="11" t="s">
        <v>391</v>
      </c>
      <c r="AL277" s="11" t="s">
        <v>392</v>
      </c>
      <c r="AM277" s="11" t="s">
        <v>282</v>
      </c>
      <c r="AN277" s="11" t="s">
        <v>58</v>
      </c>
      <c r="AO277" s="11" t="s">
        <v>59</v>
      </c>
      <c r="AP277" s="11" t="s">
        <v>65</v>
      </c>
      <c r="AQ277" s="11" t="s">
        <v>162</v>
      </c>
    </row>
    <row r="278" customFormat="false" ht="13.8" hidden="false" customHeight="false" outlineLevel="0" collapsed="false">
      <c r="A278" s="11" t="s">
        <v>387</v>
      </c>
      <c r="B278" s="11" t="n">
        <v>40</v>
      </c>
      <c r="C278" s="11" t="s">
        <v>388</v>
      </c>
      <c r="D278" s="11" t="n">
        <v>2015</v>
      </c>
      <c r="E278" s="11" t="s">
        <v>389</v>
      </c>
      <c r="F278" s="11" t="s">
        <v>46</v>
      </c>
      <c r="G278" s="1" t="n">
        <v>-3.8</v>
      </c>
      <c r="H278" s="1" t="n">
        <v>290</v>
      </c>
      <c r="I278" s="11" t="n">
        <f aca="false">(G278+10) / (H278/1000)</f>
        <v>21.3793103448276</v>
      </c>
      <c r="J278" s="11" t="n">
        <v>8.3</v>
      </c>
      <c r="K278" s="11" t="s">
        <v>74</v>
      </c>
      <c r="L278" s="11" t="s">
        <v>90</v>
      </c>
      <c r="M278" s="11" t="s">
        <v>390</v>
      </c>
      <c r="N278" s="11" t="s">
        <v>77</v>
      </c>
      <c r="O278" s="11" t="s">
        <v>77</v>
      </c>
      <c r="P278" s="11" t="s">
        <v>92</v>
      </c>
      <c r="Q278" s="11" t="s">
        <v>78</v>
      </c>
      <c r="R278" s="11" t="n">
        <v>1.67</v>
      </c>
      <c r="S278" s="11" t="str">
        <f aca="false">IF(R278&gt;=2,"&gt; 2","&lt; 2")</f>
        <v>&lt; 2</v>
      </c>
      <c r="T278" s="30" t="n">
        <v>41058</v>
      </c>
      <c r="U278" s="28" t="n">
        <v>3</v>
      </c>
      <c r="V278" s="11" t="s">
        <v>80</v>
      </c>
      <c r="W278" s="11" t="n">
        <f aca="false">R278 *U278</f>
        <v>5.01</v>
      </c>
      <c r="X278" s="13" t="n">
        <v>3.03</v>
      </c>
      <c r="Y278" s="13" t="n">
        <v>0.34</v>
      </c>
      <c r="Z278" s="13" t="n">
        <f aca="false">Y278*SQRT(AA278)</f>
        <v>0.760263112349929</v>
      </c>
      <c r="AA278" s="11" t="n">
        <v>5</v>
      </c>
      <c r="AB278" s="13" t="n">
        <v>3.81</v>
      </c>
      <c r="AC278" s="13" t="n">
        <v>1.21</v>
      </c>
      <c r="AD278" s="13" t="n">
        <f aca="false">AC278*SQRT(AE278)</f>
        <v>2.70564225277475</v>
      </c>
      <c r="AE278" s="11" t="n">
        <v>5</v>
      </c>
      <c r="AF278" s="11" t="n">
        <f aca="false">LN(AB278/X278)</f>
        <v>0.229066569617332</v>
      </c>
      <c r="AG278" s="11" t="n">
        <f aca="false">((AD278)^2/((AB278)^2 * AE278)) + ((Z278)^2/((X278)^2 * AA278))</f>
        <v>0.113451782088786</v>
      </c>
      <c r="AH278" s="11" t="n">
        <f aca="false">1/AG278</f>
        <v>8.81431725080715</v>
      </c>
      <c r="AI278" s="11" t="n">
        <f aca="false">AH278/6</f>
        <v>1.46905287513453</v>
      </c>
      <c r="AJ278" s="11" t="n">
        <f aca="false">AI278*AF278</f>
        <v>0.336510902693544</v>
      </c>
      <c r="AK278" s="11" t="s">
        <v>391</v>
      </c>
      <c r="AL278" s="11" t="s">
        <v>392</v>
      </c>
      <c r="AM278" s="11" t="s">
        <v>282</v>
      </c>
      <c r="AN278" s="11" t="s">
        <v>58</v>
      </c>
      <c r="AO278" s="11" t="s">
        <v>59</v>
      </c>
      <c r="AP278" s="11" t="s">
        <v>65</v>
      </c>
      <c r="AQ278" s="11" t="s">
        <v>162</v>
      </c>
    </row>
    <row r="279" customFormat="false" ht="13.8" hidden="false" customHeight="false" outlineLevel="0" collapsed="false">
      <c r="A279" s="11" t="s">
        <v>387</v>
      </c>
      <c r="B279" s="11" t="n">
        <v>40</v>
      </c>
      <c r="C279" s="11" t="s">
        <v>388</v>
      </c>
      <c r="D279" s="11" t="n">
        <v>2015</v>
      </c>
      <c r="E279" s="11" t="s">
        <v>389</v>
      </c>
      <c r="F279" s="11" t="s">
        <v>46</v>
      </c>
      <c r="G279" s="1" t="n">
        <v>-3.8</v>
      </c>
      <c r="H279" s="1" t="n">
        <v>290</v>
      </c>
      <c r="I279" s="11" t="n">
        <f aca="false">(G279+10) / (H279/1000)</f>
        <v>21.3793103448276</v>
      </c>
      <c r="J279" s="11" t="n">
        <v>8.3</v>
      </c>
      <c r="K279" s="11" t="s">
        <v>74</v>
      </c>
      <c r="L279" s="11" t="s">
        <v>90</v>
      </c>
      <c r="M279" s="11" t="s">
        <v>390</v>
      </c>
      <c r="N279" s="11" t="s">
        <v>77</v>
      </c>
      <c r="O279" s="11" t="s">
        <v>77</v>
      </c>
      <c r="P279" s="11" t="s">
        <v>92</v>
      </c>
      <c r="Q279" s="11" t="s">
        <v>78</v>
      </c>
      <c r="R279" s="11" t="n">
        <v>1.67</v>
      </c>
      <c r="S279" s="11" t="str">
        <f aca="false">IF(R279&gt;=2,"&gt; 2","&lt; 2")</f>
        <v>&lt; 2</v>
      </c>
      <c r="T279" s="30" t="n">
        <v>41151</v>
      </c>
      <c r="U279" s="28" t="n">
        <v>3</v>
      </c>
      <c r="V279" s="11" t="s">
        <v>80</v>
      </c>
      <c r="W279" s="11" t="n">
        <f aca="false">R279 *U279</f>
        <v>5.01</v>
      </c>
      <c r="X279" s="13" t="n">
        <v>6.52</v>
      </c>
      <c r="Y279" s="13" t="n">
        <v>0.46</v>
      </c>
      <c r="Z279" s="13" t="n">
        <f aca="false">Y279*SQRT(AA279)</f>
        <v>1.0285912696499</v>
      </c>
      <c r="AA279" s="11" t="n">
        <v>5</v>
      </c>
      <c r="AB279" s="13" t="n">
        <v>7.3</v>
      </c>
      <c r="AC279" s="13" t="n">
        <v>1.67</v>
      </c>
      <c r="AD279" s="13" t="n">
        <f aca="false">AC279*SQRT(AE279)</f>
        <v>3.73423352242465</v>
      </c>
      <c r="AE279" s="11" t="n">
        <v>5</v>
      </c>
      <c r="AF279" s="11" t="n">
        <f aca="false">LN(AB279/X279)</f>
        <v>0.112999972215784</v>
      </c>
      <c r="AG279" s="11" t="n">
        <f aca="false">((AD279)^2/((AB279)^2 * AE279)) + ((Z279)^2/((X279)^2 * AA279))</f>
        <v>0.0573120021773873</v>
      </c>
      <c r="AH279" s="11" t="n">
        <f aca="false">1/AG279</f>
        <v>17.4483522125939</v>
      </c>
      <c r="AI279" s="11" t="n">
        <f aca="false">AH279/6</f>
        <v>2.90805870209898</v>
      </c>
      <c r="AJ279" s="11" t="n">
        <f aca="false">AI279*AF279</f>
        <v>0.328610552539053</v>
      </c>
      <c r="AK279" s="11" t="s">
        <v>391</v>
      </c>
      <c r="AL279" s="11" t="s">
        <v>392</v>
      </c>
      <c r="AM279" s="11" t="s">
        <v>282</v>
      </c>
      <c r="AN279" s="11" t="s">
        <v>58</v>
      </c>
      <c r="AO279" s="11" t="s">
        <v>59</v>
      </c>
      <c r="AP279" s="11" t="s">
        <v>65</v>
      </c>
      <c r="AQ279" s="11" t="s">
        <v>162</v>
      </c>
    </row>
    <row r="280" customFormat="false" ht="13.8" hidden="false" customHeight="false" outlineLevel="0" collapsed="false">
      <c r="A280" s="11" t="s">
        <v>387</v>
      </c>
      <c r="B280" s="11" t="n">
        <v>40</v>
      </c>
      <c r="C280" s="11" t="s">
        <v>388</v>
      </c>
      <c r="D280" s="11" t="n">
        <v>2015</v>
      </c>
      <c r="E280" s="11" t="s">
        <v>389</v>
      </c>
      <c r="F280" s="11" t="s">
        <v>46</v>
      </c>
      <c r="G280" s="1" t="n">
        <v>-3.8</v>
      </c>
      <c r="H280" s="1" t="n">
        <v>290</v>
      </c>
      <c r="I280" s="11" t="n">
        <f aca="false">(G280+10) / (H280/1000)</f>
        <v>21.3793103448276</v>
      </c>
      <c r="J280" s="11" t="n">
        <v>8.3</v>
      </c>
      <c r="K280" s="11" t="s">
        <v>74</v>
      </c>
      <c r="L280" s="11" t="s">
        <v>90</v>
      </c>
      <c r="M280" s="11" t="s">
        <v>390</v>
      </c>
      <c r="N280" s="11" t="s">
        <v>77</v>
      </c>
      <c r="O280" s="11" t="s">
        <v>77</v>
      </c>
      <c r="P280" s="11" t="s">
        <v>92</v>
      </c>
      <c r="Q280" s="11" t="s">
        <v>78</v>
      </c>
      <c r="R280" s="11" t="n">
        <v>1.67</v>
      </c>
      <c r="S280" s="11" t="str">
        <f aca="false">IF(R280&gt;=2,"&gt; 2","&lt; 2")</f>
        <v>&lt; 2</v>
      </c>
      <c r="T280" s="30" t="n">
        <v>41450</v>
      </c>
      <c r="U280" s="28" t="n">
        <v>3</v>
      </c>
      <c r="V280" s="11" t="s">
        <v>80</v>
      </c>
      <c r="W280" s="11" t="n">
        <f aca="false">R280 *U280</f>
        <v>5.01</v>
      </c>
      <c r="X280" s="13" t="n">
        <v>2.65</v>
      </c>
      <c r="Y280" s="13" t="n">
        <v>0.38</v>
      </c>
      <c r="Z280" s="13" t="n">
        <f aca="false">Y280*SQRT(AA280)</f>
        <v>0.84970583144992</v>
      </c>
      <c r="AA280" s="11" t="n">
        <v>5</v>
      </c>
      <c r="AB280" s="13" t="n">
        <v>3.42</v>
      </c>
      <c r="AC280" s="13" t="n">
        <v>1.42</v>
      </c>
      <c r="AD280" s="13" t="n">
        <f aca="false">AC280*SQRT(AE280)</f>
        <v>3.1752165280497</v>
      </c>
      <c r="AE280" s="11" t="n">
        <v>5</v>
      </c>
      <c r="AF280" s="11" t="n">
        <f aca="false">LN(AB280/X280)</f>
        <v>0.255080911076383</v>
      </c>
      <c r="AG280" s="11" t="n">
        <f aca="false">((AD280)^2/((AB280)^2 * AE280)) + ((Z280)^2/((X280)^2 * AA280))</f>
        <v>0.192957402684257</v>
      </c>
      <c r="AH280" s="11" t="n">
        <f aca="false">1/AG280</f>
        <v>5.18249098551733</v>
      </c>
      <c r="AI280" s="11" t="n">
        <f aca="false">AH280/6</f>
        <v>0.863748497586222</v>
      </c>
      <c r="AJ280" s="11" t="n">
        <f aca="false">AI280*AF280</f>
        <v>0.220325753705151</v>
      </c>
      <c r="AK280" s="11" t="s">
        <v>391</v>
      </c>
      <c r="AL280" s="11" t="s">
        <v>392</v>
      </c>
      <c r="AM280" s="11" t="s">
        <v>282</v>
      </c>
      <c r="AN280" s="11" t="s">
        <v>58</v>
      </c>
      <c r="AO280" s="11" t="s">
        <v>59</v>
      </c>
      <c r="AP280" s="11" t="s">
        <v>65</v>
      </c>
      <c r="AQ280" s="11" t="s">
        <v>162</v>
      </c>
    </row>
    <row r="281" customFormat="false" ht="13.8" hidden="false" customHeight="false" outlineLevel="0" collapsed="false">
      <c r="A281" s="11" t="s">
        <v>387</v>
      </c>
      <c r="B281" s="11" t="n">
        <v>40</v>
      </c>
      <c r="C281" s="11" t="s">
        <v>388</v>
      </c>
      <c r="D281" s="11" t="n">
        <v>2015</v>
      </c>
      <c r="E281" s="11" t="s">
        <v>389</v>
      </c>
      <c r="F281" s="11" t="s">
        <v>46</v>
      </c>
      <c r="G281" s="1" t="n">
        <v>-3.8</v>
      </c>
      <c r="H281" s="1" t="n">
        <v>290</v>
      </c>
      <c r="I281" s="11" t="n">
        <f aca="false">(G281+10) / (H281/1000)</f>
        <v>21.3793103448276</v>
      </c>
      <c r="J281" s="11" t="n">
        <v>8.3</v>
      </c>
      <c r="K281" s="11" t="s">
        <v>74</v>
      </c>
      <c r="L281" s="11" t="s">
        <v>90</v>
      </c>
      <c r="M281" s="11" t="s">
        <v>393</v>
      </c>
      <c r="N281" s="11" t="s">
        <v>77</v>
      </c>
      <c r="O281" s="11" t="s">
        <v>77</v>
      </c>
      <c r="P281" s="11" t="s">
        <v>92</v>
      </c>
      <c r="Q281" s="11" t="s">
        <v>78</v>
      </c>
      <c r="R281" s="11" t="n">
        <v>1.67</v>
      </c>
      <c r="S281" s="11" t="str">
        <f aca="false">IF(R281&gt;=2,"&gt; 2","&lt; 2")</f>
        <v>&lt; 2</v>
      </c>
      <c r="T281" s="30" t="n">
        <v>41547</v>
      </c>
      <c r="U281" s="28" t="n">
        <v>3</v>
      </c>
      <c r="V281" s="11" t="s">
        <v>80</v>
      </c>
      <c r="W281" s="11" t="n">
        <f aca="false">R281 *U281</f>
        <v>5.01</v>
      </c>
      <c r="X281" s="13" t="n">
        <v>5.08</v>
      </c>
      <c r="Y281" s="13" t="n">
        <v>0.32</v>
      </c>
      <c r="Z281" s="13" t="n">
        <f aca="false">Y281*SQRT(AA281)</f>
        <v>0.715541752799933</v>
      </c>
      <c r="AA281" s="11" t="n">
        <v>5</v>
      </c>
      <c r="AB281" s="13" t="n">
        <v>6.16</v>
      </c>
      <c r="AC281" s="13" t="n">
        <v>1.48</v>
      </c>
      <c r="AD281" s="13" t="n">
        <f aca="false">AC281*SQRT(AE281)</f>
        <v>3.30938060669969</v>
      </c>
      <c r="AE281" s="11" t="n">
        <v>5</v>
      </c>
      <c r="AF281" s="11" t="n">
        <f aca="false">LN(AB281/X281)</f>
        <v>0.192765515955038</v>
      </c>
      <c r="AG281" s="11" t="n">
        <f aca="false">((AD281)^2/((AB281)^2 * AE281)) + ((Z281)^2/((X281)^2 * AA281))</f>
        <v>0.0616927507256937</v>
      </c>
      <c r="AH281" s="11" t="n">
        <f aca="false">1/AG281</f>
        <v>16.2093599043157</v>
      </c>
      <c r="AI281" s="11" t="n">
        <f aca="false">AH281/6</f>
        <v>2.70155998405261</v>
      </c>
      <c r="AJ281" s="11" t="n">
        <f aca="false">AI281*AF281</f>
        <v>0.520767604209385</v>
      </c>
      <c r="AK281" s="11" t="s">
        <v>391</v>
      </c>
      <c r="AL281" s="11" t="s">
        <v>392</v>
      </c>
      <c r="AM281" s="11" t="s">
        <v>282</v>
      </c>
      <c r="AN281" s="11" t="s">
        <v>58</v>
      </c>
      <c r="AO281" s="11" t="s">
        <v>59</v>
      </c>
      <c r="AP281" s="11" t="s">
        <v>65</v>
      </c>
      <c r="AQ281" s="11" t="s">
        <v>162</v>
      </c>
    </row>
    <row r="282" customFormat="false" ht="13.8" hidden="false" customHeight="false" outlineLevel="0" collapsed="false">
      <c r="A282" s="11" t="s">
        <v>394</v>
      </c>
      <c r="B282" s="11" t="n">
        <v>41</v>
      </c>
      <c r="C282" s="11" t="s">
        <v>395</v>
      </c>
      <c r="D282" s="11" t="n">
        <v>2020</v>
      </c>
      <c r="E282" s="11" t="s">
        <v>249</v>
      </c>
      <c r="F282" s="11" t="s">
        <v>46</v>
      </c>
      <c r="G282" s="1" t="n">
        <v>10.6</v>
      </c>
      <c r="H282" s="1" t="n">
        <v>191</v>
      </c>
      <c r="I282" s="11" t="n">
        <f aca="false">(G282+10) / (H282/1000)</f>
        <v>107.853403141361</v>
      </c>
      <c r="J282" s="11" t="n">
        <v>8.6</v>
      </c>
      <c r="K282" s="11" t="s">
        <v>74</v>
      </c>
      <c r="L282" s="11" t="s">
        <v>90</v>
      </c>
      <c r="M282" s="11" t="s">
        <v>396</v>
      </c>
      <c r="N282" s="11" t="s">
        <v>77</v>
      </c>
      <c r="O282" s="11" t="s">
        <v>50</v>
      </c>
      <c r="P282" s="11" t="s">
        <v>92</v>
      </c>
      <c r="Q282" s="11" t="s">
        <v>184</v>
      </c>
      <c r="R282" s="11" t="n">
        <v>0.7</v>
      </c>
      <c r="S282" s="11" t="str">
        <f aca="false">IF(R282&gt;=2,"&gt; 2","&lt; 2")</f>
        <v>&lt; 2</v>
      </c>
      <c r="T282" s="16" t="n">
        <v>43435</v>
      </c>
      <c r="U282" s="28" t="n">
        <v>3</v>
      </c>
      <c r="V282" s="11" t="s">
        <v>80</v>
      </c>
      <c r="W282" s="11" t="n">
        <f aca="false">R282 *U282</f>
        <v>2.1</v>
      </c>
      <c r="X282" s="2" t="n">
        <v>18.14</v>
      </c>
      <c r="Y282" s="2" t="n">
        <v>0.59</v>
      </c>
      <c r="Z282" s="13" t="n">
        <f aca="false">Y282*SQRT(AA282)</f>
        <v>1.31928010672488</v>
      </c>
      <c r="AA282" s="11" t="n">
        <v>5</v>
      </c>
      <c r="AB282" s="2" t="n">
        <v>11.51</v>
      </c>
      <c r="AC282" s="2" t="n">
        <v>0.69</v>
      </c>
      <c r="AD282" s="13" t="n">
        <f aca="false">AC282*SQRT(AE282)</f>
        <v>1.54288690447485</v>
      </c>
      <c r="AE282" s="11" t="n">
        <v>5</v>
      </c>
      <c r="AF282" s="11" t="n">
        <f aca="false">LN(AB282/X282)</f>
        <v>-0.454903221953199</v>
      </c>
      <c r="AG282" s="11" t="n">
        <f aca="false">((AD282)^2/((AB282)^2 * AE282)) + ((Z282)^2/((X282)^2 * AA282))</f>
        <v>0.00465161036137338</v>
      </c>
      <c r="AH282" s="11" t="n">
        <f aca="false">1/AG282</f>
        <v>214.979313036174</v>
      </c>
      <c r="AI282" s="11" t="n">
        <f aca="false">AH282/3</f>
        <v>71.6597710120581</v>
      </c>
      <c r="AJ282" s="11" t="n">
        <f aca="false">AI282*AF282</f>
        <v>-32.5982607178137</v>
      </c>
      <c r="AK282" s="11" t="s">
        <v>397</v>
      </c>
      <c r="AL282" s="11" t="s">
        <v>398</v>
      </c>
      <c r="AM282" s="11" t="s">
        <v>299</v>
      </c>
      <c r="AN282" s="11" t="s">
        <v>58</v>
      </c>
      <c r="AO282" s="11" t="s">
        <v>110</v>
      </c>
      <c r="AP282" s="11" t="s">
        <v>165</v>
      </c>
      <c r="AQ282" s="11" t="s">
        <v>399</v>
      </c>
    </row>
    <row r="283" customFormat="false" ht="13.8" hidden="false" customHeight="false" outlineLevel="0" collapsed="false">
      <c r="A283" s="11" t="s">
        <v>394</v>
      </c>
      <c r="B283" s="11" t="n">
        <v>41</v>
      </c>
      <c r="C283" s="11" t="s">
        <v>395</v>
      </c>
      <c r="D283" s="11" t="n">
        <v>2020</v>
      </c>
      <c r="E283" s="11" t="s">
        <v>249</v>
      </c>
      <c r="F283" s="11" t="s">
        <v>46</v>
      </c>
      <c r="G283" s="1" t="n">
        <v>10.6</v>
      </c>
      <c r="H283" s="1" t="n">
        <v>191</v>
      </c>
      <c r="I283" s="11" t="n">
        <f aca="false">(G283+10) / (H283/1000)</f>
        <v>107.853403141361</v>
      </c>
      <c r="J283" s="11" t="n">
        <v>8.6</v>
      </c>
      <c r="K283" s="11" t="s">
        <v>74</v>
      </c>
      <c r="L283" s="11" t="s">
        <v>90</v>
      </c>
      <c r="M283" s="11" t="s">
        <v>400</v>
      </c>
      <c r="N283" s="11" t="s">
        <v>77</v>
      </c>
      <c r="O283" s="11" t="s">
        <v>50</v>
      </c>
      <c r="P283" s="11" t="s">
        <v>92</v>
      </c>
      <c r="Q283" s="11" t="s">
        <v>184</v>
      </c>
      <c r="R283" s="11" t="n">
        <v>0.7</v>
      </c>
      <c r="S283" s="11" t="str">
        <f aca="false">IF(R283&gt;=2,"&gt; 2","&lt; 2")</f>
        <v>&lt; 2</v>
      </c>
      <c r="T283" s="16" t="n">
        <v>43435</v>
      </c>
      <c r="U283" s="28" t="n">
        <v>3</v>
      </c>
      <c r="V283" s="11" t="s">
        <v>80</v>
      </c>
      <c r="W283" s="11" t="n">
        <f aca="false">R283 *U283</f>
        <v>2.1</v>
      </c>
      <c r="X283" s="2" t="n">
        <v>12.04</v>
      </c>
      <c r="Y283" s="2" t="n">
        <v>0.9</v>
      </c>
      <c r="Z283" s="13" t="n">
        <f aca="false">Y283*SQRT(AA283)</f>
        <v>2.01246117974981</v>
      </c>
      <c r="AA283" s="11" t="n">
        <v>5</v>
      </c>
      <c r="AB283" s="2" t="n">
        <v>8.91</v>
      </c>
      <c r="AC283" s="2" t="n">
        <v>0.16</v>
      </c>
      <c r="AD283" s="13" t="n">
        <f aca="false">AC283*SQRT(AE283)</f>
        <v>0.357770876399967</v>
      </c>
      <c r="AE283" s="11" t="n">
        <v>5</v>
      </c>
      <c r="AF283" s="11" t="n">
        <f aca="false">LN(AB283/X283)</f>
        <v>-0.301060198397957</v>
      </c>
      <c r="AG283" s="11" t="n">
        <f aca="false">((AD283)^2/((AB283)^2 * AE283)) + ((Z283)^2/((X283)^2 * AA283))</f>
        <v>0.00591015313550211</v>
      </c>
      <c r="AH283" s="11" t="n">
        <f aca="false">1/AG283</f>
        <v>169.200353539578</v>
      </c>
      <c r="AI283" s="11" t="n">
        <f aca="false">AH283/3</f>
        <v>56.4001178465259</v>
      </c>
      <c r="AJ283" s="11" t="n">
        <f aca="false">AI283*AF283</f>
        <v>-16.9798306685432</v>
      </c>
      <c r="AK283" s="11" t="s">
        <v>397</v>
      </c>
      <c r="AL283" s="11" t="s">
        <v>398</v>
      </c>
      <c r="AM283" s="11" t="s">
        <v>299</v>
      </c>
      <c r="AN283" s="11" t="s">
        <v>58</v>
      </c>
      <c r="AO283" s="11" t="s">
        <v>110</v>
      </c>
      <c r="AP283" s="11" t="s">
        <v>165</v>
      </c>
      <c r="AQ283" s="11" t="s">
        <v>399</v>
      </c>
    </row>
    <row r="284" customFormat="false" ht="13.8" hidden="false" customHeight="false" outlineLevel="0" collapsed="false">
      <c r="A284" s="11" t="s">
        <v>394</v>
      </c>
      <c r="B284" s="11" t="n">
        <v>41</v>
      </c>
      <c r="C284" s="11" t="s">
        <v>395</v>
      </c>
      <c r="D284" s="11" t="n">
        <v>2020</v>
      </c>
      <c r="E284" s="11" t="s">
        <v>249</v>
      </c>
      <c r="F284" s="11" t="s">
        <v>46</v>
      </c>
      <c r="G284" s="1" t="n">
        <v>10.6</v>
      </c>
      <c r="H284" s="1" t="n">
        <v>191</v>
      </c>
      <c r="I284" s="11" t="n">
        <f aca="false">(G284+10) / (H284/1000)</f>
        <v>107.853403141361</v>
      </c>
      <c r="J284" s="11" t="n">
        <v>8.6</v>
      </c>
      <c r="K284" s="11" t="s">
        <v>74</v>
      </c>
      <c r="L284" s="11" t="s">
        <v>90</v>
      </c>
      <c r="M284" s="11" t="s">
        <v>400</v>
      </c>
      <c r="N284" s="11" t="s">
        <v>77</v>
      </c>
      <c r="O284" s="11" t="s">
        <v>50</v>
      </c>
      <c r="P284" s="11" t="s">
        <v>92</v>
      </c>
      <c r="Q284" s="11" t="s">
        <v>184</v>
      </c>
      <c r="R284" s="11" t="n">
        <v>0.7</v>
      </c>
      <c r="S284" s="11" t="str">
        <f aca="false">IF(R284&gt;=2,"&gt; 2","&lt; 2")</f>
        <v>&lt; 2</v>
      </c>
      <c r="T284" s="16" t="n">
        <v>43435</v>
      </c>
      <c r="U284" s="28" t="n">
        <v>3</v>
      </c>
      <c r="V284" s="11" t="s">
        <v>80</v>
      </c>
      <c r="W284" s="11" t="n">
        <f aca="false">R284 *U284</f>
        <v>2.1</v>
      </c>
      <c r="X284" s="2" t="n">
        <v>8.49</v>
      </c>
      <c r="Y284" s="2" t="n">
        <v>1.22</v>
      </c>
      <c r="Z284" s="13" t="n">
        <f aca="false">Y284*SQRT(AA284)</f>
        <v>2.72800293254974</v>
      </c>
      <c r="AA284" s="11" t="n">
        <v>5</v>
      </c>
      <c r="AB284" s="2" t="n">
        <v>6.53</v>
      </c>
      <c r="AC284" s="2" t="n">
        <v>0.0999999999999996</v>
      </c>
      <c r="AD284" s="13" t="n">
        <f aca="false">AC284*SQRT(AE284)</f>
        <v>0.223606797749978</v>
      </c>
      <c r="AE284" s="11" t="n">
        <v>5</v>
      </c>
      <c r="AF284" s="11" t="n">
        <f aca="false">LN(AB284/X284)</f>
        <v>-0.262482057034916</v>
      </c>
      <c r="AG284" s="11" t="n">
        <f aca="false">((AD284)^2/((AB284)^2 * AE284)) + ((Z284)^2/((X284)^2 * AA284))</f>
        <v>0.0208837665577295</v>
      </c>
      <c r="AH284" s="11" t="n">
        <f aca="false">1/AG284</f>
        <v>47.8840824635573</v>
      </c>
      <c r="AI284" s="11" t="n">
        <f aca="false">AH284/3</f>
        <v>15.9613608211858</v>
      </c>
      <c r="AJ284" s="11" t="n">
        <f aca="false">AI284*AF284</f>
        <v>-4.18957082142136</v>
      </c>
      <c r="AK284" s="11" t="s">
        <v>397</v>
      </c>
      <c r="AL284" s="11" t="s">
        <v>398</v>
      </c>
      <c r="AM284" s="11" t="s">
        <v>299</v>
      </c>
      <c r="AN284" s="11" t="s">
        <v>58</v>
      </c>
      <c r="AO284" s="11" t="s">
        <v>110</v>
      </c>
      <c r="AP284" s="11" t="s">
        <v>165</v>
      </c>
      <c r="AQ284" s="11" t="s">
        <v>399</v>
      </c>
    </row>
    <row r="285" customFormat="false" ht="13.8" hidden="false" customHeight="false" outlineLevel="0" collapsed="false">
      <c r="A285" s="11" t="s">
        <v>394</v>
      </c>
      <c r="B285" s="11" t="n">
        <v>41</v>
      </c>
      <c r="C285" s="11" t="s">
        <v>395</v>
      </c>
      <c r="D285" s="11" t="n">
        <v>2020</v>
      </c>
      <c r="E285" s="11" t="s">
        <v>249</v>
      </c>
      <c r="F285" s="11" t="s">
        <v>46</v>
      </c>
      <c r="G285" s="1" t="n">
        <v>10.6</v>
      </c>
      <c r="H285" s="1" t="n">
        <v>191</v>
      </c>
      <c r="I285" s="11" t="n">
        <f aca="false">(G285+10) / (H285/1000)</f>
        <v>107.853403141361</v>
      </c>
      <c r="J285" s="11" t="n">
        <v>8.6</v>
      </c>
      <c r="K285" s="11" t="s">
        <v>74</v>
      </c>
      <c r="L285" s="11" t="s">
        <v>90</v>
      </c>
      <c r="M285" s="11" t="s">
        <v>393</v>
      </c>
      <c r="N285" s="11" t="s">
        <v>77</v>
      </c>
      <c r="O285" s="11" t="s">
        <v>50</v>
      </c>
      <c r="P285" s="11" t="s">
        <v>92</v>
      </c>
      <c r="Q285" s="11" t="s">
        <v>184</v>
      </c>
      <c r="R285" s="11" t="n">
        <v>0.7</v>
      </c>
      <c r="S285" s="11" t="str">
        <f aca="false">IF(R285&gt;=2,"&gt; 2","&lt; 2")</f>
        <v>&lt; 2</v>
      </c>
      <c r="T285" s="16" t="n">
        <v>43435</v>
      </c>
      <c r="U285" s="28" t="n">
        <v>3</v>
      </c>
      <c r="V285" s="11" t="s">
        <v>80</v>
      </c>
      <c r="W285" s="11" t="n">
        <f aca="false">R285 *U285</f>
        <v>2.1</v>
      </c>
      <c r="X285" s="2" t="n">
        <v>18.67</v>
      </c>
      <c r="Y285" s="2" t="n">
        <v>1.36</v>
      </c>
      <c r="Z285" s="13" t="n">
        <f aca="false">Y285*SQRT(AA285)</f>
        <v>3.04105244939971</v>
      </c>
      <c r="AA285" s="11" t="n">
        <v>5</v>
      </c>
      <c r="AB285" s="2" t="n">
        <v>15.65</v>
      </c>
      <c r="AC285" s="2" t="n">
        <v>0.74</v>
      </c>
      <c r="AD285" s="13" t="n">
        <f aca="false">AC285*SQRT(AE285)</f>
        <v>1.65469030334985</v>
      </c>
      <c r="AE285" s="11" t="n">
        <v>5</v>
      </c>
      <c r="AF285" s="11" t="n">
        <f aca="false">LN(AB285/X285)</f>
        <v>-0.176447040567469</v>
      </c>
      <c r="AG285" s="11" t="n">
        <f aca="false">((AD285)^2/((AB285)^2 * AE285)) + ((Z285)^2/((X285)^2 * AA285))</f>
        <v>0.00754207728699779</v>
      </c>
      <c r="AH285" s="11" t="n">
        <f aca="false">1/AG285</f>
        <v>132.589465998175</v>
      </c>
      <c r="AI285" s="11" t="n">
        <f aca="false">AH285/3</f>
        <v>44.1964886660583</v>
      </c>
      <c r="AJ285" s="11" t="n">
        <f aca="false">AI285*AF285</f>
        <v>-7.79833962859967</v>
      </c>
      <c r="AK285" s="11" t="s">
        <v>397</v>
      </c>
      <c r="AL285" s="11" t="s">
        <v>398</v>
      </c>
      <c r="AM285" s="11" t="s">
        <v>299</v>
      </c>
      <c r="AN285" s="11" t="s">
        <v>58</v>
      </c>
      <c r="AO285" s="11" t="s">
        <v>110</v>
      </c>
      <c r="AP285" s="11" t="s">
        <v>165</v>
      </c>
      <c r="AQ285" s="11" t="s">
        <v>399</v>
      </c>
    </row>
    <row r="286" customFormat="false" ht="13.8" hidden="false" customHeight="false" outlineLevel="0" collapsed="false">
      <c r="A286" s="11" t="s">
        <v>394</v>
      </c>
      <c r="B286" s="11" t="n">
        <v>41</v>
      </c>
      <c r="C286" s="11" t="s">
        <v>395</v>
      </c>
      <c r="D286" s="11" t="n">
        <v>2020</v>
      </c>
      <c r="E286" s="11" t="s">
        <v>249</v>
      </c>
      <c r="F286" s="11" t="s">
        <v>46</v>
      </c>
      <c r="G286" s="1" t="n">
        <v>10.6</v>
      </c>
      <c r="H286" s="1" t="n">
        <v>191</v>
      </c>
      <c r="I286" s="11" t="n">
        <f aca="false">(G286+10) / (H286/1000)</f>
        <v>107.853403141361</v>
      </c>
      <c r="J286" s="11" t="n">
        <v>8.6</v>
      </c>
      <c r="K286" s="11" t="s">
        <v>74</v>
      </c>
      <c r="L286" s="11" t="s">
        <v>90</v>
      </c>
      <c r="M286" s="11" t="s">
        <v>396</v>
      </c>
      <c r="N286" s="11" t="s">
        <v>77</v>
      </c>
      <c r="O286" s="11" t="s">
        <v>50</v>
      </c>
      <c r="P286" s="11" t="s">
        <v>92</v>
      </c>
      <c r="Q286" s="11" t="s">
        <v>184</v>
      </c>
      <c r="R286" s="11" t="n">
        <v>0.7</v>
      </c>
      <c r="S286" s="11" t="str">
        <f aca="false">IF(R286&gt;=2,"&gt; 2","&lt; 2")</f>
        <v>&lt; 2</v>
      </c>
      <c r="T286" s="16" t="n">
        <v>43435</v>
      </c>
      <c r="U286" s="28" t="n">
        <v>3</v>
      </c>
      <c r="V286" s="11" t="s">
        <v>80</v>
      </c>
      <c r="W286" s="11" t="n">
        <f aca="false">R286 *U286</f>
        <v>2.1</v>
      </c>
      <c r="X286" s="2" t="n">
        <v>12.13</v>
      </c>
      <c r="Y286" s="2" t="n">
        <v>0.43</v>
      </c>
      <c r="Z286" s="13" t="n">
        <f aca="false">Y286*SQRT(AA286)</f>
        <v>0.961509230324909</v>
      </c>
      <c r="AA286" s="11" t="n">
        <v>5</v>
      </c>
      <c r="AB286" s="2" t="n">
        <v>9.41</v>
      </c>
      <c r="AC286" s="2" t="n">
        <v>0.44</v>
      </c>
      <c r="AD286" s="13" t="n">
        <f aca="false">AC286*SQRT(AE286)</f>
        <v>0.983869910099906</v>
      </c>
      <c r="AE286" s="11" t="n">
        <v>5</v>
      </c>
      <c r="AF286" s="11" t="n">
        <f aca="false">LN(AB286/X286)</f>
        <v>-0.25390876935867</v>
      </c>
      <c r="AG286" s="11" t="n">
        <f aca="false">((AD286)^2/((AB286)^2 * AE286)) + ((Z286)^2/((X286)^2 * AA286))</f>
        <v>0.00344303513438961</v>
      </c>
      <c r="AH286" s="11" t="n">
        <f aca="false">1/AG286</f>
        <v>290.44141606684</v>
      </c>
      <c r="AI286" s="11" t="n">
        <f aca="false">AH286/3</f>
        <v>96.8138053556132</v>
      </c>
      <c r="AJ286" s="11" t="n">
        <f aca="false">AI286*AF286</f>
        <v>-24.5818741747736</v>
      </c>
      <c r="AK286" s="11" t="s">
        <v>397</v>
      </c>
      <c r="AL286" s="11" t="s">
        <v>398</v>
      </c>
      <c r="AM286" s="11" t="s">
        <v>299</v>
      </c>
      <c r="AN286" s="11" t="s">
        <v>58</v>
      </c>
      <c r="AO286" s="11" t="s">
        <v>110</v>
      </c>
      <c r="AP286" s="11" t="s">
        <v>165</v>
      </c>
      <c r="AQ286" s="11" t="s">
        <v>399</v>
      </c>
    </row>
    <row r="287" customFormat="false" ht="13.8" hidden="false" customHeight="false" outlineLevel="0" collapsed="false">
      <c r="A287" s="11" t="s">
        <v>394</v>
      </c>
      <c r="B287" s="11" t="n">
        <v>41</v>
      </c>
      <c r="C287" s="11" t="s">
        <v>395</v>
      </c>
      <c r="D287" s="11" t="n">
        <v>2020</v>
      </c>
      <c r="E287" s="11" t="s">
        <v>249</v>
      </c>
      <c r="F287" s="11" t="s">
        <v>46</v>
      </c>
      <c r="G287" s="1" t="n">
        <v>10.6</v>
      </c>
      <c r="H287" s="1" t="n">
        <v>191</v>
      </c>
      <c r="I287" s="11" t="n">
        <f aca="false">(G287+10) / (H287/1000)</f>
        <v>107.853403141361</v>
      </c>
      <c r="J287" s="11" t="n">
        <v>8.6</v>
      </c>
      <c r="K287" s="11" t="s">
        <v>74</v>
      </c>
      <c r="L287" s="11" t="s">
        <v>90</v>
      </c>
      <c r="M287" s="11" t="s">
        <v>400</v>
      </c>
      <c r="N287" s="11" t="s">
        <v>77</v>
      </c>
      <c r="O287" s="11" t="s">
        <v>50</v>
      </c>
      <c r="P287" s="11" t="s">
        <v>92</v>
      </c>
      <c r="Q287" s="11" t="s">
        <v>184</v>
      </c>
      <c r="R287" s="11" t="n">
        <v>0.7</v>
      </c>
      <c r="S287" s="11" t="str">
        <f aca="false">IF(R287&gt;=2,"&gt; 2","&lt; 2")</f>
        <v>&lt; 2</v>
      </c>
      <c r="T287" s="16" t="n">
        <v>43435</v>
      </c>
      <c r="U287" s="28" t="n">
        <v>3</v>
      </c>
      <c r="V287" s="11" t="s">
        <v>80</v>
      </c>
      <c r="W287" s="11" t="n">
        <f aca="false">R287 *U287</f>
        <v>2.1</v>
      </c>
      <c r="X287" s="2" t="n">
        <v>10.28</v>
      </c>
      <c r="Y287" s="2" t="n">
        <v>1.79</v>
      </c>
      <c r="Z287" s="13" t="n">
        <f aca="false">Y287*SQRT(AA287)</f>
        <v>4.00256167972463</v>
      </c>
      <c r="AA287" s="11" t="n">
        <v>5</v>
      </c>
      <c r="AB287" s="2" t="n">
        <v>7.25</v>
      </c>
      <c r="AC287" s="2" t="n">
        <v>0.44</v>
      </c>
      <c r="AD287" s="13" t="n">
        <f aca="false">AC287*SQRT(AE287)</f>
        <v>0.983869910099908</v>
      </c>
      <c r="AE287" s="11" t="n">
        <v>5</v>
      </c>
      <c r="AF287" s="11" t="n">
        <f aca="false">LN(AB287/X287)</f>
        <v>-0.349198791160436</v>
      </c>
      <c r="AG287" s="11" t="n">
        <f aca="false">((AD287)^2/((AB287)^2 * AE287)) + ((Z287)^2/((X287)^2 * AA287))</f>
        <v>0.0340025804878874</v>
      </c>
      <c r="AH287" s="11" t="n">
        <f aca="false">1/AG287</f>
        <v>29.4095326193324</v>
      </c>
      <c r="AI287" s="11" t="n">
        <f aca="false">AH287/3</f>
        <v>9.80317753977747</v>
      </c>
      <c r="AJ287" s="11" t="n">
        <f aca="false">AI287*AF287</f>
        <v>-3.42325774642143</v>
      </c>
      <c r="AK287" s="11" t="s">
        <v>397</v>
      </c>
      <c r="AL287" s="11" t="s">
        <v>398</v>
      </c>
      <c r="AM287" s="11" t="s">
        <v>299</v>
      </c>
      <c r="AN287" s="11" t="s">
        <v>58</v>
      </c>
      <c r="AO287" s="11" t="s">
        <v>110</v>
      </c>
      <c r="AP287" s="11" t="s">
        <v>165</v>
      </c>
      <c r="AQ287" s="11" t="s">
        <v>399</v>
      </c>
    </row>
    <row r="288" customFormat="false" ht="13.8" hidden="false" customHeight="false" outlineLevel="0" collapsed="false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6"/>
      <c r="U288" s="28"/>
      <c r="V288" s="11"/>
      <c r="W288" s="11"/>
      <c r="Z288" s="13"/>
      <c r="AA288" s="11"/>
      <c r="AD288" s="13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</row>
    <row r="289" customFormat="false" ht="13.8" hidden="false" customHeight="false" outlineLevel="0" collapsed="false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6"/>
      <c r="U289" s="28"/>
      <c r="V289" s="11"/>
      <c r="W289" s="11"/>
      <c r="Z289" s="13"/>
      <c r="AA289" s="11"/>
      <c r="AD289" s="13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</row>
    <row r="290" customFormat="false" ht="13.8" hidden="false" customHeight="false" outlineLevel="0" collapsed="false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6"/>
      <c r="U290" s="28"/>
      <c r="V290" s="11"/>
      <c r="W290" s="11"/>
      <c r="Z290" s="13"/>
      <c r="AA290" s="11"/>
      <c r="AD290" s="13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</row>
    <row r="291" customFormat="false" ht="13.8" hidden="false" customHeight="false" outlineLevel="0" collapsed="false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6"/>
      <c r="U291" s="28"/>
      <c r="V291" s="11"/>
      <c r="W291" s="11"/>
      <c r="Z291" s="13"/>
      <c r="AA291" s="11"/>
      <c r="AD291" s="13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</row>
    <row r="292" customFormat="false" ht="13.8" hidden="false" customHeight="false" outlineLevel="0" collapsed="false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6"/>
      <c r="U292" s="28"/>
      <c r="V292" s="11"/>
      <c r="W292" s="11"/>
      <c r="Z292" s="13"/>
      <c r="AA292" s="11"/>
      <c r="AD292" s="13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</row>
    <row r="293" customFormat="false" ht="13.8" hidden="false" customHeight="false" outlineLevel="0" collapsed="false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6"/>
      <c r="U293" s="28"/>
      <c r="V293" s="11"/>
      <c r="W293" s="11"/>
      <c r="Z293" s="13"/>
      <c r="AA293" s="11"/>
      <c r="AD293" s="13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</row>
    <row r="294" customFormat="false" ht="13.8" hidden="false" customHeight="false" outlineLevel="0" collapsed="false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6"/>
      <c r="U294" s="28"/>
      <c r="V294" s="11"/>
      <c r="W294" s="11"/>
      <c r="Z294" s="13"/>
      <c r="AA294" s="11"/>
      <c r="AD294" s="13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</row>
    <row r="295" customFormat="false" ht="13.8" hidden="false" customHeight="false" outlineLevel="0" collapsed="false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6"/>
      <c r="U295" s="28"/>
      <c r="V295" s="11"/>
      <c r="W295" s="11"/>
      <c r="Z295" s="13"/>
      <c r="AA295" s="11"/>
      <c r="AD295" s="13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</row>
    <row r="296" customFormat="false" ht="13.8" hidden="false" customHeight="false" outlineLevel="0" collapsed="false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6"/>
      <c r="U296" s="28"/>
      <c r="V296" s="11"/>
      <c r="W296" s="11"/>
      <c r="Z296" s="13"/>
      <c r="AA296" s="11"/>
      <c r="AD296" s="13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</row>
    <row r="297" customFormat="false" ht="13.8" hidden="false" customHeight="false" outlineLevel="0" collapsed="false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6"/>
      <c r="U297" s="28"/>
      <c r="V297" s="11"/>
      <c r="W297" s="11"/>
      <c r="Z297" s="13"/>
      <c r="AA297" s="11"/>
      <c r="AD297" s="13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</row>
    <row r="298" customFormat="false" ht="13.8" hidden="false" customHeight="false" outlineLevel="0" collapsed="false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6"/>
      <c r="U298" s="28"/>
      <c r="V298" s="11"/>
      <c r="W298" s="11"/>
      <c r="Z298" s="13"/>
      <c r="AA298" s="11"/>
      <c r="AD298" s="13"/>
      <c r="AE298" s="11"/>
      <c r="AF298" s="11"/>
      <c r="AG298" s="11"/>
      <c r="AH298" s="11"/>
      <c r="AI298" s="11"/>
      <c r="AJ298" s="11"/>
      <c r="AK298" s="11"/>
      <c r="AL298" s="11"/>
      <c r="AM298" s="11"/>
      <c r="AP298" s="11"/>
      <c r="AQ298" s="11"/>
    </row>
    <row r="299" customFormat="false" ht="13.8" hidden="false" customHeight="false" outlineLevel="0" collapsed="false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6"/>
      <c r="U299" s="28"/>
      <c r="V299" s="11"/>
      <c r="W299" s="11"/>
      <c r="Z299" s="13"/>
      <c r="AA299" s="11"/>
      <c r="AD299" s="13"/>
      <c r="AE299" s="11"/>
      <c r="AF299" s="11"/>
      <c r="AG299" s="11"/>
      <c r="AH299" s="11"/>
      <c r="AI299" s="11"/>
      <c r="AJ299" s="11"/>
      <c r="AK299" s="11"/>
      <c r="AL299" s="11"/>
      <c r="AM299" s="11"/>
      <c r="AP299" s="11"/>
      <c r="AQ299" s="11"/>
    </row>
    <row r="300" customFormat="false" ht="13.8" hidden="false" customHeight="false" outlineLevel="0" collapsed="false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6"/>
      <c r="U300" s="28"/>
      <c r="V300" s="11"/>
      <c r="W300" s="11"/>
      <c r="Z300" s="13"/>
      <c r="AA300" s="11"/>
      <c r="AD300" s="13"/>
      <c r="AE300" s="11"/>
      <c r="AF300" s="11"/>
      <c r="AG300" s="11"/>
      <c r="AH300" s="11"/>
      <c r="AI300" s="11"/>
      <c r="AJ300" s="11"/>
      <c r="AK300" s="11"/>
      <c r="AL300" s="11"/>
      <c r="AM300" s="11"/>
      <c r="AP300" s="11"/>
      <c r="AQ300" s="11"/>
    </row>
    <row r="301" customFormat="false" ht="13.8" hidden="false" customHeight="false" outlineLevel="0" collapsed="false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6"/>
      <c r="U301" s="28"/>
      <c r="V301" s="11"/>
      <c r="W301" s="11"/>
      <c r="Z301" s="13"/>
      <c r="AA301" s="11"/>
      <c r="AD301" s="13"/>
      <c r="AE301" s="11"/>
      <c r="AF301" s="11"/>
      <c r="AG301" s="11"/>
      <c r="AH301" s="11"/>
      <c r="AI301" s="11"/>
      <c r="AJ301" s="11"/>
      <c r="AK301" s="11"/>
      <c r="AL301" s="11"/>
      <c r="AM301" s="11"/>
      <c r="AP301" s="11"/>
      <c r="AQ301" s="11"/>
    </row>
    <row r="302" customFormat="false" ht="13.8" hidden="false" customHeight="false" outlineLevel="0" collapsed="false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6"/>
      <c r="U302" s="28"/>
      <c r="V302" s="11"/>
      <c r="W302" s="11"/>
      <c r="Z302" s="13"/>
      <c r="AA302" s="11"/>
      <c r="AD302" s="13"/>
      <c r="AE302" s="11"/>
      <c r="AF302" s="11"/>
      <c r="AG302" s="11"/>
      <c r="AH302" s="11"/>
      <c r="AI302" s="11"/>
      <c r="AJ302" s="11"/>
      <c r="AK302" s="11"/>
      <c r="AL302" s="11"/>
      <c r="AM302" s="11"/>
      <c r="AP302" s="11"/>
      <c r="AQ302" s="11"/>
    </row>
    <row r="303" customFormat="false" ht="13.8" hidden="false" customHeight="false" outlineLevel="0" collapsed="false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6"/>
      <c r="U303" s="28"/>
      <c r="V303" s="11"/>
      <c r="W303" s="11"/>
      <c r="Z303" s="13"/>
      <c r="AA303" s="11"/>
      <c r="AD303" s="13"/>
      <c r="AE303" s="11"/>
      <c r="AF303" s="11"/>
      <c r="AG303" s="11"/>
      <c r="AH303" s="11"/>
      <c r="AI303" s="11"/>
      <c r="AJ303" s="11"/>
      <c r="AK303" s="11"/>
      <c r="AL303" s="11"/>
      <c r="AM303" s="11"/>
      <c r="AP303" s="11"/>
      <c r="AQ303" s="11"/>
    </row>
    <row r="304" customFormat="false" ht="13.8" hidden="false" customHeight="false" outlineLevel="0" collapsed="false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6"/>
      <c r="U304" s="28"/>
      <c r="V304" s="11"/>
      <c r="W304" s="11"/>
      <c r="Z304" s="13"/>
      <c r="AA304" s="11"/>
      <c r="AD304" s="13"/>
      <c r="AE304" s="11"/>
      <c r="AF304" s="11"/>
      <c r="AG304" s="11"/>
      <c r="AH304" s="11"/>
      <c r="AI304" s="11"/>
      <c r="AJ304" s="11"/>
      <c r="AK304" s="11"/>
      <c r="AL304" s="11"/>
      <c r="AM304" s="11"/>
      <c r="AP304" s="11"/>
      <c r="AQ304" s="11"/>
    </row>
    <row r="305" customFormat="false" ht="13.8" hidden="false" customHeight="false" outlineLevel="0" collapsed="false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6"/>
      <c r="U305" s="28"/>
      <c r="V305" s="11"/>
      <c r="W305" s="11"/>
      <c r="Z305" s="13"/>
      <c r="AA305" s="11"/>
      <c r="AD305" s="13"/>
      <c r="AE305" s="11"/>
      <c r="AF305" s="11"/>
      <c r="AG305" s="11"/>
      <c r="AH305" s="11"/>
      <c r="AI305" s="11"/>
      <c r="AJ305" s="11"/>
      <c r="AK305" s="11"/>
      <c r="AL305" s="11"/>
      <c r="AM305" s="11"/>
      <c r="AP305" s="11"/>
      <c r="AQ305" s="11"/>
    </row>
    <row r="306" customFormat="false" ht="13.8" hidden="false" customHeight="false" outlineLevel="0" collapsed="false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6"/>
      <c r="U306" s="28"/>
      <c r="V306" s="11"/>
      <c r="W306" s="11"/>
      <c r="Z306" s="13"/>
      <c r="AA306" s="11"/>
      <c r="AD306" s="13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</row>
    <row r="307" customFormat="false" ht="13.8" hidden="false" customHeight="false" outlineLevel="0" collapsed="false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6"/>
      <c r="U307" s="28"/>
      <c r="V307" s="11"/>
      <c r="W307" s="11"/>
      <c r="Z307" s="13"/>
      <c r="AA307" s="11"/>
      <c r="AD307" s="13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</row>
    <row r="308" customFormat="false" ht="13.8" hidden="false" customHeight="false" outlineLevel="0" collapsed="false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6"/>
      <c r="U308" s="28"/>
      <c r="V308" s="11"/>
      <c r="W308" s="11"/>
      <c r="Z308" s="13"/>
      <c r="AA308" s="11"/>
      <c r="AD308" s="13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</row>
    <row r="309" customFormat="false" ht="13.8" hidden="false" customHeight="false" outlineLevel="0" collapsed="false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6"/>
      <c r="U309" s="28"/>
      <c r="V309" s="11"/>
      <c r="W309" s="11"/>
      <c r="Z309" s="13"/>
      <c r="AA309" s="11"/>
      <c r="AD309" s="13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</row>
    <row r="310" customFormat="false" ht="13.8" hidden="false" customHeight="false" outlineLevel="0" collapsed="false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6"/>
      <c r="U310" s="28"/>
      <c r="V310" s="11"/>
      <c r="W310" s="11"/>
      <c r="Z310" s="13"/>
      <c r="AA310" s="11"/>
      <c r="AD310" s="13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</row>
    <row r="311" customFormat="false" ht="13.8" hidden="false" customHeight="false" outlineLevel="0" collapsed="false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6"/>
      <c r="U311" s="28"/>
      <c r="V311" s="11"/>
      <c r="W311" s="11"/>
      <c r="Z311" s="13"/>
      <c r="AA311" s="11"/>
      <c r="AD311" s="13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</row>
    <row r="312" customFormat="false" ht="13.8" hidden="false" customHeight="false" outlineLevel="0" collapsed="false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6"/>
      <c r="U312" s="28"/>
      <c r="V312" s="11"/>
      <c r="W312" s="11"/>
      <c r="Z312" s="13"/>
      <c r="AA312" s="11"/>
      <c r="AD312" s="13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</row>
    <row r="313" customFormat="false" ht="13.8" hidden="false" customHeight="false" outlineLevel="0" collapsed="false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6"/>
      <c r="U313" s="28"/>
      <c r="V313" s="11"/>
      <c r="W313" s="11"/>
      <c r="Z313" s="13"/>
      <c r="AA313" s="11"/>
      <c r="AD313" s="13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</row>
    <row r="314" customFormat="false" ht="13.8" hidden="false" customHeight="false" outlineLevel="0" collapsed="false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6"/>
      <c r="U314" s="28"/>
      <c r="V314" s="11"/>
      <c r="W314" s="11"/>
      <c r="Z314" s="13"/>
      <c r="AA314" s="11"/>
      <c r="AD314" s="13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</row>
    <row r="315" customFormat="false" ht="13.8" hidden="false" customHeight="false" outlineLevel="0" collapsed="false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6"/>
      <c r="U315" s="28"/>
      <c r="V315" s="11"/>
      <c r="W315" s="11"/>
      <c r="Z315" s="13"/>
      <c r="AA315" s="11"/>
      <c r="AD315" s="13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</row>
    <row r="316" customFormat="false" ht="13.8" hidden="false" customHeight="false" outlineLevel="0" collapsed="false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6"/>
      <c r="U316" s="28"/>
      <c r="V316" s="11"/>
      <c r="W316" s="11"/>
      <c r="Z316" s="13"/>
      <c r="AA316" s="11"/>
      <c r="AD316" s="13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</row>
    <row r="317" customFormat="false" ht="13.8" hidden="false" customHeight="false" outlineLevel="0" collapsed="false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6"/>
      <c r="U317" s="28"/>
      <c r="V317" s="11"/>
      <c r="W317" s="11"/>
      <c r="Z317" s="13"/>
      <c r="AA317" s="11"/>
      <c r="AD317" s="13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</row>
    <row r="318" customFormat="false" ht="13.8" hidden="false" customHeight="false" outlineLevel="0" collapsed="false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6"/>
      <c r="U318" s="28"/>
      <c r="V318" s="11"/>
      <c r="W318" s="11"/>
      <c r="Z318" s="13"/>
      <c r="AA318" s="11"/>
      <c r="AD318" s="13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</row>
    <row r="319" customFormat="false" ht="13.8" hidden="false" customHeight="false" outlineLevel="0" collapsed="false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6"/>
      <c r="U319" s="28"/>
      <c r="V319" s="11"/>
      <c r="W319" s="11"/>
      <c r="Z319" s="13"/>
      <c r="AA319" s="11"/>
      <c r="AD319" s="13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</row>
    <row r="320" customFormat="false" ht="13.8" hidden="false" customHeight="false" outlineLevel="0" collapsed="false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6"/>
      <c r="U320" s="28"/>
      <c r="V320" s="11"/>
      <c r="W320" s="11"/>
      <c r="Z320" s="13"/>
      <c r="AA320" s="11"/>
      <c r="AD320" s="13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</row>
    <row r="321" customFormat="false" ht="13.8" hidden="false" customHeight="false" outlineLevel="0" collapsed="false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6"/>
      <c r="U321" s="28"/>
      <c r="V321" s="11"/>
      <c r="W321" s="11"/>
      <c r="Z321" s="13"/>
      <c r="AA321" s="11"/>
      <c r="AD321" s="13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</row>
    <row r="322" customFormat="false" ht="13.8" hidden="false" customHeight="false" outlineLevel="0" collapsed="false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6"/>
      <c r="U322" s="28"/>
      <c r="V322" s="11"/>
      <c r="W322" s="11"/>
      <c r="Z322" s="13"/>
      <c r="AA322" s="11"/>
      <c r="AD322" s="13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</row>
    <row r="323" customFormat="false" ht="13.8" hidden="false" customHeight="false" outlineLevel="0" collapsed="false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6"/>
      <c r="U323" s="28"/>
      <c r="V323" s="11"/>
      <c r="W323" s="11"/>
      <c r="Z323" s="13"/>
      <c r="AA323" s="11"/>
      <c r="AD323" s="13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</row>
    <row r="324" customFormat="false" ht="13.8" hidden="false" customHeight="false" outlineLevel="0" collapsed="false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6"/>
      <c r="U324" s="28"/>
      <c r="V324" s="11"/>
      <c r="W324" s="11"/>
      <c r="Z324" s="13"/>
      <c r="AA324" s="11"/>
      <c r="AD324" s="13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</row>
    <row r="325" customFormat="false" ht="13.8" hidden="false" customHeight="false" outlineLevel="0" collapsed="false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6"/>
      <c r="U325" s="28"/>
      <c r="V325" s="11"/>
      <c r="W325" s="11"/>
      <c r="Z325" s="13"/>
      <c r="AA325" s="11"/>
      <c r="AD325" s="13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</row>
    <row r="326" customFormat="false" ht="13.8" hidden="false" customHeight="false" outlineLevel="0" collapsed="false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6"/>
      <c r="U326" s="28"/>
      <c r="V326" s="11"/>
      <c r="W326" s="11"/>
      <c r="Z326" s="13"/>
      <c r="AA326" s="11"/>
      <c r="AD326" s="13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</row>
    <row r="327" customFormat="false" ht="13.8" hidden="false" customHeight="false" outlineLevel="0" collapsed="false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6"/>
      <c r="U327" s="28"/>
      <c r="V327" s="11"/>
      <c r="W327" s="11"/>
      <c r="Z327" s="13"/>
      <c r="AA327" s="11"/>
      <c r="AD327" s="13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</row>
    <row r="328" customFormat="false" ht="13.8" hidden="false" customHeight="false" outlineLevel="0" collapsed="false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6"/>
      <c r="U328" s="28"/>
      <c r="V328" s="11"/>
      <c r="W328" s="11"/>
      <c r="Z328" s="13"/>
      <c r="AA328" s="11"/>
      <c r="AD328" s="13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</row>
    <row r="329" customFormat="false" ht="13.8" hidden="false" customHeight="false" outlineLevel="0" collapsed="false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6"/>
      <c r="U329" s="28"/>
      <c r="V329" s="11"/>
      <c r="W329" s="11"/>
      <c r="Z329" s="13"/>
      <c r="AA329" s="11"/>
      <c r="AD329" s="13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</row>
    <row r="330" customFormat="false" ht="13.8" hidden="false" customHeight="false" outlineLevel="0" collapsed="false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6"/>
      <c r="U330" s="28"/>
      <c r="V330" s="11"/>
      <c r="W330" s="11"/>
      <c r="Z330" s="13"/>
      <c r="AA330" s="11"/>
      <c r="AD330" s="13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</row>
    <row r="331" customFormat="false" ht="13.8" hidden="false" customHeight="false" outlineLevel="0" collapsed="false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6"/>
      <c r="U331" s="28"/>
      <c r="V331" s="11"/>
      <c r="W331" s="11"/>
      <c r="Z331" s="13"/>
      <c r="AA331" s="11"/>
      <c r="AD331" s="13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</row>
    <row r="332" customFormat="false" ht="13.8" hidden="false" customHeight="false" outlineLevel="0" collapsed="false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6"/>
      <c r="U332" s="28"/>
      <c r="V332" s="11"/>
      <c r="W332" s="11"/>
      <c r="Z332" s="13"/>
      <c r="AA332" s="11"/>
      <c r="AD332" s="13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</row>
    <row r="333" customFormat="false" ht="13.8" hidden="false" customHeight="false" outlineLevel="0" collapsed="false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6"/>
      <c r="U333" s="28"/>
      <c r="V333" s="11"/>
      <c r="W333" s="11"/>
      <c r="Z333" s="13"/>
      <c r="AA333" s="11"/>
      <c r="AD333" s="13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</row>
    <row r="334" customFormat="false" ht="13.8" hidden="false" customHeight="false" outlineLevel="0" collapsed="false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6"/>
      <c r="U334" s="28"/>
      <c r="V334" s="11"/>
      <c r="W334" s="11"/>
      <c r="Z334" s="13"/>
      <c r="AA334" s="11"/>
      <c r="AD334" s="13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</row>
    <row r="335" customFormat="false" ht="13.8" hidden="false" customHeight="false" outlineLevel="0" collapsed="false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6"/>
      <c r="U335" s="28"/>
      <c r="V335" s="11"/>
      <c r="W335" s="11"/>
      <c r="Z335" s="13"/>
      <c r="AA335" s="11"/>
      <c r="AD335" s="13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</row>
    <row r="336" customFormat="false" ht="13.8" hidden="false" customHeight="false" outlineLevel="0" collapsed="false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6"/>
      <c r="U336" s="28"/>
      <c r="V336" s="11"/>
      <c r="W336" s="11"/>
      <c r="Z336" s="13"/>
      <c r="AA336" s="11"/>
      <c r="AD336" s="13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</row>
    <row r="337" customFormat="false" ht="13.8" hidden="false" customHeight="false" outlineLevel="0" collapsed="false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6"/>
      <c r="U337" s="28"/>
      <c r="V337" s="11"/>
      <c r="W337" s="11"/>
      <c r="Z337" s="13"/>
      <c r="AA337" s="11"/>
      <c r="AD337" s="13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</row>
    <row r="338" customFormat="false" ht="13.8" hidden="false" customHeight="false" outlineLevel="0" collapsed="false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6"/>
      <c r="U338" s="28"/>
      <c r="V338" s="11"/>
      <c r="W338" s="11"/>
      <c r="Z338" s="13"/>
      <c r="AA338" s="11"/>
      <c r="AD338" s="13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</row>
    <row r="339" customFormat="false" ht="13.8" hidden="false" customHeight="false" outlineLevel="0" collapsed="false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6"/>
      <c r="U339" s="28"/>
      <c r="V339" s="11"/>
      <c r="W339" s="11"/>
      <c r="Z339" s="13"/>
      <c r="AA339" s="11"/>
      <c r="AD339" s="13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</row>
    <row r="340" customFormat="false" ht="13.8" hidden="false" customHeight="false" outlineLevel="0" collapsed="false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6"/>
      <c r="U340" s="28"/>
      <c r="V340" s="11"/>
      <c r="W340" s="11"/>
      <c r="Z340" s="13"/>
      <c r="AA340" s="11"/>
      <c r="AD340" s="13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</row>
    <row r="341" customFormat="false" ht="13.8" hidden="false" customHeight="false" outlineLevel="0" collapsed="false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6"/>
      <c r="U341" s="28"/>
      <c r="V341" s="11"/>
      <c r="W341" s="11"/>
      <c r="Z341" s="13"/>
      <c r="AA341" s="11"/>
      <c r="AD341" s="13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</row>
    <row r="342" customFormat="false" ht="13.8" hidden="false" customHeight="false" outlineLevel="0" collapsed="false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6"/>
      <c r="U342" s="28"/>
      <c r="V342" s="11"/>
      <c r="W342" s="11"/>
      <c r="Z342" s="13"/>
      <c r="AA342" s="11"/>
      <c r="AD342" s="13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</row>
    <row r="343" customFormat="false" ht="13.8" hidden="false" customHeight="false" outlineLevel="0" collapsed="false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6"/>
      <c r="U343" s="28"/>
      <c r="V343" s="11"/>
      <c r="W343" s="11"/>
      <c r="Z343" s="13"/>
      <c r="AA343" s="11"/>
      <c r="AD343" s="13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</row>
    <row r="344" customFormat="false" ht="13.8" hidden="false" customHeight="false" outlineLevel="0" collapsed="false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6"/>
      <c r="U344" s="28"/>
      <c r="V344" s="11"/>
      <c r="W344" s="11"/>
      <c r="Z344" s="13"/>
      <c r="AA344" s="11"/>
      <c r="AD344" s="13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</row>
    <row r="345" customFormat="false" ht="13.8" hidden="false" customHeight="false" outlineLevel="0" collapsed="false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6"/>
      <c r="U345" s="28"/>
      <c r="V345" s="11"/>
      <c r="W345" s="11"/>
      <c r="Z345" s="13"/>
      <c r="AA345" s="11"/>
      <c r="AD345" s="13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</row>
    <row r="346" customFormat="false" ht="13.8" hidden="false" customHeight="false" outlineLevel="0" collapsed="false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6"/>
      <c r="U346" s="28"/>
      <c r="V346" s="11"/>
      <c r="W346" s="11"/>
      <c r="Z346" s="13"/>
      <c r="AA346" s="11"/>
      <c r="AD346" s="13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</row>
    <row r="347" customFormat="false" ht="13.8" hidden="false" customHeight="false" outlineLevel="0" collapsed="false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6"/>
      <c r="U347" s="28"/>
      <c r="V347" s="11"/>
      <c r="W347" s="11"/>
      <c r="Z347" s="13"/>
      <c r="AA347" s="11"/>
      <c r="AD347" s="13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</row>
    <row r="348" customFormat="false" ht="13.8" hidden="false" customHeight="false" outlineLevel="0" collapsed="false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6"/>
      <c r="U348" s="28"/>
      <c r="V348" s="11"/>
      <c r="W348" s="11"/>
      <c r="Z348" s="13"/>
      <c r="AA348" s="11"/>
      <c r="AD348" s="13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</row>
    <row r="349" customFormat="false" ht="13.8" hidden="false" customHeight="false" outlineLevel="0" collapsed="false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6"/>
      <c r="U349" s="28"/>
      <c r="V349" s="11"/>
      <c r="W349" s="11"/>
      <c r="Z349" s="13"/>
      <c r="AA349" s="11"/>
      <c r="AD349" s="13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</row>
    <row r="350" customFormat="false" ht="13.8" hidden="false" customHeight="false" outlineLevel="0" collapsed="false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6"/>
      <c r="U350" s="28"/>
      <c r="V350" s="11"/>
      <c r="W350" s="11"/>
      <c r="Z350" s="13"/>
      <c r="AA350" s="11"/>
      <c r="AD350" s="13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5" activeCellId="0" sqref="L25"/>
    </sheetView>
  </sheetViews>
  <sheetFormatPr defaultColWidth="8.78515625" defaultRowHeight="12.8" zeroHeight="false" outlineLevelRow="0" outlineLevelCol="0"/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>
      <c r="A8" s="31" t="s">
        <v>401</v>
      </c>
      <c r="B8" s="31" t="s">
        <v>402</v>
      </c>
    </row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>
      <c r="D12" s="31" t="s">
        <v>403</v>
      </c>
      <c r="E12" s="31" t="s">
        <v>404</v>
      </c>
    </row>
    <row r="13" customFormat="false" ht="13.8" hidden="false" customHeight="false" outlineLevel="0" collapsed="false">
      <c r="D13" s="31" t="s">
        <v>405</v>
      </c>
      <c r="E13" s="31" t="s">
        <v>406</v>
      </c>
    </row>
    <row r="14" customFormat="false" ht="13.8" hidden="false" customHeight="false" outlineLevel="0" collapsed="false">
      <c r="D14" s="31" t="s">
        <v>407</v>
      </c>
      <c r="E14" s="31" t="s">
        <v>408</v>
      </c>
    </row>
    <row r="15" customFormat="false" ht="13.8" hidden="false" customHeight="false" outlineLevel="0" collapsed="false">
      <c r="D15" s="31" t="s">
        <v>409</v>
      </c>
      <c r="E15" s="31" t="s">
        <v>410</v>
      </c>
    </row>
    <row r="16" customFormat="false" ht="13.8" hidden="false" customHeight="false" outlineLevel="0" collapsed="false">
      <c r="D16" s="31" t="s">
        <v>411</v>
      </c>
      <c r="E16" s="31" t="s">
        <v>412</v>
      </c>
    </row>
    <row r="17" customFormat="false" ht="13.8" hidden="false" customHeight="false" outlineLevel="0" collapsed="false">
      <c r="D17" s="31" t="s">
        <v>413</v>
      </c>
      <c r="E17" s="31" t="s">
        <v>414</v>
      </c>
    </row>
    <row r="18" customFormat="false" ht="13.8" hidden="false" customHeight="false" outlineLevel="0" collapsed="false">
      <c r="D18" s="31" t="s">
        <v>415</v>
      </c>
      <c r="E18" s="31" t="s">
        <v>416</v>
      </c>
    </row>
    <row r="19" customFormat="false" ht="13.8" hidden="false" customHeight="false" outlineLevel="0" collapsed="false">
      <c r="D19" s="31" t="s">
        <v>417</v>
      </c>
      <c r="E19" s="31" t="s">
        <v>418</v>
      </c>
    </row>
    <row r="20" customFormat="false" ht="13.8" hidden="false" customHeight="false" outlineLevel="0" collapsed="false">
      <c r="D20" s="31" t="s">
        <v>419</v>
      </c>
      <c r="E20" s="31" t="s">
        <v>420</v>
      </c>
    </row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>
      <c r="G23" s="31" t="s">
        <v>421</v>
      </c>
    </row>
    <row r="24" customFormat="false" ht="13.8" hidden="false" customHeight="false" outlineLevel="0" collapsed="false"/>
    <row r="25" customFormat="false" ht="13.8" hidden="false" customHeight="false" outlineLevel="0" collapsed="false">
      <c r="C25" s="31"/>
    </row>
    <row r="26" customFormat="false" ht="13.8" hidden="false" customHeight="false" outlineLevel="0" collapsed="false">
      <c r="C26" s="31"/>
    </row>
    <row r="27" customFormat="false" ht="13.8" hidden="false" customHeight="false" outlineLevel="0" collapsed="false">
      <c r="C27" s="31"/>
    </row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>
      <c r="C30" s="31"/>
    </row>
    <row r="31" customFormat="false" ht="13.8" hidden="false" customHeight="false" outlineLevel="0" collapsed="false">
      <c r="C31" s="31"/>
    </row>
    <row r="32" customFormat="false" ht="13.8" hidden="false" customHeight="false" outlineLevel="0" collapsed="false">
      <c r="C32" s="31"/>
    </row>
    <row r="33" customFormat="false" ht="13.8" hidden="false" customHeight="false" outlineLevel="0" collapsed="false">
      <c r="C33" s="3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5934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2020-05-18T19:31:23Z</dcterms:created>
  <dc:creator>Pawan Devkota</dc:creator>
  <dc:description/>
  <dc:language>en-US</dc:language>
  <cp:lastModifiedBy/>
  <cp:lastPrinted>2020-07-03T05:18:44Z</cp:lastPrinted>
  <dcterms:modified xsi:type="dcterms:W3CDTF">2025-05-02T12:39:05Z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0x01010007DFA36E08E5D4479A2E42BEEFD651F6</vt:lpwstr>
  </property>
</Properties>
</file>