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crobial biomass modified" sheetId="1" state="visible" r:id="rId3"/>
    <sheet name="Respiration (Modified)" sheetId="2" state="visible" r:id="rId4"/>
    <sheet name="variabl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<sst xmlns="http://schemas.openxmlformats.org/spreadsheetml/2006/main" count="31005" uniqueCount="614">
  <si>
    <t xml:space="preserve">site.id</t>
  </si>
  <si>
    <t xml:space="preserve">studyID</t>
  </si>
  <si>
    <t xml:space="preserve">author</t>
  </si>
  <si>
    <t xml:space="preserve">pub.year</t>
  </si>
  <si>
    <t xml:space="preserve">journal</t>
  </si>
  <si>
    <t xml:space="preserve">trt</t>
  </si>
  <si>
    <t xml:space="preserve">mat</t>
  </si>
  <si>
    <t xml:space="preserve">map</t>
  </si>
  <si>
    <t xml:space="preserve">ahm</t>
  </si>
  <si>
    <t xml:space="preserve">ph</t>
  </si>
  <si>
    <t xml:space="preserve">pH.level</t>
  </si>
  <si>
    <t xml:space="preserve">plant.type</t>
  </si>
  <si>
    <t xml:space="preserve">Plant.species</t>
  </si>
  <si>
    <t xml:space="preserve">fertilization</t>
  </si>
  <si>
    <t xml:space="preserve">irrigation.status</t>
  </si>
  <si>
    <t xml:space="preserve">ecosystem</t>
  </si>
  <si>
    <t xml:space="preserve">Warming.technique</t>
  </si>
  <si>
    <t xml:space="preserve">magnitude</t>
  </si>
  <si>
    <t xml:space="preserve">magnitude.of.warming</t>
  </si>
  <si>
    <t xml:space="preserve">measurement.date</t>
  </si>
  <si>
    <t xml:space="preserve">duration</t>
  </si>
  <si>
    <t xml:space="preserve">warming.duration</t>
  </si>
  <si>
    <t xml:space="preserve">deg.duration</t>
  </si>
  <si>
    <t xml:space="preserve">control.mean</t>
  </si>
  <si>
    <t xml:space="preserve">control.se</t>
  </si>
  <si>
    <t xml:space="preserve">control.sd</t>
  </si>
  <si>
    <t xml:space="preserve">control.n</t>
  </si>
  <si>
    <t xml:space="preserve">trt.mean</t>
  </si>
  <si>
    <t xml:space="preserve">trt.se</t>
  </si>
  <si>
    <t xml:space="preserve">trt.sd</t>
  </si>
  <si>
    <t xml:space="preserve">trt.n</t>
  </si>
  <si>
    <t xml:space="preserve">LRR</t>
  </si>
  <si>
    <t xml:space="preserve">var</t>
  </si>
  <si>
    <t xml:space="preserve">weight</t>
  </si>
  <si>
    <t xml:space="preserve">weight.adjusted</t>
  </si>
  <si>
    <t xml:space="preserve">weighted.lnR</t>
  </si>
  <si>
    <t xml:space="preserve">unit</t>
  </si>
  <si>
    <t xml:space="preserve">measurement.technique</t>
  </si>
  <si>
    <t xml:space="preserve">variable</t>
  </si>
  <si>
    <t xml:space="preserve">setup</t>
  </si>
  <si>
    <t xml:space="preserve">soil.depth</t>
  </si>
  <si>
    <t xml:space="preserve">source.of.data</t>
  </si>
  <si>
    <t xml:space="preserve">Additional.information</t>
  </si>
  <si>
    <t xml:space="preserve">Bamminger et.al (2016)</t>
  </si>
  <si>
    <t xml:space="preserve">Bamminger et.al</t>
  </si>
  <si>
    <t xml:space="preserve">Agriculture Ecosystem and Environment</t>
  </si>
  <si>
    <t xml:space="preserve">W</t>
  </si>
  <si>
    <t xml:space="preserve">Neutral</t>
  </si>
  <si>
    <t xml:space="preserve">Oilseed</t>
  </si>
  <si>
    <t xml:space="preserve">Brassica napus</t>
  </si>
  <si>
    <t xml:space="preserve">yes</t>
  </si>
  <si>
    <t xml:space="preserve">Agroecosystem</t>
  </si>
  <si>
    <t xml:space="preserve">Heating Cables</t>
  </si>
  <si>
    <t xml:space="preserve">&gt; 2</t>
  </si>
  <si>
    <t xml:space="preserve">&gt; 4</t>
  </si>
  <si>
    <t xml:space="preserve">nmol/g</t>
  </si>
  <si>
    <t xml:space="preserve">PLFA</t>
  </si>
  <si>
    <t xml:space="preserve">Bacteria</t>
  </si>
  <si>
    <t xml:space="preserve">Field</t>
  </si>
  <si>
    <t xml:space="preserve">0-5</t>
  </si>
  <si>
    <t xml:space="preserve">Table 3</t>
  </si>
  <si>
    <t xml:space="preserve">Biochar Addition (30 ton/ha)</t>
  </si>
  <si>
    <t xml:space="preserve">W*BC</t>
  </si>
  <si>
    <t xml:space="preserve">5-15</t>
  </si>
  <si>
    <t xml:space="preserve">Fungi</t>
  </si>
  <si>
    <t xml:space="preserve">Fig 3</t>
  </si>
  <si>
    <t xml:space="preserve">Gram Negative Bacteria</t>
  </si>
  <si>
    <t xml:space="preserve">Gram Positive Bacteria</t>
  </si>
  <si>
    <t xml:space="preserve">ug/g</t>
  </si>
  <si>
    <t xml:space="preserve">Chloroform Fumigation technique</t>
  </si>
  <si>
    <t xml:space="preserve">MBC</t>
  </si>
  <si>
    <t xml:space="preserve">Liu et.al (2015)</t>
  </si>
  <si>
    <t xml:space="preserve">Liu et.al</t>
  </si>
  <si>
    <t xml:space="preserve">Agricultural and Forestry Meteorology</t>
  </si>
  <si>
    <t xml:space="preserve">Alkaline</t>
  </si>
  <si>
    <t xml:space="preserve">Cereal</t>
  </si>
  <si>
    <t xml:space="preserve">Wheat</t>
  </si>
  <si>
    <t xml:space="preserve">no</t>
  </si>
  <si>
    <t xml:space="preserve">Infrared Heaters</t>
  </si>
  <si>
    <t xml:space="preserve">&lt; 2</t>
  </si>
  <si>
    <t xml:space="preserve">mg C/kg</t>
  </si>
  <si>
    <t xml:space="preserve">0-20</t>
  </si>
  <si>
    <t xml:space="preserve">Nitrogen fertilization (315 kgN/ha)</t>
  </si>
  <si>
    <t xml:space="preserve">W*N</t>
  </si>
  <si>
    <t xml:space="preserve">Legume</t>
  </si>
  <si>
    <t xml:space="preserve">Soyabean</t>
  </si>
  <si>
    <t xml:space="preserve">Zhang et.al (2005)</t>
  </si>
  <si>
    <t xml:space="preserve">Zhang et.al</t>
  </si>
  <si>
    <t xml:space="preserve">Global Change Biology</t>
  </si>
  <si>
    <t xml:space="preserve">Grasses</t>
  </si>
  <si>
    <t xml:space="preserve">Schizachyrium scoparium, Sorghastrum nutans, Eragrostis spp, and Ambrosia psilostachyia, Xanthocephalum texanum</t>
  </si>
  <si>
    <t xml:space="preserve">Grassland</t>
  </si>
  <si>
    <t xml:space="preserve">%</t>
  </si>
  <si>
    <t xml:space="preserve">0-15</t>
  </si>
  <si>
    <t xml:space="preserve">Fig 4 (b)</t>
  </si>
  <si>
    <t xml:space="preserve">Clipping</t>
  </si>
  <si>
    <t xml:space="preserve">W*C</t>
  </si>
  <si>
    <t xml:space="preserve">Fig 4 (a)</t>
  </si>
  <si>
    <t xml:space="preserve">Fig 1 (a)</t>
  </si>
  <si>
    <t xml:space="preserve">Gray et.al (2011)</t>
  </si>
  <si>
    <t xml:space="preserve">Gray et.al</t>
  </si>
  <si>
    <t xml:space="preserve">Soil Biology and Biochemistry</t>
  </si>
  <si>
    <t xml:space="preserve">Acidic</t>
  </si>
  <si>
    <t xml:space="preserve">Plantago lanceolata, Andropogon virginicus, Festuca pratensis, Trifolium Pratenze etc.</t>
  </si>
  <si>
    <t xml:space="preserve">Old field ecosystem</t>
  </si>
  <si>
    <t xml:space="preserve">Aug-2004, Oct-2004, June-2011</t>
  </si>
  <si>
    <t xml:space="preserve">&lt; 4</t>
  </si>
  <si>
    <t xml:space="preserve">umol/kg</t>
  </si>
  <si>
    <t xml:space="preserve">Fig 2</t>
  </si>
  <si>
    <t xml:space="preserve">elevated CO2 (+300 umol/mol)</t>
  </si>
  <si>
    <t xml:space="preserve">W*CO2</t>
  </si>
  <si>
    <t xml:space="preserve">Aug-2004, Oct-2004, June-2013</t>
  </si>
  <si>
    <t xml:space="preserve">Aug-2004, Oct-2004, June-2014</t>
  </si>
  <si>
    <t xml:space="preserve">Aug-2004, Oct-2004, June-2016</t>
  </si>
  <si>
    <t xml:space="preserve">Aug-2004, Oct-2004, June-2017</t>
  </si>
  <si>
    <t xml:space="preserve">Aug-2004, Oct-2004, June-2019</t>
  </si>
  <si>
    <t xml:space="preserve">Aug-2004, Oct-2004, June-2020</t>
  </si>
  <si>
    <t xml:space="preserve">Aug-2004, Oct-2004, June-2022</t>
  </si>
  <si>
    <t xml:space="preserve">Aug-2004, Oct-2004, June-2023</t>
  </si>
  <si>
    <t xml:space="preserve">Aug-2004, Oct-2004, June-2025</t>
  </si>
  <si>
    <t xml:space="preserve">Aug-2004, Oct-2004, June-2026</t>
  </si>
  <si>
    <t xml:space="preserve">Aug-2004, Oct-2004, June-2028</t>
  </si>
  <si>
    <t xml:space="preserve">Aug-2004, Oct-2004, June-2035</t>
  </si>
  <si>
    <t xml:space="preserve">Aug-2004, Oct-2004, June-2037</t>
  </si>
  <si>
    <t xml:space="preserve">Aug-2004, Oct-2004, June-2038</t>
  </si>
  <si>
    <t xml:space="preserve">Aug-2004, Oct-2004, June-2040</t>
  </si>
  <si>
    <t xml:space="preserve">Aug-2004, Oct-2004, June-2005</t>
  </si>
  <si>
    <t xml:space="preserve">Total Microbial Biomass</t>
  </si>
  <si>
    <t xml:space="preserve">Fig 1</t>
  </si>
  <si>
    <t xml:space="preserve">Aug-2004, Oct-2004, June-2007</t>
  </si>
  <si>
    <t xml:space="preserve">Aug-2004, Oct-2004, June-2008</t>
  </si>
  <si>
    <t xml:space="preserve">Aug-2004, Oct-2004, June-2010</t>
  </si>
  <si>
    <t xml:space="preserve">Liu et.al (2009)</t>
  </si>
  <si>
    <t xml:space="preserve">Stipa krylovii, Artemisia frigida, Potentila acaulis, Cleistpgenes squarrosa allium bidentatum, agropyrum cristatum</t>
  </si>
  <si>
    <t xml:space="preserve">mg/kg</t>
  </si>
  <si>
    <t xml:space="preserve">Controlled Precipatation (+15 mm/ week)</t>
  </si>
  <si>
    <t xml:space="preserve">W*P+</t>
  </si>
  <si>
    <t xml:space="preserve">Chun et.al (2017)</t>
  </si>
  <si>
    <t xml:space="preserve">Chun et.al</t>
  </si>
  <si>
    <t xml:space="preserve">Journal of integrative Agriculture</t>
  </si>
  <si>
    <t xml:space="preserve">Cereals</t>
  </si>
  <si>
    <t xml:space="preserve">0-10</t>
  </si>
  <si>
    <t xml:space="preserve">Fig 5</t>
  </si>
  <si>
    <t xml:space="preserve">Tillage System</t>
  </si>
  <si>
    <t xml:space="preserve">Maize</t>
  </si>
  <si>
    <t xml:space="preserve">Castro et. Al (2010)</t>
  </si>
  <si>
    <t xml:space="preserve">Catro et.al</t>
  </si>
  <si>
    <t xml:space="preserve">Applied and Environmental Biology</t>
  </si>
  <si>
    <t xml:space="preserve">number/g of soil</t>
  </si>
  <si>
    <t xml:space="preserve">Sequencing</t>
  </si>
  <si>
    <t xml:space="preserve">Supplemental Fig A1</t>
  </si>
  <si>
    <t xml:space="preserve">elevated CO2, Decreased Precipation</t>
  </si>
  <si>
    <t xml:space="preserve">elevated CO2 (+300 ppm), Decreased Precipation</t>
  </si>
  <si>
    <t xml:space="preserve">Nie et. al (2013)</t>
  </si>
  <si>
    <t xml:space="preserve">Nie et.al</t>
  </si>
  <si>
    <t xml:space="preserve">Ecology Letters</t>
  </si>
  <si>
    <t xml:space="preserve">Bouteloua gracilis &amp; Pascopyrum smithii</t>
  </si>
  <si>
    <t xml:space="preserve">Supplemental  figure S5</t>
  </si>
  <si>
    <t xml:space="preserve">Elevated CO2 (+600ppm)</t>
  </si>
  <si>
    <t xml:space="preserve">Supplemental  figure S7</t>
  </si>
  <si>
    <t xml:space="preserve">Supplemental  figure S14</t>
  </si>
  <si>
    <t xml:space="preserve">Supplemental  figure S16</t>
  </si>
  <si>
    <t xml:space="preserve">Supplemental  figure S8</t>
  </si>
  <si>
    <t xml:space="preserve">Supplemental  figure S10</t>
  </si>
  <si>
    <t xml:space="preserve">Supplemental  figure S11</t>
  </si>
  <si>
    <t xml:space="preserve">Supplemental  figure S13</t>
  </si>
  <si>
    <t xml:space="preserve">Poll et.al (2013)</t>
  </si>
  <si>
    <t xml:space="preserve">Poll et.al</t>
  </si>
  <si>
    <t xml:space="preserve">Field + Lab</t>
  </si>
  <si>
    <t xml:space="preserve">Fig 4 &amp; supplemental Table S2</t>
  </si>
  <si>
    <t xml:space="preserve">Controlled Precipatation, Roofing &amp; Manipulated precipitation frequency</t>
  </si>
  <si>
    <t xml:space="preserve">Fig 4 &amp; supplemental Table S3</t>
  </si>
  <si>
    <t xml:space="preserve">Fig 4 &amp; supplemental Table S4</t>
  </si>
  <si>
    <t xml:space="preserve">Fig 4 &amp; supplemental Table S5</t>
  </si>
  <si>
    <t xml:space="preserve">Barley</t>
  </si>
  <si>
    <t xml:space="preserve">Fig 4 &amp; supplemental Table S6</t>
  </si>
  <si>
    <t xml:space="preserve">Fig 4 &amp; supplemental Table S7</t>
  </si>
  <si>
    <t xml:space="preserve">Rapeseed</t>
  </si>
  <si>
    <t xml:space="preserve">Fig 4 &amp; supplemental Table S8</t>
  </si>
  <si>
    <t xml:space="preserve">Fig 4 &amp; supplemental Table S9</t>
  </si>
  <si>
    <t xml:space="preserve">Fig 4 &amp; supplemental Table S10</t>
  </si>
  <si>
    <t xml:space="preserve">Fig 4 &amp; supplemental Table S11</t>
  </si>
  <si>
    <t xml:space="preserve">Fig 4 &amp; supplemental Table S12</t>
  </si>
  <si>
    <t xml:space="preserve">Fig 4 &amp; supplemental Table S13</t>
  </si>
  <si>
    <t xml:space="preserve">Fig 4 &amp; supplemental Table S14</t>
  </si>
  <si>
    <t xml:space="preserve">Fig 4 &amp; supplemental Table S15</t>
  </si>
  <si>
    <t xml:space="preserve">Fig 4 &amp; supplemental Table S16</t>
  </si>
  <si>
    <t xml:space="preserve">Fig 4 &amp; supplemental Table S17</t>
  </si>
  <si>
    <t xml:space="preserve">Rui-Chang et.al (2014)</t>
  </si>
  <si>
    <t xml:space="preserve">Rui-Chang et.al</t>
  </si>
  <si>
    <t xml:space="preserve">Pedosphere</t>
  </si>
  <si>
    <t xml:space="preserve">Table 1</t>
  </si>
  <si>
    <t xml:space="preserve">Nitrogen fertilization (10 g N/m2 year)</t>
  </si>
  <si>
    <t xml:space="preserve">10-20</t>
  </si>
  <si>
    <t xml:space="preserve">Kandeler et.al (1998)</t>
  </si>
  <si>
    <t xml:space="preserve">Kandeler et.al</t>
  </si>
  <si>
    <t xml:space="preserve">Plant and Soil</t>
  </si>
  <si>
    <t xml:space="preserve">Cardamine hirsuta, Poa annua, Senecio vulgaris, Spergula arvensis</t>
  </si>
  <si>
    <t xml:space="preserve">Controlled environment</t>
  </si>
  <si>
    <t xml:space="preserve">3 months after start date</t>
  </si>
  <si>
    <t xml:space="preserve">Ecotron</t>
  </si>
  <si>
    <t xml:space="preserve">Elevated CO2 (+200 ppm)</t>
  </si>
  <si>
    <t xml:space="preserve">6 months after start date</t>
  </si>
  <si>
    <t xml:space="preserve">9 Months after start date</t>
  </si>
  <si>
    <t xml:space="preserve">3,6 &amp; 9 monts after start date</t>
  </si>
  <si>
    <t xml:space="preserve">Alkali absorption method</t>
  </si>
  <si>
    <t xml:space="preserve">0-2</t>
  </si>
  <si>
    <t xml:space="preserve">Table 2</t>
  </si>
  <si>
    <t xml:space="preserve">Zhang et.al (2011)</t>
  </si>
  <si>
    <t xml:space="preserve">mole %</t>
  </si>
  <si>
    <t xml:space="preserve">N/A</t>
  </si>
  <si>
    <t xml:space="preserve">Zhang et.al (2013)</t>
  </si>
  <si>
    <t xml:space="preserve">Global Change Ecology</t>
  </si>
  <si>
    <t xml:space="preserve">Fig 4</t>
  </si>
  <si>
    <t xml:space="preserve">Increased Precipitation (+15mm/week)</t>
  </si>
  <si>
    <t xml:space="preserve">Liu et.al (2014)</t>
  </si>
  <si>
    <t xml:space="preserve">Rice</t>
  </si>
  <si>
    <t xml:space="preserve">2012 (Tillering stage)</t>
  </si>
  <si>
    <t xml:space="preserve">Elevated CO2 (+500ppm)</t>
  </si>
  <si>
    <t xml:space="preserve">2012(Heading Stage)</t>
  </si>
  <si>
    <t xml:space="preserve">2012( Ripening Stage)</t>
  </si>
  <si>
    <t xml:space="preserve">g/kg</t>
  </si>
  <si>
    <t xml:space="preserve">Gutknecht et. Al (2012)</t>
  </si>
  <si>
    <t xml:space="preserve">Gutknecht et.al</t>
  </si>
  <si>
    <t xml:space="preserve">Avena barbata, Avena fatua, Bromus hordeaceus, Lolium multiflorum</t>
  </si>
  <si>
    <t xml:space="preserve">Elevated CO2 (+680ppm), Nitrogen addition (two application of 2 gN/m2 &amp; 5 gN/m2, and Increased Precipitation (+50%)</t>
  </si>
  <si>
    <t xml:space="preserve">Hayden et.al (2012)</t>
  </si>
  <si>
    <t xml:space="preserve">Hayden et.al </t>
  </si>
  <si>
    <t xml:space="preserve">Environmental Microbiology</t>
  </si>
  <si>
    <t xml:space="preserve">Non-Themeda</t>
  </si>
  <si>
    <t xml:space="preserve">gene copies/ng DNA</t>
  </si>
  <si>
    <t xml:space="preserve">Supplemental Figure S2</t>
  </si>
  <si>
    <t xml:space="preserve">Elevated CO2 (+550ppm)</t>
  </si>
  <si>
    <t xml:space="preserve">Themida triandra</t>
  </si>
  <si>
    <t xml:space="preserve">Suzuki et.al (2016)</t>
  </si>
  <si>
    <t xml:space="preserve">Suzuki et.al</t>
  </si>
  <si>
    <t xml:space="preserve">Ecological Research</t>
  </si>
  <si>
    <t xml:space="preserve">Zoysia japonica, Ranunculus japonicus, Trifolium repens,Poa</t>
  </si>
  <si>
    <t xml:space="preserve">mg/g</t>
  </si>
  <si>
    <t xml:space="preserve">Modified adenosine triphosphate (ATP) method</t>
  </si>
  <si>
    <t xml:space="preserve">Decreased precipatation(-4.2%), Clipping</t>
  </si>
  <si>
    <t xml:space="preserve">Zhang et.al(2015)</t>
  </si>
  <si>
    <t xml:space="preserve">European Journal of Soil Sciences</t>
  </si>
  <si>
    <t xml:space="preserve">Kobresia pygmaea, K. robusta and Androsace tapete</t>
  </si>
  <si>
    <t xml:space="preserve">Open-top Chamber</t>
  </si>
  <si>
    <t xml:space="preserve">mol%</t>
  </si>
  <si>
    <t xml:space="preserve">Fig 2(a)</t>
  </si>
  <si>
    <t xml:space="preserve">Fig 2(b)</t>
  </si>
  <si>
    <t xml:space="preserve">Yoshitake et.al (2014)</t>
  </si>
  <si>
    <t xml:space="preserve">Yoshitake et.al</t>
  </si>
  <si>
    <t xml:space="preserve">Clipping, fetlilizer application (120/plot with 8% NPK)</t>
  </si>
  <si>
    <t xml:space="preserve">Riah-Anglet et.al (2014)</t>
  </si>
  <si>
    <t xml:space="preserve">Riah-Anglet</t>
  </si>
  <si>
    <t xml:space="preserve">Appled Soil ecology</t>
  </si>
  <si>
    <t xml:space="preserve">Wheat/Maize</t>
  </si>
  <si>
    <t xml:space="preserve">5 DAI</t>
  </si>
  <si>
    <t xml:space="preserve">gene copies/g soil</t>
  </si>
  <si>
    <t xml:space="preserve">Lab</t>
  </si>
  <si>
    <t xml:space="preserve">14 DAI</t>
  </si>
  <si>
    <t xml:space="preserve">21 DAI</t>
  </si>
  <si>
    <t xml:space="preserve">28 DAI</t>
  </si>
  <si>
    <t xml:space="preserve">Rye-Grass</t>
  </si>
  <si>
    <t xml:space="preserve">Carrillo et. Al (2018)</t>
  </si>
  <si>
    <t xml:space="preserve">Carrillo et.al </t>
  </si>
  <si>
    <t xml:space="preserve">Bouteloua gracillis, Hesperostipa comata &amp; Pascopyrum smithii</t>
  </si>
  <si>
    <t xml:space="preserve">Supplemental Figure S3</t>
  </si>
  <si>
    <t xml:space="preserve">Zhang et.al (2014)</t>
  </si>
  <si>
    <t xml:space="preserve">PloS ONE</t>
  </si>
  <si>
    <t xml:space="preserve">Kobresia tibetica &amp; Carex moorcroftii</t>
  </si>
  <si>
    <t xml:space="preserve">K. pygmaea, K. robusta &amp; Abdrosace tapete</t>
  </si>
  <si>
    <t xml:space="preserve">Stipa purperea, Carex moocroftii &amp; Saussurea arenaria</t>
  </si>
  <si>
    <t xml:space="preserve">Graham et.al (2014)</t>
  </si>
  <si>
    <t xml:space="preserve">Graham et.al </t>
  </si>
  <si>
    <t xml:space="preserve">Fetuca novae-zelandiae, Poa cita, Chionichloa rigida &amp; Chionochloa flavescens</t>
  </si>
  <si>
    <t xml:space="preserve">Microcosm</t>
  </si>
  <si>
    <t xml:space="preserve">Nitrogen fertilization (+ 10 kgN/ha Calcium Ammonium Nitrate for 5 times)</t>
  </si>
  <si>
    <t xml:space="preserve">Zhou et.al (2011)</t>
  </si>
  <si>
    <t xml:space="preserve">Zhou et.al</t>
  </si>
  <si>
    <t xml:space="preserve">Nature climate change</t>
  </si>
  <si>
    <t xml:space="preserve">Schizachyrium scoparium, Sorghastrum nutans, Eragrostis spp, and Ambrosia psilostachyia, Xanthocephalum texanum, Ambrosia psilostachyia and Xanthocephalum texanum</t>
  </si>
  <si>
    <t xml:space="preserve">numberof gene</t>
  </si>
  <si>
    <t xml:space="preserve">Sequencing/ Geochip</t>
  </si>
  <si>
    <t xml:space="preserve">Fig 1 (d)</t>
  </si>
  <si>
    <t xml:space="preserve">Fig 1 ©</t>
  </si>
  <si>
    <t xml:space="preserve">LI et.al (2013)</t>
  </si>
  <si>
    <t xml:space="preserve">Li et.al</t>
  </si>
  <si>
    <t xml:space="preserve">Sep-2009/10</t>
  </si>
  <si>
    <t xml:space="preserve">Nitrogen addition (+10 g N m22 yr21. &amp; Clipping</t>
  </si>
  <si>
    <t xml:space="preserve">Birgander et.al (2017)</t>
  </si>
  <si>
    <t xml:space="preserve">Birgander et.al</t>
  </si>
  <si>
    <t xml:space="preserve">Veronica arvensis, Cerastium semidecandrum, Erophilia verna, Luzula campestris</t>
  </si>
  <si>
    <t xml:space="preserve">Birgander et.al (2018)</t>
  </si>
  <si>
    <t xml:space="preserve">Liu et.al (2016)</t>
  </si>
  <si>
    <t xml:space="preserve">Biology and Fertilty of Soil</t>
  </si>
  <si>
    <t xml:space="preserve">Elevated CO2 (+500ppm), Urea (+187 kg N/ha), NPK (+ 375 kg/ha)</t>
  </si>
  <si>
    <t xml:space="preserve">Bardgett et.al (1999)</t>
  </si>
  <si>
    <t xml:space="preserve">Bardgett et.al</t>
  </si>
  <si>
    <t xml:space="preserve">Oikos</t>
  </si>
  <si>
    <t xml:space="preserve">3,6 &amp; 9 months after start date</t>
  </si>
  <si>
    <t xml:space="preserve">Controlled Temperature, Precipitation, Humidity</t>
  </si>
  <si>
    <t xml:space="preserve">Bell et.al (2010)</t>
  </si>
  <si>
    <t xml:space="preserve">Bell et.al</t>
  </si>
  <si>
    <t xml:space="preserve">Poa pratensis, Bromus inermis Leyss., Cirsium arvense L., Lotus corniculatus, Asclepias syriaca L., Aster ericoides,Solidago altissima  </t>
  </si>
  <si>
    <t xml:space="preserve">Chen et.al (2016)</t>
  </si>
  <si>
    <t xml:space="preserve">Chen et.al</t>
  </si>
  <si>
    <t xml:space="preserve">Agriculture and Forestry meteorology</t>
  </si>
  <si>
    <t xml:space="preserve">Stipa sareptana var. krylovii, Stipa purpurea, Koeleria cristata, Poa crymophila, Kobresia humilis, Artemisia scoparia, Aster tataricus, Medicago ruthenica</t>
  </si>
  <si>
    <t xml:space="preserve">Supplemental Fig S5</t>
  </si>
  <si>
    <t xml:space="preserve">Zelikova et.al (2012)</t>
  </si>
  <si>
    <t xml:space="preserve">Zelikova et.al </t>
  </si>
  <si>
    <t xml:space="preserve">Plant &amp; Soil</t>
  </si>
  <si>
    <t xml:space="preserve">Pleur- aphis jamesii (syn. Hilaria jamesii), Achnatherum hymenoides (syn. Stipa hymenoides), Atriplex confertifolia</t>
  </si>
  <si>
    <t xml:space="preserve">direct microscopy</t>
  </si>
  <si>
    <t xml:space="preserve">Table 4</t>
  </si>
  <si>
    <t xml:space="preserve">Increased Precipatation (+ 2mm 2-3 times in week)</t>
  </si>
  <si>
    <t xml:space="preserve">Ma et.al (2011)</t>
  </si>
  <si>
    <t xml:space="preserve">Ma et.al </t>
  </si>
  <si>
    <t xml:space="preserve">Leymus chinensis, Kalimeris integrifolia, Carex duriuscula, Rhizoma Phragmitis</t>
  </si>
  <si>
    <t xml:space="preserve">Nitrogen addition (+10 g N m2 per year)</t>
  </si>
  <si>
    <t xml:space="preserve">Fu et.al (2012)</t>
  </si>
  <si>
    <t xml:space="preserve">Fu et. Al</t>
  </si>
  <si>
    <t xml:space="preserve">Kobresia</t>
  </si>
  <si>
    <t xml:space="preserve">Feng &amp; Simpson (2009)</t>
  </si>
  <si>
    <t xml:space="preserve">Feng &amp; Simpson</t>
  </si>
  <si>
    <t xml:space="preserve">W1</t>
  </si>
  <si>
    <t xml:space="preserve">365 DAI</t>
  </si>
  <si>
    <t xml:space="preserve">ug/g OC</t>
  </si>
  <si>
    <t xml:space="preserve">Fig (2)</t>
  </si>
  <si>
    <t xml:space="preserve">W2</t>
  </si>
  <si>
    <t xml:space="preserve">W3</t>
  </si>
  <si>
    <t xml:space="preserve">W4</t>
  </si>
  <si>
    <t xml:space="preserve">W5</t>
  </si>
  <si>
    <t xml:space="preserve">Jing et.al (2014)</t>
  </si>
  <si>
    <t xml:space="preserve">Jing et.al</t>
  </si>
  <si>
    <t xml:space="preserve">Biogeochemistry</t>
  </si>
  <si>
    <t xml:space="preserve">Kobresia humilis, Festuca ovina, Elymus nutans, Poa pratensis, Carex scabrirostris, Scripus distigmaticus, Gentiana strami- nea, Gentiana farreri, Leontop odiumnanum, Blvsmus sinocompressus, Potentilla nivea and Dasiphora fruti- cosa</t>
  </si>
  <si>
    <t xml:space="preserve">Gong et.al (2015)</t>
  </si>
  <si>
    <t xml:space="preserve">Gong et.al</t>
  </si>
  <si>
    <t xml:space="preserve">Soil Research</t>
  </si>
  <si>
    <t xml:space="preserve">Leymus chinensis (Trin.), Kalimeris integrifolia, Carex duriuscula, Rhizoma phragmitis</t>
  </si>
  <si>
    <t xml:space="preserve">Nitrogen Addition (+ ammonium nitrate @ 10 g/m2 year</t>
  </si>
  <si>
    <t xml:space="preserve">Steinweg et.al (2013)</t>
  </si>
  <si>
    <t xml:space="preserve">Steinweg et. Al</t>
  </si>
  <si>
    <t xml:space="preserve">Frontiers in Microbiology</t>
  </si>
  <si>
    <t xml:space="preserve">42 Species of grasses</t>
  </si>
  <si>
    <t xml:space="preserve">Increased (+50%) and Decreased(-50%) Precipitation,</t>
  </si>
  <si>
    <t xml:space="preserve">W1*P+</t>
  </si>
  <si>
    <t xml:space="preserve">W1*P-</t>
  </si>
  <si>
    <t xml:space="preserve">W2*P+</t>
  </si>
  <si>
    <t xml:space="preserve">W2*P-</t>
  </si>
  <si>
    <t xml:space="preserve">W3*P+</t>
  </si>
  <si>
    <t xml:space="preserve">W3*P-</t>
  </si>
  <si>
    <t xml:space="preserve">Zhou et.al.(2013)</t>
  </si>
  <si>
    <t xml:space="preserve">Science of the total Environment</t>
  </si>
  <si>
    <t xml:space="preserve">Increased Precipitation (+ total 120 mm @15 mm/week </t>
  </si>
  <si>
    <t xml:space="preserve">Sistla &amp; Schimel (2013)</t>
  </si>
  <si>
    <t xml:space="preserve">Sistla &amp; Schimel</t>
  </si>
  <si>
    <t xml:space="preserve">Sedges &amp; Shrubs</t>
  </si>
  <si>
    <t xml:space="preserve">Eriophorum vaginatum, Betula nana </t>
  </si>
  <si>
    <t xml:space="preserve">`April</t>
  </si>
  <si>
    <t xml:space="preserve">Greenhouse</t>
  </si>
  <si>
    <t xml:space="preserve">Supplemental Table 1</t>
  </si>
  <si>
    <t xml:space="preserve">May</t>
  </si>
  <si>
    <t xml:space="preserve">July</t>
  </si>
  <si>
    <t xml:space="preserve">Sep</t>
  </si>
  <si>
    <t xml:space="preserve">Nov</t>
  </si>
  <si>
    <t xml:space="preserve">Ma et.al (2018)</t>
  </si>
  <si>
    <t xml:space="preserve">W*Plant Removal</t>
  </si>
  <si>
    <t xml:space="preserve">Grasses &amp; Scrubs</t>
  </si>
  <si>
    <t xml:space="preserve">Fig 2 </t>
  </si>
  <si>
    <t xml:space="preserve">W*Undistrubed</t>
  </si>
  <si>
    <t xml:space="preserve">S. angustata, Salix oritrepha, Spiraea alpina and Potentilla,  fruticosa, Festuca ovina, Gentiana striata, Deyeuxia flavens and Primula sikkimensis</t>
  </si>
  <si>
    <t xml:space="preserve">field/lab</t>
  </si>
  <si>
    <t xml:space="preserve">summer-09</t>
  </si>
  <si>
    <t xml:space="preserve">g CO2/m2</t>
  </si>
  <si>
    <t xml:space="preserve">Closed Chamber Technique</t>
  </si>
  <si>
    <t xml:space="preserve">Total respiration</t>
  </si>
  <si>
    <t xml:space="preserve">Fig 2 (b)</t>
  </si>
  <si>
    <t xml:space="preserve">winter-09/10</t>
  </si>
  <si>
    <t xml:space="preserve">summer-10</t>
  </si>
  <si>
    <t xml:space="preserve">Winter-10/11</t>
  </si>
  <si>
    <t xml:space="preserve">soyabean</t>
  </si>
  <si>
    <t xml:space="preserve">summer-11</t>
  </si>
  <si>
    <t xml:space="preserve">Winter-11/12</t>
  </si>
  <si>
    <t xml:space="preserve">NA</t>
  </si>
  <si>
    <t xml:space="preserve">Fallow</t>
  </si>
  <si>
    <t xml:space="preserve">Fallow-12</t>
  </si>
  <si>
    <t xml:space="preserve">Winter-12/13</t>
  </si>
  <si>
    <t xml:space="preserve">Fallow-13</t>
  </si>
  <si>
    <t xml:space="preserve">mg CO2/Kg day</t>
  </si>
  <si>
    <t xml:space="preserve">Microbial respiration</t>
  </si>
  <si>
    <t xml:space="preserve">Fig 2 (a)</t>
  </si>
  <si>
    <t xml:space="preserve">umol/m2s</t>
  </si>
  <si>
    <t xml:space="preserve">LI-8100 Chamber</t>
  </si>
  <si>
    <t xml:space="preserve">Fig 2 ©</t>
  </si>
  <si>
    <t xml:space="preserve">mgCO2/kg day</t>
  </si>
  <si>
    <t xml:space="preserve">Static Chamber System</t>
  </si>
  <si>
    <t xml:space="preserve">Conventional tillage</t>
  </si>
  <si>
    <t xml:space="preserve">Conservation tillage</t>
  </si>
  <si>
    <t xml:space="preserve">Table 5</t>
  </si>
  <si>
    <t xml:space="preserve">mgC-CO2</t>
  </si>
  <si>
    <t xml:space="preserve">infrared gas analyser</t>
  </si>
  <si>
    <t xml:space="preserve">nmol/h g soil</t>
  </si>
  <si>
    <t xml:space="preserve">Tecan infinite M200 microplate fluoromete</t>
  </si>
  <si>
    <t xml:space="preserve">BG</t>
  </si>
  <si>
    <t xml:space="preserve">Supplemental Table S4</t>
  </si>
  <si>
    <t xml:space="preserve">CBH</t>
  </si>
  <si>
    <t xml:space="preserve">NAG</t>
  </si>
  <si>
    <t xml:space="preserve">BX</t>
  </si>
  <si>
    <t xml:space="preserve">LAP</t>
  </si>
  <si>
    <t xml:space="preserve">Wheat+Rapeseed</t>
  </si>
  <si>
    <t xml:space="preserve">gCO2/m2</t>
  </si>
  <si>
    <t xml:space="preserve">Field+Lab</t>
  </si>
  <si>
    <t xml:space="preserve">Fig 5 &amp; supplemental table S3</t>
  </si>
  <si>
    <t xml:space="preserve">Barley+Rapeseed</t>
  </si>
  <si>
    <t xml:space="preserve">Fig 5 &amp; supplemental table S7</t>
  </si>
  <si>
    <t xml:space="preserve"> ugCO2/g2 h</t>
  </si>
  <si>
    <t xml:space="preserve">Hou et.al (2014)</t>
  </si>
  <si>
    <t xml:space="preserve">Hou et.al</t>
  </si>
  <si>
    <t xml:space="preserve">Soil Science Society of America Journal</t>
  </si>
  <si>
    <t xml:space="preserve">LI-COR 6400 portable photosysnthesis system</t>
  </si>
  <si>
    <t xml:space="preserve">W*NT</t>
  </si>
  <si>
    <t xml:space="preserve">gCO2/m4</t>
  </si>
  <si>
    <t xml:space="preserve">gCO2/m5</t>
  </si>
  <si>
    <t xml:space="preserve">gCO2/m7</t>
  </si>
  <si>
    <t xml:space="preserve">gCO2/m8</t>
  </si>
  <si>
    <t xml:space="preserve">gCO2/m10</t>
  </si>
  <si>
    <t xml:space="preserve">gCO2/m11</t>
  </si>
  <si>
    <t xml:space="preserve">gCO2/m13</t>
  </si>
  <si>
    <t xml:space="preserve">gCO2/m14</t>
  </si>
  <si>
    <t xml:space="preserve">gCO2/m16</t>
  </si>
  <si>
    <t xml:space="preserve">mgCO2/kg</t>
  </si>
  <si>
    <t xml:space="preserve">Gas Chromatography</t>
  </si>
  <si>
    <t xml:space="preserve">Conant et.al (2008)</t>
  </si>
  <si>
    <t xml:space="preserve">Conant et.al</t>
  </si>
  <si>
    <t xml:space="preserve">Ecology</t>
  </si>
  <si>
    <t xml:space="preserve">W1(15)</t>
  </si>
  <si>
    <t xml:space="preserve">60 DAI</t>
  </si>
  <si>
    <t xml:space="preserve">ug CO2/g</t>
  </si>
  <si>
    <t xml:space="preserve">LI-COR 6525,  infrared gas Analyser</t>
  </si>
  <si>
    <t xml:space="preserve">Appendix A (Table 1)</t>
  </si>
  <si>
    <t xml:space="preserve">W2(25)</t>
  </si>
  <si>
    <t xml:space="preserve">W3(35)</t>
  </si>
  <si>
    <t xml:space="preserve">150 DAI</t>
  </si>
  <si>
    <t xml:space="preserve">300 DAI</t>
  </si>
  <si>
    <t xml:space="preserve">450 DAI</t>
  </si>
  <si>
    <t xml:space="preserve">Mixed grass pairie</t>
  </si>
  <si>
    <t xml:space="preserve">gCo2/m2 month</t>
  </si>
  <si>
    <t xml:space="preserve">Modified trenching method</t>
  </si>
  <si>
    <t xml:space="preserve">Zhu &amp; Cheng (2011)</t>
  </si>
  <si>
    <t xml:space="preserve">Zhu &amp; Cheng</t>
  </si>
  <si>
    <t xml:space="preserve">Sunflower</t>
  </si>
  <si>
    <t xml:space="preserve">51 DAE</t>
  </si>
  <si>
    <t xml:space="preserve">Closed Circulation CO2 trapping System</t>
  </si>
  <si>
    <t xml:space="preserve">0-30</t>
  </si>
  <si>
    <t xml:space="preserve">Irrigation (+80% field capacity)</t>
  </si>
  <si>
    <t xml:space="preserve">57 DAE</t>
  </si>
  <si>
    <t xml:space="preserve">50 DAE</t>
  </si>
  <si>
    <t xml:space="preserve">W*Planted</t>
  </si>
  <si>
    <t xml:space="preserve">umol/h g soil</t>
  </si>
  <si>
    <t xml:space="preserve">CFE &amp; standard soil enzyme method</t>
  </si>
  <si>
    <t xml:space="preserve">Cheng et.al (2013)</t>
  </si>
  <si>
    <t xml:space="preserve">Cheng et. Al</t>
  </si>
  <si>
    <t xml:space="preserve">umolCO2/m2s</t>
  </si>
  <si>
    <t xml:space="preserve">LI-8100 automated soil CO2 fluz system</t>
  </si>
  <si>
    <t xml:space="preserve">ugC/g day</t>
  </si>
  <si>
    <t xml:space="preserve">Soil incubation without glucose addition</t>
  </si>
  <si>
    <t xml:space="preserve">Portable respiration system SRC-1 and EGM-4</t>
  </si>
  <si>
    <t xml:space="preserve">Portable respiration system SRC-1 and EGM-6</t>
  </si>
  <si>
    <t xml:space="preserve">Luo et.al (2001)</t>
  </si>
  <si>
    <t xml:space="preserve">Luo et.al</t>
  </si>
  <si>
    <t xml:space="preserve">Nature</t>
  </si>
  <si>
    <t xml:space="preserve">infrared gas analyser LI-cor-6400</t>
  </si>
  <si>
    <t xml:space="preserve">g/m2</t>
  </si>
  <si>
    <t xml:space="preserve">Fig 1 (f)</t>
  </si>
  <si>
    <t xml:space="preserve">metagenomic and conventional microbial analyses</t>
  </si>
  <si>
    <t xml:space="preserve">PHO</t>
  </si>
  <si>
    <t xml:space="preserve">Fig 1 €</t>
  </si>
  <si>
    <t xml:space="preserve">ug CO2/g hr</t>
  </si>
  <si>
    <t xml:space="preserve">mgCO2/100 gm of soil.day</t>
  </si>
  <si>
    <t xml:space="preserve">Wan et.al (2007)</t>
  </si>
  <si>
    <t xml:space="preserve">Wan et.al</t>
  </si>
  <si>
    <t xml:space="preserve">Plantago lanceolata, Andropogon virginicus, Festuca pratense, Dactylis glomerata, Trifolium pratense, Solidago canadensis,Lespedeza cuneata </t>
  </si>
  <si>
    <t xml:space="preserve">Old Field Ecosystem</t>
  </si>
  <si>
    <t xml:space="preserve">LI6200 infrared gas analyzer </t>
  </si>
  <si>
    <t xml:space="preserve">Fig 3 (b)</t>
  </si>
  <si>
    <t xml:space="preserve">Elevated CO2 &amp; wet and dry treatment</t>
  </si>
  <si>
    <t xml:space="preserve">LI-8100, infrared gas analyzer</t>
  </si>
  <si>
    <t xml:space="preserve">Lu et.al (2013)</t>
  </si>
  <si>
    <t xml:space="preserve">Lu et.al</t>
  </si>
  <si>
    <t xml:space="preserve">Stipa purpurea and Carex moorcrofti and Oxytropis. spp., Artemisia capillaris Thunb., Aster tataricus </t>
  </si>
  <si>
    <t xml:space="preserve">Li-8100A Automated Soil CO2 Flux System</t>
  </si>
  <si>
    <t xml:space="preserve">Fig (4)</t>
  </si>
  <si>
    <t xml:space="preserve">Suseela et.al (2012)</t>
  </si>
  <si>
    <t xml:space="preserve">Suseela et.al</t>
  </si>
  <si>
    <t xml:space="preserve">38 species of Herbs with Acer rubrum, Betula lenta, Quercus rubra, Pinus strobus</t>
  </si>
  <si>
    <t xml:space="preserve">umol CO2/m2s</t>
  </si>
  <si>
    <t xml:space="preserve">LI-COR 6400-09 soil CO2 flux chamber attached to a 6400 portable photosynthetic system.</t>
  </si>
  <si>
    <t xml:space="preserve">Fig 3(a)</t>
  </si>
  <si>
    <t xml:space="preserve">Controlled water regime</t>
  </si>
  <si>
    <t xml:space="preserve">Suseela et.al (2013)</t>
  </si>
  <si>
    <t xml:space="preserve">Apr- Sep 2009 (Growing Season)</t>
  </si>
  <si>
    <t xml:space="preserve">g CO2/m2 year</t>
  </si>
  <si>
    <t xml:space="preserve">Fig (1)</t>
  </si>
  <si>
    <t xml:space="preserve">Oct-Mar 2009 (Non- growing Season)</t>
  </si>
  <si>
    <t xml:space="preserve">Dec- Feb 2009 (Winter saeason)</t>
  </si>
  <si>
    <t xml:space="preserve">Graham et.al (2012)</t>
  </si>
  <si>
    <t xml:space="preserve">Annals of Botany</t>
  </si>
  <si>
    <t xml:space="preserve">Poa cita</t>
  </si>
  <si>
    <t xml:space="preserve">Isotopic Measurement</t>
  </si>
  <si>
    <t xml:space="preserve">Soil maintained at 35% of volumetric water content</t>
  </si>
  <si>
    <t xml:space="preserve">Li et.al (2013)-2</t>
  </si>
  <si>
    <t xml:space="preserve">Bromus japonicus, Ambroisa trifida, Apocynum sp, Solanum carolinense, Veronia baldwinii, Securigera varia, Tridens flavus, Sorghum halapense </t>
  </si>
  <si>
    <t xml:space="preserve">LI-8100 por- table soil CO2 fluxes system</t>
  </si>
  <si>
    <t xml:space="preserve">Sharkhuu et.al (2013)</t>
  </si>
  <si>
    <t xml:space="preserve">Sharkhuu et.al.</t>
  </si>
  <si>
    <t xml:space="preserve">Carex pediformis, Fatua lenensis, Helictotrichon schellianum, Koeleria marcrantha,Potentilla acaulis, Aster alpinus, Artemisia commutata</t>
  </si>
  <si>
    <t xml:space="preserve">Portable Infrared gas analyser</t>
  </si>
  <si>
    <t xml:space="preserve">Wan et.al (2005)</t>
  </si>
  <si>
    <t xml:space="preserve">Global Biogeochemical cycle</t>
  </si>
  <si>
    <t xml:space="preserve">Schizachyrium scoparium, Sorghastrum nutans, Ambrosia psilostachyia, Gutierrezia dracunculoides, Aster ontarionis, and Xantho- cephalum texanum</t>
  </si>
  <si>
    <t xml:space="preserve">LiCor 6400 Portable Photosynthesis System</t>
  </si>
  <si>
    <t xml:space="preserve">Fig 6</t>
  </si>
  <si>
    <t xml:space="preserve">Gutknecht et. Al (2010)</t>
  </si>
  <si>
    <t xml:space="preserve">Gutknecht et. Al</t>
  </si>
  <si>
    <t xml:space="preserve">Pedobiologia</t>
  </si>
  <si>
    <t xml:space="preserve">Avena barbata, Avena fatua, Bromus hordeaceus, Lolium multifloru, Geranium dissectum, Erodium botrys, and Crepis vesicaria, Hemizonia congesta spp. Luzulifolia, Epilobium brachycarpum</t>
  </si>
  <si>
    <t xml:space="preserve">nmol/gODE soil hr</t>
  </si>
  <si>
    <t xml:space="preserve">using microplate flurometer</t>
  </si>
  <si>
    <t xml:space="preserve">elevated CO2 (+600ppm), Nitrogen addition using Ca(NO3)2 (two application 2gN/m2+ 5gN/m2), Precipitation (+50%)</t>
  </si>
  <si>
    <t xml:space="preserve">Suseela et.al (2014)</t>
  </si>
  <si>
    <t xml:space="preserve">40 specis of grasses</t>
  </si>
  <si>
    <t xml:space="preserve">740 DAE</t>
  </si>
  <si>
    <t xml:space="preserve">nmol/ghr</t>
  </si>
  <si>
    <t xml:space="preserve">Increased (+50%) and Decreased(-50%) Precipitation, Litter addition (+2 bags per plot)</t>
  </si>
  <si>
    <t xml:space="preserve">nmol/g soil d.w. hr</t>
  </si>
  <si>
    <t xml:space="preserve">using a fluorescence spectrometer</t>
  </si>
  <si>
    <t xml:space="preserve">Tecan Infinite M500 spectrofluoromete</t>
  </si>
  <si>
    <t xml:space="preserve">mg PNP/g dry soil hr</t>
  </si>
  <si>
    <t xml:space="preserve">spectrophotometrically using p-nitrophenol linked substrates </t>
  </si>
  <si>
    <t xml:space="preserve">A'Bear et.al (2014)</t>
  </si>
  <si>
    <t xml:space="preserve">A'Bear et.al</t>
  </si>
  <si>
    <t xml:space="preserve">Un-inoculated</t>
  </si>
  <si>
    <t xml:space="preserve">nmol/g soil hr</t>
  </si>
  <si>
    <t xml:space="preserve">using Microplate Fluorescence reader</t>
  </si>
  <si>
    <t xml:space="preserve">Increased and Decreased Precipitation </t>
  </si>
  <si>
    <t xml:space="preserve">W*P-</t>
  </si>
  <si>
    <t xml:space="preserve">Phanerochaete velutina</t>
  </si>
  <si>
    <t xml:space="preserve">Resinicium bicolor</t>
  </si>
  <si>
    <t xml:space="preserve">Abs 630 nm/g soil hr</t>
  </si>
  <si>
    <t xml:space="preserve">Absorbance Micro- plate Reader,</t>
  </si>
  <si>
    <t xml:space="preserve">PO</t>
  </si>
  <si>
    <t xml:space="preserve">fluorescence assays</t>
  </si>
  <si>
    <t xml:space="preserve">20-40</t>
  </si>
  <si>
    <t xml:space="preserve">umol/g soil hr</t>
  </si>
  <si>
    <t xml:space="preserve">Calorimeter assay</t>
  </si>
  <si>
    <t xml:space="preserve">Kardol et.al (2010)</t>
  </si>
  <si>
    <t xml:space="preserve">Kardol et.al</t>
  </si>
  <si>
    <t xml:space="preserve">supplemental Table B1</t>
  </si>
  <si>
    <t xml:space="preserve">Elevated CO2(+600ppm), Clipping, increased and decreased precipitation</t>
  </si>
  <si>
    <t xml:space="preserve">W*CO2*P+</t>
  </si>
  <si>
    <t xml:space="preserve">W*CO2*P-</t>
  </si>
  <si>
    <t xml:space="preserve">Lespedeza</t>
  </si>
  <si>
    <t xml:space="preserve">Festuca</t>
  </si>
  <si>
    <t xml:space="preserve">spectrophotometrically</t>
  </si>
  <si>
    <t xml:space="preserve">Zhou et.al (2007)</t>
  </si>
  <si>
    <t xml:space="preserve">Schizachyrium scoparium, Sorghastrum nutans, Ergrostis curvula, Ambroisa psilostachyia, Xanthocephalum</t>
  </si>
  <si>
    <t xml:space="preserve">g C/m2 yr</t>
  </si>
  <si>
    <t xml:space="preserve">LI-COR 6400 portable photosynthesis system attached</t>
  </si>
  <si>
    <t xml:space="preserve">Gill (2014)</t>
  </si>
  <si>
    <t xml:space="preserve">Gill</t>
  </si>
  <si>
    <t xml:space="preserve">Plant Soil</t>
  </si>
  <si>
    <t xml:space="preserve">Achnatherum lettermanii, Elymus trachycaulus, Trisetum spicatum, Artemisia michauxiana, Taraxacum officinale, Geranium richardsonii</t>
  </si>
  <si>
    <t xml:space="preserve">gCO2/m2 hr</t>
  </si>
  <si>
    <t xml:space="preserve">Clipping, +(NH4)2SO4 @ 7gN/m2 yr</t>
  </si>
  <si>
    <t xml:space="preserve">Garten et.al (2008)</t>
  </si>
  <si>
    <t xml:space="preserve">Garten et.al</t>
  </si>
  <si>
    <t xml:space="preserve">umol/m2 s</t>
  </si>
  <si>
    <t xml:space="preserve">LiCor LI6200 infrared gas analyzer</t>
  </si>
  <si>
    <t xml:space="preserve">Elevated CO2 (+390ppm), Wet  (+ 25 mm/week), Dry (+2 mm/week)</t>
  </si>
  <si>
    <t xml:space="preserve">Peng et.al (2015)</t>
  </si>
  <si>
    <t xml:space="preserve">Peng et.al</t>
  </si>
  <si>
    <t xml:space="preserve">European Journal of Soil Science</t>
  </si>
  <si>
    <t xml:space="preserve">Kobresia capillifolia Decne, Kobresia pygmaea and Carex moorcroftii</t>
  </si>
  <si>
    <t xml:space="preserve">Li-Cor 6400 portable photosynthesis system</t>
  </si>
  <si>
    <t xml:space="preserve">Kobresia capillifolia Decne, Kobresia pygmaea and Carex moorcroftii  + moss</t>
  </si>
  <si>
    <t xml:space="preserve">Hu et.al (2020)</t>
  </si>
  <si>
    <t xml:space="preserve">Hu et.al</t>
  </si>
  <si>
    <t xml:space="preserve">Artemisia ordosica and Caragana korshinskii + cyanobacteria</t>
  </si>
  <si>
    <t xml:space="preserve">umol/g soil day</t>
  </si>
  <si>
    <t xml:space="preserve">Fluorometric method</t>
  </si>
  <si>
    <t xml:space="preserve">Decreased Precipitation (- 10mm)</t>
  </si>
  <si>
    <t xml:space="preserve">Artemisia ordosica and Caragana korshinskii</t>
  </si>
  <si>
    <t xml:space="preserve">precipitation.status</t>
  </si>
  <si>
    <t xml:space="preserve">(0= Natural, 1 = controlled)</t>
  </si>
  <si>
    <t xml:space="preserve">beta-glucosidase</t>
  </si>
  <si>
    <t xml:space="preserve">cellobiohydrolase</t>
  </si>
  <si>
    <t xml:space="preserve">n-acetyl-glucosamine</t>
  </si>
  <si>
    <t xml:space="preserve">PH</t>
  </si>
  <si>
    <t xml:space="preserve">phosphatase</t>
  </si>
  <si>
    <t xml:space="preserve">beta-xylosidase</t>
  </si>
  <si>
    <t xml:space="preserve">AG</t>
  </si>
  <si>
    <t xml:space="preserve">alpha-glucosidase</t>
  </si>
  <si>
    <t xml:space="preserve">leusine amino peptidase</t>
  </si>
  <si>
    <t xml:space="preserve">phenol oxidase</t>
  </si>
  <si>
    <t xml:space="preserve">perooxidase</t>
  </si>
  <si>
    <t xml:space="preserve">62 papers </t>
  </si>
  <si>
    <t xml:space="preserve">&lt; 1.5 = low</t>
  </si>
  <si>
    <t xml:space="preserve">1.5 - 2.5 = Medium</t>
  </si>
  <si>
    <t xml:space="preserve">&gt; 2.5 =  high</t>
  </si>
  <si>
    <t xml:space="preserve">&lt; 5 =  Acidic</t>
  </si>
  <si>
    <t xml:space="preserve">5 - 6.5 = moderately acidic</t>
  </si>
  <si>
    <t xml:space="preserve">6.6 - 7.5 = Neutral</t>
  </si>
  <si>
    <t xml:space="preserve">&gt;7.5 = alkaline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</si>
</sst>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mmm\-yy"/>
    <numFmt numFmtId="167" formatCode="@"/>
    <numFmt numFmtId="168" formatCode="d\-mmm"/>
    <numFmt numFmtId="169" formatCode="d\-mmm\-yy"/>
    <numFmt numFmtId="170" formatCode="0.00E+00"/>
    <numFmt numFmtId="171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1"/>
      <color rgb="FF2E2E2E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3 2 3" xfId="20"/>
    <cellStyle name="Normal 154" xfId="21"/>
    <cellStyle name="Normal 2 10 2_Belowground C" xfId="22"/>
    <cellStyle name="Normal 2 10 5" xfId="23"/>
    <cellStyle name="Normal 2 2 2_Belowground C" xfId="24"/>
    <cellStyle name="Normal 2 2 5" xfId="25"/>
    <cellStyle name="Normal 2 42 2" xfId="26"/>
    <cellStyle name="Normal 2 60" xfId="27"/>
    <cellStyle name="Normal 3" xfId="28"/>
    <cellStyle name="Normal 3 10 3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38"/>
  <sheetViews>
    <sheetView showFormulas="false" showGridLines="true" showRowColHeaders="true" showZeros="true" rightToLeft="false" tabSelected="false" showOutlineSymbols="true" defaultGridColor="true" view="normal" topLeftCell="A473" colorId="64" zoomScale="100" zoomScaleNormal="100" zoomScalePageLayoutView="100" workbookViewId="0">
      <pane xSplit="1" ySplit="0" topLeftCell="P473" activePane="topRight" state="frozen"/>
      <selection pane="topLeft" activeCell="A473" activeCellId="0" sqref="A473"/>
      <selection pane="topRight" activeCell="AG2" activeCellId="0" sqref="AG2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22.99"/>
    <col collapsed="false" customWidth="false" hidden="false" outlineLevel="0" max="16" min="2" style="1" width="8.83"/>
    <col collapsed="false" customWidth="true" hidden="false" outlineLevel="0" max="17" min="17" style="1" width="31.5"/>
    <col collapsed="false" customWidth="false" hidden="false" outlineLevel="0" max="19" min="18" style="1" width="8.83"/>
    <col collapsed="false" customWidth="true" hidden="false" outlineLevel="0" max="20" min="20" style="1" width="10.83"/>
    <col collapsed="false" customWidth="false" hidden="false" outlineLevel="0" max="23" min="22" style="1" width="8.83"/>
    <col collapsed="false" customWidth="true" hidden="false" outlineLevel="0" max="24" min="24" style="2" width="12.83"/>
    <col collapsed="false" customWidth="true" hidden="false" outlineLevel="0" max="25" min="25" style="2" width="13"/>
    <col collapsed="false" customWidth="true" hidden="false" outlineLevel="0" max="26" min="26" style="2" width="10.66"/>
    <col collapsed="false" customWidth="false" hidden="false" outlineLevel="0" max="27" min="27" style="1" width="8.83"/>
    <col collapsed="false" customWidth="true" hidden="false" outlineLevel="0" max="28" min="28" style="2" width="15"/>
    <col collapsed="false" customWidth="true" hidden="false" outlineLevel="0" max="29" min="29" style="2" width="11.16"/>
    <col collapsed="false" customWidth="true" hidden="false" outlineLevel="0" max="30" min="30" style="2" width="10.66"/>
    <col collapsed="false" customWidth="false" hidden="false" outlineLevel="0" max="1024" min="31" style="1" width="8.8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8" t="s">
        <v>38</v>
      </c>
      <c r="AN1" s="8" t="s">
        <v>39</v>
      </c>
      <c r="AO1" s="10" t="s">
        <v>40</v>
      </c>
      <c r="AP1" s="8" t="s">
        <v>41</v>
      </c>
      <c r="AQ1" s="11" t="s">
        <v>42</v>
      </c>
    </row>
    <row r="2" customFormat="false" ht="13.8" hidden="false" customHeight="false" outlineLevel="0" collapsed="false">
      <c r="A2" s="11" t="s">
        <v>43</v>
      </c>
      <c r="B2" s="11" t="n">
        <v>1</v>
      </c>
      <c r="C2" s="11" t="s">
        <v>44</v>
      </c>
      <c r="D2" s="11" t="n">
        <v>2016</v>
      </c>
      <c r="E2" s="11" t="s">
        <v>45</v>
      </c>
      <c r="F2" s="11" t="s">
        <v>46</v>
      </c>
      <c r="G2" s="1" t="n">
        <v>10.25</v>
      </c>
      <c r="H2" s="1" t="n">
        <v>722.1</v>
      </c>
      <c r="I2" s="1" t="n">
        <f aca="false">(G2 +10) / (H2/1000)</f>
        <v>28.0432073120066</v>
      </c>
      <c r="J2" s="1" t="n">
        <v>6.8</v>
      </c>
      <c r="K2" s="1" t="s">
        <v>47</v>
      </c>
      <c r="L2" s="11" t="s">
        <v>48</v>
      </c>
      <c r="M2" s="11" t="s">
        <v>49</v>
      </c>
      <c r="N2" s="11" t="s">
        <v>50</v>
      </c>
      <c r="O2" s="11" t="s">
        <v>50</v>
      </c>
      <c r="P2" s="11" t="s">
        <v>51</v>
      </c>
      <c r="Q2" s="11" t="s">
        <v>52</v>
      </c>
      <c r="R2" s="11" t="n">
        <v>2.5</v>
      </c>
      <c r="S2" s="11" t="s">
        <v>53</v>
      </c>
      <c r="T2" s="12" t="n">
        <v>41579</v>
      </c>
      <c r="U2" s="11" t="n">
        <v>5</v>
      </c>
      <c r="V2" s="11" t="s">
        <v>54</v>
      </c>
      <c r="W2" s="11" t="n">
        <f aca="false">R2*U2</f>
        <v>12.5</v>
      </c>
      <c r="X2" s="13" t="n">
        <v>19.7</v>
      </c>
      <c r="Y2" s="13" t="n">
        <v>1.9</v>
      </c>
      <c r="Z2" s="13" t="n">
        <f aca="false">Y2*SQRT(AA2)</f>
        <v>3.8</v>
      </c>
      <c r="AA2" s="11" t="n">
        <v>4</v>
      </c>
      <c r="AB2" s="13" t="n">
        <v>19.6</v>
      </c>
      <c r="AC2" s="13" t="n">
        <v>1.2</v>
      </c>
      <c r="AD2" s="13" t="n">
        <f aca="false">AC2*SQRT(AE2)</f>
        <v>2.4</v>
      </c>
      <c r="AE2" s="11" t="n">
        <v>4</v>
      </c>
      <c r="AF2" s="11" t="n">
        <f aca="false">LN(AB2/X2)</f>
        <v>-0.00508906950747118</v>
      </c>
      <c r="AG2" s="11" t="n">
        <f aca="false">((AD2)^2/((AB2)^2 * AE2)) + ((Z2)^2/((X2)^2 * AA2))</f>
        <v>0.0130504041895759</v>
      </c>
      <c r="AH2" s="11" t="n">
        <f aca="false">1/AG2</f>
        <v>76.6259792013765</v>
      </c>
      <c r="AI2" s="11" t="n">
        <f aca="false">AH2/12</f>
        <v>6.38549826678138</v>
      </c>
      <c r="AJ2" s="11" t="n">
        <f aca="false">AF2*AI2</f>
        <v>-0.0324962445194872</v>
      </c>
      <c r="AK2" s="11" t="s">
        <v>55</v>
      </c>
      <c r="AL2" s="11" t="s">
        <v>56</v>
      </c>
      <c r="AM2" s="11" t="s">
        <v>57</v>
      </c>
      <c r="AN2" s="11" t="s">
        <v>58</v>
      </c>
      <c r="AO2" s="11" t="s">
        <v>59</v>
      </c>
      <c r="AP2" s="11" t="s">
        <v>60</v>
      </c>
      <c r="AQ2" s="11" t="s">
        <v>61</v>
      </c>
    </row>
    <row r="3" customFormat="false" ht="13.8" hidden="false" customHeight="false" outlineLevel="0" collapsed="false">
      <c r="A3" s="11" t="s">
        <v>43</v>
      </c>
      <c r="B3" s="11" t="n">
        <v>1</v>
      </c>
      <c r="C3" s="11" t="s">
        <v>44</v>
      </c>
      <c r="D3" s="11" t="n">
        <v>2016</v>
      </c>
      <c r="E3" s="11" t="s">
        <v>45</v>
      </c>
      <c r="F3" s="11" t="s">
        <v>62</v>
      </c>
      <c r="G3" s="1" t="n">
        <v>10.25</v>
      </c>
      <c r="H3" s="1" t="n">
        <v>722.1</v>
      </c>
      <c r="I3" s="1" t="n">
        <f aca="false">(G3 +10) / (H3/1000)</f>
        <v>28.0432073120066</v>
      </c>
      <c r="J3" s="1" t="n">
        <v>6.8</v>
      </c>
      <c r="K3" s="1" t="s">
        <v>47</v>
      </c>
      <c r="L3" s="11" t="s">
        <v>48</v>
      </c>
      <c r="M3" s="11" t="s">
        <v>49</v>
      </c>
      <c r="N3" s="11" t="s">
        <v>50</v>
      </c>
      <c r="O3" s="11" t="s">
        <v>50</v>
      </c>
      <c r="P3" s="11" t="s">
        <v>51</v>
      </c>
      <c r="Q3" s="11" t="s">
        <v>52</v>
      </c>
      <c r="R3" s="11" t="n">
        <v>2.5</v>
      </c>
      <c r="S3" s="11" t="s">
        <v>53</v>
      </c>
      <c r="T3" s="12" t="n">
        <v>41579</v>
      </c>
      <c r="U3" s="11" t="n">
        <v>5</v>
      </c>
      <c r="V3" s="11" t="s">
        <v>54</v>
      </c>
      <c r="W3" s="11" t="n">
        <f aca="false">R3*U3</f>
        <v>12.5</v>
      </c>
      <c r="X3" s="14" t="n">
        <v>18.9</v>
      </c>
      <c r="Y3" s="14" t="n">
        <v>1.7</v>
      </c>
      <c r="Z3" s="13" t="n">
        <f aca="false">Y3*SQRT(AA3)</f>
        <v>3.4</v>
      </c>
      <c r="AA3" s="15" t="n">
        <v>4</v>
      </c>
      <c r="AB3" s="13" t="n">
        <v>20.2</v>
      </c>
      <c r="AC3" s="13" t="n">
        <v>1.9</v>
      </c>
      <c r="AD3" s="13" t="n">
        <f aca="false">AC3*SQRT(AE3)</f>
        <v>3.8</v>
      </c>
      <c r="AE3" s="11" t="n">
        <v>4</v>
      </c>
      <c r="AF3" s="11" t="n">
        <f aca="false">LN(AB3/X3)</f>
        <v>0.0665206823415624</v>
      </c>
      <c r="AG3" s="11" t="n">
        <f aca="false">((AD3)^2/((AB3)^2 * AE3)) + ((Z3)^2/((X3)^2 * AA3))</f>
        <v>0.0169376508358474</v>
      </c>
      <c r="AH3" s="11" t="n">
        <f aca="false">1/AG3</f>
        <v>59.0400646282994</v>
      </c>
      <c r="AI3" s="11" t="n">
        <f aca="false">AH3/12</f>
        <v>4.92000538569162</v>
      </c>
      <c r="AJ3" s="11" t="n">
        <f aca="false">AF3*AI3</f>
        <v>0.327282115380368</v>
      </c>
      <c r="AK3" s="11" t="s">
        <v>55</v>
      </c>
      <c r="AL3" s="11" t="s">
        <v>56</v>
      </c>
      <c r="AM3" s="11" t="s">
        <v>57</v>
      </c>
      <c r="AN3" s="11" t="s">
        <v>58</v>
      </c>
      <c r="AO3" s="11" t="s">
        <v>59</v>
      </c>
      <c r="AP3" s="11" t="s">
        <v>60</v>
      </c>
      <c r="AQ3" s="11" t="s">
        <v>61</v>
      </c>
    </row>
    <row r="4" customFormat="false" ht="13.8" hidden="false" customHeight="false" outlineLevel="0" collapsed="false">
      <c r="A4" s="11" t="s">
        <v>43</v>
      </c>
      <c r="B4" s="11" t="n">
        <v>1</v>
      </c>
      <c r="C4" s="11" t="s">
        <v>44</v>
      </c>
      <c r="D4" s="11" t="n">
        <v>2016</v>
      </c>
      <c r="E4" s="11" t="s">
        <v>45</v>
      </c>
      <c r="F4" s="11" t="s">
        <v>46</v>
      </c>
      <c r="G4" s="1" t="n">
        <v>10.25</v>
      </c>
      <c r="H4" s="1" t="n">
        <v>722.1</v>
      </c>
      <c r="I4" s="1" t="n">
        <f aca="false">(G4 +10) / (H4/1000)</f>
        <v>28.0432073120066</v>
      </c>
      <c r="J4" s="1" t="n">
        <v>6.8</v>
      </c>
      <c r="K4" s="1" t="s">
        <v>47</v>
      </c>
      <c r="L4" s="11" t="s">
        <v>48</v>
      </c>
      <c r="M4" s="11" t="s">
        <v>49</v>
      </c>
      <c r="N4" s="11" t="s">
        <v>50</v>
      </c>
      <c r="O4" s="11" t="s">
        <v>50</v>
      </c>
      <c r="P4" s="11" t="s">
        <v>51</v>
      </c>
      <c r="Q4" s="11" t="s">
        <v>52</v>
      </c>
      <c r="R4" s="11" t="n">
        <v>2.5</v>
      </c>
      <c r="S4" s="11" t="s">
        <v>53</v>
      </c>
      <c r="T4" s="16" t="n">
        <v>41699</v>
      </c>
      <c r="U4" s="11" t="n">
        <v>5</v>
      </c>
      <c r="V4" s="11" t="s">
        <v>54</v>
      </c>
      <c r="W4" s="11" t="n">
        <f aca="false">R4*U4</f>
        <v>12.5</v>
      </c>
      <c r="X4" s="13" t="n">
        <v>16.4</v>
      </c>
      <c r="Y4" s="13" t="n">
        <v>1.1</v>
      </c>
      <c r="Z4" s="13" t="n">
        <f aca="false">Y4*SQRT(AA4)</f>
        <v>2.2</v>
      </c>
      <c r="AA4" s="11" t="n">
        <v>4</v>
      </c>
      <c r="AB4" s="13" t="n">
        <v>14</v>
      </c>
      <c r="AC4" s="13" t="n">
        <v>1.3</v>
      </c>
      <c r="AD4" s="13" t="n">
        <f aca="false">AC4*SQRT(AE4)</f>
        <v>2.6</v>
      </c>
      <c r="AE4" s="11" t="n">
        <v>4</v>
      </c>
      <c r="AF4" s="11" t="n">
        <f aca="false">LN(AB4/X4)</f>
        <v>-0.158224005214894</v>
      </c>
      <c r="AG4" s="11" t="n">
        <f aca="false">((AD4)^2/((AB4)^2 * AE4)) + ((Z4)^2/((X4)^2 * AA4))</f>
        <v>0.0131212592115966</v>
      </c>
      <c r="AH4" s="11" t="n">
        <f aca="false">1/AG4</f>
        <v>76.212197615622</v>
      </c>
      <c r="AI4" s="11" t="n">
        <f aca="false">AH4/12</f>
        <v>6.3510164679685</v>
      </c>
      <c r="AJ4" s="11" t="n">
        <f aca="false">AF4*AI4</f>
        <v>-1.00488326274773</v>
      </c>
      <c r="AK4" s="11" t="s">
        <v>55</v>
      </c>
      <c r="AL4" s="11" t="s">
        <v>56</v>
      </c>
      <c r="AM4" s="11" t="s">
        <v>57</v>
      </c>
      <c r="AN4" s="11" t="s">
        <v>58</v>
      </c>
      <c r="AO4" s="11" t="s">
        <v>59</v>
      </c>
      <c r="AP4" s="11" t="s">
        <v>60</v>
      </c>
      <c r="AQ4" s="11" t="s">
        <v>61</v>
      </c>
    </row>
    <row r="5" customFormat="false" ht="13.8" hidden="false" customHeight="false" outlineLevel="0" collapsed="false">
      <c r="A5" s="11" t="s">
        <v>43</v>
      </c>
      <c r="B5" s="11" t="n">
        <v>1</v>
      </c>
      <c r="C5" s="11" t="s">
        <v>44</v>
      </c>
      <c r="D5" s="11" t="n">
        <v>2016</v>
      </c>
      <c r="E5" s="11" t="s">
        <v>45</v>
      </c>
      <c r="F5" s="11" t="s">
        <v>62</v>
      </c>
      <c r="G5" s="1" t="n">
        <v>10.25</v>
      </c>
      <c r="H5" s="1" t="n">
        <v>722.1</v>
      </c>
      <c r="I5" s="1" t="n">
        <f aca="false">(G5 +10) / (H5/1000)</f>
        <v>28.0432073120066</v>
      </c>
      <c r="J5" s="1" t="n">
        <v>6.8</v>
      </c>
      <c r="K5" s="1" t="s">
        <v>47</v>
      </c>
      <c r="L5" s="11" t="s">
        <v>48</v>
      </c>
      <c r="M5" s="11" t="s">
        <v>49</v>
      </c>
      <c r="N5" s="11" t="s">
        <v>50</v>
      </c>
      <c r="O5" s="11" t="s">
        <v>50</v>
      </c>
      <c r="P5" s="11" t="s">
        <v>51</v>
      </c>
      <c r="Q5" s="11" t="s">
        <v>52</v>
      </c>
      <c r="R5" s="11" t="n">
        <v>2.5</v>
      </c>
      <c r="S5" s="11" t="s">
        <v>53</v>
      </c>
      <c r="T5" s="16" t="n">
        <v>41699</v>
      </c>
      <c r="U5" s="11" t="n">
        <v>5</v>
      </c>
      <c r="V5" s="11" t="s">
        <v>54</v>
      </c>
      <c r="W5" s="11" t="n">
        <f aca="false">R5*U5</f>
        <v>12.5</v>
      </c>
      <c r="X5" s="14" t="n">
        <v>16</v>
      </c>
      <c r="Y5" s="14" t="n">
        <v>0.9</v>
      </c>
      <c r="Z5" s="13" t="n">
        <f aca="false">Y5*SQRT(AA5)</f>
        <v>1.8</v>
      </c>
      <c r="AA5" s="15" t="n">
        <v>4</v>
      </c>
      <c r="AB5" s="13" t="n">
        <v>14.8</v>
      </c>
      <c r="AC5" s="13" t="n">
        <v>0.3</v>
      </c>
      <c r="AD5" s="13" t="n">
        <f aca="false">AC5*SQRT(AE5)</f>
        <v>0.6</v>
      </c>
      <c r="AE5" s="11" t="n">
        <v>4</v>
      </c>
      <c r="AF5" s="11" t="n">
        <f aca="false">LN(AB5/X5)</f>
        <v>-0.0779615414697118</v>
      </c>
      <c r="AG5" s="11" t="n">
        <f aca="false">((AD5)^2/((AB5)^2 * AE5)) + ((Z5)^2/((X5)^2 * AA5))</f>
        <v>0.0035749463568298</v>
      </c>
      <c r="AH5" s="11" t="n">
        <f aca="false">1/AG5</f>
        <v>279.724477009155</v>
      </c>
      <c r="AI5" s="11" t="n">
        <f aca="false">AH5/12</f>
        <v>23.3103730840963</v>
      </c>
      <c r="AJ5" s="11" t="n">
        <f aca="false">AF5*AI5</f>
        <v>-1.81731261787022</v>
      </c>
      <c r="AK5" s="11" t="s">
        <v>55</v>
      </c>
      <c r="AL5" s="11" t="s">
        <v>56</v>
      </c>
      <c r="AM5" s="11" t="s">
        <v>57</v>
      </c>
      <c r="AN5" s="11" t="s">
        <v>58</v>
      </c>
      <c r="AO5" s="11" t="s">
        <v>59</v>
      </c>
      <c r="AP5" s="11" t="s">
        <v>60</v>
      </c>
      <c r="AQ5" s="11" t="s">
        <v>61</v>
      </c>
    </row>
    <row r="6" customFormat="false" ht="13.8" hidden="false" customHeight="false" outlineLevel="0" collapsed="false">
      <c r="A6" s="11" t="s">
        <v>43</v>
      </c>
      <c r="B6" s="11" t="n">
        <v>1</v>
      </c>
      <c r="C6" s="11" t="s">
        <v>44</v>
      </c>
      <c r="D6" s="11" t="n">
        <v>2016</v>
      </c>
      <c r="E6" s="11" t="s">
        <v>45</v>
      </c>
      <c r="F6" s="11" t="s">
        <v>46</v>
      </c>
      <c r="G6" s="1" t="n">
        <v>10.25</v>
      </c>
      <c r="H6" s="1" t="n">
        <v>722.1</v>
      </c>
      <c r="I6" s="1" t="n">
        <f aca="false">(G6 +10) / (H6/1000)</f>
        <v>28.0432073120066</v>
      </c>
      <c r="J6" s="1" t="n">
        <v>6.8</v>
      </c>
      <c r="K6" s="1" t="s">
        <v>47</v>
      </c>
      <c r="L6" s="11" t="s">
        <v>48</v>
      </c>
      <c r="M6" s="11" t="s">
        <v>49</v>
      </c>
      <c r="N6" s="11" t="s">
        <v>50</v>
      </c>
      <c r="O6" s="11" t="s">
        <v>50</v>
      </c>
      <c r="P6" s="11" t="s">
        <v>51</v>
      </c>
      <c r="Q6" s="11" t="s">
        <v>52</v>
      </c>
      <c r="R6" s="11" t="n">
        <v>2.5</v>
      </c>
      <c r="S6" s="11" t="s">
        <v>53</v>
      </c>
      <c r="T6" s="16" t="n">
        <v>41883</v>
      </c>
      <c r="U6" s="11" t="n">
        <v>5</v>
      </c>
      <c r="V6" s="11" t="s">
        <v>54</v>
      </c>
      <c r="W6" s="11" t="n">
        <f aca="false">R6*U6</f>
        <v>12.5</v>
      </c>
      <c r="X6" s="13" t="n">
        <v>15.4</v>
      </c>
      <c r="Y6" s="13" t="n">
        <v>0.9</v>
      </c>
      <c r="Z6" s="13" t="n">
        <f aca="false">Y6*SQRT(AA6)</f>
        <v>1.8</v>
      </c>
      <c r="AA6" s="11" t="n">
        <v>4</v>
      </c>
      <c r="AB6" s="13" t="n">
        <v>17.1</v>
      </c>
      <c r="AC6" s="13" t="n">
        <v>0.2</v>
      </c>
      <c r="AD6" s="13" t="n">
        <f aca="false">AC6*SQRT(AE6)</f>
        <v>0.4</v>
      </c>
      <c r="AE6" s="11" t="n">
        <v>4</v>
      </c>
      <c r="AF6" s="11" t="n">
        <f aca="false">LN(AB6/X6)</f>
        <v>0.104710954089031</v>
      </c>
      <c r="AG6" s="11" t="n">
        <f aca="false">((AD6)^2/((AB6)^2 * AE6)) + ((Z6)^2/((X6)^2 * AA6))</f>
        <v>0.0035522099803617</v>
      </c>
      <c r="AH6" s="11" t="n">
        <f aca="false">1/AG6</f>
        <v>281.514889471195</v>
      </c>
      <c r="AI6" s="11" t="n">
        <f aca="false">AH6/12</f>
        <v>23.4595741225996</v>
      </c>
      <c r="AJ6" s="11" t="n">
        <f aca="false">AF6*AI6</f>
        <v>2.45647438889975</v>
      </c>
      <c r="AK6" s="11" t="s">
        <v>55</v>
      </c>
      <c r="AL6" s="11" t="s">
        <v>56</v>
      </c>
      <c r="AM6" s="11" t="s">
        <v>57</v>
      </c>
      <c r="AN6" s="11" t="s">
        <v>58</v>
      </c>
      <c r="AO6" s="11" t="s">
        <v>59</v>
      </c>
      <c r="AP6" s="11" t="s">
        <v>60</v>
      </c>
      <c r="AQ6" s="11" t="s">
        <v>61</v>
      </c>
    </row>
    <row r="7" customFormat="false" ht="13.8" hidden="false" customHeight="false" outlineLevel="0" collapsed="false">
      <c r="A7" s="11" t="s">
        <v>43</v>
      </c>
      <c r="B7" s="11" t="n">
        <v>1</v>
      </c>
      <c r="C7" s="11" t="s">
        <v>44</v>
      </c>
      <c r="D7" s="11" t="n">
        <v>2016</v>
      </c>
      <c r="E7" s="11" t="s">
        <v>45</v>
      </c>
      <c r="F7" s="11" t="s">
        <v>62</v>
      </c>
      <c r="G7" s="1" t="n">
        <v>10.25</v>
      </c>
      <c r="H7" s="1" t="n">
        <v>722.1</v>
      </c>
      <c r="I7" s="1" t="n">
        <f aca="false">(G7 +10) / (H7/1000)</f>
        <v>28.0432073120066</v>
      </c>
      <c r="J7" s="1" t="n">
        <v>6.8</v>
      </c>
      <c r="K7" s="1" t="s">
        <v>47</v>
      </c>
      <c r="L7" s="11" t="s">
        <v>48</v>
      </c>
      <c r="M7" s="11" t="s">
        <v>49</v>
      </c>
      <c r="N7" s="11" t="s">
        <v>50</v>
      </c>
      <c r="O7" s="11" t="s">
        <v>50</v>
      </c>
      <c r="P7" s="11" t="s">
        <v>51</v>
      </c>
      <c r="Q7" s="11" t="s">
        <v>52</v>
      </c>
      <c r="R7" s="11" t="n">
        <v>2.5</v>
      </c>
      <c r="S7" s="11" t="s">
        <v>53</v>
      </c>
      <c r="T7" s="16" t="n">
        <v>41883</v>
      </c>
      <c r="U7" s="11" t="n">
        <v>5</v>
      </c>
      <c r="V7" s="11" t="s">
        <v>54</v>
      </c>
      <c r="W7" s="11" t="n">
        <f aca="false">R7*U7</f>
        <v>12.5</v>
      </c>
      <c r="X7" s="14" t="n">
        <v>16.3</v>
      </c>
      <c r="Y7" s="14" t="n">
        <v>0.6</v>
      </c>
      <c r="Z7" s="13" t="n">
        <f aca="false">Y7*SQRT(AA7)</f>
        <v>1.2</v>
      </c>
      <c r="AA7" s="15" t="n">
        <v>4</v>
      </c>
      <c r="AB7" s="13" t="n">
        <v>16.5</v>
      </c>
      <c r="AC7" s="13" t="n">
        <v>1.4</v>
      </c>
      <c r="AD7" s="13" t="n">
        <f aca="false">AC7*SQRT(AE7)</f>
        <v>2.8</v>
      </c>
      <c r="AE7" s="11" t="n">
        <v>4</v>
      </c>
      <c r="AF7" s="11" t="n">
        <f aca="false">LN(AB7/X7)</f>
        <v>0.0121952730938182</v>
      </c>
      <c r="AG7" s="11" t="n">
        <f aca="false">((AD7)^2/((AB7)^2 * AE7)) + ((Z7)^2/((X7)^2 * AA7))</f>
        <v>0.00855422793142419</v>
      </c>
      <c r="AH7" s="11" t="n">
        <f aca="false">1/AG7</f>
        <v>116.901257251572</v>
      </c>
      <c r="AI7" s="11" t="n">
        <f aca="false">AH7/12</f>
        <v>9.74177143763098</v>
      </c>
      <c r="AJ7" s="11" t="n">
        <f aca="false">AF7*AI7</f>
        <v>0.118803563099468</v>
      </c>
      <c r="AK7" s="11" t="s">
        <v>55</v>
      </c>
      <c r="AL7" s="11" t="s">
        <v>56</v>
      </c>
      <c r="AM7" s="11" t="s">
        <v>57</v>
      </c>
      <c r="AN7" s="11" t="s">
        <v>58</v>
      </c>
      <c r="AO7" s="11" t="s">
        <v>59</v>
      </c>
      <c r="AP7" s="11" t="s">
        <v>60</v>
      </c>
      <c r="AQ7" s="11" t="s">
        <v>61</v>
      </c>
    </row>
    <row r="8" customFormat="false" ht="13.8" hidden="false" customHeight="false" outlineLevel="0" collapsed="false">
      <c r="A8" s="11" t="s">
        <v>43</v>
      </c>
      <c r="B8" s="11" t="n">
        <v>1</v>
      </c>
      <c r="C8" s="11" t="s">
        <v>44</v>
      </c>
      <c r="D8" s="11" t="n">
        <v>2016</v>
      </c>
      <c r="E8" s="11" t="s">
        <v>45</v>
      </c>
      <c r="F8" s="11" t="s">
        <v>46</v>
      </c>
      <c r="G8" s="1" t="n">
        <v>10.25</v>
      </c>
      <c r="H8" s="1" t="n">
        <v>722.1</v>
      </c>
      <c r="I8" s="1" t="n">
        <f aca="false">(G8 +10) / (H8/1000)</f>
        <v>28.0432073120066</v>
      </c>
      <c r="J8" s="1" t="n">
        <v>6.8</v>
      </c>
      <c r="K8" s="1" t="s">
        <v>47</v>
      </c>
      <c r="L8" s="11" t="s">
        <v>48</v>
      </c>
      <c r="M8" s="11" t="s">
        <v>49</v>
      </c>
      <c r="N8" s="11" t="s">
        <v>50</v>
      </c>
      <c r="O8" s="11" t="s">
        <v>50</v>
      </c>
      <c r="P8" s="11" t="s">
        <v>51</v>
      </c>
      <c r="Q8" s="11" t="s">
        <v>52</v>
      </c>
      <c r="R8" s="11" t="n">
        <v>2.5</v>
      </c>
      <c r="S8" s="11" t="s">
        <v>53</v>
      </c>
      <c r="T8" s="12" t="n">
        <v>41579</v>
      </c>
      <c r="U8" s="11" t="n">
        <v>5</v>
      </c>
      <c r="V8" s="11" t="s">
        <v>54</v>
      </c>
      <c r="W8" s="11" t="n">
        <f aca="false">R8*U8</f>
        <v>12.5</v>
      </c>
      <c r="X8" s="13" t="n">
        <v>16.4</v>
      </c>
      <c r="Y8" s="13" t="n">
        <v>0.8</v>
      </c>
      <c r="Z8" s="13" t="n">
        <f aca="false">Y8*SQRT(AA8)</f>
        <v>1.6</v>
      </c>
      <c r="AA8" s="11" t="n">
        <v>4</v>
      </c>
      <c r="AB8" s="13" t="n">
        <v>18.4</v>
      </c>
      <c r="AC8" s="13" t="n">
        <v>1.8</v>
      </c>
      <c r="AD8" s="13" t="n">
        <f aca="false">AC8*SQRT(AE8)</f>
        <v>3.6</v>
      </c>
      <c r="AE8" s="11" t="n">
        <v>4</v>
      </c>
      <c r="AF8" s="11" t="n">
        <f aca="false">LN(AB8/X8)</f>
        <v>0.115069329784787</v>
      </c>
      <c r="AG8" s="11" t="n">
        <f aca="false">((AD8)^2/((AB8)^2 * AE8)) + ((Z8)^2/((X8)^2 * AA8))</f>
        <v>0.0119494792797068</v>
      </c>
      <c r="AH8" s="11" t="n">
        <f aca="false">1/AG8</f>
        <v>83.6856549639154</v>
      </c>
      <c r="AI8" s="11" t="n">
        <f aca="false">AH8/12</f>
        <v>6.97380458032629</v>
      </c>
      <c r="AJ8" s="11" t="n">
        <f aca="false">AF8*AI8</f>
        <v>0.802471019108224</v>
      </c>
      <c r="AK8" s="11" t="s">
        <v>55</v>
      </c>
      <c r="AL8" s="11" t="s">
        <v>56</v>
      </c>
      <c r="AM8" s="11" t="s">
        <v>57</v>
      </c>
      <c r="AN8" s="11" t="s">
        <v>58</v>
      </c>
      <c r="AO8" s="17" t="s">
        <v>63</v>
      </c>
      <c r="AP8" s="11" t="s">
        <v>60</v>
      </c>
      <c r="AQ8" s="11" t="s">
        <v>61</v>
      </c>
    </row>
    <row r="9" customFormat="false" ht="13.8" hidden="false" customHeight="false" outlineLevel="0" collapsed="false">
      <c r="A9" s="11" t="s">
        <v>43</v>
      </c>
      <c r="B9" s="11" t="n">
        <v>1</v>
      </c>
      <c r="C9" s="11" t="s">
        <v>44</v>
      </c>
      <c r="D9" s="11" t="n">
        <v>2016</v>
      </c>
      <c r="E9" s="11" t="s">
        <v>45</v>
      </c>
      <c r="F9" s="11" t="s">
        <v>62</v>
      </c>
      <c r="G9" s="1" t="n">
        <v>10.25</v>
      </c>
      <c r="H9" s="1" t="n">
        <v>722.1</v>
      </c>
      <c r="I9" s="1" t="n">
        <f aca="false">(G9 +10) / (H9/1000)</f>
        <v>28.0432073120066</v>
      </c>
      <c r="J9" s="1" t="n">
        <v>6.8</v>
      </c>
      <c r="K9" s="1" t="s">
        <v>47</v>
      </c>
      <c r="L9" s="11" t="s">
        <v>48</v>
      </c>
      <c r="M9" s="11" t="s">
        <v>49</v>
      </c>
      <c r="N9" s="11" t="s">
        <v>50</v>
      </c>
      <c r="O9" s="11" t="s">
        <v>50</v>
      </c>
      <c r="P9" s="11" t="s">
        <v>51</v>
      </c>
      <c r="Q9" s="11" t="s">
        <v>52</v>
      </c>
      <c r="R9" s="11" t="n">
        <v>2.5</v>
      </c>
      <c r="S9" s="11" t="s">
        <v>53</v>
      </c>
      <c r="T9" s="12" t="n">
        <v>41579</v>
      </c>
      <c r="U9" s="11" t="n">
        <v>5</v>
      </c>
      <c r="V9" s="11" t="s">
        <v>54</v>
      </c>
      <c r="W9" s="11" t="n">
        <f aca="false">R9*U9</f>
        <v>12.5</v>
      </c>
      <c r="X9" s="14" t="n">
        <v>16.5</v>
      </c>
      <c r="Y9" s="14" t="n">
        <v>0.9</v>
      </c>
      <c r="Z9" s="13" t="n">
        <f aca="false">Y9*SQRT(AA9)</f>
        <v>1.8</v>
      </c>
      <c r="AA9" s="15" t="n">
        <v>4</v>
      </c>
      <c r="AB9" s="13" t="n">
        <v>17.2</v>
      </c>
      <c r="AC9" s="13" t="n">
        <v>1.6</v>
      </c>
      <c r="AD9" s="13" t="n">
        <f aca="false">AC9*SQRT(AE9)</f>
        <v>3.2</v>
      </c>
      <c r="AE9" s="11" t="n">
        <v>4</v>
      </c>
      <c r="AF9" s="11" t="n">
        <f aca="false">LN(AB9/X9)</f>
        <v>0.0415490029128725</v>
      </c>
      <c r="AG9" s="11" t="n">
        <f aca="false">((AD9)^2/((AB9)^2 * AE9)) + ((Z9)^2/((X9)^2 * AA9))</f>
        <v>0.0116285327337985</v>
      </c>
      <c r="AH9" s="11" t="n">
        <f aca="false">1/AG9</f>
        <v>85.9953721498745</v>
      </c>
      <c r="AI9" s="11" t="n">
        <f aca="false">AH9/12</f>
        <v>7.16628101248955</v>
      </c>
      <c r="AJ9" s="11" t="n">
        <f aca="false">AF9*AI9</f>
        <v>0.297751830662391</v>
      </c>
      <c r="AK9" s="11" t="s">
        <v>55</v>
      </c>
      <c r="AL9" s="11" t="s">
        <v>56</v>
      </c>
      <c r="AM9" s="11" t="s">
        <v>57</v>
      </c>
      <c r="AN9" s="11" t="s">
        <v>58</v>
      </c>
      <c r="AO9" s="17" t="s">
        <v>63</v>
      </c>
      <c r="AP9" s="11" t="s">
        <v>60</v>
      </c>
      <c r="AQ9" s="11" t="s">
        <v>61</v>
      </c>
    </row>
    <row r="10" customFormat="false" ht="13.8" hidden="false" customHeight="false" outlineLevel="0" collapsed="false">
      <c r="A10" s="11" t="s">
        <v>43</v>
      </c>
      <c r="B10" s="11" t="n">
        <v>1</v>
      </c>
      <c r="C10" s="11" t="s">
        <v>44</v>
      </c>
      <c r="D10" s="11" t="n">
        <v>2016</v>
      </c>
      <c r="E10" s="11" t="s">
        <v>45</v>
      </c>
      <c r="F10" s="11" t="s">
        <v>46</v>
      </c>
      <c r="G10" s="1" t="n">
        <v>10.25</v>
      </c>
      <c r="H10" s="1" t="n">
        <v>722.1</v>
      </c>
      <c r="I10" s="1" t="n">
        <f aca="false">(G10 +10) / (H10/1000)</f>
        <v>28.0432073120066</v>
      </c>
      <c r="J10" s="1" t="n">
        <v>6.8</v>
      </c>
      <c r="K10" s="1" t="s">
        <v>47</v>
      </c>
      <c r="L10" s="11" t="s">
        <v>48</v>
      </c>
      <c r="M10" s="11" t="s">
        <v>49</v>
      </c>
      <c r="N10" s="11" t="s">
        <v>50</v>
      </c>
      <c r="O10" s="11" t="s">
        <v>50</v>
      </c>
      <c r="P10" s="11" t="s">
        <v>51</v>
      </c>
      <c r="Q10" s="11" t="s">
        <v>52</v>
      </c>
      <c r="R10" s="11" t="n">
        <v>2.5</v>
      </c>
      <c r="S10" s="11" t="s">
        <v>53</v>
      </c>
      <c r="T10" s="16" t="n">
        <v>41699</v>
      </c>
      <c r="U10" s="11" t="n">
        <v>5</v>
      </c>
      <c r="V10" s="11" t="s">
        <v>54</v>
      </c>
      <c r="W10" s="11" t="n">
        <f aca="false">R10*U10</f>
        <v>12.5</v>
      </c>
      <c r="X10" s="13" t="n">
        <v>11.4</v>
      </c>
      <c r="Y10" s="13" t="n">
        <v>1.7</v>
      </c>
      <c r="Z10" s="13" t="n">
        <f aca="false">Y10*SQRT(AA10)</f>
        <v>3.4</v>
      </c>
      <c r="AA10" s="11" t="n">
        <v>4</v>
      </c>
      <c r="AB10" s="13" t="n">
        <v>13.4</v>
      </c>
      <c r="AC10" s="13" t="n">
        <v>1.7</v>
      </c>
      <c r="AD10" s="13" t="n">
        <f aca="false">AC10*SQRT(AE10)</f>
        <v>3.4</v>
      </c>
      <c r="AE10" s="11" t="n">
        <v>4</v>
      </c>
      <c r="AF10" s="11" t="n">
        <f aca="false">LN(AB10/X10)</f>
        <v>0.161641351556416</v>
      </c>
      <c r="AG10" s="11" t="n">
        <f aca="false">((AD10)^2/((AB10)^2 * AE10)) + ((Z10)^2/((X10)^2 * AA10))</f>
        <v>0.0383325102139144</v>
      </c>
      <c r="AH10" s="11" t="n">
        <f aca="false">1/AG10</f>
        <v>26.0875166906499</v>
      </c>
      <c r="AI10" s="11" t="n">
        <f aca="false">AH10/12</f>
        <v>2.17395972422083</v>
      </c>
      <c r="AJ10" s="11" t="n">
        <f aca="false">AF10*AI10</f>
        <v>0.351401788052268</v>
      </c>
      <c r="AK10" s="11" t="s">
        <v>55</v>
      </c>
      <c r="AL10" s="11" t="s">
        <v>56</v>
      </c>
      <c r="AM10" s="11" t="s">
        <v>57</v>
      </c>
      <c r="AN10" s="11" t="s">
        <v>58</v>
      </c>
      <c r="AO10" s="17" t="s">
        <v>63</v>
      </c>
      <c r="AP10" s="11" t="s">
        <v>60</v>
      </c>
      <c r="AQ10" s="11" t="s">
        <v>61</v>
      </c>
    </row>
    <row r="11" customFormat="false" ht="13.8" hidden="false" customHeight="false" outlineLevel="0" collapsed="false">
      <c r="A11" s="11" t="s">
        <v>43</v>
      </c>
      <c r="B11" s="11" t="n">
        <v>1</v>
      </c>
      <c r="C11" s="11" t="s">
        <v>44</v>
      </c>
      <c r="D11" s="11" t="n">
        <v>2016</v>
      </c>
      <c r="E11" s="11" t="s">
        <v>45</v>
      </c>
      <c r="F11" s="11" t="s">
        <v>62</v>
      </c>
      <c r="G11" s="1" t="n">
        <v>10.25</v>
      </c>
      <c r="H11" s="1" t="n">
        <v>722.1</v>
      </c>
      <c r="I11" s="1" t="n">
        <f aca="false">(G11 +10) / (H11/1000)</f>
        <v>28.0432073120066</v>
      </c>
      <c r="J11" s="1" t="n">
        <v>6.8</v>
      </c>
      <c r="K11" s="1" t="s">
        <v>47</v>
      </c>
      <c r="L11" s="11" t="s">
        <v>48</v>
      </c>
      <c r="M11" s="11" t="s">
        <v>49</v>
      </c>
      <c r="N11" s="11" t="s">
        <v>50</v>
      </c>
      <c r="O11" s="11" t="s">
        <v>50</v>
      </c>
      <c r="P11" s="11" t="s">
        <v>51</v>
      </c>
      <c r="Q11" s="11" t="s">
        <v>52</v>
      </c>
      <c r="R11" s="11" t="n">
        <v>2.5</v>
      </c>
      <c r="S11" s="11" t="s">
        <v>53</v>
      </c>
      <c r="T11" s="16" t="n">
        <v>41699</v>
      </c>
      <c r="U11" s="11" t="n">
        <v>5</v>
      </c>
      <c r="V11" s="11" t="s">
        <v>54</v>
      </c>
      <c r="W11" s="11" t="n">
        <f aca="false">R11*U11</f>
        <v>12.5</v>
      </c>
      <c r="X11" s="14" t="n">
        <v>14.2</v>
      </c>
      <c r="Y11" s="14" t="n">
        <v>1.4</v>
      </c>
      <c r="Z11" s="13" t="n">
        <f aca="false">Y11*SQRT(AA11)</f>
        <v>2.8</v>
      </c>
      <c r="AA11" s="15" t="n">
        <v>4</v>
      </c>
      <c r="AB11" s="13" t="n">
        <v>14.9</v>
      </c>
      <c r="AC11" s="13" t="n">
        <v>2.5</v>
      </c>
      <c r="AD11" s="13" t="n">
        <f aca="false">AC11*SQRT(AE11)</f>
        <v>5</v>
      </c>
      <c r="AE11" s="11" t="n">
        <v>4</v>
      </c>
      <c r="AF11" s="11" t="n">
        <f aca="false">LN(AB11/X11)</f>
        <v>0.0481192483441986</v>
      </c>
      <c r="AG11" s="11" t="n">
        <f aca="false">((AD11)^2/((AB11)^2 * AE11)) + ((Z11)^2/((X11)^2 * AA11))</f>
        <v>0.0378721786427641</v>
      </c>
      <c r="AH11" s="11" t="n">
        <f aca="false">1/AG11</f>
        <v>26.404607177017</v>
      </c>
      <c r="AI11" s="11" t="n">
        <f aca="false">AH11/12</f>
        <v>2.20038393141809</v>
      </c>
      <c r="AJ11" s="11" t="n">
        <f aca="false">AF11*AI11</f>
        <v>0.105880820848491</v>
      </c>
      <c r="AK11" s="11" t="s">
        <v>55</v>
      </c>
      <c r="AL11" s="11" t="s">
        <v>56</v>
      </c>
      <c r="AM11" s="11" t="s">
        <v>57</v>
      </c>
      <c r="AN11" s="11" t="s">
        <v>58</v>
      </c>
      <c r="AO11" s="17" t="s">
        <v>63</v>
      </c>
      <c r="AP11" s="11" t="s">
        <v>60</v>
      </c>
      <c r="AQ11" s="11" t="s">
        <v>61</v>
      </c>
    </row>
    <row r="12" customFormat="false" ht="13.8" hidden="false" customHeight="false" outlineLevel="0" collapsed="false">
      <c r="A12" s="11" t="s">
        <v>43</v>
      </c>
      <c r="B12" s="11" t="n">
        <v>1</v>
      </c>
      <c r="C12" s="11" t="s">
        <v>44</v>
      </c>
      <c r="D12" s="11" t="n">
        <v>2016</v>
      </c>
      <c r="E12" s="11" t="s">
        <v>45</v>
      </c>
      <c r="F12" s="11" t="s">
        <v>46</v>
      </c>
      <c r="G12" s="1" t="n">
        <v>10.25</v>
      </c>
      <c r="H12" s="1" t="n">
        <v>722.1</v>
      </c>
      <c r="I12" s="1" t="n">
        <f aca="false">(G12 +10) / (H12/1000)</f>
        <v>28.0432073120066</v>
      </c>
      <c r="J12" s="1" t="n">
        <v>6.8</v>
      </c>
      <c r="K12" s="1" t="s">
        <v>47</v>
      </c>
      <c r="L12" s="11" t="s">
        <v>48</v>
      </c>
      <c r="M12" s="11" t="s">
        <v>49</v>
      </c>
      <c r="N12" s="11" t="s">
        <v>50</v>
      </c>
      <c r="O12" s="11" t="s">
        <v>50</v>
      </c>
      <c r="P12" s="11" t="s">
        <v>51</v>
      </c>
      <c r="Q12" s="11" t="s">
        <v>52</v>
      </c>
      <c r="R12" s="11" t="n">
        <v>2.5</v>
      </c>
      <c r="S12" s="11" t="s">
        <v>53</v>
      </c>
      <c r="T12" s="16" t="n">
        <v>41883</v>
      </c>
      <c r="U12" s="11" t="n">
        <v>5</v>
      </c>
      <c r="V12" s="11" t="s">
        <v>54</v>
      </c>
      <c r="W12" s="11" t="n">
        <f aca="false">R12*U12</f>
        <v>12.5</v>
      </c>
      <c r="X12" s="13" t="n">
        <v>14.3</v>
      </c>
      <c r="Y12" s="13" t="n">
        <v>1.1</v>
      </c>
      <c r="Z12" s="13" t="n">
        <f aca="false">Y12*SQRT(AA12)</f>
        <v>2.2</v>
      </c>
      <c r="AA12" s="11" t="n">
        <v>4</v>
      </c>
      <c r="AB12" s="13" t="n">
        <v>15.4</v>
      </c>
      <c r="AC12" s="13" t="n">
        <v>0.7</v>
      </c>
      <c r="AD12" s="13" t="n">
        <f aca="false">AC12*SQRT(AE12)</f>
        <v>1.4</v>
      </c>
      <c r="AE12" s="11" t="n">
        <v>4</v>
      </c>
      <c r="AF12" s="11" t="n">
        <f aca="false">LN(AB12/X12)</f>
        <v>0.0741079721537218</v>
      </c>
      <c r="AG12" s="11" t="n">
        <f aca="false">((AD12)^2/((AB12)^2 * AE12)) + ((Z12)^2/((X12)^2 * AA12))</f>
        <v>0.00798327546579295</v>
      </c>
      <c r="AH12" s="11" t="n">
        <f aca="false">1/AG12</f>
        <v>125.261868300153</v>
      </c>
      <c r="AI12" s="11" t="n">
        <f aca="false">AH12/12</f>
        <v>10.4384890250128</v>
      </c>
      <c r="AJ12" s="11" t="n">
        <f aca="false">AF12*AI12</f>
        <v>0.773575253992576</v>
      </c>
      <c r="AK12" s="11" t="s">
        <v>55</v>
      </c>
      <c r="AL12" s="11" t="s">
        <v>56</v>
      </c>
      <c r="AM12" s="11" t="s">
        <v>57</v>
      </c>
      <c r="AN12" s="11" t="s">
        <v>58</v>
      </c>
      <c r="AO12" s="17" t="s">
        <v>63</v>
      </c>
      <c r="AP12" s="11" t="s">
        <v>60</v>
      </c>
      <c r="AQ12" s="11" t="s">
        <v>61</v>
      </c>
    </row>
    <row r="13" customFormat="false" ht="13.8" hidden="false" customHeight="false" outlineLevel="0" collapsed="false">
      <c r="A13" s="11" t="s">
        <v>43</v>
      </c>
      <c r="B13" s="11" t="n">
        <v>1</v>
      </c>
      <c r="C13" s="11" t="s">
        <v>44</v>
      </c>
      <c r="D13" s="11" t="n">
        <v>2016</v>
      </c>
      <c r="E13" s="11" t="s">
        <v>45</v>
      </c>
      <c r="F13" s="11" t="s">
        <v>62</v>
      </c>
      <c r="G13" s="1" t="n">
        <v>10.25</v>
      </c>
      <c r="H13" s="1" t="n">
        <v>722.1</v>
      </c>
      <c r="I13" s="1" t="n">
        <f aca="false">(G13 +10) / (H13/1000)</f>
        <v>28.0432073120066</v>
      </c>
      <c r="J13" s="1" t="n">
        <v>6.8</v>
      </c>
      <c r="K13" s="1" t="s">
        <v>47</v>
      </c>
      <c r="L13" s="11" t="s">
        <v>48</v>
      </c>
      <c r="M13" s="11" t="s">
        <v>49</v>
      </c>
      <c r="N13" s="11" t="s">
        <v>50</v>
      </c>
      <c r="O13" s="11" t="s">
        <v>50</v>
      </c>
      <c r="P13" s="11" t="s">
        <v>51</v>
      </c>
      <c r="Q13" s="11" t="s">
        <v>52</v>
      </c>
      <c r="R13" s="11" t="n">
        <v>2.5</v>
      </c>
      <c r="S13" s="11" t="s">
        <v>53</v>
      </c>
      <c r="T13" s="16" t="n">
        <v>41883</v>
      </c>
      <c r="U13" s="11" t="n">
        <v>5</v>
      </c>
      <c r="V13" s="11" t="s">
        <v>54</v>
      </c>
      <c r="W13" s="11" t="n">
        <f aca="false">R13*U13</f>
        <v>12.5</v>
      </c>
      <c r="X13" s="14" t="n">
        <v>15.3</v>
      </c>
      <c r="Y13" s="14" t="n">
        <v>0.6</v>
      </c>
      <c r="Z13" s="13" t="n">
        <f aca="false">Y13*SQRT(AA13)</f>
        <v>1.2</v>
      </c>
      <c r="AA13" s="15" t="n">
        <v>4</v>
      </c>
      <c r="AB13" s="13" t="n">
        <v>14.3</v>
      </c>
      <c r="AC13" s="13" t="n">
        <v>0.8</v>
      </c>
      <c r="AD13" s="13" t="n">
        <f aca="false">AC13*SQRT(AE13)</f>
        <v>1.6</v>
      </c>
      <c r="AE13" s="11" t="n">
        <v>4</v>
      </c>
      <c r="AF13" s="11" t="n">
        <f aca="false">LN(AB13/X13)</f>
        <v>-0.0675932911325282</v>
      </c>
      <c r="AG13" s="11" t="n">
        <f aca="false">((AD13)^2/((AB13)^2 * AE13)) + ((Z13)^2/((X13)^2 * AA13))</f>
        <v>0.00466760744545244</v>
      </c>
      <c r="AH13" s="11" t="n">
        <f aca="false">1/AG13</f>
        <v>214.242523966809</v>
      </c>
      <c r="AI13" s="11" t="n">
        <f aca="false">AH13/12</f>
        <v>17.8535436639007</v>
      </c>
      <c r="AJ13" s="11" t="n">
        <f aca="false">AF13*AI13</f>
        <v>-1.20677977462135</v>
      </c>
      <c r="AK13" s="11" t="s">
        <v>55</v>
      </c>
      <c r="AL13" s="11" t="s">
        <v>56</v>
      </c>
      <c r="AM13" s="11" t="s">
        <v>57</v>
      </c>
      <c r="AN13" s="11" t="s">
        <v>58</v>
      </c>
      <c r="AO13" s="17" t="s">
        <v>63</v>
      </c>
      <c r="AP13" s="11" t="s">
        <v>60</v>
      </c>
      <c r="AQ13" s="11" t="s">
        <v>61</v>
      </c>
    </row>
    <row r="14" customFormat="false" ht="13.8" hidden="false" customHeight="false" outlineLevel="0" collapsed="false">
      <c r="A14" s="11" t="s">
        <v>43</v>
      </c>
      <c r="B14" s="11" t="n">
        <v>1</v>
      </c>
      <c r="C14" s="11" t="s">
        <v>44</v>
      </c>
      <c r="D14" s="11" t="n">
        <v>2016</v>
      </c>
      <c r="E14" s="11" t="s">
        <v>45</v>
      </c>
      <c r="F14" s="11" t="s">
        <v>46</v>
      </c>
      <c r="G14" s="1" t="n">
        <v>10.25</v>
      </c>
      <c r="H14" s="1" t="n">
        <v>722.1</v>
      </c>
      <c r="I14" s="1" t="n">
        <f aca="false">(G14 +10) / (H14/1000)</f>
        <v>28.0432073120066</v>
      </c>
      <c r="J14" s="1" t="n">
        <v>6.8</v>
      </c>
      <c r="K14" s="1" t="s">
        <v>47</v>
      </c>
      <c r="L14" s="11" t="s">
        <v>48</v>
      </c>
      <c r="M14" s="11" t="s">
        <v>49</v>
      </c>
      <c r="N14" s="11" t="s">
        <v>50</v>
      </c>
      <c r="O14" s="11" t="s">
        <v>50</v>
      </c>
      <c r="P14" s="11" t="s">
        <v>51</v>
      </c>
      <c r="Q14" s="11" t="s">
        <v>52</v>
      </c>
      <c r="R14" s="11" t="n">
        <v>2.5</v>
      </c>
      <c r="S14" s="11" t="s">
        <v>53</v>
      </c>
      <c r="T14" s="12" t="n">
        <v>41579</v>
      </c>
      <c r="U14" s="11" t="n">
        <v>5</v>
      </c>
      <c r="V14" s="11" t="s">
        <v>54</v>
      </c>
      <c r="W14" s="11" t="n">
        <f aca="false">R14*U14</f>
        <v>12.5</v>
      </c>
      <c r="X14" s="13" t="n">
        <v>2.8</v>
      </c>
      <c r="Y14" s="13" t="n">
        <v>0.13</v>
      </c>
      <c r="Z14" s="13" t="n">
        <f aca="false">Y14*SQRT(AA14)</f>
        <v>0.26</v>
      </c>
      <c r="AA14" s="11" t="n">
        <v>4</v>
      </c>
      <c r="AB14" s="13" t="n">
        <v>2.17</v>
      </c>
      <c r="AC14" s="13" t="n">
        <v>0.45</v>
      </c>
      <c r="AD14" s="13" t="n">
        <f aca="false">AC14*SQRT(AE14)</f>
        <v>0.9</v>
      </c>
      <c r="AE14" s="11" t="n">
        <v>4</v>
      </c>
      <c r="AF14" s="11" t="n">
        <f aca="false">LN(AB14/X14)</f>
        <v>-0.25489224962879</v>
      </c>
      <c r="AG14" s="11" t="n">
        <f aca="false">((AD14)^2/((AB14)^2 * AE14)) + ((Z14)^2/((X14)^2 * AA14))</f>
        <v>0.0451592861390134</v>
      </c>
      <c r="AH14" s="11" t="n">
        <f aca="false">1/AG14</f>
        <v>22.1438398499416</v>
      </c>
      <c r="AI14" s="11" t="n">
        <f aca="false">AH14/12</f>
        <v>1.84531998749513</v>
      </c>
      <c r="AJ14" s="11" t="n">
        <f aca="false">AF14*AI14</f>
        <v>-0.470357762897605</v>
      </c>
      <c r="AK14" s="11" t="s">
        <v>55</v>
      </c>
      <c r="AL14" s="11" t="s">
        <v>56</v>
      </c>
      <c r="AM14" s="11" t="s">
        <v>64</v>
      </c>
      <c r="AN14" s="11" t="s">
        <v>58</v>
      </c>
      <c r="AO14" s="11" t="s">
        <v>59</v>
      </c>
      <c r="AP14" s="11" t="s">
        <v>65</v>
      </c>
      <c r="AQ14" s="11" t="s">
        <v>61</v>
      </c>
    </row>
    <row r="15" customFormat="false" ht="13.8" hidden="false" customHeight="false" outlineLevel="0" collapsed="false">
      <c r="A15" s="11" t="s">
        <v>43</v>
      </c>
      <c r="B15" s="11" t="n">
        <v>1</v>
      </c>
      <c r="C15" s="11" t="s">
        <v>44</v>
      </c>
      <c r="D15" s="11" t="n">
        <v>2016</v>
      </c>
      <c r="E15" s="11" t="s">
        <v>45</v>
      </c>
      <c r="F15" s="11" t="s">
        <v>62</v>
      </c>
      <c r="G15" s="1" t="n">
        <v>10.25</v>
      </c>
      <c r="H15" s="1" t="n">
        <v>722.1</v>
      </c>
      <c r="I15" s="1" t="n">
        <f aca="false">(G15 +10) / (H15/1000)</f>
        <v>28.0432073120066</v>
      </c>
      <c r="J15" s="1" t="n">
        <v>6.8</v>
      </c>
      <c r="K15" s="1" t="s">
        <v>47</v>
      </c>
      <c r="L15" s="11" t="s">
        <v>48</v>
      </c>
      <c r="M15" s="11" t="s">
        <v>49</v>
      </c>
      <c r="N15" s="11" t="s">
        <v>50</v>
      </c>
      <c r="O15" s="11" t="s">
        <v>50</v>
      </c>
      <c r="P15" s="11" t="s">
        <v>51</v>
      </c>
      <c r="Q15" s="11" t="s">
        <v>52</v>
      </c>
      <c r="R15" s="11" t="n">
        <v>2.5</v>
      </c>
      <c r="S15" s="11" t="s">
        <v>53</v>
      </c>
      <c r="T15" s="12" t="n">
        <v>41579</v>
      </c>
      <c r="U15" s="11" t="n">
        <v>5</v>
      </c>
      <c r="V15" s="11" t="s">
        <v>54</v>
      </c>
      <c r="W15" s="11" t="n">
        <f aca="false">R15*U15</f>
        <v>12.5</v>
      </c>
      <c r="X15" s="14" t="n">
        <v>2.1</v>
      </c>
      <c r="Y15" s="14" t="n">
        <v>0.59</v>
      </c>
      <c r="Z15" s="13" t="n">
        <f aca="false">Y15*SQRT(AA15)</f>
        <v>1.18</v>
      </c>
      <c r="AA15" s="15" t="n">
        <v>4</v>
      </c>
      <c r="AB15" s="13" t="n">
        <v>3.17</v>
      </c>
      <c r="AC15" s="13" t="n">
        <v>0.22</v>
      </c>
      <c r="AD15" s="13" t="n">
        <f aca="false">AC15*SQRT(AE15)</f>
        <v>0.44</v>
      </c>
      <c r="AE15" s="11" t="n">
        <v>4</v>
      </c>
      <c r="AF15" s="11" t="n">
        <f aca="false">LN(AB15/X15)</f>
        <v>0.411794243159812</v>
      </c>
      <c r="AG15" s="11" t="n">
        <f aca="false">((AD15)^2/((AB15)^2 * AE15)) + ((Z15)^2/((X15)^2 * AA15))</f>
        <v>0.0837506879341878</v>
      </c>
      <c r="AH15" s="11" t="n">
        <f aca="false">1/AG15</f>
        <v>11.94020042899</v>
      </c>
      <c r="AI15" s="11" t="n">
        <f aca="false">AH15/12</f>
        <v>0.995016702415837</v>
      </c>
      <c r="AJ15" s="11" t="n">
        <f aca="false">AF15*AI15</f>
        <v>0.409742149902701</v>
      </c>
      <c r="AK15" s="11" t="s">
        <v>55</v>
      </c>
      <c r="AL15" s="11" t="s">
        <v>56</v>
      </c>
      <c r="AM15" s="11" t="s">
        <v>64</v>
      </c>
      <c r="AN15" s="11" t="s">
        <v>58</v>
      </c>
      <c r="AO15" s="11" t="s">
        <v>59</v>
      </c>
      <c r="AP15" s="11" t="s">
        <v>65</v>
      </c>
      <c r="AQ15" s="11" t="s">
        <v>61</v>
      </c>
    </row>
    <row r="16" customFormat="false" ht="13.8" hidden="false" customHeight="false" outlineLevel="0" collapsed="false">
      <c r="A16" s="11" t="s">
        <v>43</v>
      </c>
      <c r="B16" s="11" t="n">
        <v>1</v>
      </c>
      <c r="C16" s="11" t="s">
        <v>44</v>
      </c>
      <c r="D16" s="11" t="n">
        <v>2016</v>
      </c>
      <c r="E16" s="11" t="s">
        <v>45</v>
      </c>
      <c r="F16" s="11" t="s">
        <v>46</v>
      </c>
      <c r="G16" s="1" t="n">
        <v>10.25</v>
      </c>
      <c r="H16" s="1" t="n">
        <v>722.1</v>
      </c>
      <c r="I16" s="1" t="n">
        <f aca="false">(G16 +10) / (H16/1000)</f>
        <v>28.0432073120066</v>
      </c>
      <c r="J16" s="1" t="n">
        <v>6.8</v>
      </c>
      <c r="K16" s="1" t="s">
        <v>47</v>
      </c>
      <c r="L16" s="11" t="s">
        <v>48</v>
      </c>
      <c r="M16" s="11" t="s">
        <v>49</v>
      </c>
      <c r="N16" s="11" t="s">
        <v>50</v>
      </c>
      <c r="O16" s="11" t="s">
        <v>50</v>
      </c>
      <c r="P16" s="11" t="s">
        <v>51</v>
      </c>
      <c r="Q16" s="11" t="s">
        <v>52</v>
      </c>
      <c r="R16" s="11" t="n">
        <v>2.5</v>
      </c>
      <c r="S16" s="11" t="s">
        <v>53</v>
      </c>
      <c r="T16" s="16" t="n">
        <v>41699</v>
      </c>
      <c r="U16" s="11" t="n">
        <v>5</v>
      </c>
      <c r="V16" s="11" t="s">
        <v>54</v>
      </c>
      <c r="W16" s="11" t="n">
        <f aca="false">R16*U16</f>
        <v>12.5</v>
      </c>
      <c r="X16" s="13" t="n">
        <v>1.32</v>
      </c>
      <c r="Y16" s="13" t="n">
        <v>0.11</v>
      </c>
      <c r="Z16" s="13" t="n">
        <f aca="false">Y16*SQRT(AA16)</f>
        <v>0.22</v>
      </c>
      <c r="AA16" s="11" t="n">
        <v>4</v>
      </c>
      <c r="AB16" s="13" t="n">
        <v>0.87</v>
      </c>
      <c r="AC16" s="13" t="n">
        <v>0.1</v>
      </c>
      <c r="AD16" s="13" t="n">
        <f aca="false">AC16*SQRT(AE16)</f>
        <v>0.2</v>
      </c>
      <c r="AE16" s="11" t="n">
        <v>4</v>
      </c>
      <c r="AF16" s="11" t="n">
        <f aca="false">LN(AB16/X16)</f>
        <v>-0.416893803931787</v>
      </c>
      <c r="AG16" s="11" t="n">
        <f aca="false">((AD16)^2/((AB16)^2 * AE16)) + ((Z16)^2/((X16)^2 * AA16))</f>
        <v>0.0201562293565861</v>
      </c>
      <c r="AH16" s="11" t="n">
        <f aca="false">1/AG16</f>
        <v>49.612453912331</v>
      </c>
      <c r="AI16" s="11" t="n">
        <f aca="false">AH16/12</f>
        <v>4.13437115936091</v>
      </c>
      <c r="AJ16" s="11" t="n">
        <f aca="false">AF16*AI16</f>
        <v>-1.72359371949184</v>
      </c>
      <c r="AK16" s="11" t="s">
        <v>55</v>
      </c>
      <c r="AL16" s="11" t="s">
        <v>56</v>
      </c>
      <c r="AM16" s="11" t="s">
        <v>64</v>
      </c>
      <c r="AN16" s="11" t="s">
        <v>58</v>
      </c>
      <c r="AO16" s="11" t="s">
        <v>59</v>
      </c>
      <c r="AP16" s="11" t="s">
        <v>65</v>
      </c>
      <c r="AQ16" s="11" t="s">
        <v>61</v>
      </c>
    </row>
    <row r="17" customFormat="false" ht="13.8" hidden="false" customHeight="false" outlineLevel="0" collapsed="false">
      <c r="A17" s="11" t="s">
        <v>43</v>
      </c>
      <c r="B17" s="11" t="n">
        <v>1</v>
      </c>
      <c r="C17" s="11" t="s">
        <v>44</v>
      </c>
      <c r="D17" s="11" t="n">
        <v>2016</v>
      </c>
      <c r="E17" s="11" t="s">
        <v>45</v>
      </c>
      <c r="F17" s="11" t="s">
        <v>62</v>
      </c>
      <c r="G17" s="1" t="n">
        <v>10.25</v>
      </c>
      <c r="H17" s="1" t="n">
        <v>722.1</v>
      </c>
      <c r="I17" s="1" t="n">
        <f aca="false">(G17 +10) / (H17/1000)</f>
        <v>28.0432073120066</v>
      </c>
      <c r="J17" s="1" t="n">
        <v>6.8</v>
      </c>
      <c r="K17" s="1" t="s">
        <v>47</v>
      </c>
      <c r="L17" s="11" t="s">
        <v>48</v>
      </c>
      <c r="M17" s="11" t="s">
        <v>49</v>
      </c>
      <c r="N17" s="11" t="s">
        <v>50</v>
      </c>
      <c r="O17" s="11" t="s">
        <v>50</v>
      </c>
      <c r="P17" s="11" t="s">
        <v>51</v>
      </c>
      <c r="Q17" s="11" t="s">
        <v>52</v>
      </c>
      <c r="R17" s="11" t="n">
        <v>2.5</v>
      </c>
      <c r="S17" s="11" t="s">
        <v>53</v>
      </c>
      <c r="T17" s="16" t="n">
        <v>41699</v>
      </c>
      <c r="U17" s="11" t="n">
        <v>5</v>
      </c>
      <c r="V17" s="11" t="s">
        <v>54</v>
      </c>
      <c r="W17" s="11" t="n">
        <f aca="false">R17*U17</f>
        <v>12.5</v>
      </c>
      <c r="X17" s="14" t="n">
        <v>1.14</v>
      </c>
      <c r="Y17" s="14" t="n">
        <v>0.1</v>
      </c>
      <c r="Z17" s="13" t="n">
        <f aca="false">Y17*SQRT(AA17)</f>
        <v>0.2</v>
      </c>
      <c r="AA17" s="15" t="n">
        <v>4</v>
      </c>
      <c r="AB17" s="13" t="n">
        <v>1.07</v>
      </c>
      <c r="AC17" s="13" t="n">
        <v>0.04</v>
      </c>
      <c r="AD17" s="13" t="n">
        <f aca="false">AC17*SQRT(AE17)</f>
        <v>0.08</v>
      </c>
      <c r="AE17" s="11" t="n">
        <v>4</v>
      </c>
      <c r="AF17" s="11" t="n">
        <f aca="false">LN(AB17/X17)</f>
        <v>-0.0633696139325891</v>
      </c>
      <c r="AG17" s="11" t="n">
        <f aca="false">((AD17)^2/((AB17)^2 * AE17)) + ((Z17)^2/((X17)^2 * AA17))</f>
        <v>0.00909217724994013</v>
      </c>
      <c r="AH17" s="11" t="n">
        <f aca="false">1/AG17</f>
        <v>109.984657415976</v>
      </c>
      <c r="AI17" s="11" t="n">
        <f aca="false">AH17/12</f>
        <v>9.16538811799804</v>
      </c>
      <c r="AJ17" s="11" t="n">
        <f aca="false">AF17*AI17</f>
        <v>-0.580807106579875</v>
      </c>
      <c r="AK17" s="11" t="s">
        <v>55</v>
      </c>
      <c r="AL17" s="11" t="s">
        <v>56</v>
      </c>
      <c r="AM17" s="11" t="s">
        <v>64</v>
      </c>
      <c r="AN17" s="11" t="s">
        <v>58</v>
      </c>
      <c r="AO17" s="11" t="s">
        <v>59</v>
      </c>
      <c r="AP17" s="11" t="s">
        <v>65</v>
      </c>
      <c r="AQ17" s="11" t="s">
        <v>61</v>
      </c>
    </row>
    <row r="18" customFormat="false" ht="13.8" hidden="false" customHeight="false" outlineLevel="0" collapsed="false">
      <c r="A18" s="11" t="s">
        <v>43</v>
      </c>
      <c r="B18" s="11" t="n">
        <v>1</v>
      </c>
      <c r="C18" s="11" t="s">
        <v>44</v>
      </c>
      <c r="D18" s="11" t="n">
        <v>2016</v>
      </c>
      <c r="E18" s="11" t="s">
        <v>45</v>
      </c>
      <c r="F18" s="11" t="s">
        <v>46</v>
      </c>
      <c r="G18" s="1" t="n">
        <v>10.25</v>
      </c>
      <c r="H18" s="1" t="n">
        <v>722.1</v>
      </c>
      <c r="I18" s="1" t="n">
        <f aca="false">(G18 +10) / (H18/1000)</f>
        <v>28.0432073120066</v>
      </c>
      <c r="J18" s="1" t="n">
        <v>6.8</v>
      </c>
      <c r="K18" s="1" t="s">
        <v>47</v>
      </c>
      <c r="L18" s="11" t="s">
        <v>48</v>
      </c>
      <c r="M18" s="11" t="s">
        <v>49</v>
      </c>
      <c r="N18" s="11" t="s">
        <v>50</v>
      </c>
      <c r="O18" s="11" t="s">
        <v>50</v>
      </c>
      <c r="P18" s="11" t="s">
        <v>51</v>
      </c>
      <c r="Q18" s="11" t="s">
        <v>52</v>
      </c>
      <c r="R18" s="11" t="n">
        <v>2.5</v>
      </c>
      <c r="S18" s="11" t="s">
        <v>53</v>
      </c>
      <c r="T18" s="16" t="n">
        <v>41883</v>
      </c>
      <c r="U18" s="11" t="n">
        <v>5</v>
      </c>
      <c r="V18" s="11" t="s">
        <v>54</v>
      </c>
      <c r="W18" s="11" t="n">
        <f aca="false">R18*U18</f>
        <v>12.5</v>
      </c>
      <c r="X18" s="13" t="n">
        <v>2.5</v>
      </c>
      <c r="Y18" s="13" t="n">
        <v>0.64</v>
      </c>
      <c r="Z18" s="13" t="n">
        <f aca="false">Y18*SQRT(AA18)</f>
        <v>1.28</v>
      </c>
      <c r="AA18" s="11" t="n">
        <v>4</v>
      </c>
      <c r="AB18" s="13" t="n">
        <v>2.84</v>
      </c>
      <c r="AC18" s="13" t="n">
        <v>0.31</v>
      </c>
      <c r="AD18" s="13" t="n">
        <f aca="false">AC18*SQRT(AE18)</f>
        <v>0.62</v>
      </c>
      <c r="AE18" s="11" t="n">
        <v>4</v>
      </c>
      <c r="AF18" s="11" t="n">
        <f aca="false">LN(AB18/X18)</f>
        <v>0.12751332029896</v>
      </c>
      <c r="AG18" s="11" t="n">
        <f aca="false">((AD18)^2/((AB18)^2 * AE18)) + ((Z18)^2/((X18)^2 * AA18))</f>
        <v>0.0774507986510613</v>
      </c>
      <c r="AH18" s="11" t="n">
        <f aca="false">1/AG18</f>
        <v>12.9114227021118</v>
      </c>
      <c r="AI18" s="11" t="n">
        <f aca="false">AH18/12</f>
        <v>1.07595189184265</v>
      </c>
      <c r="AJ18" s="11" t="n">
        <f aca="false">AF18*AI18</f>
        <v>0.137198198210803</v>
      </c>
      <c r="AK18" s="11" t="s">
        <v>55</v>
      </c>
      <c r="AL18" s="11" t="s">
        <v>56</v>
      </c>
      <c r="AM18" s="11" t="s">
        <v>64</v>
      </c>
      <c r="AN18" s="11" t="s">
        <v>58</v>
      </c>
      <c r="AO18" s="11" t="s">
        <v>59</v>
      </c>
      <c r="AP18" s="11" t="s">
        <v>65</v>
      </c>
      <c r="AQ18" s="11" t="s">
        <v>61</v>
      </c>
    </row>
    <row r="19" customFormat="false" ht="13.8" hidden="false" customHeight="false" outlineLevel="0" collapsed="false">
      <c r="A19" s="11" t="s">
        <v>43</v>
      </c>
      <c r="B19" s="11" t="n">
        <v>1</v>
      </c>
      <c r="C19" s="11" t="s">
        <v>44</v>
      </c>
      <c r="D19" s="11" t="n">
        <v>2016</v>
      </c>
      <c r="E19" s="11" t="s">
        <v>45</v>
      </c>
      <c r="F19" s="11" t="s">
        <v>62</v>
      </c>
      <c r="G19" s="1" t="n">
        <v>10.25</v>
      </c>
      <c r="H19" s="1" t="n">
        <v>722.1</v>
      </c>
      <c r="I19" s="1" t="n">
        <f aca="false">(G19 +10) / (H19/1000)</f>
        <v>28.0432073120066</v>
      </c>
      <c r="J19" s="1" t="n">
        <v>6.8</v>
      </c>
      <c r="K19" s="1" t="s">
        <v>47</v>
      </c>
      <c r="L19" s="11" t="s">
        <v>48</v>
      </c>
      <c r="M19" s="11" t="s">
        <v>49</v>
      </c>
      <c r="N19" s="11" t="s">
        <v>50</v>
      </c>
      <c r="O19" s="11" t="s">
        <v>50</v>
      </c>
      <c r="P19" s="11" t="s">
        <v>51</v>
      </c>
      <c r="Q19" s="11" t="s">
        <v>52</v>
      </c>
      <c r="R19" s="11" t="n">
        <v>2.5</v>
      </c>
      <c r="S19" s="11" t="s">
        <v>53</v>
      </c>
      <c r="T19" s="16" t="n">
        <v>41883</v>
      </c>
      <c r="U19" s="11" t="n">
        <v>5</v>
      </c>
      <c r="V19" s="11" t="s">
        <v>54</v>
      </c>
      <c r="W19" s="11" t="n">
        <f aca="false">R19*U19</f>
        <v>12.5</v>
      </c>
      <c r="X19" s="14" t="n">
        <v>2.93</v>
      </c>
      <c r="Y19" s="14" t="n">
        <v>0.26</v>
      </c>
      <c r="Z19" s="13" t="n">
        <f aca="false">Y19*SQRT(AA19)</f>
        <v>0.52</v>
      </c>
      <c r="AA19" s="15" t="n">
        <v>4</v>
      </c>
      <c r="AB19" s="13" t="n">
        <v>2.21</v>
      </c>
      <c r="AC19" s="13" t="n">
        <v>0.11</v>
      </c>
      <c r="AD19" s="13" t="n">
        <f aca="false">AC19*SQRT(AE19)</f>
        <v>0.22</v>
      </c>
      <c r="AE19" s="11" t="n">
        <v>4</v>
      </c>
      <c r="AF19" s="11" t="n">
        <f aca="false">LN(AB19/X19)</f>
        <v>-0.282009907499315</v>
      </c>
      <c r="AG19" s="11" t="n">
        <f aca="false">((AD19)^2/((AB19)^2 * AE19)) + ((Z19)^2/((X19)^2 * AA19))</f>
        <v>0.0103517176582399</v>
      </c>
      <c r="AH19" s="11" t="n">
        <f aca="false">1/AG19</f>
        <v>96.6023256250625</v>
      </c>
      <c r="AI19" s="11" t="n">
        <f aca="false">AH19/12</f>
        <v>8.05019380208854</v>
      </c>
      <c r="AJ19" s="11" t="n">
        <f aca="false">AF19*AI19</f>
        <v>-2.27023440947855</v>
      </c>
      <c r="AK19" s="11" t="s">
        <v>55</v>
      </c>
      <c r="AL19" s="11" t="s">
        <v>56</v>
      </c>
      <c r="AM19" s="11" t="s">
        <v>64</v>
      </c>
      <c r="AN19" s="11" t="s">
        <v>58</v>
      </c>
      <c r="AO19" s="11" t="s">
        <v>59</v>
      </c>
      <c r="AP19" s="11" t="s">
        <v>65</v>
      </c>
      <c r="AQ19" s="11" t="s">
        <v>61</v>
      </c>
    </row>
    <row r="20" customFormat="false" ht="13.8" hidden="false" customHeight="false" outlineLevel="0" collapsed="false">
      <c r="A20" s="11" t="s">
        <v>43</v>
      </c>
      <c r="B20" s="11" t="n">
        <v>1</v>
      </c>
      <c r="C20" s="11" t="s">
        <v>44</v>
      </c>
      <c r="D20" s="11" t="n">
        <v>2016</v>
      </c>
      <c r="E20" s="11" t="s">
        <v>45</v>
      </c>
      <c r="F20" s="11" t="s">
        <v>46</v>
      </c>
      <c r="G20" s="1" t="n">
        <v>10.25</v>
      </c>
      <c r="H20" s="1" t="n">
        <v>722.1</v>
      </c>
      <c r="I20" s="1" t="n">
        <f aca="false">(G20 +10) / (H20/1000)</f>
        <v>28.0432073120066</v>
      </c>
      <c r="J20" s="1" t="n">
        <v>6.8</v>
      </c>
      <c r="K20" s="1" t="s">
        <v>47</v>
      </c>
      <c r="L20" s="11" t="s">
        <v>48</v>
      </c>
      <c r="M20" s="11" t="s">
        <v>49</v>
      </c>
      <c r="N20" s="11" t="s">
        <v>50</v>
      </c>
      <c r="O20" s="11" t="s">
        <v>50</v>
      </c>
      <c r="P20" s="11" t="s">
        <v>51</v>
      </c>
      <c r="Q20" s="11" t="s">
        <v>52</v>
      </c>
      <c r="R20" s="11" t="n">
        <v>2.5</v>
      </c>
      <c r="S20" s="11" t="s">
        <v>53</v>
      </c>
      <c r="T20" s="12" t="n">
        <v>41579</v>
      </c>
      <c r="U20" s="11" t="n">
        <v>5</v>
      </c>
      <c r="V20" s="11" t="s">
        <v>54</v>
      </c>
      <c r="W20" s="11" t="n">
        <f aca="false">R20*U20</f>
        <v>12.5</v>
      </c>
      <c r="X20" s="13" t="n">
        <v>0.96</v>
      </c>
      <c r="Y20" s="13" t="n">
        <v>0.04</v>
      </c>
      <c r="Z20" s="13" t="n">
        <f aca="false">Y20*SQRT(AA20)</f>
        <v>0.08</v>
      </c>
      <c r="AA20" s="11" t="n">
        <v>4</v>
      </c>
      <c r="AB20" s="13" t="n">
        <v>1.2</v>
      </c>
      <c r="AC20" s="13" t="n">
        <v>0.09</v>
      </c>
      <c r="AD20" s="13" t="n">
        <f aca="false">AC20*SQRT(AE20)</f>
        <v>0.18</v>
      </c>
      <c r="AE20" s="11" t="n">
        <v>4</v>
      </c>
      <c r="AF20" s="11" t="n">
        <f aca="false">LN(AB20/X20)</f>
        <v>0.22314355131421</v>
      </c>
      <c r="AG20" s="11" t="n">
        <f aca="false">((AD20)^2/((AB20)^2 * AE20)) + ((Z20)^2/((X20)^2 * AA20))</f>
        <v>0.00736111111111111</v>
      </c>
      <c r="AH20" s="11" t="n">
        <f aca="false">1/AG20</f>
        <v>135.849056603774</v>
      </c>
      <c r="AI20" s="11" t="n">
        <f aca="false">AH20/12</f>
        <v>11.3207547169811</v>
      </c>
      <c r="AJ20" s="11" t="n">
        <f aca="false">AF20*AI20</f>
        <v>2.52615341110426</v>
      </c>
      <c r="AK20" s="11" t="s">
        <v>55</v>
      </c>
      <c r="AL20" s="11" t="s">
        <v>56</v>
      </c>
      <c r="AM20" s="11" t="s">
        <v>64</v>
      </c>
      <c r="AN20" s="11" t="s">
        <v>58</v>
      </c>
      <c r="AO20" s="17" t="s">
        <v>63</v>
      </c>
      <c r="AP20" s="11" t="s">
        <v>65</v>
      </c>
      <c r="AQ20" s="11" t="s">
        <v>61</v>
      </c>
    </row>
    <row r="21" customFormat="false" ht="13.8" hidden="false" customHeight="false" outlineLevel="0" collapsed="false">
      <c r="A21" s="11" t="s">
        <v>43</v>
      </c>
      <c r="B21" s="11" t="n">
        <v>1</v>
      </c>
      <c r="C21" s="11" t="s">
        <v>44</v>
      </c>
      <c r="D21" s="11" t="n">
        <v>2016</v>
      </c>
      <c r="E21" s="11" t="s">
        <v>45</v>
      </c>
      <c r="F21" s="11" t="s">
        <v>62</v>
      </c>
      <c r="G21" s="1" t="n">
        <v>10.25</v>
      </c>
      <c r="H21" s="1" t="n">
        <v>722.1</v>
      </c>
      <c r="I21" s="1" t="n">
        <f aca="false">(G21 +10) / (H21/1000)</f>
        <v>28.0432073120066</v>
      </c>
      <c r="J21" s="1" t="n">
        <v>6.8</v>
      </c>
      <c r="K21" s="1" t="s">
        <v>47</v>
      </c>
      <c r="L21" s="11" t="s">
        <v>48</v>
      </c>
      <c r="M21" s="11" t="s">
        <v>49</v>
      </c>
      <c r="N21" s="11" t="s">
        <v>50</v>
      </c>
      <c r="O21" s="11" t="s">
        <v>50</v>
      </c>
      <c r="P21" s="11" t="s">
        <v>51</v>
      </c>
      <c r="Q21" s="11" t="s">
        <v>52</v>
      </c>
      <c r="R21" s="11" t="n">
        <v>2.5</v>
      </c>
      <c r="S21" s="11" t="s">
        <v>53</v>
      </c>
      <c r="T21" s="12" t="n">
        <v>41579</v>
      </c>
      <c r="U21" s="11" t="n">
        <v>5</v>
      </c>
      <c r="V21" s="11" t="s">
        <v>54</v>
      </c>
      <c r="W21" s="11" t="n">
        <f aca="false">R21*U21</f>
        <v>12.5</v>
      </c>
      <c r="X21" s="14" t="n">
        <v>1.3</v>
      </c>
      <c r="Y21" s="14" t="n">
        <v>0.18</v>
      </c>
      <c r="Z21" s="13" t="n">
        <f aca="false">Y21*SQRT(AA21)</f>
        <v>0.36</v>
      </c>
      <c r="AA21" s="15" t="n">
        <v>4</v>
      </c>
      <c r="AB21" s="13" t="n">
        <v>1.2</v>
      </c>
      <c r="AC21" s="13" t="n">
        <v>0.33</v>
      </c>
      <c r="AD21" s="13" t="n">
        <f aca="false">AC21*SQRT(AE21)</f>
        <v>0.66</v>
      </c>
      <c r="AE21" s="11" t="n">
        <v>4</v>
      </c>
      <c r="AF21" s="11" t="n">
        <f aca="false">LN(AB21/X21)</f>
        <v>-0.0800427076735365</v>
      </c>
      <c r="AG21" s="11" t="n">
        <f aca="false">((AD21)^2/((AB21)^2 * AE21)) + ((Z21)^2/((X21)^2 * AA21))</f>
        <v>0.0947965976331361</v>
      </c>
      <c r="AH21" s="11" t="n">
        <f aca="false">1/AG21</f>
        <v>10.5489018062654</v>
      </c>
      <c r="AI21" s="11" t="n">
        <f aca="false">AH21/12</f>
        <v>0.879075150522113</v>
      </c>
      <c r="AJ21" s="11" t="n">
        <f aca="false">AF21*AI21</f>
        <v>-0.0703635552963116</v>
      </c>
      <c r="AK21" s="11" t="s">
        <v>55</v>
      </c>
      <c r="AL21" s="11" t="s">
        <v>56</v>
      </c>
      <c r="AM21" s="11" t="s">
        <v>64</v>
      </c>
      <c r="AN21" s="11" t="s">
        <v>58</v>
      </c>
      <c r="AO21" s="17" t="s">
        <v>63</v>
      </c>
      <c r="AP21" s="11" t="s">
        <v>65</v>
      </c>
      <c r="AQ21" s="11" t="s">
        <v>61</v>
      </c>
    </row>
    <row r="22" customFormat="false" ht="13.8" hidden="false" customHeight="false" outlineLevel="0" collapsed="false">
      <c r="A22" s="11" t="s">
        <v>43</v>
      </c>
      <c r="B22" s="11" t="n">
        <v>1</v>
      </c>
      <c r="C22" s="11" t="s">
        <v>44</v>
      </c>
      <c r="D22" s="11" t="n">
        <v>2016</v>
      </c>
      <c r="E22" s="11" t="s">
        <v>45</v>
      </c>
      <c r="F22" s="11" t="s">
        <v>46</v>
      </c>
      <c r="G22" s="1" t="n">
        <v>10.25</v>
      </c>
      <c r="H22" s="1" t="n">
        <v>722.1</v>
      </c>
      <c r="I22" s="1" t="n">
        <f aca="false">(G22 +10) / (H22/1000)</f>
        <v>28.0432073120066</v>
      </c>
      <c r="J22" s="1" t="n">
        <v>6.8</v>
      </c>
      <c r="K22" s="1" t="s">
        <v>47</v>
      </c>
      <c r="L22" s="11" t="s">
        <v>48</v>
      </c>
      <c r="M22" s="11" t="s">
        <v>49</v>
      </c>
      <c r="N22" s="11" t="s">
        <v>50</v>
      </c>
      <c r="O22" s="11" t="s">
        <v>50</v>
      </c>
      <c r="P22" s="11" t="s">
        <v>51</v>
      </c>
      <c r="Q22" s="11" t="s">
        <v>52</v>
      </c>
      <c r="R22" s="11" t="n">
        <v>2.5</v>
      </c>
      <c r="S22" s="11" t="s">
        <v>53</v>
      </c>
      <c r="T22" s="16" t="n">
        <v>41699</v>
      </c>
      <c r="U22" s="11" t="n">
        <v>5</v>
      </c>
      <c r="V22" s="11" t="s">
        <v>54</v>
      </c>
      <c r="W22" s="11" t="n">
        <f aca="false">R22*U22</f>
        <v>12.5</v>
      </c>
      <c r="X22" s="13" t="n">
        <v>0.73</v>
      </c>
      <c r="Y22" s="13" t="n">
        <v>0.08</v>
      </c>
      <c r="Z22" s="13" t="n">
        <f aca="false">Y22*SQRT(AA22)</f>
        <v>0.16</v>
      </c>
      <c r="AA22" s="11" t="n">
        <v>4</v>
      </c>
      <c r="AB22" s="13" t="n">
        <v>0.78</v>
      </c>
      <c r="AC22" s="13" t="n">
        <v>0.04</v>
      </c>
      <c r="AD22" s="13" t="n">
        <f aca="false">AC22*SQRT(AE22)</f>
        <v>0.08</v>
      </c>
      <c r="AE22" s="11" t="n">
        <v>4</v>
      </c>
      <c r="AF22" s="11" t="n">
        <f aca="false">LN(AB22/X22)</f>
        <v>0.0662493855412007</v>
      </c>
      <c r="AG22" s="11" t="n">
        <f aca="false">((AD22)^2/((AB22)^2 * AE22)) + ((Z22)^2/((X22)^2 * AA22))</f>
        <v>0.0146396067120117</v>
      </c>
      <c r="AH22" s="11" t="n">
        <f aca="false">1/AG22</f>
        <v>68.3078459464015</v>
      </c>
      <c r="AI22" s="11" t="n">
        <f aca="false">AH22/12</f>
        <v>5.69232049553346</v>
      </c>
      <c r="AJ22" s="11" t="n">
        <f aca="false">AF22*AI22</f>
        <v>0.377112735132674</v>
      </c>
      <c r="AK22" s="11" t="s">
        <v>55</v>
      </c>
      <c r="AL22" s="11" t="s">
        <v>56</v>
      </c>
      <c r="AM22" s="11" t="s">
        <v>64</v>
      </c>
      <c r="AN22" s="11" t="s">
        <v>58</v>
      </c>
      <c r="AO22" s="17" t="s">
        <v>63</v>
      </c>
      <c r="AP22" s="11" t="s">
        <v>65</v>
      </c>
      <c r="AQ22" s="11" t="s">
        <v>61</v>
      </c>
    </row>
    <row r="23" customFormat="false" ht="13.8" hidden="false" customHeight="false" outlineLevel="0" collapsed="false">
      <c r="A23" s="11" t="s">
        <v>43</v>
      </c>
      <c r="B23" s="11" t="n">
        <v>1</v>
      </c>
      <c r="C23" s="11" t="s">
        <v>44</v>
      </c>
      <c r="D23" s="11" t="n">
        <v>2016</v>
      </c>
      <c r="E23" s="11" t="s">
        <v>45</v>
      </c>
      <c r="F23" s="11" t="s">
        <v>62</v>
      </c>
      <c r="G23" s="1" t="n">
        <v>10.25</v>
      </c>
      <c r="H23" s="1" t="n">
        <v>722.1</v>
      </c>
      <c r="I23" s="1" t="n">
        <f aca="false">(G23 +10) / (H23/1000)</f>
        <v>28.0432073120066</v>
      </c>
      <c r="J23" s="1" t="n">
        <v>6.8</v>
      </c>
      <c r="K23" s="1" t="s">
        <v>47</v>
      </c>
      <c r="L23" s="11" t="s">
        <v>48</v>
      </c>
      <c r="M23" s="11" t="s">
        <v>49</v>
      </c>
      <c r="N23" s="11" t="s">
        <v>50</v>
      </c>
      <c r="O23" s="11" t="s">
        <v>50</v>
      </c>
      <c r="P23" s="11" t="s">
        <v>51</v>
      </c>
      <c r="Q23" s="11" t="s">
        <v>52</v>
      </c>
      <c r="R23" s="11" t="n">
        <v>2.5</v>
      </c>
      <c r="S23" s="11" t="s">
        <v>53</v>
      </c>
      <c r="T23" s="16" t="n">
        <v>41699</v>
      </c>
      <c r="U23" s="11" t="n">
        <v>5</v>
      </c>
      <c r="V23" s="11" t="s">
        <v>54</v>
      </c>
      <c r="W23" s="11" t="n">
        <f aca="false">R23*U23</f>
        <v>12.5</v>
      </c>
      <c r="X23" s="14" t="n">
        <v>0.88</v>
      </c>
      <c r="Y23" s="14" t="n">
        <v>0.04</v>
      </c>
      <c r="Z23" s="13" t="n">
        <f aca="false">Y23*SQRT(AA23)</f>
        <v>0.08</v>
      </c>
      <c r="AA23" s="15" t="n">
        <v>4</v>
      </c>
      <c r="AB23" s="13" t="n">
        <v>0.86</v>
      </c>
      <c r="AC23" s="13" t="n">
        <v>0.11</v>
      </c>
      <c r="AD23" s="13" t="n">
        <f aca="false">AC23*SQRT(AE23)</f>
        <v>0.22</v>
      </c>
      <c r="AE23" s="11" t="n">
        <v>4</v>
      </c>
      <c r="AF23" s="11" t="n">
        <f aca="false">LN(AB23/X23)</f>
        <v>-0.0229895182246987</v>
      </c>
      <c r="AG23" s="11" t="n">
        <f aca="false">((AD23)^2/((AB23)^2 * AE23)) + ((Z23)^2/((X23)^2 * AA23))</f>
        <v>0.0184263104023171</v>
      </c>
      <c r="AH23" s="11" t="n">
        <f aca="false">1/AG23</f>
        <v>54.2702243784111</v>
      </c>
      <c r="AI23" s="11" t="n">
        <f aca="false">AH23/12</f>
        <v>4.52251869820093</v>
      </c>
      <c r="AJ23" s="11" t="n">
        <f aca="false">AF23*AI23</f>
        <v>-0.103970526033831</v>
      </c>
      <c r="AK23" s="11" t="s">
        <v>55</v>
      </c>
      <c r="AL23" s="11" t="s">
        <v>56</v>
      </c>
      <c r="AM23" s="11" t="s">
        <v>64</v>
      </c>
      <c r="AN23" s="11" t="s">
        <v>58</v>
      </c>
      <c r="AO23" s="17" t="s">
        <v>63</v>
      </c>
      <c r="AP23" s="11" t="s">
        <v>65</v>
      </c>
      <c r="AQ23" s="11" t="s">
        <v>61</v>
      </c>
    </row>
    <row r="24" customFormat="false" ht="13.8" hidden="false" customHeight="false" outlineLevel="0" collapsed="false">
      <c r="A24" s="11" t="s">
        <v>43</v>
      </c>
      <c r="B24" s="11" t="n">
        <v>1</v>
      </c>
      <c r="C24" s="11" t="s">
        <v>44</v>
      </c>
      <c r="D24" s="11" t="n">
        <v>2016</v>
      </c>
      <c r="E24" s="11" t="s">
        <v>45</v>
      </c>
      <c r="F24" s="11" t="s">
        <v>46</v>
      </c>
      <c r="G24" s="1" t="n">
        <v>10.25</v>
      </c>
      <c r="H24" s="1" t="n">
        <v>722.1</v>
      </c>
      <c r="I24" s="1" t="n">
        <f aca="false">(G24 +10) / (H24/1000)</f>
        <v>28.0432073120066</v>
      </c>
      <c r="J24" s="1" t="n">
        <v>6.8</v>
      </c>
      <c r="K24" s="1" t="s">
        <v>47</v>
      </c>
      <c r="L24" s="11" t="s">
        <v>48</v>
      </c>
      <c r="M24" s="11" t="s">
        <v>49</v>
      </c>
      <c r="N24" s="11" t="s">
        <v>50</v>
      </c>
      <c r="O24" s="11" t="s">
        <v>50</v>
      </c>
      <c r="P24" s="11" t="s">
        <v>51</v>
      </c>
      <c r="Q24" s="11" t="s">
        <v>52</v>
      </c>
      <c r="R24" s="11" t="n">
        <v>2.5</v>
      </c>
      <c r="S24" s="11" t="s">
        <v>53</v>
      </c>
      <c r="T24" s="16" t="n">
        <v>41883</v>
      </c>
      <c r="U24" s="11" t="n">
        <v>5</v>
      </c>
      <c r="V24" s="11" t="s">
        <v>54</v>
      </c>
      <c r="W24" s="11" t="n">
        <f aca="false">R24*U24</f>
        <v>12.5</v>
      </c>
      <c r="X24" s="13" t="n">
        <v>0.73</v>
      </c>
      <c r="Y24" s="13" t="n">
        <v>0.11</v>
      </c>
      <c r="Z24" s="13" t="n">
        <f aca="false">Y24*SQRT(AA24)</f>
        <v>0.22</v>
      </c>
      <c r="AA24" s="11" t="n">
        <v>4</v>
      </c>
      <c r="AB24" s="13" t="n">
        <v>0.55</v>
      </c>
      <c r="AC24" s="13" t="n">
        <v>0.04</v>
      </c>
      <c r="AD24" s="13" t="n">
        <f aca="false">AC24*SQRT(AE24)</f>
        <v>0.08</v>
      </c>
      <c r="AE24" s="11" t="n">
        <v>4</v>
      </c>
      <c r="AF24" s="11" t="n">
        <f aca="false">LN(AB24/X24)</f>
        <v>-0.28312625591592</v>
      </c>
      <c r="AG24" s="11" t="n">
        <f aca="false">((AD24)^2/((AB24)^2 * AE24)) + ((Z24)^2/((X24)^2 * AA24))</f>
        <v>0.027995204781571</v>
      </c>
      <c r="AH24" s="11" t="n">
        <f aca="false">1/AG24</f>
        <v>35.7204031119748</v>
      </c>
      <c r="AI24" s="11" t="n">
        <f aca="false">AH24/12</f>
        <v>2.97670025933123</v>
      </c>
      <c r="AJ24" s="11" t="n">
        <f aca="false">AF24*AI24</f>
        <v>-0.8427819994084</v>
      </c>
      <c r="AK24" s="11" t="s">
        <v>55</v>
      </c>
      <c r="AL24" s="11" t="s">
        <v>56</v>
      </c>
      <c r="AM24" s="11" t="s">
        <v>64</v>
      </c>
      <c r="AN24" s="11" t="s">
        <v>58</v>
      </c>
      <c r="AO24" s="17" t="s">
        <v>63</v>
      </c>
      <c r="AP24" s="11" t="s">
        <v>65</v>
      </c>
      <c r="AQ24" s="11" t="s">
        <v>61</v>
      </c>
    </row>
    <row r="25" customFormat="false" ht="13.8" hidden="false" customHeight="false" outlineLevel="0" collapsed="false">
      <c r="A25" s="11" t="s">
        <v>43</v>
      </c>
      <c r="B25" s="11" t="n">
        <v>1</v>
      </c>
      <c r="C25" s="11" t="s">
        <v>44</v>
      </c>
      <c r="D25" s="11" t="n">
        <v>2016</v>
      </c>
      <c r="E25" s="11" t="s">
        <v>45</v>
      </c>
      <c r="F25" s="11" t="s">
        <v>62</v>
      </c>
      <c r="G25" s="1" t="n">
        <v>10.25</v>
      </c>
      <c r="H25" s="1" t="n">
        <v>722.1</v>
      </c>
      <c r="I25" s="1" t="n">
        <f aca="false">(G25 +10) / (H25/1000)</f>
        <v>28.0432073120066</v>
      </c>
      <c r="J25" s="1" t="n">
        <v>6.8</v>
      </c>
      <c r="K25" s="1" t="s">
        <v>47</v>
      </c>
      <c r="L25" s="11" t="s">
        <v>48</v>
      </c>
      <c r="M25" s="11" t="s">
        <v>49</v>
      </c>
      <c r="N25" s="11" t="s">
        <v>50</v>
      </c>
      <c r="O25" s="11" t="s">
        <v>50</v>
      </c>
      <c r="P25" s="11" t="s">
        <v>51</v>
      </c>
      <c r="Q25" s="11" t="s">
        <v>52</v>
      </c>
      <c r="R25" s="11" t="n">
        <v>2.5</v>
      </c>
      <c r="S25" s="11" t="s">
        <v>53</v>
      </c>
      <c r="T25" s="16" t="n">
        <v>41883</v>
      </c>
      <c r="U25" s="11" t="n">
        <v>5</v>
      </c>
      <c r="V25" s="11" t="s">
        <v>54</v>
      </c>
      <c r="W25" s="11" t="n">
        <f aca="false">R25*U25</f>
        <v>12.5</v>
      </c>
      <c r="X25" s="14" t="n">
        <v>0.87</v>
      </c>
      <c r="Y25" s="14" t="n">
        <v>0.14</v>
      </c>
      <c r="Z25" s="13" t="n">
        <f aca="false">Y25*SQRT(AA25)</f>
        <v>0.28</v>
      </c>
      <c r="AA25" s="15" t="n">
        <v>4</v>
      </c>
      <c r="AB25" s="13" t="n">
        <v>0.7</v>
      </c>
      <c r="AC25" s="13" t="n">
        <v>0.05</v>
      </c>
      <c r="AD25" s="13" t="n">
        <f aca="false">AC25*SQRT(AE25)</f>
        <v>0.1</v>
      </c>
      <c r="AE25" s="11" t="n">
        <v>4</v>
      </c>
      <c r="AF25" s="11" t="n">
        <f aca="false">LN(AB25/X25)</f>
        <v>-0.217412876605225</v>
      </c>
      <c r="AG25" s="11" t="n">
        <f aca="false">((AD25)^2/((AB25)^2 * AE25)) + ((Z25)^2/((X25)^2 * AA25))</f>
        <v>0.0309971392441241</v>
      </c>
      <c r="AH25" s="11" t="n">
        <f aca="false">1/AG25</f>
        <v>32.2610416440144</v>
      </c>
      <c r="AI25" s="11" t="n">
        <f aca="false">AH25/12</f>
        <v>2.6884201370012</v>
      </c>
      <c r="AJ25" s="11" t="n">
        <f aca="false">AF25*AI25</f>
        <v>-0.584497155508844</v>
      </c>
      <c r="AK25" s="11" t="s">
        <v>55</v>
      </c>
      <c r="AL25" s="11" t="s">
        <v>56</v>
      </c>
      <c r="AM25" s="11" t="s">
        <v>64</v>
      </c>
      <c r="AN25" s="11" t="s">
        <v>58</v>
      </c>
      <c r="AO25" s="17" t="s">
        <v>63</v>
      </c>
      <c r="AP25" s="11" t="s">
        <v>65</v>
      </c>
      <c r="AQ25" s="11" t="s">
        <v>61</v>
      </c>
    </row>
    <row r="26" customFormat="false" ht="13.8" hidden="false" customHeight="false" outlineLevel="0" collapsed="false">
      <c r="A26" s="11" t="s">
        <v>43</v>
      </c>
      <c r="B26" s="11" t="n">
        <v>1</v>
      </c>
      <c r="C26" s="11" t="s">
        <v>44</v>
      </c>
      <c r="D26" s="11" t="n">
        <v>2016</v>
      </c>
      <c r="E26" s="11" t="s">
        <v>45</v>
      </c>
      <c r="F26" s="11" t="s">
        <v>46</v>
      </c>
      <c r="G26" s="1" t="n">
        <v>10.25</v>
      </c>
      <c r="H26" s="1" t="n">
        <v>722.1</v>
      </c>
      <c r="I26" s="1" t="n">
        <f aca="false">(G26 +10) / (H26/1000)</f>
        <v>28.0432073120066</v>
      </c>
      <c r="J26" s="1" t="n">
        <v>6.8</v>
      </c>
      <c r="K26" s="1" t="s">
        <v>47</v>
      </c>
      <c r="L26" s="11" t="s">
        <v>48</v>
      </c>
      <c r="M26" s="11" t="s">
        <v>49</v>
      </c>
      <c r="N26" s="11" t="s">
        <v>50</v>
      </c>
      <c r="O26" s="11" t="s">
        <v>50</v>
      </c>
      <c r="P26" s="11" t="s">
        <v>51</v>
      </c>
      <c r="Q26" s="11" t="s">
        <v>52</v>
      </c>
      <c r="R26" s="11" t="n">
        <v>2.5</v>
      </c>
      <c r="S26" s="11" t="s">
        <v>53</v>
      </c>
      <c r="T26" s="12" t="n">
        <v>41579</v>
      </c>
      <c r="U26" s="11" t="n">
        <v>5</v>
      </c>
      <c r="V26" s="11" t="s">
        <v>54</v>
      </c>
      <c r="W26" s="11" t="n">
        <f aca="false">R26*U26</f>
        <v>12.5</v>
      </c>
      <c r="X26" s="13" t="n">
        <v>2.27</v>
      </c>
      <c r="Y26" s="13" t="n">
        <v>0.27</v>
      </c>
      <c r="Z26" s="13" t="n">
        <f aca="false">Y26*SQRT(AA26)</f>
        <v>0.603738353924943</v>
      </c>
      <c r="AA26" s="11" t="n">
        <v>5</v>
      </c>
      <c r="AB26" s="13" t="n">
        <v>2.22</v>
      </c>
      <c r="AC26" s="13" t="n">
        <v>0.14</v>
      </c>
      <c r="AD26" s="13" t="n">
        <f aca="false">AC26*SQRT(AE26)</f>
        <v>0.28</v>
      </c>
      <c r="AE26" s="11" t="n">
        <v>4</v>
      </c>
      <c r="AF26" s="11" t="n">
        <f aca="false">LN(AB26/X26)</f>
        <v>-0.0222726356091232</v>
      </c>
      <c r="AG26" s="11" t="n">
        <f aca="false">((AD26)^2/((AB26)^2 * AE26)) + ((Z26)^2/((X26)^2 * AA26))</f>
        <v>0.0181243232466553</v>
      </c>
      <c r="AH26" s="11" t="n">
        <f aca="false">1/AG26</f>
        <v>55.1744739039866</v>
      </c>
      <c r="AI26" s="11" t="n">
        <f aca="false">AH26/12</f>
        <v>4.59787282533221</v>
      </c>
      <c r="AJ26" s="11" t="n">
        <f aca="false">AF26*AI26</f>
        <v>-0.102406746015714</v>
      </c>
      <c r="AK26" s="11" t="s">
        <v>55</v>
      </c>
      <c r="AL26" s="11" t="s">
        <v>56</v>
      </c>
      <c r="AM26" s="11" t="s">
        <v>66</v>
      </c>
      <c r="AN26" s="11" t="s">
        <v>58</v>
      </c>
      <c r="AO26" s="11" t="s">
        <v>59</v>
      </c>
      <c r="AP26" s="11" t="s">
        <v>65</v>
      </c>
      <c r="AQ26" s="11" t="s">
        <v>61</v>
      </c>
    </row>
    <row r="27" customFormat="false" ht="13.8" hidden="false" customHeight="false" outlineLevel="0" collapsed="false">
      <c r="A27" s="11" t="s">
        <v>43</v>
      </c>
      <c r="B27" s="11" t="n">
        <v>1</v>
      </c>
      <c r="C27" s="11" t="s">
        <v>44</v>
      </c>
      <c r="D27" s="11" t="n">
        <v>2016</v>
      </c>
      <c r="E27" s="11" t="s">
        <v>45</v>
      </c>
      <c r="F27" s="11" t="s">
        <v>62</v>
      </c>
      <c r="G27" s="1" t="n">
        <v>10.25</v>
      </c>
      <c r="H27" s="1" t="n">
        <v>722.1</v>
      </c>
      <c r="I27" s="1" t="n">
        <f aca="false">(G27 +10) / (H27/1000)</f>
        <v>28.0432073120066</v>
      </c>
      <c r="J27" s="1" t="n">
        <v>6.8</v>
      </c>
      <c r="K27" s="1" t="s">
        <v>47</v>
      </c>
      <c r="L27" s="11" t="s">
        <v>48</v>
      </c>
      <c r="M27" s="11" t="s">
        <v>49</v>
      </c>
      <c r="N27" s="11" t="s">
        <v>50</v>
      </c>
      <c r="O27" s="11" t="s">
        <v>50</v>
      </c>
      <c r="P27" s="11" t="s">
        <v>51</v>
      </c>
      <c r="Q27" s="11" t="s">
        <v>52</v>
      </c>
      <c r="R27" s="11" t="n">
        <v>2.5</v>
      </c>
      <c r="S27" s="11" t="s">
        <v>53</v>
      </c>
      <c r="T27" s="12" t="n">
        <v>41579</v>
      </c>
      <c r="U27" s="11" t="n">
        <v>5</v>
      </c>
      <c r="V27" s="11" t="s">
        <v>54</v>
      </c>
      <c r="W27" s="11" t="n">
        <f aca="false">R27*U27</f>
        <v>12.5</v>
      </c>
      <c r="X27" s="14" t="n">
        <v>2.19</v>
      </c>
      <c r="Y27" s="14" t="n">
        <v>0.27</v>
      </c>
      <c r="Z27" s="13" t="n">
        <f aca="false">Y27*SQRT(AA27)</f>
        <v>0.54</v>
      </c>
      <c r="AA27" s="15" t="n">
        <v>4</v>
      </c>
      <c r="AB27" s="13" t="n">
        <v>2.34</v>
      </c>
      <c r="AC27" s="13" t="n">
        <v>0.13</v>
      </c>
      <c r="AD27" s="13" t="n">
        <f aca="false">AC27*SQRT(AE27)</f>
        <v>0.26</v>
      </c>
      <c r="AE27" s="11" t="n">
        <v>4</v>
      </c>
      <c r="AF27" s="11" t="n">
        <f aca="false">LN(AB27/X27)</f>
        <v>0.0662493855412007</v>
      </c>
      <c r="AG27" s="11" t="n">
        <f aca="false">((AD27)^2/((AB27)^2 * AE27)) + ((Z27)^2/((X27)^2 * AA27))</f>
        <v>0.0182862696311123</v>
      </c>
      <c r="AH27" s="11" t="n">
        <f aca="false">1/AG27</f>
        <v>54.6858391663764</v>
      </c>
      <c r="AI27" s="11" t="n">
        <f aca="false">AH27/12</f>
        <v>4.5571532638647</v>
      </c>
      <c r="AJ27" s="11" t="n">
        <f aca="false">AF27*AI27</f>
        <v>0.301908603548114</v>
      </c>
      <c r="AK27" s="11" t="s">
        <v>55</v>
      </c>
      <c r="AL27" s="11" t="s">
        <v>56</v>
      </c>
      <c r="AM27" s="11" t="s">
        <v>66</v>
      </c>
      <c r="AN27" s="11" t="s">
        <v>58</v>
      </c>
      <c r="AO27" s="11" t="s">
        <v>59</v>
      </c>
      <c r="AP27" s="11" t="s">
        <v>65</v>
      </c>
      <c r="AQ27" s="11" t="s">
        <v>61</v>
      </c>
    </row>
    <row r="28" customFormat="false" ht="13.8" hidden="false" customHeight="false" outlineLevel="0" collapsed="false">
      <c r="A28" s="11" t="s">
        <v>43</v>
      </c>
      <c r="B28" s="11" t="n">
        <v>1</v>
      </c>
      <c r="C28" s="11" t="s">
        <v>44</v>
      </c>
      <c r="D28" s="11" t="n">
        <v>2016</v>
      </c>
      <c r="E28" s="11" t="s">
        <v>45</v>
      </c>
      <c r="F28" s="11" t="s">
        <v>46</v>
      </c>
      <c r="G28" s="1" t="n">
        <v>10.25</v>
      </c>
      <c r="H28" s="1" t="n">
        <v>722.1</v>
      </c>
      <c r="I28" s="1" t="n">
        <f aca="false">(G28 +10) / (H28/1000)</f>
        <v>28.0432073120066</v>
      </c>
      <c r="J28" s="1" t="n">
        <v>6.8</v>
      </c>
      <c r="K28" s="1" t="s">
        <v>47</v>
      </c>
      <c r="L28" s="11" t="s">
        <v>48</v>
      </c>
      <c r="M28" s="11" t="s">
        <v>49</v>
      </c>
      <c r="N28" s="11" t="s">
        <v>50</v>
      </c>
      <c r="O28" s="11" t="s">
        <v>50</v>
      </c>
      <c r="P28" s="11" t="s">
        <v>51</v>
      </c>
      <c r="Q28" s="11" t="s">
        <v>52</v>
      </c>
      <c r="R28" s="11" t="n">
        <v>2.5</v>
      </c>
      <c r="S28" s="11" t="s">
        <v>53</v>
      </c>
      <c r="T28" s="16" t="n">
        <v>41699</v>
      </c>
      <c r="U28" s="11" t="n">
        <v>5</v>
      </c>
      <c r="V28" s="11" t="s">
        <v>54</v>
      </c>
      <c r="W28" s="11" t="n">
        <f aca="false">R28*U28</f>
        <v>12.5</v>
      </c>
      <c r="X28" s="13" t="n">
        <v>1.48</v>
      </c>
      <c r="Y28" s="13" t="n">
        <v>0.14</v>
      </c>
      <c r="Z28" s="13" t="n">
        <f aca="false">Y28*SQRT(AA28)</f>
        <v>0.313049516849971</v>
      </c>
      <c r="AA28" s="11" t="n">
        <v>5</v>
      </c>
      <c r="AB28" s="13" t="n">
        <v>1.3</v>
      </c>
      <c r="AC28" s="13" t="n">
        <v>0.06</v>
      </c>
      <c r="AD28" s="13" t="n">
        <f aca="false">AC28*SQRT(AE28)</f>
        <v>0.12</v>
      </c>
      <c r="AE28" s="11" t="n">
        <v>4</v>
      </c>
      <c r="AF28" s="11" t="n">
        <f aca="false">LN(AB28/X28)</f>
        <v>-0.129677823308533</v>
      </c>
      <c r="AG28" s="11" t="n">
        <f aca="false">((AD28)^2/((AB28)^2 * AE28)) + ((Z28)^2/((X28)^2 * AA28))</f>
        <v>0.0110783148413086</v>
      </c>
      <c r="AH28" s="11" t="n">
        <f aca="false">1/AG28</f>
        <v>90.2664362156616</v>
      </c>
      <c r="AI28" s="11" t="n">
        <f aca="false">AH28/12</f>
        <v>7.5222030179718</v>
      </c>
      <c r="AJ28" s="11" t="n">
        <f aca="false">AF28*AI28</f>
        <v>-0.975462913855461</v>
      </c>
      <c r="AK28" s="11" t="s">
        <v>55</v>
      </c>
      <c r="AL28" s="11" t="s">
        <v>56</v>
      </c>
      <c r="AM28" s="11" t="s">
        <v>66</v>
      </c>
      <c r="AN28" s="11" t="s">
        <v>58</v>
      </c>
      <c r="AO28" s="11" t="s">
        <v>59</v>
      </c>
      <c r="AP28" s="11" t="s">
        <v>65</v>
      </c>
      <c r="AQ28" s="11" t="s">
        <v>61</v>
      </c>
    </row>
    <row r="29" customFormat="false" ht="13.8" hidden="false" customHeight="false" outlineLevel="0" collapsed="false">
      <c r="A29" s="11" t="s">
        <v>43</v>
      </c>
      <c r="B29" s="11" t="n">
        <v>1</v>
      </c>
      <c r="C29" s="11" t="s">
        <v>44</v>
      </c>
      <c r="D29" s="11" t="n">
        <v>2016</v>
      </c>
      <c r="E29" s="11" t="s">
        <v>45</v>
      </c>
      <c r="F29" s="11" t="s">
        <v>62</v>
      </c>
      <c r="G29" s="1" t="n">
        <v>10.25</v>
      </c>
      <c r="H29" s="1" t="n">
        <v>722.1</v>
      </c>
      <c r="I29" s="1" t="n">
        <f aca="false">(G29 +10) / (H29/1000)</f>
        <v>28.0432073120066</v>
      </c>
      <c r="J29" s="1" t="n">
        <v>6.8</v>
      </c>
      <c r="K29" s="1" t="s">
        <v>47</v>
      </c>
      <c r="L29" s="11" t="s">
        <v>48</v>
      </c>
      <c r="M29" s="11" t="s">
        <v>49</v>
      </c>
      <c r="N29" s="11" t="s">
        <v>50</v>
      </c>
      <c r="O29" s="11" t="s">
        <v>50</v>
      </c>
      <c r="P29" s="11" t="s">
        <v>51</v>
      </c>
      <c r="Q29" s="11" t="s">
        <v>52</v>
      </c>
      <c r="R29" s="11" t="n">
        <v>2.5</v>
      </c>
      <c r="S29" s="11" t="s">
        <v>53</v>
      </c>
      <c r="T29" s="16" t="n">
        <v>41699</v>
      </c>
      <c r="U29" s="11" t="n">
        <v>5</v>
      </c>
      <c r="V29" s="11" t="s">
        <v>54</v>
      </c>
      <c r="W29" s="11" t="n">
        <f aca="false">R29*U29</f>
        <v>12.5</v>
      </c>
      <c r="X29" s="14" t="n">
        <v>1.42</v>
      </c>
      <c r="Y29" s="14" t="n">
        <v>0.11</v>
      </c>
      <c r="Z29" s="13" t="n">
        <f aca="false">Y29*SQRT(AA29)</f>
        <v>0.22</v>
      </c>
      <c r="AA29" s="15" t="n">
        <v>4</v>
      </c>
      <c r="AB29" s="13" t="n">
        <v>1.29</v>
      </c>
      <c r="AC29" s="13" t="n">
        <v>0.07</v>
      </c>
      <c r="AD29" s="13" t="n">
        <f aca="false">AC29*SQRT(AE29)</f>
        <v>0.14</v>
      </c>
      <c r="AE29" s="11" t="n">
        <v>4</v>
      </c>
      <c r="AF29" s="11" t="n">
        <f aca="false">LN(AB29/X29)</f>
        <v>-0.0960146532395885</v>
      </c>
      <c r="AG29" s="11" t="n">
        <f aca="false">((AD29)^2/((AB29)^2 * AE29)) + ((Z29)^2/((X29)^2 * AA29))</f>
        <v>0.00894532807661271</v>
      </c>
      <c r="AH29" s="11" t="n">
        <f aca="false">1/AG29</f>
        <v>111.790198351078</v>
      </c>
      <c r="AI29" s="11" t="n">
        <f aca="false">AH29/12</f>
        <v>9.31584986258982</v>
      </c>
      <c r="AJ29" s="11" t="n">
        <f aca="false">AF29*AI29</f>
        <v>-0.894458094188629</v>
      </c>
      <c r="AK29" s="11" t="s">
        <v>55</v>
      </c>
      <c r="AL29" s="11" t="s">
        <v>56</v>
      </c>
      <c r="AM29" s="11" t="s">
        <v>66</v>
      </c>
      <c r="AN29" s="11" t="s">
        <v>58</v>
      </c>
      <c r="AO29" s="11" t="s">
        <v>59</v>
      </c>
      <c r="AP29" s="11" t="s">
        <v>65</v>
      </c>
      <c r="AQ29" s="11" t="s">
        <v>61</v>
      </c>
    </row>
    <row r="30" customFormat="false" ht="13.8" hidden="false" customHeight="false" outlineLevel="0" collapsed="false">
      <c r="A30" s="11" t="s">
        <v>43</v>
      </c>
      <c r="B30" s="11" t="n">
        <v>1</v>
      </c>
      <c r="C30" s="11" t="s">
        <v>44</v>
      </c>
      <c r="D30" s="11" t="n">
        <v>2016</v>
      </c>
      <c r="E30" s="11" t="s">
        <v>45</v>
      </c>
      <c r="F30" s="11" t="s">
        <v>46</v>
      </c>
      <c r="G30" s="1" t="n">
        <v>10.25</v>
      </c>
      <c r="H30" s="1" t="n">
        <v>722.1</v>
      </c>
      <c r="I30" s="1" t="n">
        <f aca="false">(G30 +10) / (H30/1000)</f>
        <v>28.0432073120066</v>
      </c>
      <c r="J30" s="1" t="n">
        <v>6.8</v>
      </c>
      <c r="K30" s="1" t="s">
        <v>47</v>
      </c>
      <c r="L30" s="11" t="s">
        <v>48</v>
      </c>
      <c r="M30" s="11" t="s">
        <v>49</v>
      </c>
      <c r="N30" s="11" t="s">
        <v>50</v>
      </c>
      <c r="O30" s="11" t="s">
        <v>50</v>
      </c>
      <c r="P30" s="11" t="s">
        <v>51</v>
      </c>
      <c r="Q30" s="11" t="s">
        <v>52</v>
      </c>
      <c r="R30" s="11" t="n">
        <v>2.5</v>
      </c>
      <c r="S30" s="11" t="s">
        <v>53</v>
      </c>
      <c r="T30" s="16" t="n">
        <v>41883</v>
      </c>
      <c r="U30" s="11" t="n">
        <v>5</v>
      </c>
      <c r="V30" s="11" t="s">
        <v>54</v>
      </c>
      <c r="W30" s="11" t="n">
        <f aca="false">R30*U30</f>
        <v>12.5</v>
      </c>
      <c r="X30" s="13" t="n">
        <v>1.95</v>
      </c>
      <c r="Y30" s="13" t="n">
        <v>0.13</v>
      </c>
      <c r="Z30" s="13" t="n">
        <f aca="false">Y30*SQRT(AA30)</f>
        <v>0.290688837074973</v>
      </c>
      <c r="AA30" s="11" t="n">
        <v>5</v>
      </c>
      <c r="AB30" s="13" t="n">
        <v>1.97</v>
      </c>
      <c r="AC30" s="13" t="n">
        <v>0.07</v>
      </c>
      <c r="AD30" s="13" t="n">
        <f aca="false">AC30*SQRT(AE30)</f>
        <v>0.14</v>
      </c>
      <c r="AE30" s="11" t="n">
        <v>4</v>
      </c>
      <c r="AF30" s="11" t="n">
        <f aca="false">LN(AB30/X30)</f>
        <v>0.0102041701742417</v>
      </c>
      <c r="AG30" s="11" t="n">
        <f aca="false">((AD30)^2/((AB30)^2 * AE30)) + ((Z30)^2/((X30)^2 * AA30))</f>
        <v>0.00570703817270335</v>
      </c>
      <c r="AH30" s="11" t="n">
        <f aca="false">1/AG30</f>
        <v>175.222237829594</v>
      </c>
      <c r="AI30" s="11" t="n">
        <f aca="false">AH30/12</f>
        <v>14.6018531524662</v>
      </c>
      <c r="AJ30" s="11" t="n">
        <f aca="false">AF30*AI30</f>
        <v>0.148999794427053</v>
      </c>
      <c r="AK30" s="11" t="s">
        <v>55</v>
      </c>
      <c r="AL30" s="11" t="s">
        <v>56</v>
      </c>
      <c r="AM30" s="11" t="s">
        <v>66</v>
      </c>
      <c r="AN30" s="11" t="s">
        <v>58</v>
      </c>
      <c r="AO30" s="11" t="s">
        <v>59</v>
      </c>
      <c r="AP30" s="11" t="s">
        <v>65</v>
      </c>
      <c r="AQ30" s="11" t="s">
        <v>61</v>
      </c>
    </row>
    <row r="31" customFormat="false" ht="13.8" hidden="false" customHeight="false" outlineLevel="0" collapsed="false">
      <c r="A31" s="11" t="s">
        <v>43</v>
      </c>
      <c r="B31" s="11" t="n">
        <v>1</v>
      </c>
      <c r="C31" s="11" t="s">
        <v>44</v>
      </c>
      <c r="D31" s="11" t="n">
        <v>2016</v>
      </c>
      <c r="E31" s="11" t="s">
        <v>45</v>
      </c>
      <c r="F31" s="11" t="s">
        <v>62</v>
      </c>
      <c r="G31" s="1" t="n">
        <v>10.25</v>
      </c>
      <c r="H31" s="1" t="n">
        <v>722.1</v>
      </c>
      <c r="I31" s="1" t="n">
        <f aca="false">(G31 +10) / (H31/1000)</f>
        <v>28.0432073120066</v>
      </c>
      <c r="J31" s="1" t="n">
        <v>6.8</v>
      </c>
      <c r="K31" s="1" t="s">
        <v>47</v>
      </c>
      <c r="L31" s="11" t="s">
        <v>48</v>
      </c>
      <c r="M31" s="11" t="s">
        <v>49</v>
      </c>
      <c r="N31" s="11" t="s">
        <v>50</v>
      </c>
      <c r="O31" s="11" t="s">
        <v>50</v>
      </c>
      <c r="P31" s="11" t="s">
        <v>51</v>
      </c>
      <c r="Q31" s="11" t="s">
        <v>52</v>
      </c>
      <c r="R31" s="11" t="n">
        <v>2.5</v>
      </c>
      <c r="S31" s="11" t="s">
        <v>53</v>
      </c>
      <c r="T31" s="16" t="n">
        <v>41883</v>
      </c>
      <c r="U31" s="11" t="n">
        <v>5</v>
      </c>
      <c r="V31" s="11" t="s">
        <v>54</v>
      </c>
      <c r="W31" s="11" t="n">
        <f aca="false">R31*U31</f>
        <v>12.5</v>
      </c>
      <c r="X31" s="14" t="n">
        <v>2.01</v>
      </c>
      <c r="Y31" s="14" t="n">
        <v>0.07</v>
      </c>
      <c r="Z31" s="13" t="n">
        <f aca="false">Y31*SQRT(AA31)</f>
        <v>0.14</v>
      </c>
      <c r="AA31" s="15" t="n">
        <v>4</v>
      </c>
      <c r="AB31" s="13" t="n">
        <v>1.83</v>
      </c>
      <c r="AC31" s="13" t="n">
        <v>0.04</v>
      </c>
      <c r="AD31" s="13" t="n">
        <f aca="false">AC31*SQRT(AE31)</f>
        <v>0.08</v>
      </c>
      <c r="AE31" s="11" t="n">
        <v>4</v>
      </c>
      <c r="AF31" s="11" t="n">
        <f aca="false">LN(AB31/X31)</f>
        <v>-0.0938187552176546</v>
      </c>
      <c r="AG31" s="11" t="n">
        <f aca="false">((AD31)^2/((AB31)^2 * AE31)) + ((Z31)^2/((X31)^2 * AA31))</f>
        <v>0.0016906100859177</v>
      </c>
      <c r="AH31" s="11" t="n">
        <f aca="false">1/AG31</f>
        <v>591.502445377391</v>
      </c>
      <c r="AI31" s="11" t="n">
        <f aca="false">AH31/12</f>
        <v>49.2918704481159</v>
      </c>
      <c r="AJ31" s="11" t="n">
        <f aca="false">AF31*AI31</f>
        <v>-4.62450192779213</v>
      </c>
      <c r="AK31" s="11" t="s">
        <v>55</v>
      </c>
      <c r="AL31" s="11" t="s">
        <v>56</v>
      </c>
      <c r="AM31" s="11" t="s">
        <v>66</v>
      </c>
      <c r="AN31" s="11" t="s">
        <v>58</v>
      </c>
      <c r="AO31" s="11" t="s">
        <v>59</v>
      </c>
      <c r="AP31" s="11" t="s">
        <v>65</v>
      </c>
      <c r="AQ31" s="11" t="s">
        <v>61</v>
      </c>
    </row>
    <row r="32" customFormat="false" ht="13.8" hidden="false" customHeight="false" outlineLevel="0" collapsed="false">
      <c r="A32" s="11" t="s">
        <v>43</v>
      </c>
      <c r="B32" s="11" t="n">
        <v>1</v>
      </c>
      <c r="C32" s="11" t="s">
        <v>44</v>
      </c>
      <c r="D32" s="11" t="n">
        <v>2016</v>
      </c>
      <c r="E32" s="11" t="s">
        <v>45</v>
      </c>
      <c r="F32" s="11" t="s">
        <v>46</v>
      </c>
      <c r="G32" s="1" t="n">
        <v>10.25</v>
      </c>
      <c r="H32" s="1" t="n">
        <v>722.1</v>
      </c>
      <c r="I32" s="1" t="n">
        <f aca="false">(G32 +10) / (H32/1000)</f>
        <v>28.0432073120066</v>
      </c>
      <c r="J32" s="1" t="n">
        <v>6.8</v>
      </c>
      <c r="K32" s="1" t="s">
        <v>47</v>
      </c>
      <c r="L32" s="11" t="s">
        <v>48</v>
      </c>
      <c r="M32" s="11" t="s">
        <v>49</v>
      </c>
      <c r="N32" s="11" t="s">
        <v>50</v>
      </c>
      <c r="O32" s="11" t="s">
        <v>50</v>
      </c>
      <c r="P32" s="11" t="s">
        <v>51</v>
      </c>
      <c r="Q32" s="11" t="s">
        <v>52</v>
      </c>
      <c r="R32" s="11" t="n">
        <v>2.5</v>
      </c>
      <c r="S32" s="11" t="s">
        <v>53</v>
      </c>
      <c r="T32" s="12" t="n">
        <v>41579</v>
      </c>
      <c r="U32" s="11" t="n">
        <v>5</v>
      </c>
      <c r="V32" s="11" t="s">
        <v>54</v>
      </c>
      <c r="W32" s="11" t="n">
        <f aca="false">R32*U32</f>
        <v>12.5</v>
      </c>
      <c r="X32" s="13" t="n">
        <v>1.98</v>
      </c>
      <c r="Y32" s="13" t="n">
        <v>0.15</v>
      </c>
      <c r="Z32" s="13" t="n">
        <f aca="false">Y32*SQRT(AA32)</f>
        <v>0.335410196624968</v>
      </c>
      <c r="AA32" s="11" t="n">
        <v>5</v>
      </c>
      <c r="AB32" s="13" t="n">
        <v>2.16</v>
      </c>
      <c r="AC32" s="13" t="n">
        <v>0.17</v>
      </c>
      <c r="AD32" s="13" t="n">
        <f aca="false">AC32*SQRT(AE32)</f>
        <v>0.34</v>
      </c>
      <c r="AE32" s="11" t="n">
        <v>4</v>
      </c>
      <c r="AF32" s="11" t="n">
        <f aca="false">LN(AB32/X32)</f>
        <v>0.0870113769896299</v>
      </c>
      <c r="AG32" s="11" t="n">
        <f aca="false">((AD32)^2/((AB32)^2 * AE32)) + ((Z32)^2/((X32)^2 * AA32))</f>
        <v>0.0119334832613452</v>
      </c>
      <c r="AH32" s="11" t="n">
        <f aca="false">1/AG32</f>
        <v>83.7978298623997</v>
      </c>
      <c r="AI32" s="11" t="n">
        <f aca="false">AH32/12</f>
        <v>6.98315248853331</v>
      </c>
      <c r="AJ32" s="11" t="n">
        <f aca="false">AF32*AI32</f>
        <v>0.607613713755844</v>
      </c>
      <c r="AK32" s="11" t="s">
        <v>55</v>
      </c>
      <c r="AL32" s="11" t="s">
        <v>56</v>
      </c>
      <c r="AM32" s="11" t="s">
        <v>66</v>
      </c>
      <c r="AN32" s="11" t="s">
        <v>58</v>
      </c>
      <c r="AO32" s="17" t="s">
        <v>63</v>
      </c>
      <c r="AP32" s="11" t="s">
        <v>65</v>
      </c>
      <c r="AQ32" s="11" t="s">
        <v>61</v>
      </c>
    </row>
    <row r="33" customFormat="false" ht="13.8" hidden="false" customHeight="false" outlineLevel="0" collapsed="false">
      <c r="A33" s="11" t="s">
        <v>43</v>
      </c>
      <c r="B33" s="11" t="n">
        <v>1</v>
      </c>
      <c r="C33" s="11" t="s">
        <v>44</v>
      </c>
      <c r="D33" s="11" t="n">
        <v>2016</v>
      </c>
      <c r="E33" s="11" t="s">
        <v>45</v>
      </c>
      <c r="F33" s="11" t="s">
        <v>62</v>
      </c>
      <c r="G33" s="1" t="n">
        <v>10.25</v>
      </c>
      <c r="H33" s="1" t="n">
        <v>722.1</v>
      </c>
      <c r="I33" s="1" t="n">
        <f aca="false">(G33 +10) / (H33/1000)</f>
        <v>28.0432073120066</v>
      </c>
      <c r="J33" s="1" t="n">
        <v>6.8</v>
      </c>
      <c r="K33" s="1" t="s">
        <v>47</v>
      </c>
      <c r="L33" s="11" t="s">
        <v>48</v>
      </c>
      <c r="M33" s="11" t="s">
        <v>49</v>
      </c>
      <c r="N33" s="11" t="s">
        <v>50</v>
      </c>
      <c r="O33" s="11" t="s">
        <v>50</v>
      </c>
      <c r="P33" s="11" t="s">
        <v>51</v>
      </c>
      <c r="Q33" s="11" t="s">
        <v>52</v>
      </c>
      <c r="R33" s="11" t="n">
        <v>2.5</v>
      </c>
      <c r="S33" s="11" t="s">
        <v>53</v>
      </c>
      <c r="T33" s="12" t="n">
        <v>41579</v>
      </c>
      <c r="U33" s="11" t="n">
        <v>5</v>
      </c>
      <c r="V33" s="11" t="s">
        <v>54</v>
      </c>
      <c r="W33" s="11" t="n">
        <f aca="false">R33*U33</f>
        <v>12.5</v>
      </c>
      <c r="X33" s="14" t="n">
        <v>1.95</v>
      </c>
      <c r="Y33" s="14" t="n">
        <v>0.11</v>
      </c>
      <c r="Z33" s="13" t="n">
        <f aca="false">Y33*SQRT(AA33)</f>
        <v>0.22</v>
      </c>
      <c r="AA33" s="15" t="n">
        <v>4</v>
      </c>
      <c r="AB33" s="13" t="n">
        <v>1.97</v>
      </c>
      <c r="AC33" s="13" t="n">
        <v>0.21</v>
      </c>
      <c r="AD33" s="13" t="n">
        <f aca="false">AC33*SQRT(AE33)</f>
        <v>0.42</v>
      </c>
      <c r="AE33" s="11" t="n">
        <v>4</v>
      </c>
      <c r="AF33" s="11" t="n">
        <f aca="false">LN(AB33/X33)</f>
        <v>0.0102041701742417</v>
      </c>
      <c r="AG33" s="11" t="n">
        <f aca="false">((AD33)^2/((AB33)^2 * AE33)) + ((Z33)^2/((X33)^2 * AA33))</f>
        <v>0.0145454605826011</v>
      </c>
      <c r="AH33" s="11" t="n">
        <f aca="false">1/AG33</f>
        <v>68.7499714650613</v>
      </c>
      <c r="AI33" s="11" t="n">
        <f aca="false">AH33/12</f>
        <v>5.72916428875511</v>
      </c>
      <c r="AJ33" s="11" t="n">
        <f aca="false">AF33*AI33</f>
        <v>0.0584613673586456</v>
      </c>
      <c r="AK33" s="11" t="s">
        <v>55</v>
      </c>
      <c r="AL33" s="11" t="s">
        <v>56</v>
      </c>
      <c r="AM33" s="11" t="s">
        <v>66</v>
      </c>
      <c r="AN33" s="11" t="s">
        <v>58</v>
      </c>
      <c r="AO33" s="17" t="s">
        <v>63</v>
      </c>
      <c r="AP33" s="11" t="s">
        <v>65</v>
      </c>
      <c r="AQ33" s="11" t="s">
        <v>61</v>
      </c>
    </row>
    <row r="34" customFormat="false" ht="13.8" hidden="false" customHeight="false" outlineLevel="0" collapsed="false">
      <c r="A34" s="11" t="s">
        <v>43</v>
      </c>
      <c r="B34" s="11" t="n">
        <v>1</v>
      </c>
      <c r="C34" s="11" t="s">
        <v>44</v>
      </c>
      <c r="D34" s="11" t="n">
        <v>2016</v>
      </c>
      <c r="E34" s="11" t="s">
        <v>45</v>
      </c>
      <c r="F34" s="11" t="s">
        <v>46</v>
      </c>
      <c r="G34" s="1" t="n">
        <v>10.25</v>
      </c>
      <c r="H34" s="1" t="n">
        <v>722.1</v>
      </c>
      <c r="I34" s="1" t="n">
        <f aca="false">(G34 +10) / (H34/1000)</f>
        <v>28.0432073120066</v>
      </c>
      <c r="J34" s="1" t="n">
        <v>6.8</v>
      </c>
      <c r="K34" s="1" t="s">
        <v>47</v>
      </c>
      <c r="L34" s="11" t="s">
        <v>48</v>
      </c>
      <c r="M34" s="11" t="s">
        <v>49</v>
      </c>
      <c r="N34" s="11" t="s">
        <v>50</v>
      </c>
      <c r="O34" s="11" t="s">
        <v>50</v>
      </c>
      <c r="P34" s="11" t="s">
        <v>51</v>
      </c>
      <c r="Q34" s="11" t="s">
        <v>52</v>
      </c>
      <c r="R34" s="11" t="n">
        <v>2.5</v>
      </c>
      <c r="S34" s="11" t="s">
        <v>53</v>
      </c>
      <c r="T34" s="16" t="n">
        <v>41699</v>
      </c>
      <c r="U34" s="11" t="n">
        <v>5</v>
      </c>
      <c r="V34" s="11" t="s">
        <v>54</v>
      </c>
      <c r="W34" s="11" t="n">
        <f aca="false">R34*U34</f>
        <v>12.5</v>
      </c>
      <c r="X34" s="13" t="n">
        <v>1.65</v>
      </c>
      <c r="Y34" s="13" t="n">
        <v>0.14</v>
      </c>
      <c r="Z34" s="13" t="n">
        <f aca="false">Y34*SQRT(AA34)</f>
        <v>0.313049516849971</v>
      </c>
      <c r="AA34" s="11" t="n">
        <v>5</v>
      </c>
      <c r="AB34" s="13" t="n">
        <v>1.77</v>
      </c>
      <c r="AC34" s="13" t="n">
        <v>0.16</v>
      </c>
      <c r="AD34" s="13" t="n">
        <f aca="false">AC34*SQRT(AE34)</f>
        <v>0.32</v>
      </c>
      <c r="AE34" s="11" t="n">
        <v>4</v>
      </c>
      <c r="AF34" s="11" t="n">
        <f aca="false">LN(AB34/X34)</f>
        <v>0.0702042586732486</v>
      </c>
      <c r="AG34" s="11" t="n">
        <f aca="false">((AD34)^2/((AB34)^2 * AE34)) + ((Z34)^2/((X34)^2 * AA34))</f>
        <v>0.0153706082263707</v>
      </c>
      <c r="AH34" s="11" t="n">
        <f aca="false">1/AG34</f>
        <v>65.0592341742432</v>
      </c>
      <c r="AI34" s="11" t="n">
        <f aca="false">AH34/12</f>
        <v>5.4216028478536</v>
      </c>
      <c r="AJ34" s="11" t="n">
        <f aca="false">AF34*AI34</f>
        <v>0.380619608754335</v>
      </c>
      <c r="AK34" s="11" t="s">
        <v>55</v>
      </c>
      <c r="AL34" s="11" t="s">
        <v>56</v>
      </c>
      <c r="AM34" s="11" t="s">
        <v>66</v>
      </c>
      <c r="AN34" s="11" t="s">
        <v>58</v>
      </c>
      <c r="AO34" s="17" t="s">
        <v>63</v>
      </c>
      <c r="AP34" s="11" t="s">
        <v>65</v>
      </c>
      <c r="AQ34" s="11" t="s">
        <v>61</v>
      </c>
    </row>
    <row r="35" customFormat="false" ht="13.8" hidden="false" customHeight="false" outlineLevel="0" collapsed="false">
      <c r="A35" s="11" t="s">
        <v>43</v>
      </c>
      <c r="B35" s="11" t="n">
        <v>1</v>
      </c>
      <c r="C35" s="11" t="s">
        <v>44</v>
      </c>
      <c r="D35" s="11" t="n">
        <v>2016</v>
      </c>
      <c r="E35" s="11" t="s">
        <v>45</v>
      </c>
      <c r="F35" s="11" t="s">
        <v>62</v>
      </c>
      <c r="G35" s="1" t="n">
        <v>10.25</v>
      </c>
      <c r="H35" s="1" t="n">
        <v>722.1</v>
      </c>
      <c r="I35" s="1" t="n">
        <f aca="false">(G35 +10) / (H35/1000)</f>
        <v>28.0432073120066</v>
      </c>
      <c r="J35" s="1" t="n">
        <v>6.8</v>
      </c>
      <c r="K35" s="1" t="s">
        <v>47</v>
      </c>
      <c r="L35" s="11" t="s">
        <v>48</v>
      </c>
      <c r="M35" s="11" t="s">
        <v>49</v>
      </c>
      <c r="N35" s="11" t="s">
        <v>50</v>
      </c>
      <c r="O35" s="11" t="s">
        <v>50</v>
      </c>
      <c r="P35" s="11" t="s">
        <v>51</v>
      </c>
      <c r="Q35" s="11" t="s">
        <v>52</v>
      </c>
      <c r="R35" s="11" t="n">
        <v>2.5</v>
      </c>
      <c r="S35" s="11" t="s">
        <v>53</v>
      </c>
      <c r="T35" s="16" t="n">
        <v>41699</v>
      </c>
      <c r="U35" s="11" t="n">
        <v>5</v>
      </c>
      <c r="V35" s="11" t="s">
        <v>54</v>
      </c>
      <c r="W35" s="11" t="n">
        <f aca="false">R35*U35</f>
        <v>12.5</v>
      </c>
      <c r="X35" s="14" t="n">
        <v>1.81</v>
      </c>
      <c r="Y35" s="14" t="n">
        <v>0.08</v>
      </c>
      <c r="Z35" s="13" t="n">
        <f aca="false">Y35*SQRT(AA35)</f>
        <v>0.16</v>
      </c>
      <c r="AA35" s="15" t="n">
        <v>4</v>
      </c>
      <c r="AB35" s="13" t="n">
        <v>1.84</v>
      </c>
      <c r="AC35" s="13" t="n">
        <v>0.15</v>
      </c>
      <c r="AD35" s="13" t="n">
        <f aca="false">AC35*SQRT(AE35)</f>
        <v>0.3</v>
      </c>
      <c r="AE35" s="11" t="n">
        <v>4</v>
      </c>
      <c r="AF35" s="11" t="n">
        <f aca="false">LN(AB35/X35)</f>
        <v>0.0164387263431599</v>
      </c>
      <c r="AG35" s="11" t="n">
        <f aca="false">((AD35)^2/((AB35)^2 * AE35)) + ((Z35)^2/((X35)^2 * AA35))</f>
        <v>0.00859933627251361</v>
      </c>
      <c r="AH35" s="11" t="n">
        <f aca="false">1/AG35</f>
        <v>116.288044601342</v>
      </c>
      <c r="AI35" s="11" t="n">
        <f aca="false">AH35/12</f>
        <v>9.69067038344516</v>
      </c>
      <c r="AJ35" s="11" t="n">
        <f aca="false">AF35*AI35</f>
        <v>0.159302278515219</v>
      </c>
      <c r="AK35" s="11" t="s">
        <v>55</v>
      </c>
      <c r="AL35" s="11" t="s">
        <v>56</v>
      </c>
      <c r="AM35" s="11" t="s">
        <v>66</v>
      </c>
      <c r="AN35" s="11" t="s">
        <v>58</v>
      </c>
      <c r="AO35" s="17" t="s">
        <v>63</v>
      </c>
      <c r="AP35" s="11" t="s">
        <v>65</v>
      </c>
      <c r="AQ35" s="11" t="s">
        <v>61</v>
      </c>
    </row>
    <row r="36" customFormat="false" ht="13.8" hidden="false" customHeight="false" outlineLevel="0" collapsed="false">
      <c r="A36" s="11" t="s">
        <v>43</v>
      </c>
      <c r="B36" s="11" t="n">
        <v>1</v>
      </c>
      <c r="C36" s="11" t="s">
        <v>44</v>
      </c>
      <c r="D36" s="11" t="n">
        <v>2016</v>
      </c>
      <c r="E36" s="11" t="s">
        <v>45</v>
      </c>
      <c r="F36" s="11" t="s">
        <v>46</v>
      </c>
      <c r="G36" s="1" t="n">
        <v>10.25</v>
      </c>
      <c r="H36" s="1" t="n">
        <v>722.1</v>
      </c>
      <c r="I36" s="1" t="n">
        <f aca="false">(G36 +10) / (H36/1000)</f>
        <v>28.0432073120066</v>
      </c>
      <c r="J36" s="1" t="n">
        <v>6.8</v>
      </c>
      <c r="K36" s="1" t="s">
        <v>47</v>
      </c>
      <c r="L36" s="11" t="s">
        <v>48</v>
      </c>
      <c r="M36" s="11" t="s">
        <v>49</v>
      </c>
      <c r="N36" s="11" t="s">
        <v>50</v>
      </c>
      <c r="O36" s="11" t="s">
        <v>50</v>
      </c>
      <c r="P36" s="11" t="s">
        <v>51</v>
      </c>
      <c r="Q36" s="11" t="s">
        <v>52</v>
      </c>
      <c r="R36" s="11" t="n">
        <v>2.5</v>
      </c>
      <c r="S36" s="11" t="s">
        <v>53</v>
      </c>
      <c r="T36" s="16" t="n">
        <v>41883</v>
      </c>
      <c r="U36" s="11" t="n">
        <v>5</v>
      </c>
      <c r="V36" s="11" t="s">
        <v>54</v>
      </c>
      <c r="W36" s="11" t="n">
        <f aca="false">R36*U36</f>
        <v>12.5</v>
      </c>
      <c r="X36" s="13" t="n">
        <v>1.7</v>
      </c>
      <c r="Y36" s="13" t="n">
        <v>0.13</v>
      </c>
      <c r="Z36" s="13" t="n">
        <f aca="false">Y36*SQRT(AA36)</f>
        <v>0.290688837074973</v>
      </c>
      <c r="AA36" s="11" t="n">
        <v>5</v>
      </c>
      <c r="AB36" s="13" t="n">
        <v>1.73</v>
      </c>
      <c r="AC36" s="13" t="n">
        <v>0.09</v>
      </c>
      <c r="AD36" s="13" t="n">
        <f aca="false">AC36*SQRT(AE36)</f>
        <v>0.18</v>
      </c>
      <c r="AE36" s="11" t="n">
        <v>4</v>
      </c>
      <c r="AF36" s="11" t="n">
        <f aca="false">LN(AB36/X36)</f>
        <v>0.0174931574475171</v>
      </c>
      <c r="AG36" s="11" t="n">
        <f aca="false">((AD36)^2/((AB36)^2 * AE36)) + ((Z36)^2/((X36)^2 * AA36))</f>
        <v>0.00855415602392791</v>
      </c>
      <c r="AH36" s="11" t="n">
        <f aca="false">1/AG36</f>
        <v>116.90223994077</v>
      </c>
      <c r="AI36" s="11" t="n">
        <f aca="false">AH36/12</f>
        <v>9.74185332839746</v>
      </c>
      <c r="AJ36" s="11" t="n">
        <f aca="false">AF36*AI36</f>
        <v>0.170415774104275</v>
      </c>
      <c r="AK36" s="11" t="s">
        <v>55</v>
      </c>
      <c r="AL36" s="11" t="s">
        <v>56</v>
      </c>
      <c r="AM36" s="11" t="s">
        <v>66</v>
      </c>
      <c r="AN36" s="11" t="s">
        <v>58</v>
      </c>
      <c r="AO36" s="17" t="s">
        <v>63</v>
      </c>
      <c r="AP36" s="11" t="s">
        <v>65</v>
      </c>
      <c r="AQ36" s="11" t="s">
        <v>61</v>
      </c>
    </row>
    <row r="37" customFormat="false" ht="13.8" hidden="false" customHeight="false" outlineLevel="0" collapsed="false">
      <c r="A37" s="11" t="s">
        <v>43</v>
      </c>
      <c r="B37" s="11" t="n">
        <v>1</v>
      </c>
      <c r="C37" s="11" t="s">
        <v>44</v>
      </c>
      <c r="D37" s="11" t="n">
        <v>2016</v>
      </c>
      <c r="E37" s="11" t="s">
        <v>45</v>
      </c>
      <c r="F37" s="11" t="s">
        <v>62</v>
      </c>
      <c r="G37" s="1" t="n">
        <v>10.25</v>
      </c>
      <c r="H37" s="1" t="n">
        <v>722.1</v>
      </c>
      <c r="I37" s="1" t="n">
        <f aca="false">(G37 +10) / (H37/1000)</f>
        <v>28.0432073120066</v>
      </c>
      <c r="J37" s="1" t="n">
        <v>6.8</v>
      </c>
      <c r="K37" s="1" t="s">
        <v>47</v>
      </c>
      <c r="L37" s="11" t="s">
        <v>48</v>
      </c>
      <c r="M37" s="11" t="s">
        <v>49</v>
      </c>
      <c r="N37" s="11" t="s">
        <v>50</v>
      </c>
      <c r="O37" s="11" t="s">
        <v>50</v>
      </c>
      <c r="P37" s="11" t="s">
        <v>51</v>
      </c>
      <c r="Q37" s="11" t="s">
        <v>52</v>
      </c>
      <c r="R37" s="11" t="n">
        <v>2.5</v>
      </c>
      <c r="S37" s="11" t="s">
        <v>53</v>
      </c>
      <c r="T37" s="16" t="n">
        <v>41883</v>
      </c>
      <c r="U37" s="11" t="n">
        <v>5</v>
      </c>
      <c r="V37" s="11" t="s">
        <v>54</v>
      </c>
      <c r="W37" s="11" t="n">
        <f aca="false">R37*U37</f>
        <v>12.5</v>
      </c>
      <c r="X37" s="14" t="n">
        <v>1.73</v>
      </c>
      <c r="Y37" s="14" t="n">
        <v>0.08</v>
      </c>
      <c r="Z37" s="13" t="n">
        <f aca="false">Y37*SQRT(AA37)</f>
        <v>0.16</v>
      </c>
      <c r="AA37" s="15" t="n">
        <v>4</v>
      </c>
      <c r="AB37" s="13" t="n">
        <v>1.59</v>
      </c>
      <c r="AC37" s="13" t="n">
        <v>0.03</v>
      </c>
      <c r="AD37" s="13" t="n">
        <f aca="false">AC37*SQRT(AE37)</f>
        <v>0.06</v>
      </c>
      <c r="AE37" s="11" t="n">
        <v>4</v>
      </c>
      <c r="AF37" s="11" t="n">
        <f aca="false">LN(AB37/X37)</f>
        <v>-0.0843873922775474</v>
      </c>
      <c r="AG37" s="11" t="n">
        <f aca="false">((AD37)^2/((AB37)^2 * AE37)) + ((Z37)^2/((X37)^2 * AA37))</f>
        <v>0.00249439277561143</v>
      </c>
      <c r="AH37" s="11" t="n">
        <f aca="false">1/AG37</f>
        <v>400.89917264729</v>
      </c>
      <c r="AI37" s="11" t="n">
        <f aca="false">AH37/12</f>
        <v>33.4082643872742</v>
      </c>
      <c r="AJ37" s="11" t="n">
        <f aca="false">AF37*AI37</f>
        <v>-2.81923631216092</v>
      </c>
      <c r="AK37" s="11" t="s">
        <v>55</v>
      </c>
      <c r="AL37" s="11" t="s">
        <v>56</v>
      </c>
      <c r="AM37" s="11" t="s">
        <v>66</v>
      </c>
      <c r="AN37" s="11" t="s">
        <v>58</v>
      </c>
      <c r="AO37" s="17" t="s">
        <v>63</v>
      </c>
      <c r="AP37" s="11" t="s">
        <v>65</v>
      </c>
      <c r="AQ37" s="11" t="s">
        <v>61</v>
      </c>
    </row>
    <row r="38" customFormat="false" ht="13.8" hidden="false" customHeight="false" outlineLevel="0" collapsed="false">
      <c r="A38" s="11" t="s">
        <v>43</v>
      </c>
      <c r="B38" s="11" t="n">
        <v>1</v>
      </c>
      <c r="C38" s="11" t="s">
        <v>44</v>
      </c>
      <c r="D38" s="11" t="n">
        <v>2016</v>
      </c>
      <c r="E38" s="11" t="s">
        <v>45</v>
      </c>
      <c r="F38" s="11" t="s">
        <v>46</v>
      </c>
      <c r="G38" s="1" t="n">
        <v>10.25</v>
      </c>
      <c r="H38" s="1" t="n">
        <v>722.1</v>
      </c>
      <c r="I38" s="1" t="n">
        <f aca="false">(G38 +10) / (H38/1000)</f>
        <v>28.0432073120066</v>
      </c>
      <c r="J38" s="1" t="n">
        <v>6.8</v>
      </c>
      <c r="K38" s="1" t="s">
        <v>47</v>
      </c>
      <c r="L38" s="11" t="s">
        <v>48</v>
      </c>
      <c r="M38" s="11" t="s">
        <v>49</v>
      </c>
      <c r="N38" s="11" t="s">
        <v>50</v>
      </c>
      <c r="O38" s="11" t="s">
        <v>50</v>
      </c>
      <c r="P38" s="11" t="s">
        <v>51</v>
      </c>
      <c r="Q38" s="11" t="s">
        <v>52</v>
      </c>
      <c r="R38" s="11" t="n">
        <v>2.5</v>
      </c>
      <c r="S38" s="11" t="s">
        <v>53</v>
      </c>
      <c r="T38" s="12" t="n">
        <v>41579</v>
      </c>
      <c r="U38" s="11" t="n">
        <v>5</v>
      </c>
      <c r="V38" s="11" t="s">
        <v>54</v>
      </c>
      <c r="W38" s="11" t="n">
        <f aca="false">R38*U38</f>
        <v>12.5</v>
      </c>
      <c r="X38" s="13" t="n">
        <v>11.8</v>
      </c>
      <c r="Y38" s="13" t="n">
        <v>1.27</v>
      </c>
      <c r="Z38" s="13" t="n">
        <f aca="false">Y38*SQRT(AA38)</f>
        <v>2.83980633142473</v>
      </c>
      <c r="AA38" s="11" t="n">
        <v>5</v>
      </c>
      <c r="AB38" s="13" t="n">
        <v>12.11</v>
      </c>
      <c r="AC38" s="13" t="n">
        <v>0.67</v>
      </c>
      <c r="AD38" s="13" t="n">
        <f aca="false">AC38*SQRT(AE38)</f>
        <v>1.34</v>
      </c>
      <c r="AE38" s="11" t="n">
        <v>4</v>
      </c>
      <c r="AF38" s="11" t="n">
        <f aca="false">LN(AB38/X38)</f>
        <v>0.0259320260933818</v>
      </c>
      <c r="AG38" s="11" t="n">
        <f aca="false">((AD38)^2/((AB38)^2 * AE38)) + ((Z38)^2/((X38)^2 * AA38))</f>
        <v>0.0146445824973532</v>
      </c>
      <c r="AH38" s="11" t="n">
        <f aca="false">1/AG38</f>
        <v>68.2846370103576</v>
      </c>
      <c r="AI38" s="11" t="n">
        <f aca="false">AH38/12</f>
        <v>5.6903864175298</v>
      </c>
      <c r="AJ38" s="11" t="n">
        <f aca="false">AF38*AI38</f>
        <v>0.147563249060808</v>
      </c>
      <c r="AK38" s="11" t="s">
        <v>55</v>
      </c>
      <c r="AL38" s="11" t="s">
        <v>56</v>
      </c>
      <c r="AM38" s="11" t="s">
        <v>67</v>
      </c>
      <c r="AN38" s="11" t="s">
        <v>58</v>
      </c>
      <c r="AO38" s="11" t="s">
        <v>59</v>
      </c>
      <c r="AP38" s="11" t="s">
        <v>65</v>
      </c>
      <c r="AQ38" s="11" t="s">
        <v>61</v>
      </c>
    </row>
    <row r="39" customFormat="false" ht="13.8" hidden="false" customHeight="false" outlineLevel="0" collapsed="false">
      <c r="A39" s="11" t="s">
        <v>43</v>
      </c>
      <c r="B39" s="11" t="n">
        <v>1</v>
      </c>
      <c r="C39" s="11" t="s">
        <v>44</v>
      </c>
      <c r="D39" s="11" t="n">
        <v>2016</v>
      </c>
      <c r="E39" s="11" t="s">
        <v>45</v>
      </c>
      <c r="F39" s="11" t="s">
        <v>62</v>
      </c>
      <c r="G39" s="1" t="n">
        <v>10.25</v>
      </c>
      <c r="H39" s="1" t="n">
        <v>722.1</v>
      </c>
      <c r="I39" s="1" t="n">
        <f aca="false">(G39 +10) / (H39/1000)</f>
        <v>28.0432073120066</v>
      </c>
      <c r="J39" s="1" t="n">
        <v>6.8</v>
      </c>
      <c r="K39" s="1" t="s">
        <v>47</v>
      </c>
      <c r="L39" s="11" t="s">
        <v>48</v>
      </c>
      <c r="M39" s="11" t="s">
        <v>49</v>
      </c>
      <c r="N39" s="11" t="s">
        <v>50</v>
      </c>
      <c r="O39" s="11" t="s">
        <v>50</v>
      </c>
      <c r="P39" s="11" t="s">
        <v>51</v>
      </c>
      <c r="Q39" s="11" t="s">
        <v>52</v>
      </c>
      <c r="R39" s="11" t="n">
        <v>2.5</v>
      </c>
      <c r="S39" s="11" t="s">
        <v>53</v>
      </c>
      <c r="T39" s="12" t="n">
        <v>41579</v>
      </c>
      <c r="U39" s="11" t="n">
        <v>5</v>
      </c>
      <c r="V39" s="11" t="s">
        <v>54</v>
      </c>
      <c r="W39" s="11" t="n">
        <f aca="false">R39*U39</f>
        <v>12.5</v>
      </c>
      <c r="X39" s="14" t="n">
        <v>11.27</v>
      </c>
      <c r="Y39" s="14" t="n">
        <v>0.93</v>
      </c>
      <c r="Z39" s="13" t="n">
        <f aca="false">Y39*SQRT(AA39)</f>
        <v>1.86</v>
      </c>
      <c r="AA39" s="15" t="n">
        <v>4</v>
      </c>
      <c r="AB39" s="13" t="n">
        <v>12.29</v>
      </c>
      <c r="AC39" s="13" t="n">
        <v>1.2</v>
      </c>
      <c r="AD39" s="13" t="n">
        <f aca="false">AC39*SQRT(AE39)</f>
        <v>2.4</v>
      </c>
      <c r="AE39" s="11" t="n">
        <v>4</v>
      </c>
      <c r="AF39" s="11" t="n">
        <f aca="false">LN(AB39/X39)</f>
        <v>0.0866415955262584</v>
      </c>
      <c r="AG39" s="11" t="n">
        <f aca="false">((AD39)^2/((AB39)^2 * AE39)) + ((Z39)^2/((X39)^2 * AA39))</f>
        <v>0.0163431840555543</v>
      </c>
      <c r="AH39" s="11" t="n">
        <f aca="false">1/AG39</f>
        <v>61.1875872290715</v>
      </c>
      <c r="AI39" s="11" t="n">
        <f aca="false">AH39/12</f>
        <v>5.09896560242263</v>
      </c>
      <c r="AJ39" s="11" t="n">
        <f aca="false">AF39*AI39</f>
        <v>0.441782515327406</v>
      </c>
      <c r="AK39" s="11" t="s">
        <v>55</v>
      </c>
      <c r="AL39" s="11" t="s">
        <v>56</v>
      </c>
      <c r="AM39" s="11" t="s">
        <v>67</v>
      </c>
      <c r="AN39" s="11" t="s">
        <v>58</v>
      </c>
      <c r="AO39" s="11" t="s">
        <v>59</v>
      </c>
      <c r="AP39" s="11" t="s">
        <v>65</v>
      </c>
      <c r="AQ39" s="11" t="s">
        <v>61</v>
      </c>
    </row>
    <row r="40" customFormat="false" ht="13.8" hidden="false" customHeight="false" outlineLevel="0" collapsed="false">
      <c r="A40" s="11" t="s">
        <v>43</v>
      </c>
      <c r="B40" s="11" t="n">
        <v>1</v>
      </c>
      <c r="C40" s="11" t="s">
        <v>44</v>
      </c>
      <c r="D40" s="11" t="n">
        <v>2016</v>
      </c>
      <c r="E40" s="11" t="s">
        <v>45</v>
      </c>
      <c r="F40" s="11" t="s">
        <v>46</v>
      </c>
      <c r="G40" s="1" t="n">
        <v>10.25</v>
      </c>
      <c r="H40" s="1" t="n">
        <v>722.1</v>
      </c>
      <c r="I40" s="1" t="n">
        <f aca="false">(G40 +10) / (H40/1000)</f>
        <v>28.0432073120066</v>
      </c>
      <c r="J40" s="1" t="n">
        <v>6.8</v>
      </c>
      <c r="K40" s="1" t="s">
        <v>47</v>
      </c>
      <c r="L40" s="11" t="s">
        <v>48</v>
      </c>
      <c r="M40" s="11" t="s">
        <v>49</v>
      </c>
      <c r="N40" s="11" t="s">
        <v>50</v>
      </c>
      <c r="O40" s="11" t="s">
        <v>50</v>
      </c>
      <c r="P40" s="11" t="s">
        <v>51</v>
      </c>
      <c r="Q40" s="11" t="s">
        <v>52</v>
      </c>
      <c r="R40" s="11" t="n">
        <v>2.5</v>
      </c>
      <c r="S40" s="11" t="s">
        <v>53</v>
      </c>
      <c r="T40" s="16" t="n">
        <v>41699</v>
      </c>
      <c r="U40" s="11" t="n">
        <v>5</v>
      </c>
      <c r="V40" s="11" t="s">
        <v>54</v>
      </c>
      <c r="W40" s="11" t="n">
        <f aca="false">R40*U40</f>
        <v>12.5</v>
      </c>
      <c r="X40" s="13" t="n">
        <v>9.18</v>
      </c>
      <c r="Y40" s="13" t="n">
        <v>0.6</v>
      </c>
      <c r="Z40" s="13" t="n">
        <f aca="false">Y40*SQRT(AA40)</f>
        <v>1.34164078649987</v>
      </c>
      <c r="AA40" s="11" t="n">
        <v>5</v>
      </c>
      <c r="AB40" s="13" t="n">
        <v>8.33</v>
      </c>
      <c r="AC40" s="13" t="n">
        <v>0.65</v>
      </c>
      <c r="AD40" s="13" t="n">
        <f aca="false">AC40*SQRT(AE40)</f>
        <v>1.3</v>
      </c>
      <c r="AE40" s="11" t="n">
        <v>4</v>
      </c>
      <c r="AF40" s="11" t="n">
        <f aca="false">LN(AB40/X40)</f>
        <v>-0.0971637484536477</v>
      </c>
      <c r="AG40" s="11" t="n">
        <f aca="false">((AD40)^2/((AB40)^2 * AE40)) + ((Z40)^2/((X40)^2 * AA40))</f>
        <v>0.0103607313718249</v>
      </c>
      <c r="AH40" s="11" t="n">
        <f aca="false">1/AG40</f>
        <v>96.5182827458892</v>
      </c>
      <c r="AI40" s="11" t="n">
        <f aca="false">AH40/12</f>
        <v>8.0431902288241</v>
      </c>
      <c r="AJ40" s="11" t="n">
        <f aca="false">AF40*AI40</f>
        <v>-0.781506512158302</v>
      </c>
      <c r="AK40" s="11" t="s">
        <v>55</v>
      </c>
      <c r="AL40" s="11" t="s">
        <v>56</v>
      </c>
      <c r="AM40" s="11" t="s">
        <v>67</v>
      </c>
      <c r="AN40" s="11" t="s">
        <v>58</v>
      </c>
      <c r="AO40" s="11" t="s">
        <v>59</v>
      </c>
      <c r="AP40" s="11" t="s">
        <v>65</v>
      </c>
      <c r="AQ40" s="11" t="s">
        <v>61</v>
      </c>
    </row>
    <row r="41" customFormat="false" ht="13.8" hidden="false" customHeight="false" outlineLevel="0" collapsed="false">
      <c r="A41" s="11" t="s">
        <v>43</v>
      </c>
      <c r="B41" s="11" t="n">
        <v>1</v>
      </c>
      <c r="C41" s="11" t="s">
        <v>44</v>
      </c>
      <c r="D41" s="11" t="n">
        <v>2016</v>
      </c>
      <c r="E41" s="11" t="s">
        <v>45</v>
      </c>
      <c r="F41" s="11" t="s">
        <v>62</v>
      </c>
      <c r="G41" s="1" t="n">
        <v>10.25</v>
      </c>
      <c r="H41" s="1" t="n">
        <v>722.1</v>
      </c>
      <c r="I41" s="1" t="n">
        <f aca="false">(G41 +10) / (H41/1000)</f>
        <v>28.0432073120066</v>
      </c>
      <c r="J41" s="1" t="n">
        <v>6.8</v>
      </c>
      <c r="K41" s="1" t="s">
        <v>47</v>
      </c>
      <c r="L41" s="11" t="s">
        <v>48</v>
      </c>
      <c r="M41" s="11" t="s">
        <v>49</v>
      </c>
      <c r="N41" s="11" t="s">
        <v>50</v>
      </c>
      <c r="O41" s="11" t="s">
        <v>50</v>
      </c>
      <c r="P41" s="11" t="s">
        <v>51</v>
      </c>
      <c r="Q41" s="11" t="s">
        <v>52</v>
      </c>
      <c r="R41" s="11" t="n">
        <v>2.5</v>
      </c>
      <c r="S41" s="11" t="s">
        <v>53</v>
      </c>
      <c r="T41" s="16" t="n">
        <v>41699</v>
      </c>
      <c r="U41" s="11" t="n">
        <v>5</v>
      </c>
      <c r="V41" s="11" t="s">
        <v>54</v>
      </c>
      <c r="W41" s="11" t="n">
        <f aca="false">R41*U41</f>
        <v>12.5</v>
      </c>
      <c r="X41" s="14" t="n">
        <v>9</v>
      </c>
      <c r="Y41" s="14" t="n">
        <v>0.51</v>
      </c>
      <c r="Z41" s="13" t="n">
        <f aca="false">Y41*SQRT(AA41)</f>
        <v>1.02</v>
      </c>
      <c r="AA41" s="15" t="n">
        <v>4</v>
      </c>
      <c r="AB41" s="13" t="n">
        <v>8.87</v>
      </c>
      <c r="AC41" s="13" t="n">
        <v>0.13</v>
      </c>
      <c r="AD41" s="13" t="n">
        <f aca="false">AC41*SQRT(AE41)</f>
        <v>0.26</v>
      </c>
      <c r="AE41" s="11" t="n">
        <v>4</v>
      </c>
      <c r="AF41" s="11" t="n">
        <f aca="false">LN(AB41/X41)</f>
        <v>-0.0145497810147313</v>
      </c>
      <c r="AG41" s="11" t="n">
        <f aca="false">((AD41)^2/((AB41)^2 * AE41)) + ((Z41)^2/((X41)^2 * AA41))</f>
        <v>0.00342591367704851</v>
      </c>
      <c r="AH41" s="11" t="n">
        <f aca="false">1/AG41</f>
        <v>291.892935510716</v>
      </c>
      <c r="AI41" s="11" t="n">
        <f aca="false">AH41/12</f>
        <v>24.3244112925596</v>
      </c>
      <c r="AJ41" s="11" t="n">
        <f aca="false">AF41*AI41</f>
        <v>-0.353914857619</v>
      </c>
      <c r="AK41" s="11" t="s">
        <v>55</v>
      </c>
      <c r="AL41" s="11" t="s">
        <v>56</v>
      </c>
      <c r="AM41" s="11" t="s">
        <v>67</v>
      </c>
      <c r="AN41" s="11" t="s">
        <v>58</v>
      </c>
      <c r="AO41" s="11" t="s">
        <v>59</v>
      </c>
      <c r="AP41" s="11" t="s">
        <v>65</v>
      </c>
      <c r="AQ41" s="11" t="s">
        <v>61</v>
      </c>
    </row>
    <row r="42" customFormat="false" ht="13.8" hidden="false" customHeight="false" outlineLevel="0" collapsed="false">
      <c r="A42" s="11" t="s">
        <v>43</v>
      </c>
      <c r="B42" s="11" t="n">
        <v>1</v>
      </c>
      <c r="C42" s="11" t="s">
        <v>44</v>
      </c>
      <c r="D42" s="11" t="n">
        <v>2016</v>
      </c>
      <c r="E42" s="11" t="s">
        <v>45</v>
      </c>
      <c r="F42" s="11" t="s">
        <v>46</v>
      </c>
      <c r="G42" s="1" t="n">
        <v>10.25</v>
      </c>
      <c r="H42" s="1" t="n">
        <v>722.1</v>
      </c>
      <c r="I42" s="1" t="n">
        <f aca="false">(G42 +10) / (H42/1000)</f>
        <v>28.0432073120066</v>
      </c>
      <c r="J42" s="1" t="n">
        <v>6.8</v>
      </c>
      <c r="K42" s="1" t="s">
        <v>47</v>
      </c>
      <c r="L42" s="11" t="s">
        <v>48</v>
      </c>
      <c r="M42" s="11" t="s">
        <v>49</v>
      </c>
      <c r="N42" s="11" t="s">
        <v>50</v>
      </c>
      <c r="O42" s="11" t="s">
        <v>50</v>
      </c>
      <c r="P42" s="11" t="s">
        <v>51</v>
      </c>
      <c r="Q42" s="11" t="s">
        <v>52</v>
      </c>
      <c r="R42" s="11" t="n">
        <v>2.5</v>
      </c>
      <c r="S42" s="11" t="s">
        <v>53</v>
      </c>
      <c r="T42" s="16" t="n">
        <v>41883</v>
      </c>
      <c r="U42" s="11" t="n">
        <v>5</v>
      </c>
      <c r="V42" s="11" t="s">
        <v>54</v>
      </c>
      <c r="W42" s="11" t="n">
        <f aca="false">R42*U42</f>
        <v>12.5</v>
      </c>
      <c r="X42" s="13" t="n">
        <v>8.42</v>
      </c>
      <c r="Y42" s="13" t="n">
        <v>0.51</v>
      </c>
      <c r="Z42" s="13" t="n">
        <f aca="false">Y42*SQRT(AA42)</f>
        <v>1.14039466852489</v>
      </c>
      <c r="AA42" s="11" t="n">
        <v>5</v>
      </c>
      <c r="AB42" s="13" t="n">
        <v>9.62</v>
      </c>
      <c r="AC42" s="13" t="n">
        <v>0.27</v>
      </c>
      <c r="AD42" s="13" t="n">
        <f aca="false">AC42*SQRT(AE42)</f>
        <v>0.54</v>
      </c>
      <c r="AE42" s="11" t="n">
        <v>4</v>
      </c>
      <c r="AF42" s="11" t="n">
        <f aca="false">LN(AB42/X42)</f>
        <v>0.13323443642338</v>
      </c>
      <c r="AG42" s="11" t="n">
        <f aca="false">((AD42)^2/((AB42)^2 * AE42)) + ((Z42)^2/((X42)^2 * AA42))</f>
        <v>0.00445646353001832</v>
      </c>
      <c r="AH42" s="11" t="n">
        <f aca="false">1/AG42</f>
        <v>224.393174826652</v>
      </c>
      <c r="AI42" s="11" t="n">
        <f aca="false">AH42/12</f>
        <v>18.6994312355543</v>
      </c>
      <c r="AJ42" s="11" t="n">
        <f aca="false">AF42*AI42</f>
        <v>2.49140818210683</v>
      </c>
      <c r="AK42" s="11" t="s">
        <v>55</v>
      </c>
      <c r="AL42" s="11" t="s">
        <v>56</v>
      </c>
      <c r="AM42" s="11" t="s">
        <v>67</v>
      </c>
      <c r="AN42" s="11" t="s">
        <v>58</v>
      </c>
      <c r="AO42" s="11" t="s">
        <v>59</v>
      </c>
      <c r="AP42" s="11" t="s">
        <v>65</v>
      </c>
      <c r="AQ42" s="11" t="s">
        <v>61</v>
      </c>
    </row>
    <row r="43" customFormat="false" ht="13.8" hidden="false" customHeight="false" outlineLevel="0" collapsed="false">
      <c r="A43" s="11" t="s">
        <v>43</v>
      </c>
      <c r="B43" s="11" t="n">
        <v>1</v>
      </c>
      <c r="C43" s="11" t="s">
        <v>44</v>
      </c>
      <c r="D43" s="11" t="n">
        <v>2016</v>
      </c>
      <c r="E43" s="11" t="s">
        <v>45</v>
      </c>
      <c r="F43" s="11" t="s">
        <v>62</v>
      </c>
      <c r="G43" s="1" t="n">
        <v>10.25</v>
      </c>
      <c r="H43" s="1" t="n">
        <v>722.1</v>
      </c>
      <c r="I43" s="1" t="n">
        <f aca="false">(G43 +10) / (H43/1000)</f>
        <v>28.0432073120066</v>
      </c>
      <c r="J43" s="1" t="n">
        <v>6.8</v>
      </c>
      <c r="K43" s="1" t="s">
        <v>47</v>
      </c>
      <c r="L43" s="11" t="s">
        <v>48</v>
      </c>
      <c r="M43" s="11" t="s">
        <v>49</v>
      </c>
      <c r="N43" s="11" t="s">
        <v>50</v>
      </c>
      <c r="O43" s="11" t="s">
        <v>50</v>
      </c>
      <c r="P43" s="11" t="s">
        <v>51</v>
      </c>
      <c r="Q43" s="11" t="s">
        <v>52</v>
      </c>
      <c r="R43" s="11" t="n">
        <v>2.5</v>
      </c>
      <c r="S43" s="11" t="s">
        <v>53</v>
      </c>
      <c r="T43" s="16" t="n">
        <v>41883</v>
      </c>
      <c r="U43" s="11" t="n">
        <v>5</v>
      </c>
      <c r="V43" s="11" t="s">
        <v>54</v>
      </c>
      <c r="W43" s="11" t="n">
        <f aca="false">R43*U43</f>
        <v>12.5</v>
      </c>
      <c r="X43" s="14" t="n">
        <v>8.87</v>
      </c>
      <c r="Y43" s="14" t="n">
        <v>0.31</v>
      </c>
      <c r="Z43" s="13" t="n">
        <f aca="false">Y43*SQRT(AA43)</f>
        <v>0.62</v>
      </c>
      <c r="AA43" s="15" t="n">
        <v>4</v>
      </c>
      <c r="AB43" s="13" t="n">
        <v>9.47</v>
      </c>
      <c r="AC43" s="13" t="n">
        <v>0.82</v>
      </c>
      <c r="AD43" s="13" t="n">
        <f aca="false">AC43*SQRT(AE43)</f>
        <v>1.64</v>
      </c>
      <c r="AE43" s="11" t="n">
        <v>4</v>
      </c>
      <c r="AF43" s="11" t="n">
        <f aca="false">LN(AB43/X43)</f>
        <v>0.0654541108764988</v>
      </c>
      <c r="AG43" s="11" t="n">
        <f aca="false">((AD43)^2/((AB43)^2 * AE43)) + ((Z43)^2/((X43)^2 * AA43))</f>
        <v>0.00871914588118037</v>
      </c>
      <c r="AH43" s="11" t="n">
        <f aca="false">1/AG43</f>
        <v>114.690132912953</v>
      </c>
      <c r="AI43" s="11" t="n">
        <f aca="false">AH43/12</f>
        <v>9.55751107607938</v>
      </c>
      <c r="AJ43" s="11" t="n">
        <f aca="false">AF43*AI43</f>
        <v>0.625578389677065</v>
      </c>
      <c r="AK43" s="11" t="s">
        <v>55</v>
      </c>
      <c r="AL43" s="11" t="s">
        <v>56</v>
      </c>
      <c r="AM43" s="11" t="s">
        <v>67</v>
      </c>
      <c r="AN43" s="11" t="s">
        <v>58</v>
      </c>
      <c r="AO43" s="11" t="s">
        <v>59</v>
      </c>
      <c r="AP43" s="11" t="s">
        <v>65</v>
      </c>
      <c r="AQ43" s="11" t="s">
        <v>61</v>
      </c>
    </row>
    <row r="44" customFormat="false" ht="13.8" hidden="false" customHeight="false" outlineLevel="0" collapsed="false">
      <c r="A44" s="11" t="s">
        <v>43</v>
      </c>
      <c r="B44" s="11" t="n">
        <v>1</v>
      </c>
      <c r="C44" s="11" t="s">
        <v>44</v>
      </c>
      <c r="D44" s="11" t="n">
        <v>2016</v>
      </c>
      <c r="E44" s="11" t="s">
        <v>45</v>
      </c>
      <c r="F44" s="11" t="s">
        <v>46</v>
      </c>
      <c r="G44" s="1" t="n">
        <v>10.25</v>
      </c>
      <c r="H44" s="1" t="n">
        <v>722.1</v>
      </c>
      <c r="I44" s="1" t="n">
        <f aca="false">(G44 +10) / (H44/1000)</f>
        <v>28.0432073120066</v>
      </c>
      <c r="J44" s="1" t="n">
        <v>6.8</v>
      </c>
      <c r="K44" s="1" t="s">
        <v>47</v>
      </c>
      <c r="L44" s="11" t="s">
        <v>48</v>
      </c>
      <c r="M44" s="11" t="s">
        <v>49</v>
      </c>
      <c r="N44" s="11" t="s">
        <v>50</v>
      </c>
      <c r="O44" s="11" t="s">
        <v>50</v>
      </c>
      <c r="P44" s="11" t="s">
        <v>51</v>
      </c>
      <c r="Q44" s="11" t="s">
        <v>52</v>
      </c>
      <c r="R44" s="11" t="n">
        <v>2.5</v>
      </c>
      <c r="S44" s="11" t="s">
        <v>53</v>
      </c>
      <c r="T44" s="12" t="n">
        <v>41579</v>
      </c>
      <c r="U44" s="11" t="n">
        <v>5</v>
      </c>
      <c r="V44" s="11" t="s">
        <v>54</v>
      </c>
      <c r="W44" s="11" t="n">
        <f aca="false">R44*U44</f>
        <v>12.5</v>
      </c>
      <c r="X44" s="13" t="n">
        <v>10.46</v>
      </c>
      <c r="Y44" s="13" t="n">
        <v>0.43</v>
      </c>
      <c r="Z44" s="13" t="n">
        <f aca="false">Y44*SQRT(AA44)</f>
        <v>0.96150923032491</v>
      </c>
      <c r="AA44" s="11" t="n">
        <v>5</v>
      </c>
      <c r="AB44" s="13" t="n">
        <v>11.63</v>
      </c>
      <c r="AC44" s="13" t="n">
        <v>1.44</v>
      </c>
      <c r="AD44" s="13" t="n">
        <f aca="false">AC44*SQRT(AE44)</f>
        <v>2.88</v>
      </c>
      <c r="AE44" s="11" t="n">
        <v>4</v>
      </c>
      <c r="AF44" s="11" t="n">
        <f aca="false">LN(AB44/X44)</f>
        <v>0.106029507893796</v>
      </c>
      <c r="AG44" s="11" t="n">
        <f aca="false">((AD44)^2/((AB44)^2 * AE44)) + ((Z44)^2/((X44)^2 * AA44))</f>
        <v>0.0170207747864872</v>
      </c>
      <c r="AH44" s="11" t="n">
        <f aca="false">1/AG44</f>
        <v>58.7517320770792</v>
      </c>
      <c r="AI44" s="11" t="n">
        <f aca="false">AH44/12</f>
        <v>4.89597767308993</v>
      </c>
      <c r="AJ44" s="11" t="n">
        <f aca="false">AF44*AI44</f>
        <v>0.519118103336738</v>
      </c>
      <c r="AK44" s="11" t="s">
        <v>55</v>
      </c>
      <c r="AL44" s="11" t="s">
        <v>56</v>
      </c>
      <c r="AM44" s="11" t="s">
        <v>67</v>
      </c>
      <c r="AN44" s="11" t="s">
        <v>58</v>
      </c>
      <c r="AO44" s="17" t="s">
        <v>63</v>
      </c>
      <c r="AP44" s="11" t="s">
        <v>65</v>
      </c>
      <c r="AQ44" s="11" t="s">
        <v>61</v>
      </c>
    </row>
    <row r="45" customFormat="false" ht="13.8" hidden="false" customHeight="false" outlineLevel="0" collapsed="false">
      <c r="A45" s="11" t="s">
        <v>43</v>
      </c>
      <c r="B45" s="11" t="n">
        <v>1</v>
      </c>
      <c r="C45" s="11" t="s">
        <v>44</v>
      </c>
      <c r="D45" s="11" t="n">
        <v>2016</v>
      </c>
      <c r="E45" s="11" t="s">
        <v>45</v>
      </c>
      <c r="F45" s="11" t="s">
        <v>62</v>
      </c>
      <c r="G45" s="1" t="n">
        <v>10.25</v>
      </c>
      <c r="H45" s="1" t="n">
        <v>722.1</v>
      </c>
      <c r="I45" s="1" t="n">
        <f aca="false">(G45 +10) / (H45/1000)</f>
        <v>28.0432073120066</v>
      </c>
      <c r="J45" s="1" t="n">
        <v>6.8</v>
      </c>
      <c r="K45" s="1" t="s">
        <v>47</v>
      </c>
      <c r="L45" s="11" t="s">
        <v>48</v>
      </c>
      <c r="M45" s="11" t="s">
        <v>49</v>
      </c>
      <c r="N45" s="11" t="s">
        <v>50</v>
      </c>
      <c r="O45" s="11" t="s">
        <v>50</v>
      </c>
      <c r="P45" s="11" t="s">
        <v>51</v>
      </c>
      <c r="Q45" s="11" t="s">
        <v>52</v>
      </c>
      <c r="R45" s="11" t="n">
        <v>2.5</v>
      </c>
      <c r="S45" s="11" t="s">
        <v>53</v>
      </c>
      <c r="T45" s="12" t="n">
        <v>41579</v>
      </c>
      <c r="U45" s="11" t="n">
        <v>5</v>
      </c>
      <c r="V45" s="11" t="s">
        <v>54</v>
      </c>
      <c r="W45" s="11" t="n">
        <f aca="false">R45*U45</f>
        <v>12.5</v>
      </c>
      <c r="X45" s="14" t="n">
        <v>10.44</v>
      </c>
      <c r="Y45" s="14" t="n">
        <v>0.51</v>
      </c>
      <c r="Z45" s="13" t="n">
        <f aca="false">Y45*SQRT(AA45)</f>
        <v>1.02</v>
      </c>
      <c r="AA45" s="15" t="n">
        <v>4</v>
      </c>
      <c r="AB45" s="13" t="n">
        <v>11.02</v>
      </c>
      <c r="AC45" s="13" t="n">
        <v>0.83</v>
      </c>
      <c r="AD45" s="13" t="n">
        <f aca="false">AC45*SQRT(AE45)</f>
        <v>1.66</v>
      </c>
      <c r="AE45" s="11" t="n">
        <v>4</v>
      </c>
      <c r="AF45" s="11" t="n">
        <f aca="false">LN(AB45/X45)</f>
        <v>0.0540672212702758</v>
      </c>
      <c r="AG45" s="11" t="n">
        <f aca="false">((AD45)^2/((AB45)^2 * AE45)) + ((Z45)^2/((X45)^2 * AA45))</f>
        <v>0.00805912017563988</v>
      </c>
      <c r="AH45" s="11" t="n">
        <f aca="false">1/AG45</f>
        <v>124.083023730391</v>
      </c>
      <c r="AI45" s="11" t="n">
        <f aca="false">AH45/12</f>
        <v>10.3402519775326</v>
      </c>
      <c r="AJ45" s="11" t="n">
        <f aca="false">AF45*AI45</f>
        <v>0.559068691659663</v>
      </c>
      <c r="AK45" s="11" t="s">
        <v>55</v>
      </c>
      <c r="AL45" s="11" t="s">
        <v>56</v>
      </c>
      <c r="AM45" s="11" t="s">
        <v>67</v>
      </c>
      <c r="AN45" s="11" t="s">
        <v>58</v>
      </c>
      <c r="AO45" s="17" t="s">
        <v>63</v>
      </c>
      <c r="AP45" s="11" t="s">
        <v>65</v>
      </c>
      <c r="AQ45" s="11" t="s">
        <v>61</v>
      </c>
    </row>
    <row r="46" customFormat="false" ht="13.8" hidden="false" customHeight="false" outlineLevel="0" collapsed="false">
      <c r="A46" s="11" t="s">
        <v>43</v>
      </c>
      <c r="B46" s="11" t="n">
        <v>1</v>
      </c>
      <c r="C46" s="11" t="s">
        <v>44</v>
      </c>
      <c r="D46" s="11" t="n">
        <v>2016</v>
      </c>
      <c r="E46" s="11" t="s">
        <v>45</v>
      </c>
      <c r="F46" s="11" t="s">
        <v>46</v>
      </c>
      <c r="G46" s="1" t="n">
        <v>10.25</v>
      </c>
      <c r="H46" s="1" t="n">
        <v>722.1</v>
      </c>
      <c r="I46" s="1" t="n">
        <f aca="false">(G46 +10) / (H46/1000)</f>
        <v>28.0432073120066</v>
      </c>
      <c r="J46" s="1" t="n">
        <v>6.8</v>
      </c>
      <c r="K46" s="1" t="s">
        <v>47</v>
      </c>
      <c r="L46" s="11" t="s">
        <v>48</v>
      </c>
      <c r="M46" s="11" t="s">
        <v>49</v>
      </c>
      <c r="N46" s="11" t="s">
        <v>50</v>
      </c>
      <c r="O46" s="11" t="s">
        <v>50</v>
      </c>
      <c r="P46" s="11" t="s">
        <v>51</v>
      </c>
      <c r="Q46" s="11" t="s">
        <v>52</v>
      </c>
      <c r="R46" s="11" t="n">
        <v>2.5</v>
      </c>
      <c r="S46" s="11" t="s">
        <v>53</v>
      </c>
      <c r="T46" s="16" t="n">
        <v>41699</v>
      </c>
      <c r="U46" s="11" t="n">
        <v>5</v>
      </c>
      <c r="V46" s="11" t="s">
        <v>54</v>
      </c>
      <c r="W46" s="11" t="n">
        <f aca="false">R46*U46</f>
        <v>12.5</v>
      </c>
      <c r="X46" s="13" t="n">
        <v>5.29</v>
      </c>
      <c r="Y46" s="13" t="n">
        <v>0.78</v>
      </c>
      <c r="Z46" s="13" t="n">
        <f aca="false">Y46*SQRT(AA46)</f>
        <v>1.74413302244984</v>
      </c>
      <c r="AA46" s="11" t="n">
        <v>5</v>
      </c>
      <c r="AB46" s="13" t="n">
        <v>6.76</v>
      </c>
      <c r="AC46" s="13" t="n">
        <v>1.06</v>
      </c>
      <c r="AD46" s="13" t="n">
        <f aca="false">AC46*SQRT(AE46)</f>
        <v>2.12</v>
      </c>
      <c r="AE46" s="11" t="n">
        <v>4</v>
      </c>
      <c r="AF46" s="11" t="n">
        <f aca="false">LN(AB46/X46)</f>
        <v>0.245204644184665</v>
      </c>
      <c r="AG46" s="11" t="n">
        <f aca="false">((AD46)^2/((AB46)^2 * AE46)) + ((Z46)^2/((X46)^2 * AA46))</f>
        <v>0.0463286416831247</v>
      </c>
      <c r="AH46" s="11" t="n">
        <f aca="false">1/AG46</f>
        <v>21.5849194724881</v>
      </c>
      <c r="AI46" s="11" t="n">
        <f aca="false">AH46/12</f>
        <v>1.798743289374</v>
      </c>
      <c r="AJ46" s="11" t="n">
        <f aca="false">AF46*AI46</f>
        <v>0.441060208250507</v>
      </c>
      <c r="AK46" s="11" t="s">
        <v>55</v>
      </c>
      <c r="AL46" s="11" t="s">
        <v>56</v>
      </c>
      <c r="AM46" s="11" t="s">
        <v>67</v>
      </c>
      <c r="AN46" s="11" t="s">
        <v>58</v>
      </c>
      <c r="AO46" s="17" t="s">
        <v>63</v>
      </c>
      <c r="AP46" s="11" t="s">
        <v>65</v>
      </c>
      <c r="AQ46" s="11" t="s">
        <v>61</v>
      </c>
    </row>
    <row r="47" customFormat="false" ht="13.8" hidden="false" customHeight="false" outlineLevel="0" collapsed="false">
      <c r="A47" s="11" t="s">
        <v>43</v>
      </c>
      <c r="B47" s="11" t="n">
        <v>1</v>
      </c>
      <c r="C47" s="11" t="s">
        <v>44</v>
      </c>
      <c r="D47" s="11" t="n">
        <v>2016</v>
      </c>
      <c r="E47" s="11" t="s">
        <v>45</v>
      </c>
      <c r="F47" s="11" t="s">
        <v>62</v>
      </c>
      <c r="G47" s="1" t="n">
        <v>10.25</v>
      </c>
      <c r="H47" s="1" t="n">
        <v>722.1</v>
      </c>
      <c r="I47" s="1" t="n">
        <f aca="false">(G47 +10) / (H47/1000)</f>
        <v>28.0432073120066</v>
      </c>
      <c r="J47" s="1" t="n">
        <v>6.8</v>
      </c>
      <c r="K47" s="1" t="s">
        <v>47</v>
      </c>
      <c r="L47" s="11" t="s">
        <v>48</v>
      </c>
      <c r="M47" s="11" t="s">
        <v>49</v>
      </c>
      <c r="N47" s="11" t="s">
        <v>50</v>
      </c>
      <c r="O47" s="11" t="s">
        <v>50</v>
      </c>
      <c r="P47" s="11" t="s">
        <v>51</v>
      </c>
      <c r="Q47" s="11" t="s">
        <v>52</v>
      </c>
      <c r="R47" s="11" t="n">
        <v>2.5</v>
      </c>
      <c r="S47" s="11" t="s">
        <v>53</v>
      </c>
      <c r="T47" s="16" t="n">
        <v>41699</v>
      </c>
      <c r="U47" s="11" t="n">
        <v>5</v>
      </c>
      <c r="V47" s="11" t="s">
        <v>54</v>
      </c>
      <c r="W47" s="11" t="n">
        <f aca="false">R47*U47</f>
        <v>12.5</v>
      </c>
      <c r="X47" s="14" t="n">
        <v>6.27</v>
      </c>
      <c r="Y47" s="14" t="n">
        <v>0.67</v>
      </c>
      <c r="Z47" s="13" t="n">
        <f aca="false">Y47*SQRT(AA47)</f>
        <v>1.34</v>
      </c>
      <c r="AA47" s="15" t="n">
        <v>4</v>
      </c>
      <c r="AB47" s="13" t="n">
        <v>7.53</v>
      </c>
      <c r="AC47" s="13" t="n">
        <v>1.25</v>
      </c>
      <c r="AD47" s="13" t="n">
        <f aca="false">AC47*SQRT(AE47)</f>
        <v>2.5</v>
      </c>
      <c r="AE47" s="11" t="n">
        <v>4</v>
      </c>
      <c r="AF47" s="11" t="n">
        <f aca="false">LN(AB47/X47)</f>
        <v>0.183118687166973</v>
      </c>
      <c r="AG47" s="11" t="n">
        <f aca="false">((AD47)^2/((AB47)^2 * AE47)) + ((Z47)^2/((X47)^2 * AA47))</f>
        <v>0.0389755255662318</v>
      </c>
      <c r="AH47" s="11" t="n">
        <f aca="false">1/AG47</f>
        <v>25.6571267602455</v>
      </c>
      <c r="AI47" s="11" t="n">
        <f aca="false">AH47/12</f>
        <v>2.13809389668713</v>
      </c>
      <c r="AJ47" s="11" t="n">
        <f aca="false">AF47*AI47</f>
        <v>0.391524947401064</v>
      </c>
      <c r="AK47" s="11" t="s">
        <v>55</v>
      </c>
      <c r="AL47" s="11" t="s">
        <v>56</v>
      </c>
      <c r="AM47" s="11" t="s">
        <v>67</v>
      </c>
      <c r="AN47" s="11" t="s">
        <v>58</v>
      </c>
      <c r="AO47" s="17" t="s">
        <v>63</v>
      </c>
      <c r="AP47" s="11" t="s">
        <v>65</v>
      </c>
      <c r="AQ47" s="11" t="s">
        <v>61</v>
      </c>
    </row>
    <row r="48" customFormat="false" ht="13.8" hidden="false" customHeight="false" outlineLevel="0" collapsed="false">
      <c r="A48" s="11" t="s">
        <v>43</v>
      </c>
      <c r="B48" s="11" t="n">
        <v>1</v>
      </c>
      <c r="C48" s="11" t="s">
        <v>44</v>
      </c>
      <c r="D48" s="11" t="n">
        <v>2016</v>
      </c>
      <c r="E48" s="11" t="s">
        <v>45</v>
      </c>
      <c r="F48" s="11" t="s">
        <v>46</v>
      </c>
      <c r="G48" s="1" t="n">
        <v>10.25</v>
      </c>
      <c r="H48" s="1" t="n">
        <v>722.1</v>
      </c>
      <c r="I48" s="1" t="n">
        <f aca="false">(G48 +10) / (H48/1000)</f>
        <v>28.0432073120066</v>
      </c>
      <c r="J48" s="1" t="n">
        <v>6.8</v>
      </c>
      <c r="K48" s="1" t="s">
        <v>47</v>
      </c>
      <c r="L48" s="11" t="s">
        <v>48</v>
      </c>
      <c r="M48" s="11" t="s">
        <v>49</v>
      </c>
      <c r="N48" s="11" t="s">
        <v>50</v>
      </c>
      <c r="O48" s="11" t="s">
        <v>50</v>
      </c>
      <c r="P48" s="11" t="s">
        <v>51</v>
      </c>
      <c r="Q48" s="11" t="s">
        <v>52</v>
      </c>
      <c r="R48" s="11" t="n">
        <v>2.5</v>
      </c>
      <c r="S48" s="11" t="s">
        <v>53</v>
      </c>
      <c r="T48" s="16" t="n">
        <v>41883</v>
      </c>
      <c r="U48" s="11" t="n">
        <v>5</v>
      </c>
      <c r="V48" s="11" t="s">
        <v>54</v>
      </c>
      <c r="W48" s="11" t="n">
        <f aca="false">R48*U48</f>
        <v>12.5</v>
      </c>
      <c r="X48" s="13" t="n">
        <v>8.74</v>
      </c>
      <c r="Y48" s="13" t="n">
        <v>0.62</v>
      </c>
      <c r="Z48" s="13" t="n">
        <f aca="false">Y48*SQRT(AA48)</f>
        <v>1.38636214604987</v>
      </c>
      <c r="AA48" s="11" t="n">
        <v>5</v>
      </c>
      <c r="AB48" s="13" t="n">
        <v>9.79</v>
      </c>
      <c r="AC48" s="13" t="n">
        <v>0.38</v>
      </c>
      <c r="AD48" s="13" t="n">
        <f aca="false">AC48*SQRT(AE48)</f>
        <v>0.76</v>
      </c>
      <c r="AE48" s="11" t="n">
        <v>4</v>
      </c>
      <c r="AF48" s="11" t="n">
        <f aca="false">LN(AB48/X48)</f>
        <v>0.113451266874975</v>
      </c>
      <c r="AG48" s="11" t="n">
        <f aca="false">((AD48)^2/((AB48)^2 * AE48)) + ((Z48)^2/((X48)^2 * AA48))</f>
        <v>0.00653884370595763</v>
      </c>
      <c r="AH48" s="11" t="n">
        <f aca="false">1/AG48</f>
        <v>152.932237711828</v>
      </c>
      <c r="AI48" s="11" t="n">
        <f aca="false">AH48/12</f>
        <v>12.7443531426523</v>
      </c>
      <c r="AJ48" s="11" t="n">
        <f aca="false">AF48*AI48</f>
        <v>1.44586300953597</v>
      </c>
      <c r="AK48" s="11" t="s">
        <v>55</v>
      </c>
      <c r="AL48" s="11" t="s">
        <v>56</v>
      </c>
      <c r="AM48" s="11" t="s">
        <v>67</v>
      </c>
      <c r="AN48" s="11" t="s">
        <v>58</v>
      </c>
      <c r="AO48" s="17" t="s">
        <v>63</v>
      </c>
      <c r="AP48" s="11" t="s">
        <v>65</v>
      </c>
      <c r="AQ48" s="11" t="s">
        <v>61</v>
      </c>
    </row>
    <row r="49" customFormat="false" ht="13.8" hidden="false" customHeight="false" outlineLevel="0" collapsed="false">
      <c r="A49" s="11" t="s">
        <v>43</v>
      </c>
      <c r="B49" s="11" t="n">
        <v>1</v>
      </c>
      <c r="C49" s="11" t="s">
        <v>44</v>
      </c>
      <c r="D49" s="11" t="n">
        <v>2016</v>
      </c>
      <c r="E49" s="11" t="s">
        <v>45</v>
      </c>
      <c r="F49" s="11" t="s">
        <v>62</v>
      </c>
      <c r="G49" s="1" t="n">
        <v>10.25</v>
      </c>
      <c r="H49" s="1" t="n">
        <v>722.1</v>
      </c>
      <c r="I49" s="1" t="n">
        <f aca="false">(G49 +10) / (H49/1000)</f>
        <v>28.0432073120066</v>
      </c>
      <c r="J49" s="1" t="n">
        <v>6.8</v>
      </c>
      <c r="K49" s="1" t="s">
        <v>47</v>
      </c>
      <c r="L49" s="11" t="s">
        <v>48</v>
      </c>
      <c r="M49" s="11" t="s">
        <v>49</v>
      </c>
      <c r="N49" s="11" t="s">
        <v>50</v>
      </c>
      <c r="O49" s="11" t="s">
        <v>50</v>
      </c>
      <c r="P49" s="11" t="s">
        <v>51</v>
      </c>
      <c r="Q49" s="11" t="s">
        <v>52</v>
      </c>
      <c r="R49" s="11" t="n">
        <v>2.5</v>
      </c>
      <c r="S49" s="11" t="s">
        <v>53</v>
      </c>
      <c r="T49" s="16" t="n">
        <v>41883</v>
      </c>
      <c r="U49" s="11" t="n">
        <v>5</v>
      </c>
      <c r="V49" s="11" t="s">
        <v>54</v>
      </c>
      <c r="W49" s="11" t="n">
        <f aca="false">R49*U49</f>
        <v>12.5</v>
      </c>
      <c r="X49" s="14" t="n">
        <v>9.45</v>
      </c>
      <c r="Y49" s="14" t="n">
        <v>0.29</v>
      </c>
      <c r="Z49" s="13" t="n">
        <f aca="false">Y49*SQRT(AA49)</f>
        <v>0.58</v>
      </c>
      <c r="AA49" s="15" t="n">
        <v>4</v>
      </c>
      <c r="AB49" s="13" t="n">
        <v>8.92</v>
      </c>
      <c r="AC49" s="13" t="n">
        <v>0.67</v>
      </c>
      <c r="AD49" s="13" t="n">
        <f aca="false">AC49*SQRT(AE49)</f>
        <v>1.34</v>
      </c>
      <c r="AE49" s="11" t="n">
        <v>4</v>
      </c>
      <c r="AF49" s="11" t="n">
        <f aca="false">LN(AB49/X49)</f>
        <v>-0.0577187949137334</v>
      </c>
      <c r="AG49" s="11" t="n">
        <f aca="false">((AD49)^2/((AB49)^2 * AE49)) + ((Z49)^2/((X49)^2 * AA49))</f>
        <v>0.00658357166394193</v>
      </c>
      <c r="AH49" s="11" t="n">
        <f aca="false">1/AG49</f>
        <v>151.893235320423</v>
      </c>
      <c r="AI49" s="11" t="n">
        <f aca="false">AH49/12</f>
        <v>12.6577696100352</v>
      </c>
      <c r="AJ49" s="11" t="n">
        <f aca="false">AF49*AI49</f>
        <v>-0.730591208186911</v>
      </c>
      <c r="AK49" s="11" t="s">
        <v>55</v>
      </c>
      <c r="AL49" s="11" t="s">
        <v>56</v>
      </c>
      <c r="AM49" s="11" t="s">
        <v>67</v>
      </c>
      <c r="AN49" s="11" t="s">
        <v>58</v>
      </c>
      <c r="AO49" s="17" t="s">
        <v>63</v>
      </c>
      <c r="AP49" s="11" t="s">
        <v>65</v>
      </c>
      <c r="AQ49" s="11" t="s">
        <v>61</v>
      </c>
    </row>
    <row r="50" customFormat="false" ht="13.8" hidden="false" customHeight="false" outlineLevel="0" collapsed="false">
      <c r="A50" s="11" t="s">
        <v>43</v>
      </c>
      <c r="B50" s="11" t="n">
        <v>1</v>
      </c>
      <c r="C50" s="11" t="s">
        <v>44</v>
      </c>
      <c r="D50" s="11" t="n">
        <v>2016</v>
      </c>
      <c r="E50" s="11" t="s">
        <v>45</v>
      </c>
      <c r="F50" s="11" t="s">
        <v>46</v>
      </c>
      <c r="G50" s="1" t="n">
        <v>10.25</v>
      </c>
      <c r="H50" s="1" t="n">
        <v>722.1</v>
      </c>
      <c r="I50" s="1" t="n">
        <f aca="false">(G50 +10) / (H50/1000)</f>
        <v>28.0432073120066</v>
      </c>
      <c r="J50" s="1" t="n">
        <v>6.8</v>
      </c>
      <c r="K50" s="1" t="s">
        <v>47</v>
      </c>
      <c r="L50" s="11" t="s">
        <v>48</v>
      </c>
      <c r="M50" s="11" t="s">
        <v>49</v>
      </c>
      <c r="N50" s="11" t="s">
        <v>50</v>
      </c>
      <c r="O50" s="11" t="s">
        <v>50</v>
      </c>
      <c r="P50" s="11" t="s">
        <v>51</v>
      </c>
      <c r="Q50" s="11" t="s">
        <v>52</v>
      </c>
      <c r="R50" s="11" t="n">
        <v>2.5</v>
      </c>
      <c r="S50" s="11" t="s">
        <v>53</v>
      </c>
      <c r="T50" s="12" t="n">
        <v>41579</v>
      </c>
      <c r="U50" s="11" t="n">
        <v>5</v>
      </c>
      <c r="V50" s="11" t="s">
        <v>54</v>
      </c>
      <c r="W50" s="11" t="n">
        <f aca="false">R50*U50</f>
        <v>12.5</v>
      </c>
      <c r="X50" s="13" t="n">
        <v>269.63</v>
      </c>
      <c r="Y50" s="13" t="n">
        <v>13.36</v>
      </c>
      <c r="Z50" s="13" t="n">
        <f aca="false">Y50*SQRT(AA50)</f>
        <v>26.72</v>
      </c>
      <c r="AA50" s="11" t="n">
        <v>4</v>
      </c>
      <c r="AB50" s="13" t="n">
        <v>316.69</v>
      </c>
      <c r="AC50" s="13" t="n">
        <v>20.99</v>
      </c>
      <c r="AD50" s="13" t="n">
        <f aca="false">AC50*SQRT(AE50)</f>
        <v>41.98</v>
      </c>
      <c r="AE50" s="11" t="n">
        <v>4</v>
      </c>
      <c r="AF50" s="11" t="n">
        <f aca="false">LN(AB50/X50)</f>
        <v>0.160872728610622</v>
      </c>
      <c r="AG50" s="11" t="n">
        <f aca="false">((AD50)^2/((AB50)^2 * AE50)) + ((Z50)^2/((X50)^2 * AA50))</f>
        <v>0.00684809046411879</v>
      </c>
      <c r="AH50" s="11" t="n">
        <f aca="false">1/AG50</f>
        <v>146.026108334812</v>
      </c>
      <c r="AI50" s="11" t="n">
        <f aca="false">AH50/12</f>
        <v>12.1688423612343</v>
      </c>
      <c r="AJ50" s="11" t="n">
        <f aca="false">AF50*AI50</f>
        <v>1.95763487468428</v>
      </c>
      <c r="AK50" s="11" t="s">
        <v>68</v>
      </c>
      <c r="AL50" s="11" t="s">
        <v>69</v>
      </c>
      <c r="AM50" s="11" t="s">
        <v>70</v>
      </c>
      <c r="AN50" s="11" t="s">
        <v>58</v>
      </c>
      <c r="AO50" s="11" t="s">
        <v>59</v>
      </c>
      <c r="AP50" s="11" t="s">
        <v>65</v>
      </c>
      <c r="AQ50" s="11" t="s">
        <v>61</v>
      </c>
    </row>
    <row r="51" customFormat="false" ht="13.8" hidden="false" customHeight="false" outlineLevel="0" collapsed="false">
      <c r="A51" s="11" t="s">
        <v>43</v>
      </c>
      <c r="B51" s="11" t="n">
        <v>1</v>
      </c>
      <c r="C51" s="11" t="s">
        <v>44</v>
      </c>
      <c r="D51" s="11" t="n">
        <v>2016</v>
      </c>
      <c r="E51" s="11" t="s">
        <v>45</v>
      </c>
      <c r="F51" s="11" t="s">
        <v>62</v>
      </c>
      <c r="G51" s="1" t="n">
        <v>10.25</v>
      </c>
      <c r="H51" s="1" t="n">
        <v>722.1</v>
      </c>
      <c r="I51" s="1" t="n">
        <f aca="false">(G51 +10) / (H51/1000)</f>
        <v>28.0432073120066</v>
      </c>
      <c r="J51" s="1" t="n">
        <v>6.8</v>
      </c>
      <c r="K51" s="1" t="s">
        <v>47</v>
      </c>
      <c r="L51" s="11" t="s">
        <v>48</v>
      </c>
      <c r="M51" s="11" t="s">
        <v>49</v>
      </c>
      <c r="N51" s="11" t="s">
        <v>50</v>
      </c>
      <c r="O51" s="11" t="s">
        <v>50</v>
      </c>
      <c r="P51" s="11" t="s">
        <v>51</v>
      </c>
      <c r="Q51" s="11" t="s">
        <v>52</v>
      </c>
      <c r="R51" s="11" t="n">
        <v>2.5</v>
      </c>
      <c r="S51" s="11" t="s">
        <v>53</v>
      </c>
      <c r="T51" s="12" t="n">
        <v>41579</v>
      </c>
      <c r="U51" s="11" t="n">
        <v>5</v>
      </c>
      <c r="V51" s="11" t="s">
        <v>54</v>
      </c>
      <c r="W51" s="11" t="n">
        <f aca="false">R51*U51</f>
        <v>12.5</v>
      </c>
      <c r="X51" s="14" t="n">
        <v>291.89</v>
      </c>
      <c r="Y51" s="14" t="n">
        <v>10.18</v>
      </c>
      <c r="Z51" s="13" t="n">
        <f aca="false">Y51*SQRT(AA51)</f>
        <v>20.36</v>
      </c>
      <c r="AA51" s="15" t="n">
        <v>4</v>
      </c>
      <c r="AB51" s="13" t="n">
        <v>285.53</v>
      </c>
      <c r="AC51" s="13" t="n">
        <v>22.9</v>
      </c>
      <c r="AD51" s="13" t="n">
        <f aca="false">AC51*SQRT(AE51)</f>
        <v>45.8</v>
      </c>
      <c r="AE51" s="11" t="n">
        <v>4</v>
      </c>
      <c r="AF51" s="11" t="n">
        <f aca="false">LN(AB51/X51)</f>
        <v>-0.02202991658082</v>
      </c>
      <c r="AG51" s="11" t="n">
        <f aca="false">((AD51)^2/((AB51)^2 * AE51)) + ((Z51)^2/((X51)^2 * AA51))</f>
        <v>0.00764866349017505</v>
      </c>
      <c r="AH51" s="11" t="n">
        <f aca="false">1/AG51</f>
        <v>130.74179577707</v>
      </c>
      <c r="AI51" s="11" t="n">
        <f aca="false">AH51/12</f>
        <v>10.8951496480892</v>
      </c>
      <c r="AJ51" s="11" t="n">
        <f aca="false">AF51*AI51</f>
        <v>-0.240019237882955</v>
      </c>
      <c r="AK51" s="11" t="s">
        <v>68</v>
      </c>
      <c r="AL51" s="11" t="s">
        <v>69</v>
      </c>
      <c r="AM51" s="11" t="s">
        <v>70</v>
      </c>
      <c r="AN51" s="11" t="s">
        <v>58</v>
      </c>
      <c r="AO51" s="11" t="s">
        <v>59</v>
      </c>
      <c r="AP51" s="11" t="s">
        <v>65</v>
      </c>
      <c r="AQ51" s="11" t="s">
        <v>61</v>
      </c>
    </row>
    <row r="52" customFormat="false" ht="13.8" hidden="false" customHeight="false" outlineLevel="0" collapsed="false">
      <c r="A52" s="11" t="s">
        <v>43</v>
      </c>
      <c r="B52" s="11" t="n">
        <v>1</v>
      </c>
      <c r="C52" s="11" t="s">
        <v>44</v>
      </c>
      <c r="D52" s="11" t="n">
        <v>2016</v>
      </c>
      <c r="E52" s="11" t="s">
        <v>45</v>
      </c>
      <c r="F52" s="11" t="s">
        <v>46</v>
      </c>
      <c r="G52" s="1" t="n">
        <v>10.25</v>
      </c>
      <c r="H52" s="1" t="n">
        <v>722.1</v>
      </c>
      <c r="I52" s="1" t="n">
        <f aca="false">(G52 +10) / (H52/1000)</f>
        <v>28.0432073120066</v>
      </c>
      <c r="J52" s="1" t="n">
        <v>6.8</v>
      </c>
      <c r="K52" s="1" t="s">
        <v>47</v>
      </c>
      <c r="L52" s="11" t="s">
        <v>48</v>
      </c>
      <c r="M52" s="11" t="s">
        <v>49</v>
      </c>
      <c r="N52" s="11" t="s">
        <v>50</v>
      </c>
      <c r="O52" s="11" t="s">
        <v>50</v>
      </c>
      <c r="P52" s="11" t="s">
        <v>51</v>
      </c>
      <c r="Q52" s="11" t="s">
        <v>52</v>
      </c>
      <c r="R52" s="11" t="n">
        <v>2.5</v>
      </c>
      <c r="S52" s="11" t="s">
        <v>53</v>
      </c>
      <c r="T52" s="16" t="n">
        <v>41699</v>
      </c>
      <c r="U52" s="11" t="n">
        <v>5</v>
      </c>
      <c r="V52" s="11" t="s">
        <v>54</v>
      </c>
      <c r="W52" s="11" t="n">
        <f aca="false">R52*U52</f>
        <v>12.5</v>
      </c>
      <c r="X52" s="13" t="n">
        <v>247.38</v>
      </c>
      <c r="Y52" s="13" t="n">
        <v>19.07</v>
      </c>
      <c r="Z52" s="13" t="n">
        <f aca="false">Y52*SQRT(AA52)</f>
        <v>38.14</v>
      </c>
      <c r="AA52" s="11" t="n">
        <v>4</v>
      </c>
      <c r="AB52" s="13" t="n">
        <v>218.12</v>
      </c>
      <c r="AC52" s="13" t="n">
        <v>20.99</v>
      </c>
      <c r="AD52" s="13" t="n">
        <f aca="false">AC52*SQRT(AE52)</f>
        <v>41.98</v>
      </c>
      <c r="AE52" s="11" t="n">
        <v>4</v>
      </c>
      <c r="AF52" s="11" t="n">
        <f aca="false">LN(AB52/X52)</f>
        <v>-0.125880245889003</v>
      </c>
      <c r="AG52" s="11" t="n">
        <f aca="false">((AD52)^2/((AB52)^2 * AE52)) + ((Z52)^2/((X52)^2 * AA52))</f>
        <v>0.0152030299467559</v>
      </c>
      <c r="AH52" s="11" t="n">
        <f aca="false">1/AG52</f>
        <v>65.7763619161577</v>
      </c>
      <c r="AI52" s="11" t="n">
        <f aca="false">AH52/12</f>
        <v>5.48136349301314</v>
      </c>
      <c r="AJ52" s="11" t="n">
        <f aca="false">AF52*AI52</f>
        <v>-0.689995384307499</v>
      </c>
      <c r="AK52" s="11" t="s">
        <v>68</v>
      </c>
      <c r="AL52" s="11" t="s">
        <v>69</v>
      </c>
      <c r="AM52" s="11" t="s">
        <v>70</v>
      </c>
      <c r="AN52" s="11" t="s">
        <v>58</v>
      </c>
      <c r="AO52" s="11" t="s">
        <v>59</v>
      </c>
      <c r="AP52" s="11" t="s">
        <v>65</v>
      </c>
      <c r="AQ52" s="11" t="s">
        <v>61</v>
      </c>
    </row>
    <row r="53" customFormat="false" ht="13.8" hidden="false" customHeight="false" outlineLevel="0" collapsed="false">
      <c r="A53" s="11" t="s">
        <v>43</v>
      </c>
      <c r="B53" s="11" t="n">
        <v>1</v>
      </c>
      <c r="C53" s="11" t="s">
        <v>44</v>
      </c>
      <c r="D53" s="11" t="n">
        <v>2016</v>
      </c>
      <c r="E53" s="11" t="s">
        <v>45</v>
      </c>
      <c r="F53" s="11" t="s">
        <v>62</v>
      </c>
      <c r="G53" s="1" t="n">
        <v>10.25</v>
      </c>
      <c r="H53" s="1" t="n">
        <v>722.1</v>
      </c>
      <c r="I53" s="1" t="n">
        <f aca="false">(G53 +10) / (H53/1000)</f>
        <v>28.0432073120066</v>
      </c>
      <c r="J53" s="1" t="n">
        <v>6.8</v>
      </c>
      <c r="K53" s="1" t="s">
        <v>47</v>
      </c>
      <c r="L53" s="11" t="s">
        <v>48</v>
      </c>
      <c r="M53" s="11" t="s">
        <v>49</v>
      </c>
      <c r="N53" s="11" t="s">
        <v>50</v>
      </c>
      <c r="O53" s="11" t="s">
        <v>50</v>
      </c>
      <c r="P53" s="11" t="s">
        <v>51</v>
      </c>
      <c r="Q53" s="11" t="s">
        <v>52</v>
      </c>
      <c r="R53" s="11" t="n">
        <v>2.5</v>
      </c>
      <c r="S53" s="11" t="s">
        <v>53</v>
      </c>
      <c r="T53" s="16" t="n">
        <v>41699</v>
      </c>
      <c r="U53" s="11" t="n">
        <v>5</v>
      </c>
      <c r="V53" s="11" t="s">
        <v>54</v>
      </c>
      <c r="W53" s="11" t="n">
        <f aca="false">R53*U53</f>
        <v>12.5</v>
      </c>
      <c r="X53" s="14" t="n">
        <v>230.21</v>
      </c>
      <c r="Y53" s="14" t="n">
        <v>15.89</v>
      </c>
      <c r="Z53" s="13" t="n">
        <f aca="false">Y53*SQRT(AA53)</f>
        <v>31.78</v>
      </c>
      <c r="AA53" s="15" t="n">
        <v>4</v>
      </c>
      <c r="AB53" s="13" t="n">
        <v>214.94</v>
      </c>
      <c r="AC53" s="13" t="n">
        <v>12.09</v>
      </c>
      <c r="AD53" s="13" t="n">
        <f aca="false">AC53*SQRT(AE53)</f>
        <v>24.18</v>
      </c>
      <c r="AE53" s="11" t="n">
        <v>4</v>
      </c>
      <c r="AF53" s="11" t="n">
        <f aca="false">LN(AB53/X53)</f>
        <v>-0.068633016417798</v>
      </c>
      <c r="AG53" s="11" t="n">
        <f aca="false">((AD53)^2/((AB53)^2 * AE53)) + ((Z53)^2/((X53)^2 * AA53))</f>
        <v>0.00792816978443917</v>
      </c>
      <c r="AH53" s="11" t="n">
        <f aca="false">1/AG53</f>
        <v>126.132515724213</v>
      </c>
      <c r="AI53" s="11" t="n">
        <f aca="false">AH53/12</f>
        <v>10.5110429770177</v>
      </c>
      <c r="AJ53" s="11" t="n">
        <f aca="false">AF53*AI53</f>
        <v>-0.721404585209837</v>
      </c>
      <c r="AK53" s="11" t="s">
        <v>68</v>
      </c>
      <c r="AL53" s="11" t="s">
        <v>69</v>
      </c>
      <c r="AM53" s="11" t="s">
        <v>70</v>
      </c>
      <c r="AN53" s="11" t="s">
        <v>58</v>
      </c>
      <c r="AO53" s="11" t="s">
        <v>59</v>
      </c>
      <c r="AP53" s="11" t="s">
        <v>65</v>
      </c>
      <c r="AQ53" s="11" t="s">
        <v>61</v>
      </c>
    </row>
    <row r="54" customFormat="false" ht="13.8" hidden="false" customHeight="false" outlineLevel="0" collapsed="false">
      <c r="A54" s="11" t="s">
        <v>43</v>
      </c>
      <c r="B54" s="11" t="n">
        <v>1</v>
      </c>
      <c r="C54" s="11" t="s">
        <v>44</v>
      </c>
      <c r="D54" s="11" t="n">
        <v>2016</v>
      </c>
      <c r="E54" s="11" t="s">
        <v>45</v>
      </c>
      <c r="F54" s="11" t="s">
        <v>46</v>
      </c>
      <c r="G54" s="1" t="n">
        <v>10.25</v>
      </c>
      <c r="H54" s="1" t="n">
        <v>722.1</v>
      </c>
      <c r="I54" s="1" t="n">
        <f aca="false">(G54 +10) / (H54/1000)</f>
        <v>28.0432073120066</v>
      </c>
      <c r="J54" s="1" t="n">
        <v>6.8</v>
      </c>
      <c r="K54" s="1" t="s">
        <v>47</v>
      </c>
      <c r="L54" s="11" t="s">
        <v>48</v>
      </c>
      <c r="M54" s="11" t="s">
        <v>49</v>
      </c>
      <c r="N54" s="11" t="s">
        <v>50</v>
      </c>
      <c r="O54" s="11" t="s">
        <v>50</v>
      </c>
      <c r="P54" s="11" t="s">
        <v>51</v>
      </c>
      <c r="Q54" s="11" t="s">
        <v>52</v>
      </c>
      <c r="R54" s="11" t="n">
        <v>2.5</v>
      </c>
      <c r="S54" s="11" t="s">
        <v>53</v>
      </c>
      <c r="T54" s="16" t="n">
        <v>41883</v>
      </c>
      <c r="U54" s="11" t="n">
        <v>5</v>
      </c>
      <c r="V54" s="11" t="s">
        <v>54</v>
      </c>
      <c r="W54" s="11" t="n">
        <f aca="false">R54*U54</f>
        <v>12.5</v>
      </c>
      <c r="X54" s="13" t="n">
        <v>240.38</v>
      </c>
      <c r="Y54" s="13" t="n">
        <v>28.62</v>
      </c>
      <c r="Z54" s="13" t="n">
        <f aca="false">Y54*SQRT(AA54)</f>
        <v>57.24</v>
      </c>
      <c r="AA54" s="11" t="n">
        <v>4</v>
      </c>
      <c r="AB54" s="13" t="n">
        <v>263.28</v>
      </c>
      <c r="AC54" s="13" t="n">
        <v>17.17</v>
      </c>
      <c r="AD54" s="13" t="n">
        <f aca="false">AC54*SQRT(AE54)</f>
        <v>34.34</v>
      </c>
      <c r="AE54" s="11" t="n">
        <v>4</v>
      </c>
      <c r="AF54" s="11" t="n">
        <f aca="false">LN(AB54/X54)</f>
        <v>0.0909971001104417</v>
      </c>
      <c r="AG54" s="11" t="n">
        <f aca="false">((AD54)^2/((AB54)^2 * AE54)) + ((Z54)^2/((X54)^2 * AA54))</f>
        <v>0.0184287301741646</v>
      </c>
      <c r="AH54" s="11" t="n">
        <f aca="false">1/AG54</f>
        <v>54.2630984636103</v>
      </c>
      <c r="AI54" s="11" t="n">
        <f aca="false">AH54/12</f>
        <v>4.52192487196753</v>
      </c>
      <c r="AJ54" s="11" t="n">
        <f aca="false">AF54*AI54</f>
        <v>0.411482050266325</v>
      </c>
      <c r="AK54" s="11" t="s">
        <v>68</v>
      </c>
      <c r="AL54" s="11" t="s">
        <v>69</v>
      </c>
      <c r="AM54" s="11" t="s">
        <v>70</v>
      </c>
      <c r="AN54" s="11" t="s">
        <v>58</v>
      </c>
      <c r="AO54" s="11" t="s">
        <v>59</v>
      </c>
      <c r="AP54" s="11" t="s">
        <v>65</v>
      </c>
      <c r="AQ54" s="11" t="s">
        <v>61</v>
      </c>
    </row>
    <row r="55" customFormat="false" ht="13.8" hidden="false" customHeight="false" outlineLevel="0" collapsed="false">
      <c r="A55" s="11" t="s">
        <v>43</v>
      </c>
      <c r="B55" s="11" t="n">
        <v>1</v>
      </c>
      <c r="C55" s="11" t="s">
        <v>44</v>
      </c>
      <c r="D55" s="11" t="n">
        <v>2016</v>
      </c>
      <c r="E55" s="11" t="s">
        <v>45</v>
      </c>
      <c r="F55" s="11" t="s">
        <v>62</v>
      </c>
      <c r="G55" s="1" t="n">
        <v>10.25</v>
      </c>
      <c r="H55" s="1" t="n">
        <v>722.1</v>
      </c>
      <c r="I55" s="1" t="n">
        <f aca="false">(G55 +10) / (H55/1000)</f>
        <v>28.0432073120066</v>
      </c>
      <c r="J55" s="1" t="n">
        <v>6.8</v>
      </c>
      <c r="K55" s="1" t="s">
        <v>47</v>
      </c>
      <c r="L55" s="11" t="s">
        <v>48</v>
      </c>
      <c r="M55" s="11" t="s">
        <v>49</v>
      </c>
      <c r="N55" s="11" t="s">
        <v>50</v>
      </c>
      <c r="O55" s="11" t="s">
        <v>50</v>
      </c>
      <c r="P55" s="11" t="s">
        <v>51</v>
      </c>
      <c r="Q55" s="11" t="s">
        <v>52</v>
      </c>
      <c r="R55" s="11" t="n">
        <v>2.5</v>
      </c>
      <c r="S55" s="11" t="s">
        <v>53</v>
      </c>
      <c r="T55" s="16" t="n">
        <v>41883</v>
      </c>
      <c r="U55" s="11" t="n">
        <v>5</v>
      </c>
      <c r="V55" s="11" t="s">
        <v>54</v>
      </c>
      <c r="W55" s="11" t="n">
        <f aca="false">R55*U55</f>
        <v>12.5</v>
      </c>
      <c r="X55" s="14" t="n">
        <v>224.48</v>
      </c>
      <c r="Y55" s="14" t="n">
        <v>10.81</v>
      </c>
      <c r="Z55" s="13" t="n">
        <f aca="false">Y55*SQRT(AA55)</f>
        <v>21.62</v>
      </c>
      <c r="AA55" s="15" t="n">
        <v>4</v>
      </c>
      <c r="AB55" s="13" t="n">
        <v>252.46</v>
      </c>
      <c r="AC55" s="13" t="n">
        <v>10.18</v>
      </c>
      <c r="AD55" s="13" t="n">
        <f aca="false">AC55*SQRT(AE55)</f>
        <v>20.36</v>
      </c>
      <c r="AE55" s="11" t="n">
        <v>4</v>
      </c>
      <c r="AF55" s="11" t="n">
        <f aca="false">LN(AB55/X55)</f>
        <v>0.117466203970565</v>
      </c>
      <c r="AG55" s="11" t="n">
        <f aca="false">((AD55)^2/((AB55)^2 * AE55)) + ((Z55)^2/((X55)^2 * AA55))</f>
        <v>0.00394493710635684</v>
      </c>
      <c r="AH55" s="11" t="n">
        <f aca="false">1/AG55</f>
        <v>253.489465874781</v>
      </c>
      <c r="AI55" s="11" t="n">
        <f aca="false">AH55/12</f>
        <v>21.1241221562318</v>
      </c>
      <c r="AJ55" s="11" t="n">
        <f aca="false">AF55*AI55</f>
        <v>2.48137044190305</v>
      </c>
      <c r="AK55" s="11" t="s">
        <v>68</v>
      </c>
      <c r="AL55" s="11" t="s">
        <v>69</v>
      </c>
      <c r="AM55" s="11" t="s">
        <v>70</v>
      </c>
      <c r="AN55" s="11" t="s">
        <v>58</v>
      </c>
      <c r="AO55" s="11" t="s">
        <v>59</v>
      </c>
      <c r="AP55" s="11" t="s">
        <v>65</v>
      </c>
      <c r="AQ55" s="11" t="s">
        <v>61</v>
      </c>
    </row>
    <row r="56" customFormat="false" ht="13.8" hidden="false" customHeight="false" outlineLevel="0" collapsed="false">
      <c r="A56" s="11" t="s">
        <v>43</v>
      </c>
      <c r="B56" s="11" t="n">
        <v>1</v>
      </c>
      <c r="C56" s="11" t="s">
        <v>44</v>
      </c>
      <c r="D56" s="11" t="n">
        <v>2016</v>
      </c>
      <c r="E56" s="11" t="s">
        <v>45</v>
      </c>
      <c r="F56" s="11" t="s">
        <v>46</v>
      </c>
      <c r="G56" s="1" t="n">
        <v>10.25</v>
      </c>
      <c r="H56" s="1" t="n">
        <v>722.1</v>
      </c>
      <c r="I56" s="1" t="n">
        <f aca="false">(G56 +10) / (H56/1000)</f>
        <v>28.0432073120066</v>
      </c>
      <c r="J56" s="1" t="n">
        <v>6.8</v>
      </c>
      <c r="K56" s="1" t="s">
        <v>47</v>
      </c>
      <c r="L56" s="11" t="s">
        <v>48</v>
      </c>
      <c r="M56" s="11" t="s">
        <v>49</v>
      </c>
      <c r="N56" s="11" t="s">
        <v>50</v>
      </c>
      <c r="O56" s="11" t="s">
        <v>50</v>
      </c>
      <c r="P56" s="11" t="s">
        <v>51</v>
      </c>
      <c r="Q56" s="11" t="s">
        <v>52</v>
      </c>
      <c r="R56" s="11" t="n">
        <v>2.5</v>
      </c>
      <c r="S56" s="11" t="s">
        <v>53</v>
      </c>
      <c r="T56" s="12" t="n">
        <v>41579</v>
      </c>
      <c r="U56" s="11" t="n">
        <v>5</v>
      </c>
      <c r="V56" s="11" t="s">
        <v>54</v>
      </c>
      <c r="W56" s="11" t="n">
        <f aca="false">R56*U56</f>
        <v>12.5</v>
      </c>
      <c r="X56" s="13" t="n">
        <v>248.12</v>
      </c>
      <c r="Y56" s="13" t="n">
        <v>11.88</v>
      </c>
      <c r="Z56" s="13" t="n">
        <f aca="false">Y56*SQRT(AA56)</f>
        <v>23.76</v>
      </c>
      <c r="AA56" s="11" t="n">
        <v>4</v>
      </c>
      <c r="AB56" s="13" t="n">
        <v>263.12</v>
      </c>
      <c r="AC56" s="13" t="n">
        <v>30</v>
      </c>
      <c r="AD56" s="13" t="n">
        <f aca="false">AC56*SQRT(AE56)</f>
        <v>60</v>
      </c>
      <c r="AE56" s="11" t="n">
        <v>4</v>
      </c>
      <c r="AF56" s="11" t="n">
        <f aca="false">LN(AB56/X56)</f>
        <v>0.0586977017758847</v>
      </c>
      <c r="AG56" s="11" t="n">
        <f aca="false">((AD56)^2/((AB56)^2 * AE56)) + ((Z56)^2/((X56)^2 * AA56))</f>
        <v>0.0152922436141827</v>
      </c>
      <c r="AH56" s="11" t="n">
        <f aca="false">1/AG56</f>
        <v>65.3926281342102</v>
      </c>
      <c r="AI56" s="11" t="n">
        <f aca="false">AH56/12</f>
        <v>5.44938567785085</v>
      </c>
      <c r="AJ56" s="11" t="n">
        <f aca="false">AF56*AI56</f>
        <v>0.319866415380267</v>
      </c>
      <c r="AK56" s="11" t="s">
        <v>68</v>
      </c>
      <c r="AL56" s="11" t="s">
        <v>69</v>
      </c>
      <c r="AM56" s="11" t="s">
        <v>70</v>
      </c>
      <c r="AN56" s="11" t="s">
        <v>58</v>
      </c>
      <c r="AO56" s="17" t="s">
        <v>63</v>
      </c>
      <c r="AP56" s="11" t="s">
        <v>65</v>
      </c>
      <c r="AQ56" s="11" t="s">
        <v>61</v>
      </c>
    </row>
    <row r="57" customFormat="false" ht="13.8" hidden="false" customHeight="false" outlineLevel="0" collapsed="false">
      <c r="A57" s="11" t="s">
        <v>43</v>
      </c>
      <c r="B57" s="11" t="n">
        <v>1</v>
      </c>
      <c r="C57" s="11" t="s">
        <v>44</v>
      </c>
      <c r="D57" s="11" t="n">
        <v>2016</v>
      </c>
      <c r="E57" s="11" t="s">
        <v>45</v>
      </c>
      <c r="F57" s="11" t="s">
        <v>62</v>
      </c>
      <c r="G57" s="1" t="n">
        <v>10.25</v>
      </c>
      <c r="H57" s="1" t="n">
        <v>722.1</v>
      </c>
      <c r="I57" s="1" t="n">
        <f aca="false">(G57 +10) / (H57/1000)</f>
        <v>28.0432073120066</v>
      </c>
      <c r="J57" s="1" t="n">
        <v>6.8</v>
      </c>
      <c r="K57" s="1" t="s">
        <v>47</v>
      </c>
      <c r="L57" s="11" t="s">
        <v>48</v>
      </c>
      <c r="M57" s="11" t="s">
        <v>49</v>
      </c>
      <c r="N57" s="11" t="s">
        <v>50</v>
      </c>
      <c r="O57" s="11" t="s">
        <v>50</v>
      </c>
      <c r="P57" s="11" t="s">
        <v>51</v>
      </c>
      <c r="Q57" s="11" t="s">
        <v>52</v>
      </c>
      <c r="R57" s="11" t="n">
        <v>2.5</v>
      </c>
      <c r="S57" s="11" t="s">
        <v>53</v>
      </c>
      <c r="T57" s="12" t="n">
        <v>41579</v>
      </c>
      <c r="U57" s="11" t="n">
        <v>5</v>
      </c>
      <c r="V57" s="11" t="s">
        <v>54</v>
      </c>
      <c r="W57" s="11" t="n">
        <f aca="false">R57*U57</f>
        <v>12.5</v>
      </c>
      <c r="X57" s="14" t="n">
        <v>297.5</v>
      </c>
      <c r="Y57" s="14" t="n">
        <v>20</v>
      </c>
      <c r="Z57" s="13" t="n">
        <f aca="false">Y57*SQRT(AA57)</f>
        <v>40</v>
      </c>
      <c r="AA57" s="15" t="n">
        <v>4</v>
      </c>
      <c r="AB57" s="13" t="n">
        <v>274.38</v>
      </c>
      <c r="AC57" s="13" t="n">
        <v>3.12</v>
      </c>
      <c r="AD57" s="13" t="n">
        <f aca="false">AC57*SQRT(AE57)</f>
        <v>6.24</v>
      </c>
      <c r="AE57" s="11" t="n">
        <v>4</v>
      </c>
      <c r="AF57" s="11" t="n">
        <f aca="false">LN(AB57/X57)</f>
        <v>-0.0809002180876657</v>
      </c>
      <c r="AG57" s="11" t="n">
        <f aca="false">((AD57)^2/((AB57)^2 * AE57)) + ((Z57)^2/((X57)^2 * AA57))</f>
        <v>0.0046487565555521</v>
      </c>
      <c r="AH57" s="11" t="n">
        <f aca="false">1/AG57</f>
        <v>215.111285792258</v>
      </c>
      <c r="AI57" s="11" t="n">
        <f aca="false">AH57/12</f>
        <v>17.9259404826882</v>
      </c>
      <c r="AJ57" s="11" t="n">
        <f aca="false">AF57*AI57</f>
        <v>-1.45021249447599</v>
      </c>
      <c r="AK57" s="11" t="s">
        <v>68</v>
      </c>
      <c r="AL57" s="11" t="s">
        <v>69</v>
      </c>
      <c r="AM57" s="11" t="s">
        <v>70</v>
      </c>
      <c r="AN57" s="11" t="s">
        <v>58</v>
      </c>
      <c r="AO57" s="17" t="s">
        <v>63</v>
      </c>
      <c r="AP57" s="11" t="s">
        <v>65</v>
      </c>
      <c r="AQ57" s="11" t="s">
        <v>61</v>
      </c>
    </row>
    <row r="58" customFormat="false" ht="13.8" hidden="false" customHeight="false" outlineLevel="0" collapsed="false">
      <c r="A58" s="11" t="s">
        <v>43</v>
      </c>
      <c r="B58" s="11" t="n">
        <v>1</v>
      </c>
      <c r="C58" s="11" t="s">
        <v>44</v>
      </c>
      <c r="D58" s="11" t="n">
        <v>2016</v>
      </c>
      <c r="E58" s="11" t="s">
        <v>45</v>
      </c>
      <c r="F58" s="11" t="s">
        <v>46</v>
      </c>
      <c r="G58" s="1" t="n">
        <v>10.25</v>
      </c>
      <c r="H58" s="1" t="n">
        <v>722.1</v>
      </c>
      <c r="I58" s="1" t="n">
        <f aca="false">(G58 +10) / (H58/1000)</f>
        <v>28.0432073120066</v>
      </c>
      <c r="J58" s="1" t="n">
        <v>6.8</v>
      </c>
      <c r="K58" s="1" t="s">
        <v>47</v>
      </c>
      <c r="L58" s="11" t="s">
        <v>48</v>
      </c>
      <c r="M58" s="11" t="s">
        <v>49</v>
      </c>
      <c r="N58" s="11" t="s">
        <v>50</v>
      </c>
      <c r="O58" s="11" t="s">
        <v>50</v>
      </c>
      <c r="P58" s="11" t="s">
        <v>51</v>
      </c>
      <c r="Q58" s="11" t="s">
        <v>52</v>
      </c>
      <c r="R58" s="11" t="n">
        <v>2.5</v>
      </c>
      <c r="S58" s="11" t="s">
        <v>53</v>
      </c>
      <c r="T58" s="16" t="n">
        <v>41699</v>
      </c>
      <c r="U58" s="11" t="n">
        <v>5</v>
      </c>
      <c r="V58" s="11" t="s">
        <v>54</v>
      </c>
      <c r="W58" s="11" t="n">
        <f aca="false">R58*U58</f>
        <v>12.5</v>
      </c>
      <c r="X58" s="13" t="n">
        <v>157.5</v>
      </c>
      <c r="Y58" s="13" t="n">
        <v>23.75</v>
      </c>
      <c r="Z58" s="13" t="n">
        <f aca="false">Y58*SQRT(AA58)</f>
        <v>47.5</v>
      </c>
      <c r="AA58" s="11" t="n">
        <v>4</v>
      </c>
      <c r="AB58" s="13" t="n">
        <v>172.5</v>
      </c>
      <c r="AC58" s="13" t="n">
        <v>11.25</v>
      </c>
      <c r="AD58" s="13" t="n">
        <f aca="false">AC58*SQRT(AE58)</f>
        <v>22.5</v>
      </c>
      <c r="AE58" s="11" t="n">
        <v>4</v>
      </c>
      <c r="AF58" s="11" t="n">
        <f aca="false">LN(AB58/X58)</f>
        <v>0.0909717782057268</v>
      </c>
      <c r="AG58" s="11" t="n">
        <f aca="false">((AD58)^2/((AB58)^2 * AE58)) + ((Z58)^2/((X58)^2 * AA58))</f>
        <v>0.0269920332482219</v>
      </c>
      <c r="AH58" s="11" t="n">
        <f aca="false">1/AG58</f>
        <v>37.0479685914686</v>
      </c>
      <c r="AI58" s="11" t="n">
        <f aca="false">AH58/12</f>
        <v>3.08733071595571</v>
      </c>
      <c r="AJ58" s="11" t="n">
        <f aca="false">AF58*AI58</f>
        <v>0.280859965139651</v>
      </c>
      <c r="AK58" s="11" t="s">
        <v>68</v>
      </c>
      <c r="AL58" s="11" t="s">
        <v>69</v>
      </c>
      <c r="AM58" s="11" t="s">
        <v>70</v>
      </c>
      <c r="AN58" s="11" t="s">
        <v>58</v>
      </c>
      <c r="AO58" s="17" t="s">
        <v>63</v>
      </c>
      <c r="AP58" s="11" t="s">
        <v>65</v>
      </c>
      <c r="AQ58" s="11" t="s">
        <v>61</v>
      </c>
    </row>
    <row r="59" customFormat="false" ht="13.8" hidden="false" customHeight="false" outlineLevel="0" collapsed="false">
      <c r="A59" s="11" t="s">
        <v>43</v>
      </c>
      <c r="B59" s="11" t="n">
        <v>1</v>
      </c>
      <c r="C59" s="11" t="s">
        <v>44</v>
      </c>
      <c r="D59" s="11" t="n">
        <v>2016</v>
      </c>
      <c r="E59" s="11" t="s">
        <v>45</v>
      </c>
      <c r="F59" s="11" t="s">
        <v>62</v>
      </c>
      <c r="G59" s="1" t="n">
        <v>10.25</v>
      </c>
      <c r="H59" s="1" t="n">
        <v>722.1</v>
      </c>
      <c r="I59" s="1" t="n">
        <f aca="false">(G59 +10) / (H59/1000)</f>
        <v>28.0432073120066</v>
      </c>
      <c r="J59" s="1" t="n">
        <v>6.8</v>
      </c>
      <c r="K59" s="1" t="s">
        <v>47</v>
      </c>
      <c r="L59" s="11" t="s">
        <v>48</v>
      </c>
      <c r="M59" s="11" t="s">
        <v>49</v>
      </c>
      <c r="N59" s="11" t="s">
        <v>50</v>
      </c>
      <c r="O59" s="11" t="s">
        <v>50</v>
      </c>
      <c r="P59" s="11" t="s">
        <v>51</v>
      </c>
      <c r="Q59" s="11" t="s">
        <v>52</v>
      </c>
      <c r="R59" s="11" t="n">
        <v>2.5</v>
      </c>
      <c r="S59" s="11" t="s">
        <v>53</v>
      </c>
      <c r="T59" s="16" t="n">
        <v>41699</v>
      </c>
      <c r="U59" s="11" t="n">
        <v>5</v>
      </c>
      <c r="V59" s="11" t="s">
        <v>54</v>
      </c>
      <c r="W59" s="11" t="n">
        <f aca="false">R59*U59</f>
        <v>12.5</v>
      </c>
      <c r="X59" s="14" t="n">
        <v>186.25</v>
      </c>
      <c r="Y59" s="14" t="n">
        <v>16.88</v>
      </c>
      <c r="Z59" s="13" t="n">
        <f aca="false">Y59*SQRT(AA59)</f>
        <v>33.76</v>
      </c>
      <c r="AA59" s="15" t="n">
        <v>4</v>
      </c>
      <c r="AB59" s="13" t="n">
        <v>172.5</v>
      </c>
      <c r="AC59" s="13" t="n">
        <v>10</v>
      </c>
      <c r="AD59" s="13" t="n">
        <f aca="false">AC59*SQRT(AE59)</f>
        <v>20</v>
      </c>
      <c r="AE59" s="11" t="n">
        <v>4</v>
      </c>
      <c r="AF59" s="11" t="n">
        <f aca="false">LN(AB59/X59)</f>
        <v>-0.0766926207882544</v>
      </c>
      <c r="AG59" s="11" t="n">
        <f aca="false">((AD59)^2/((AB59)^2 * AE59)) + ((Z59)^2/((X59)^2 * AA59))</f>
        <v>0.011574593568389</v>
      </c>
      <c r="AH59" s="11" t="n">
        <f aca="false">1/AG59</f>
        <v>86.3961221697726</v>
      </c>
      <c r="AI59" s="11" t="n">
        <f aca="false">AH59/12</f>
        <v>7.19967684748105</v>
      </c>
      <c r="AJ59" s="11" t="n">
        <f aca="false">AF59*AI59</f>
        <v>-0.552162086261839</v>
      </c>
      <c r="AK59" s="11" t="s">
        <v>68</v>
      </c>
      <c r="AL59" s="11" t="s">
        <v>69</v>
      </c>
      <c r="AM59" s="11" t="s">
        <v>70</v>
      </c>
      <c r="AN59" s="11" t="s">
        <v>58</v>
      </c>
      <c r="AO59" s="17" t="s">
        <v>63</v>
      </c>
      <c r="AP59" s="11" t="s">
        <v>65</v>
      </c>
      <c r="AQ59" s="11" t="s">
        <v>61</v>
      </c>
    </row>
    <row r="60" customFormat="false" ht="13.8" hidden="false" customHeight="false" outlineLevel="0" collapsed="false">
      <c r="A60" s="11" t="s">
        <v>43</v>
      </c>
      <c r="B60" s="11" t="n">
        <v>1</v>
      </c>
      <c r="C60" s="11" t="s">
        <v>44</v>
      </c>
      <c r="D60" s="11" t="n">
        <v>2016</v>
      </c>
      <c r="E60" s="11" t="s">
        <v>45</v>
      </c>
      <c r="F60" s="11" t="s">
        <v>46</v>
      </c>
      <c r="G60" s="1" t="n">
        <v>10.25</v>
      </c>
      <c r="H60" s="1" t="n">
        <v>722.1</v>
      </c>
      <c r="I60" s="1" t="n">
        <f aca="false">(G60 +10) / (H60/1000)</f>
        <v>28.0432073120066</v>
      </c>
      <c r="J60" s="1" t="n">
        <v>6.8</v>
      </c>
      <c r="K60" s="1" t="s">
        <v>47</v>
      </c>
      <c r="L60" s="11" t="s">
        <v>48</v>
      </c>
      <c r="M60" s="11" t="s">
        <v>49</v>
      </c>
      <c r="N60" s="11" t="s">
        <v>50</v>
      </c>
      <c r="O60" s="11" t="s">
        <v>50</v>
      </c>
      <c r="P60" s="11" t="s">
        <v>51</v>
      </c>
      <c r="Q60" s="11" t="s">
        <v>52</v>
      </c>
      <c r="R60" s="11" t="n">
        <v>2.5</v>
      </c>
      <c r="S60" s="11" t="s">
        <v>53</v>
      </c>
      <c r="T60" s="16" t="n">
        <v>41883</v>
      </c>
      <c r="U60" s="11" t="n">
        <v>5</v>
      </c>
      <c r="V60" s="11" t="s">
        <v>54</v>
      </c>
      <c r="W60" s="11" t="n">
        <f aca="false">R60*U60</f>
        <v>12.5</v>
      </c>
      <c r="X60" s="13" t="n">
        <v>180</v>
      </c>
      <c r="Y60" s="13" t="n">
        <v>15.63</v>
      </c>
      <c r="Z60" s="13" t="n">
        <f aca="false">Y60*SQRT(AA60)</f>
        <v>31.26</v>
      </c>
      <c r="AA60" s="11" t="n">
        <v>4</v>
      </c>
      <c r="AB60" s="13" t="n">
        <v>172.5</v>
      </c>
      <c r="AC60" s="13" t="n">
        <v>25</v>
      </c>
      <c r="AD60" s="13" t="n">
        <f aca="false">AC60*SQRT(AE60)</f>
        <v>50</v>
      </c>
      <c r="AE60" s="11" t="n">
        <v>4</v>
      </c>
      <c r="AF60" s="11" t="n">
        <f aca="false">LN(AB60/X60)</f>
        <v>-0.0425596144187959</v>
      </c>
      <c r="AG60" s="11" t="n">
        <f aca="false">((AD60)^2/((AB60)^2 * AE60)) + ((Z60)^2/((X60)^2 * AA60))</f>
        <v>0.0285440185360218</v>
      </c>
      <c r="AH60" s="11" t="n">
        <f aca="false">1/AG60</f>
        <v>35.033609536724</v>
      </c>
      <c r="AI60" s="11" t="n">
        <f aca="false">AH60/12</f>
        <v>2.91946746139367</v>
      </c>
      <c r="AJ60" s="11" t="n">
        <f aca="false">AF60*AI60</f>
        <v>-0.124251409465135</v>
      </c>
      <c r="AK60" s="11" t="s">
        <v>68</v>
      </c>
      <c r="AL60" s="11" t="s">
        <v>69</v>
      </c>
      <c r="AM60" s="11" t="s">
        <v>70</v>
      </c>
      <c r="AN60" s="11" t="s">
        <v>58</v>
      </c>
      <c r="AO60" s="17" t="s">
        <v>63</v>
      </c>
      <c r="AP60" s="11" t="s">
        <v>65</v>
      </c>
      <c r="AQ60" s="11" t="s">
        <v>61</v>
      </c>
    </row>
    <row r="61" customFormat="false" ht="13.8" hidden="false" customHeight="false" outlineLevel="0" collapsed="false">
      <c r="A61" s="11" t="s">
        <v>43</v>
      </c>
      <c r="B61" s="11" t="n">
        <v>1</v>
      </c>
      <c r="C61" s="11" t="s">
        <v>44</v>
      </c>
      <c r="D61" s="11" t="n">
        <v>2016</v>
      </c>
      <c r="E61" s="11" t="s">
        <v>45</v>
      </c>
      <c r="F61" s="11" t="s">
        <v>62</v>
      </c>
      <c r="G61" s="1" t="n">
        <v>10.25</v>
      </c>
      <c r="H61" s="1" t="n">
        <v>722.1</v>
      </c>
      <c r="I61" s="1" t="n">
        <f aca="false">(G61 +10) / (H61/1000)</f>
        <v>28.0432073120066</v>
      </c>
      <c r="J61" s="1" t="n">
        <v>6.8</v>
      </c>
      <c r="K61" s="1" t="s">
        <v>47</v>
      </c>
      <c r="L61" s="11" t="s">
        <v>48</v>
      </c>
      <c r="M61" s="11" t="s">
        <v>49</v>
      </c>
      <c r="N61" s="11" t="s">
        <v>50</v>
      </c>
      <c r="O61" s="11" t="s">
        <v>50</v>
      </c>
      <c r="P61" s="11" t="s">
        <v>51</v>
      </c>
      <c r="Q61" s="11" t="s">
        <v>52</v>
      </c>
      <c r="R61" s="11" t="n">
        <v>2.5</v>
      </c>
      <c r="S61" s="11" t="s">
        <v>53</v>
      </c>
      <c r="T61" s="16" t="n">
        <v>41883</v>
      </c>
      <c r="U61" s="11" t="n">
        <v>5</v>
      </c>
      <c r="V61" s="11" t="s">
        <v>54</v>
      </c>
      <c r="W61" s="11" t="n">
        <f aca="false">R61*U61</f>
        <v>12.5</v>
      </c>
      <c r="X61" s="14" t="n">
        <v>179.37</v>
      </c>
      <c r="Y61" s="14" t="n">
        <v>21.88</v>
      </c>
      <c r="Z61" s="13" t="n">
        <f aca="false">Y61*SQRT(AA61)</f>
        <v>43.76</v>
      </c>
      <c r="AA61" s="15" t="n">
        <v>4</v>
      </c>
      <c r="AB61" s="13" t="n">
        <v>172.5</v>
      </c>
      <c r="AC61" s="13" t="n">
        <v>20.62</v>
      </c>
      <c r="AD61" s="13" t="n">
        <f aca="false">AC61*SQRT(AE61)</f>
        <v>41.24</v>
      </c>
      <c r="AE61" s="11" t="n">
        <v>4</v>
      </c>
      <c r="AF61" s="11" t="n">
        <f aca="false">LN(AB61/X61)</f>
        <v>-0.0390534750895083</v>
      </c>
      <c r="AG61" s="11" t="n">
        <f aca="false">((AD61)^2/((AB61)^2 * AE61)) + ((Z61)^2/((X61)^2 * AA61))</f>
        <v>0.0291686396451647</v>
      </c>
      <c r="AH61" s="11" t="n">
        <f aca="false">1/AG61</f>
        <v>34.2833951862328</v>
      </c>
      <c r="AI61" s="11" t="n">
        <f aca="false">AH61/12</f>
        <v>2.85694959885274</v>
      </c>
      <c r="AJ61" s="11" t="n">
        <f aca="false">AF61*AI61</f>
        <v>-0.111573809990776</v>
      </c>
      <c r="AK61" s="11" t="s">
        <v>68</v>
      </c>
      <c r="AL61" s="11" t="s">
        <v>69</v>
      </c>
      <c r="AM61" s="11" t="s">
        <v>70</v>
      </c>
      <c r="AN61" s="11" t="s">
        <v>58</v>
      </c>
      <c r="AO61" s="17" t="s">
        <v>63</v>
      </c>
      <c r="AP61" s="11" t="s">
        <v>65</v>
      </c>
      <c r="AQ61" s="11" t="s">
        <v>61</v>
      </c>
    </row>
    <row r="62" customFormat="false" ht="13.8" hidden="false" customHeight="false" outlineLevel="0" collapsed="false">
      <c r="A62" s="11" t="s">
        <v>71</v>
      </c>
      <c r="B62" s="11" t="n">
        <v>2</v>
      </c>
      <c r="C62" s="11" t="s">
        <v>72</v>
      </c>
      <c r="D62" s="11" t="n">
        <v>2015</v>
      </c>
      <c r="E62" s="11" t="s">
        <v>73</v>
      </c>
      <c r="F62" s="11" t="s">
        <v>46</v>
      </c>
      <c r="G62" s="1" t="n">
        <v>12.4</v>
      </c>
      <c r="H62" s="11" t="n">
        <v>460</v>
      </c>
      <c r="I62" s="1" t="n">
        <f aca="false">(G62 +10) / (H62/1000)</f>
        <v>48.695652173913</v>
      </c>
      <c r="J62" s="1" t="n">
        <v>8.1</v>
      </c>
      <c r="K62" s="1" t="s">
        <v>74</v>
      </c>
      <c r="L62" s="11" t="s">
        <v>75</v>
      </c>
      <c r="M62" s="11" t="s">
        <v>76</v>
      </c>
      <c r="N62" s="11" t="s">
        <v>50</v>
      </c>
      <c r="O62" s="11" t="s">
        <v>77</v>
      </c>
      <c r="P62" s="11" t="s">
        <v>51</v>
      </c>
      <c r="Q62" s="11" t="s">
        <v>78</v>
      </c>
      <c r="R62" s="11" t="n">
        <v>1.5</v>
      </c>
      <c r="S62" s="11" t="s">
        <v>79</v>
      </c>
      <c r="T62" s="12" t="n">
        <v>40817</v>
      </c>
      <c r="U62" s="11" t="n">
        <v>4</v>
      </c>
      <c r="V62" s="11" t="s">
        <v>54</v>
      </c>
      <c r="W62" s="11" t="n">
        <f aca="false">R62*U62</f>
        <v>6</v>
      </c>
      <c r="X62" s="13" t="n">
        <v>74</v>
      </c>
      <c r="Y62" s="13" t="n">
        <v>2.1</v>
      </c>
      <c r="Z62" s="13" t="n">
        <f aca="false">Y62*SQRT(AA62)</f>
        <v>3.63730669589464</v>
      </c>
      <c r="AA62" s="11" t="n">
        <v>3</v>
      </c>
      <c r="AB62" s="13" t="n">
        <v>71</v>
      </c>
      <c r="AC62" s="13" t="n">
        <v>2.3</v>
      </c>
      <c r="AD62" s="13" t="n">
        <f aca="false">AC62*SQRT(AE62)</f>
        <v>3.98371685740842</v>
      </c>
      <c r="AE62" s="11" t="n">
        <v>3</v>
      </c>
      <c r="AF62" s="11" t="n">
        <f aca="false">LN(AB62/X62)</f>
        <v>-0.0413852161628544</v>
      </c>
      <c r="AG62" s="11" t="n">
        <f aca="false">((AD62)^2/((AB62)^2 * AE62)) + ((Z62)^2/((X62)^2 * AA62))</f>
        <v>0.00185472732070361</v>
      </c>
      <c r="AH62" s="11" t="n">
        <f aca="false">1/AG62</f>
        <v>539.162813227251</v>
      </c>
      <c r="AI62" s="11" t="n">
        <f aca="false">AH62/10</f>
        <v>53.9162813227251</v>
      </c>
      <c r="AJ62" s="11" t="n">
        <f aca="false">AF62*AI62</f>
        <v>-2.23133695723825</v>
      </c>
      <c r="AK62" s="11" t="s">
        <v>80</v>
      </c>
      <c r="AL62" s="11" t="s">
        <v>69</v>
      </c>
      <c r="AM62" s="11" t="s">
        <v>70</v>
      </c>
      <c r="AN62" s="11" t="s">
        <v>58</v>
      </c>
      <c r="AO62" s="11" t="s">
        <v>81</v>
      </c>
      <c r="AP62" s="11" t="s">
        <v>60</v>
      </c>
      <c r="AQ62" s="11" t="s">
        <v>82</v>
      </c>
    </row>
    <row r="63" customFormat="false" ht="13.8" hidden="false" customHeight="false" outlineLevel="0" collapsed="false">
      <c r="A63" s="11" t="s">
        <v>71</v>
      </c>
      <c r="B63" s="11" t="n">
        <v>2</v>
      </c>
      <c r="C63" s="11" t="s">
        <v>72</v>
      </c>
      <c r="D63" s="11" t="n">
        <v>2015</v>
      </c>
      <c r="E63" s="11" t="s">
        <v>73</v>
      </c>
      <c r="F63" s="11" t="s">
        <v>83</v>
      </c>
      <c r="G63" s="1" t="n">
        <v>12.4</v>
      </c>
      <c r="H63" s="11" t="n">
        <v>460</v>
      </c>
      <c r="I63" s="1" t="n">
        <f aca="false">(G63 +10) / (H63/1000)</f>
        <v>48.695652173913</v>
      </c>
      <c r="J63" s="1" t="n">
        <v>8.1</v>
      </c>
      <c r="K63" s="1" t="s">
        <v>74</v>
      </c>
      <c r="L63" s="11" t="s">
        <v>75</v>
      </c>
      <c r="M63" s="11" t="s">
        <v>76</v>
      </c>
      <c r="N63" s="11" t="s">
        <v>50</v>
      </c>
      <c r="O63" s="11" t="s">
        <v>77</v>
      </c>
      <c r="P63" s="11" t="s">
        <v>51</v>
      </c>
      <c r="Q63" s="11" t="s">
        <v>78</v>
      </c>
      <c r="R63" s="11" t="n">
        <v>1.5</v>
      </c>
      <c r="S63" s="11" t="s">
        <v>79</v>
      </c>
      <c r="T63" s="12" t="n">
        <v>40817</v>
      </c>
      <c r="U63" s="11" t="n">
        <v>4</v>
      </c>
      <c r="V63" s="11" t="s">
        <v>54</v>
      </c>
      <c r="W63" s="11" t="n">
        <f aca="false">R63*U63</f>
        <v>6</v>
      </c>
      <c r="X63" s="14" t="n">
        <v>66</v>
      </c>
      <c r="Y63" s="14" t="n">
        <v>1.7</v>
      </c>
      <c r="Z63" s="13" t="n">
        <f aca="false">Y63*SQRT(AA63)</f>
        <v>2.94448637286709</v>
      </c>
      <c r="AA63" s="15" t="n">
        <v>3</v>
      </c>
      <c r="AB63" s="13" t="n">
        <v>75</v>
      </c>
      <c r="AC63" s="13" t="n">
        <v>12</v>
      </c>
      <c r="AD63" s="13" t="n">
        <f aca="false">AC63*SQRT(AE63)</f>
        <v>20.7846096908265</v>
      </c>
      <c r="AE63" s="11" t="n">
        <v>3</v>
      </c>
      <c r="AF63" s="11" t="n">
        <f aca="false">LN(AB63/X63)</f>
        <v>0.127833371509885</v>
      </c>
      <c r="AG63" s="11" t="n">
        <f aca="false">((AD63)^2/((AB63)^2 * AE63)) + ((Z63)^2/((X63)^2 * AA63))</f>
        <v>0.0262634527089073</v>
      </c>
      <c r="AH63" s="11" t="n">
        <f aca="false">1/AG63</f>
        <v>38.0757248897761</v>
      </c>
      <c r="AI63" s="11" t="n">
        <f aca="false">AH63/10</f>
        <v>3.80757248897761</v>
      </c>
      <c r="AJ63" s="11" t="n">
        <f aca="false">AF63*AI63</f>
        <v>0.486734828534293</v>
      </c>
      <c r="AK63" s="11" t="s">
        <v>80</v>
      </c>
      <c r="AL63" s="11" t="s">
        <v>69</v>
      </c>
      <c r="AM63" s="11" t="s">
        <v>70</v>
      </c>
      <c r="AN63" s="11" t="s">
        <v>58</v>
      </c>
      <c r="AO63" s="11" t="s">
        <v>81</v>
      </c>
      <c r="AP63" s="11" t="s">
        <v>60</v>
      </c>
      <c r="AQ63" s="11" t="s">
        <v>82</v>
      </c>
    </row>
    <row r="64" customFormat="false" ht="13.8" hidden="false" customHeight="false" outlineLevel="0" collapsed="false">
      <c r="A64" s="11" t="s">
        <v>71</v>
      </c>
      <c r="B64" s="11" t="n">
        <v>2</v>
      </c>
      <c r="C64" s="11" t="s">
        <v>72</v>
      </c>
      <c r="D64" s="11" t="n">
        <v>2015</v>
      </c>
      <c r="E64" s="11" t="s">
        <v>73</v>
      </c>
      <c r="F64" s="11" t="s">
        <v>46</v>
      </c>
      <c r="G64" s="1" t="n">
        <v>12.4</v>
      </c>
      <c r="H64" s="11" t="n">
        <v>460</v>
      </c>
      <c r="I64" s="1" t="n">
        <f aca="false">(G64 +10) / (H64/1000)</f>
        <v>48.695652173913</v>
      </c>
      <c r="J64" s="1" t="n">
        <v>8.1</v>
      </c>
      <c r="K64" s="1" t="s">
        <v>74</v>
      </c>
      <c r="L64" s="11" t="s">
        <v>84</v>
      </c>
      <c r="M64" s="11" t="s">
        <v>85</v>
      </c>
      <c r="N64" s="11" t="s">
        <v>50</v>
      </c>
      <c r="O64" s="11" t="s">
        <v>77</v>
      </c>
      <c r="P64" s="11" t="s">
        <v>51</v>
      </c>
      <c r="Q64" s="11" t="s">
        <v>78</v>
      </c>
      <c r="R64" s="11" t="n">
        <v>1.5</v>
      </c>
      <c r="S64" s="11" t="s">
        <v>79</v>
      </c>
      <c r="T64" s="12" t="n">
        <v>40969</v>
      </c>
      <c r="U64" s="11" t="n">
        <v>4</v>
      </c>
      <c r="V64" s="11" t="s">
        <v>54</v>
      </c>
      <c r="W64" s="11" t="n">
        <f aca="false">R64*U64</f>
        <v>6</v>
      </c>
      <c r="X64" s="13" t="n">
        <v>127</v>
      </c>
      <c r="Y64" s="13" t="n">
        <v>28</v>
      </c>
      <c r="Z64" s="13" t="n">
        <f aca="false">Y64*SQRT(AA64)</f>
        <v>48.4974226119286</v>
      </c>
      <c r="AA64" s="11" t="n">
        <v>3</v>
      </c>
      <c r="AB64" s="13" t="n">
        <v>138</v>
      </c>
      <c r="AC64" s="13" t="n">
        <v>11</v>
      </c>
      <c r="AD64" s="13" t="n">
        <f aca="false">AC64*SQRT(AE64)</f>
        <v>19.0525588832576</v>
      </c>
      <c r="AE64" s="11" t="n">
        <v>3</v>
      </c>
      <c r="AF64" s="11" t="n">
        <f aca="false">LN(AB64/X64)</f>
        <v>0.0830665986986135</v>
      </c>
      <c r="AG64" s="11" t="n">
        <f aca="false">((AD64)^2/((AB64)^2 * AE64)) + ((Z64)^2/((X64)^2 * AA64))</f>
        <v>0.0549618044205633</v>
      </c>
      <c r="AH64" s="11" t="n">
        <f aca="false">1/AG64</f>
        <v>18.1944535945014</v>
      </c>
      <c r="AI64" s="11" t="n">
        <f aca="false">AH64/10</f>
        <v>1.81944535945014</v>
      </c>
      <c r="AJ64" s="11" t="n">
        <f aca="false">AF64*AI64</f>
        <v>0.151135137527499</v>
      </c>
      <c r="AK64" s="11" t="s">
        <v>80</v>
      </c>
      <c r="AL64" s="11" t="s">
        <v>69</v>
      </c>
      <c r="AM64" s="11" t="s">
        <v>70</v>
      </c>
      <c r="AN64" s="11" t="s">
        <v>58</v>
      </c>
      <c r="AO64" s="11" t="s">
        <v>81</v>
      </c>
      <c r="AP64" s="11" t="s">
        <v>60</v>
      </c>
      <c r="AQ64" s="11" t="s">
        <v>82</v>
      </c>
    </row>
    <row r="65" customFormat="false" ht="13.8" hidden="false" customHeight="false" outlineLevel="0" collapsed="false">
      <c r="A65" s="11" t="s">
        <v>71</v>
      </c>
      <c r="B65" s="11" t="n">
        <v>2</v>
      </c>
      <c r="C65" s="11" t="s">
        <v>72</v>
      </c>
      <c r="D65" s="11" t="n">
        <v>2015</v>
      </c>
      <c r="E65" s="11" t="s">
        <v>73</v>
      </c>
      <c r="F65" s="11" t="s">
        <v>83</v>
      </c>
      <c r="G65" s="1" t="n">
        <v>12.4</v>
      </c>
      <c r="H65" s="11" t="n">
        <v>460</v>
      </c>
      <c r="I65" s="1" t="n">
        <f aca="false">(G65 +10) / (H65/1000)</f>
        <v>48.695652173913</v>
      </c>
      <c r="J65" s="1" t="n">
        <v>8.1</v>
      </c>
      <c r="K65" s="1" t="s">
        <v>74</v>
      </c>
      <c r="L65" s="11" t="s">
        <v>84</v>
      </c>
      <c r="M65" s="11" t="s">
        <v>85</v>
      </c>
      <c r="N65" s="11" t="s">
        <v>50</v>
      </c>
      <c r="O65" s="11" t="s">
        <v>77</v>
      </c>
      <c r="P65" s="11" t="s">
        <v>51</v>
      </c>
      <c r="Q65" s="11" t="s">
        <v>78</v>
      </c>
      <c r="R65" s="11" t="n">
        <v>1.5</v>
      </c>
      <c r="S65" s="11" t="s">
        <v>79</v>
      </c>
      <c r="T65" s="12" t="n">
        <v>40969</v>
      </c>
      <c r="U65" s="11" t="n">
        <v>4</v>
      </c>
      <c r="V65" s="11" t="s">
        <v>54</v>
      </c>
      <c r="W65" s="11" t="n">
        <f aca="false">R65*U65</f>
        <v>6</v>
      </c>
      <c r="X65" s="14" t="n">
        <v>117</v>
      </c>
      <c r="Y65" s="14" t="n">
        <v>23</v>
      </c>
      <c r="Z65" s="13" t="n">
        <f aca="false">Y65*SQRT(AA65)</f>
        <v>39.8371685740842</v>
      </c>
      <c r="AA65" s="15" t="n">
        <v>3</v>
      </c>
      <c r="AB65" s="13" t="n">
        <v>126</v>
      </c>
      <c r="AC65" s="13" t="n">
        <v>17</v>
      </c>
      <c r="AD65" s="13" t="n">
        <f aca="false">AC65*SQRT(AE65)</f>
        <v>29.4448637286709</v>
      </c>
      <c r="AE65" s="11" t="n">
        <v>3</v>
      </c>
      <c r="AF65" s="11" t="n">
        <f aca="false">LN(AB65/X65)</f>
        <v>0.0741079721537218</v>
      </c>
      <c r="AG65" s="11" t="n">
        <f aca="false">((AD65)^2/((AB65)^2 * AE65)) + ((Z65)^2/((X65)^2 * AA65))</f>
        <v>0.0568477445766823</v>
      </c>
      <c r="AH65" s="11" t="n">
        <f aca="false">1/AG65</f>
        <v>17.5908474020652</v>
      </c>
      <c r="AI65" s="11" t="n">
        <f aca="false">AH65/10</f>
        <v>1.75908474020652</v>
      </c>
      <c r="AJ65" s="11" t="n">
        <f aca="false">AF65*AI65</f>
        <v>0.130362202943262</v>
      </c>
      <c r="AK65" s="11" t="s">
        <v>80</v>
      </c>
      <c r="AL65" s="11" t="s">
        <v>69</v>
      </c>
      <c r="AM65" s="11" t="s">
        <v>70</v>
      </c>
      <c r="AN65" s="11" t="s">
        <v>58</v>
      </c>
      <c r="AO65" s="11" t="s">
        <v>81</v>
      </c>
      <c r="AP65" s="11" t="s">
        <v>60</v>
      </c>
      <c r="AQ65" s="11" t="s">
        <v>82</v>
      </c>
    </row>
    <row r="66" customFormat="false" ht="13.8" hidden="false" customHeight="false" outlineLevel="0" collapsed="false">
      <c r="A66" s="11" t="s">
        <v>71</v>
      </c>
      <c r="B66" s="11" t="n">
        <v>2</v>
      </c>
      <c r="C66" s="11" t="s">
        <v>72</v>
      </c>
      <c r="D66" s="11" t="n">
        <v>2015</v>
      </c>
      <c r="E66" s="11" t="s">
        <v>73</v>
      </c>
      <c r="F66" s="11" t="s">
        <v>46</v>
      </c>
      <c r="G66" s="1" t="n">
        <v>12.4</v>
      </c>
      <c r="H66" s="11" t="n">
        <v>460</v>
      </c>
      <c r="I66" s="1" t="n">
        <f aca="false">(G66 +10) / (H66/1000)</f>
        <v>48.695652173913</v>
      </c>
      <c r="J66" s="1" t="n">
        <v>8.1</v>
      </c>
      <c r="K66" s="1" t="s">
        <v>74</v>
      </c>
      <c r="L66" s="11" t="s">
        <v>84</v>
      </c>
      <c r="M66" s="11" t="s">
        <v>85</v>
      </c>
      <c r="N66" s="11" t="s">
        <v>50</v>
      </c>
      <c r="O66" s="11" t="s">
        <v>77</v>
      </c>
      <c r="P66" s="11" t="s">
        <v>51</v>
      </c>
      <c r="Q66" s="11" t="s">
        <v>78</v>
      </c>
      <c r="R66" s="11" t="n">
        <v>1.5</v>
      </c>
      <c r="S66" s="11" t="s">
        <v>79</v>
      </c>
      <c r="T66" s="12" t="n">
        <v>41000</v>
      </c>
      <c r="U66" s="11" t="n">
        <v>4</v>
      </c>
      <c r="V66" s="11" t="s">
        <v>54</v>
      </c>
      <c r="W66" s="11" t="n">
        <f aca="false">R66*U66</f>
        <v>6</v>
      </c>
      <c r="X66" s="13" t="n">
        <v>110</v>
      </c>
      <c r="Y66" s="13" t="n">
        <v>16</v>
      </c>
      <c r="Z66" s="13" t="n">
        <f aca="false">Y66*SQRT(AA66)</f>
        <v>27.712812921102</v>
      </c>
      <c r="AA66" s="11" t="n">
        <v>3</v>
      </c>
      <c r="AB66" s="13" t="n">
        <v>131</v>
      </c>
      <c r="AC66" s="13" t="n">
        <v>15</v>
      </c>
      <c r="AD66" s="13" t="n">
        <f aca="false">AC66*SQRT(AE66)</f>
        <v>25.9807621135332</v>
      </c>
      <c r="AE66" s="11" t="n">
        <v>3</v>
      </c>
      <c r="AF66" s="11" t="n">
        <f aca="false">LN(AB66/X66)</f>
        <v>0.174716957408735</v>
      </c>
      <c r="AG66" s="11" t="n">
        <f aca="false">((AD66)^2/((AB66)^2 * AE66)) + ((Z66)^2/((X66)^2 * AA66))</f>
        <v>0.0342681488537579</v>
      </c>
      <c r="AH66" s="11" t="n">
        <f aca="false">1/AG66</f>
        <v>29.1816171415497</v>
      </c>
      <c r="AI66" s="11" t="n">
        <f aca="false">AH66/10</f>
        <v>2.91816171415497</v>
      </c>
      <c r="AJ66" s="11" t="n">
        <f aca="false">AF66*AI66</f>
        <v>0.509852335923816</v>
      </c>
      <c r="AK66" s="11" t="s">
        <v>80</v>
      </c>
      <c r="AL66" s="11" t="s">
        <v>69</v>
      </c>
      <c r="AM66" s="11" t="s">
        <v>70</v>
      </c>
      <c r="AN66" s="11" t="s">
        <v>58</v>
      </c>
      <c r="AO66" s="11" t="s">
        <v>81</v>
      </c>
      <c r="AP66" s="11" t="s">
        <v>60</v>
      </c>
      <c r="AQ66" s="11" t="s">
        <v>82</v>
      </c>
    </row>
    <row r="67" customFormat="false" ht="13.8" hidden="false" customHeight="false" outlineLevel="0" collapsed="false">
      <c r="A67" s="11" t="s">
        <v>71</v>
      </c>
      <c r="B67" s="11" t="n">
        <v>2</v>
      </c>
      <c r="C67" s="11" t="s">
        <v>72</v>
      </c>
      <c r="D67" s="11" t="n">
        <v>2015</v>
      </c>
      <c r="E67" s="11" t="s">
        <v>73</v>
      </c>
      <c r="F67" s="11" t="s">
        <v>83</v>
      </c>
      <c r="G67" s="1" t="n">
        <v>12.4</v>
      </c>
      <c r="H67" s="11" t="n">
        <v>460</v>
      </c>
      <c r="I67" s="1" t="n">
        <f aca="false">(G67 +10) / (H67/1000)</f>
        <v>48.695652173913</v>
      </c>
      <c r="J67" s="1" t="n">
        <v>8.1</v>
      </c>
      <c r="K67" s="1" t="s">
        <v>74</v>
      </c>
      <c r="L67" s="11" t="s">
        <v>84</v>
      </c>
      <c r="M67" s="11" t="s">
        <v>85</v>
      </c>
      <c r="N67" s="11" t="s">
        <v>50</v>
      </c>
      <c r="O67" s="11" t="s">
        <v>77</v>
      </c>
      <c r="P67" s="11" t="s">
        <v>51</v>
      </c>
      <c r="Q67" s="11" t="s">
        <v>78</v>
      </c>
      <c r="R67" s="11" t="n">
        <v>1.5</v>
      </c>
      <c r="S67" s="11" t="s">
        <v>79</v>
      </c>
      <c r="T67" s="12" t="n">
        <v>41000</v>
      </c>
      <c r="U67" s="11" t="n">
        <v>4</v>
      </c>
      <c r="V67" s="11" t="s">
        <v>54</v>
      </c>
      <c r="W67" s="11" t="n">
        <f aca="false">R67*U67</f>
        <v>6</v>
      </c>
      <c r="X67" s="14" t="n">
        <v>112</v>
      </c>
      <c r="Y67" s="14" t="n">
        <v>25</v>
      </c>
      <c r="Z67" s="13" t="n">
        <f aca="false">Y67*SQRT(AA67)</f>
        <v>43.3012701892219</v>
      </c>
      <c r="AA67" s="15" t="n">
        <v>3</v>
      </c>
      <c r="AB67" s="13" t="n">
        <v>144</v>
      </c>
      <c r="AC67" s="13" t="n">
        <v>17</v>
      </c>
      <c r="AD67" s="13" t="n">
        <f aca="false">AC67*SQRT(AE67)</f>
        <v>29.4448637286709</v>
      </c>
      <c r="AE67" s="11" t="n">
        <v>3</v>
      </c>
      <c r="AF67" s="11" t="n">
        <f aca="false">LN(AB67/X67)</f>
        <v>0.251314428280906</v>
      </c>
      <c r="AG67" s="11" t="n">
        <f aca="false">((AD67)^2/((AB67)^2 * AE67)) + ((Z67)^2/((X67)^2 * AA67))</f>
        <v>0.0637617315444696</v>
      </c>
      <c r="AH67" s="11" t="n">
        <f aca="false">1/AG67</f>
        <v>15.6833883863798</v>
      </c>
      <c r="AI67" s="11" t="n">
        <f aca="false">AH67/10</f>
        <v>1.56833883863798</v>
      </c>
      <c r="AJ67" s="11" t="n">
        <f aca="false">AF67*AI67</f>
        <v>0.394146178583044</v>
      </c>
      <c r="AK67" s="11" t="s">
        <v>80</v>
      </c>
      <c r="AL67" s="11" t="s">
        <v>69</v>
      </c>
      <c r="AM67" s="11" t="s">
        <v>70</v>
      </c>
      <c r="AN67" s="11" t="s">
        <v>58</v>
      </c>
      <c r="AO67" s="11" t="s">
        <v>81</v>
      </c>
      <c r="AP67" s="11" t="s">
        <v>60</v>
      </c>
      <c r="AQ67" s="11" t="s">
        <v>82</v>
      </c>
    </row>
    <row r="68" customFormat="false" ht="13.8" hidden="false" customHeight="false" outlineLevel="0" collapsed="false">
      <c r="A68" s="11" t="s">
        <v>71</v>
      </c>
      <c r="B68" s="11" t="n">
        <v>2</v>
      </c>
      <c r="C68" s="11" t="s">
        <v>72</v>
      </c>
      <c r="D68" s="11" t="n">
        <v>2015</v>
      </c>
      <c r="E68" s="11" t="s">
        <v>73</v>
      </c>
      <c r="F68" s="11" t="s">
        <v>46</v>
      </c>
      <c r="G68" s="1" t="n">
        <v>12.4</v>
      </c>
      <c r="H68" s="11" t="n">
        <v>460</v>
      </c>
      <c r="I68" s="1" t="n">
        <f aca="false">(G68 +10) / (H68/1000)</f>
        <v>48.695652173913</v>
      </c>
      <c r="J68" s="1" t="n">
        <v>8.1</v>
      </c>
      <c r="K68" s="1" t="s">
        <v>74</v>
      </c>
      <c r="L68" s="11" t="s">
        <v>84</v>
      </c>
      <c r="M68" s="11" t="s">
        <v>85</v>
      </c>
      <c r="N68" s="11" t="s">
        <v>50</v>
      </c>
      <c r="O68" s="11" t="s">
        <v>77</v>
      </c>
      <c r="P68" s="11" t="s">
        <v>51</v>
      </c>
      <c r="Q68" s="11" t="s">
        <v>78</v>
      </c>
      <c r="R68" s="11" t="n">
        <v>1.5</v>
      </c>
      <c r="S68" s="11" t="s">
        <v>79</v>
      </c>
      <c r="T68" s="12" t="n">
        <v>41061</v>
      </c>
      <c r="U68" s="11" t="n">
        <v>4</v>
      </c>
      <c r="V68" s="11" t="s">
        <v>54</v>
      </c>
      <c r="W68" s="11" t="n">
        <f aca="false">R68*U68</f>
        <v>6</v>
      </c>
      <c r="X68" s="13" t="n">
        <v>74</v>
      </c>
      <c r="Y68" s="13" t="n">
        <v>14</v>
      </c>
      <c r="Z68" s="13" t="n">
        <f aca="false">Y68*SQRT(AA68)</f>
        <v>24.2487113059643</v>
      </c>
      <c r="AA68" s="11" t="n">
        <v>3</v>
      </c>
      <c r="AB68" s="13" t="n">
        <v>103</v>
      </c>
      <c r="AC68" s="13" t="n">
        <v>35</v>
      </c>
      <c r="AD68" s="13" t="n">
        <f aca="false">AC68*SQRT(AE68)</f>
        <v>60.6217782649107</v>
      </c>
      <c r="AE68" s="11" t="n">
        <v>3</v>
      </c>
      <c r="AF68" s="11" t="n">
        <f aca="false">LN(AB68/X68)</f>
        <v>0.330663895025466</v>
      </c>
      <c r="AG68" s="11" t="n">
        <f aca="false">((AD68)^2/((AB68)^2 * AE68)) + ((Z68)^2/((X68)^2 * AA68))</f>
        <v>0.151260548174948</v>
      </c>
      <c r="AH68" s="11" t="n">
        <f aca="false">1/AG68</f>
        <v>6.6111091891813</v>
      </c>
      <c r="AI68" s="11" t="n">
        <f aca="false">AH68/10</f>
        <v>0.66111091891813</v>
      </c>
      <c r="AJ68" s="11" t="n">
        <f aca="false">AF68*AI68</f>
        <v>0.218605511493334</v>
      </c>
      <c r="AK68" s="11" t="s">
        <v>80</v>
      </c>
      <c r="AL68" s="11" t="s">
        <v>69</v>
      </c>
      <c r="AM68" s="11" t="s">
        <v>70</v>
      </c>
      <c r="AN68" s="11" t="s">
        <v>58</v>
      </c>
      <c r="AO68" s="11" t="s">
        <v>81</v>
      </c>
      <c r="AP68" s="11" t="s">
        <v>60</v>
      </c>
      <c r="AQ68" s="11" t="s">
        <v>82</v>
      </c>
    </row>
    <row r="69" customFormat="false" ht="13.8" hidden="false" customHeight="false" outlineLevel="0" collapsed="false">
      <c r="A69" s="11" t="s">
        <v>71</v>
      </c>
      <c r="B69" s="11" t="n">
        <v>2</v>
      </c>
      <c r="C69" s="11" t="s">
        <v>72</v>
      </c>
      <c r="D69" s="11" t="n">
        <v>2015</v>
      </c>
      <c r="E69" s="11" t="s">
        <v>73</v>
      </c>
      <c r="F69" s="11" t="s">
        <v>83</v>
      </c>
      <c r="G69" s="1" t="n">
        <v>12.4</v>
      </c>
      <c r="H69" s="11" t="n">
        <v>460</v>
      </c>
      <c r="I69" s="1" t="n">
        <f aca="false">(G69 +10) / (H69/1000)</f>
        <v>48.695652173913</v>
      </c>
      <c r="J69" s="1" t="n">
        <v>8.1</v>
      </c>
      <c r="K69" s="1" t="s">
        <v>74</v>
      </c>
      <c r="L69" s="11" t="s">
        <v>84</v>
      </c>
      <c r="M69" s="11" t="s">
        <v>85</v>
      </c>
      <c r="N69" s="11" t="s">
        <v>50</v>
      </c>
      <c r="O69" s="11" t="s">
        <v>77</v>
      </c>
      <c r="P69" s="11" t="s">
        <v>51</v>
      </c>
      <c r="Q69" s="11" t="s">
        <v>78</v>
      </c>
      <c r="R69" s="11" t="n">
        <v>1.5</v>
      </c>
      <c r="S69" s="11" t="s">
        <v>79</v>
      </c>
      <c r="T69" s="12" t="n">
        <v>41061</v>
      </c>
      <c r="U69" s="11" t="n">
        <v>4</v>
      </c>
      <c r="V69" s="11" t="s">
        <v>54</v>
      </c>
      <c r="W69" s="11" t="n">
        <f aca="false">R69*U69</f>
        <v>6</v>
      </c>
      <c r="X69" s="14" t="n">
        <v>197</v>
      </c>
      <c r="Y69" s="14" t="n">
        <v>55</v>
      </c>
      <c r="Z69" s="13" t="n">
        <f aca="false">Y69*SQRT(AA69)</f>
        <v>95.2627944162883</v>
      </c>
      <c r="AA69" s="15" t="n">
        <v>3</v>
      </c>
      <c r="AB69" s="13" t="n">
        <v>137</v>
      </c>
      <c r="AC69" s="13" t="n">
        <v>53</v>
      </c>
      <c r="AD69" s="13" t="n">
        <f aca="false">AC69*SQRT(AE69)</f>
        <v>91.7986928011505</v>
      </c>
      <c r="AE69" s="11" t="n">
        <v>3</v>
      </c>
      <c r="AF69" s="11" t="n">
        <f aca="false">LN(AB69/X69)</f>
        <v>-0.363222802909864</v>
      </c>
      <c r="AG69" s="11" t="n">
        <f aca="false">((AD69)^2/((AB69)^2 * AE69)) + ((Z69)^2/((X69)^2 * AA69))</f>
        <v>0.227607513473929</v>
      </c>
      <c r="AH69" s="11" t="n">
        <f aca="false">1/AG69</f>
        <v>4.39352807267737</v>
      </c>
      <c r="AI69" s="11" t="n">
        <f aca="false">AH69/10</f>
        <v>0.439352807267737</v>
      </c>
      <c r="AJ69" s="11" t="n">
        <f aca="false">AF69*AI69</f>
        <v>-0.159582958122105</v>
      </c>
      <c r="AK69" s="11" t="s">
        <v>80</v>
      </c>
      <c r="AL69" s="11" t="s">
        <v>69</v>
      </c>
      <c r="AM69" s="11" t="s">
        <v>70</v>
      </c>
      <c r="AN69" s="11" t="s">
        <v>58</v>
      </c>
      <c r="AO69" s="11" t="s">
        <v>81</v>
      </c>
      <c r="AP69" s="11" t="s">
        <v>60</v>
      </c>
      <c r="AQ69" s="11" t="s">
        <v>82</v>
      </c>
    </row>
    <row r="70" customFormat="false" ht="13.8" hidden="false" customHeight="false" outlineLevel="0" collapsed="false">
      <c r="A70" s="11" t="s">
        <v>71</v>
      </c>
      <c r="B70" s="11" t="n">
        <v>2</v>
      </c>
      <c r="C70" s="11" t="s">
        <v>72</v>
      </c>
      <c r="D70" s="11" t="n">
        <v>2015</v>
      </c>
      <c r="E70" s="11" t="s">
        <v>73</v>
      </c>
      <c r="F70" s="11" t="s">
        <v>46</v>
      </c>
      <c r="G70" s="1" t="n">
        <v>12.4</v>
      </c>
      <c r="H70" s="11" t="n">
        <v>460</v>
      </c>
      <c r="I70" s="1" t="n">
        <f aca="false">(G70 +10) / (H70/1000)</f>
        <v>48.695652173913</v>
      </c>
      <c r="J70" s="1" t="n">
        <v>8.1</v>
      </c>
      <c r="K70" s="1" t="s">
        <v>74</v>
      </c>
      <c r="L70" s="11" t="s">
        <v>84</v>
      </c>
      <c r="M70" s="11" t="s">
        <v>85</v>
      </c>
      <c r="N70" s="11" t="s">
        <v>50</v>
      </c>
      <c r="O70" s="11" t="s">
        <v>77</v>
      </c>
      <c r="P70" s="11" t="s">
        <v>51</v>
      </c>
      <c r="Q70" s="11" t="s">
        <v>78</v>
      </c>
      <c r="R70" s="11" t="n">
        <v>1.5</v>
      </c>
      <c r="S70" s="11" t="s">
        <v>79</v>
      </c>
      <c r="T70" s="12" t="n">
        <v>41183</v>
      </c>
      <c r="U70" s="11" t="n">
        <v>4</v>
      </c>
      <c r="V70" s="11" t="s">
        <v>54</v>
      </c>
      <c r="W70" s="11" t="n">
        <f aca="false">R70*U70</f>
        <v>6</v>
      </c>
      <c r="X70" s="13" t="n">
        <v>39</v>
      </c>
      <c r="Y70" s="13" t="n">
        <v>5.1</v>
      </c>
      <c r="Z70" s="13" t="n">
        <f aca="false">Y70*SQRT(AA70)</f>
        <v>8.83345911860127</v>
      </c>
      <c r="AA70" s="11" t="n">
        <v>3</v>
      </c>
      <c r="AB70" s="13" t="n">
        <v>40</v>
      </c>
      <c r="AC70" s="13" t="n">
        <v>5.1</v>
      </c>
      <c r="AD70" s="13" t="n">
        <f aca="false">AC70*SQRT(AE70)</f>
        <v>8.83345911860127</v>
      </c>
      <c r="AE70" s="11" t="n">
        <v>3</v>
      </c>
      <c r="AF70" s="11" t="n">
        <f aca="false">LN(AB70/X70)</f>
        <v>0.0253178079842898</v>
      </c>
      <c r="AG70" s="11" t="n">
        <f aca="false">((AD70)^2/((AB70)^2 * AE70)) + ((Z70)^2/((X70)^2 * AA70))</f>
        <v>0.0333568417159763</v>
      </c>
      <c r="AH70" s="11" t="n">
        <f aca="false">1/AG70</f>
        <v>29.9788573664949</v>
      </c>
      <c r="AI70" s="11" t="n">
        <f aca="false">AH70/10</f>
        <v>2.99788573664949</v>
      </c>
      <c r="AJ70" s="11" t="n">
        <f aca="false">AF70*AI70</f>
        <v>0.0758998954393329</v>
      </c>
      <c r="AK70" s="11" t="s">
        <v>80</v>
      </c>
      <c r="AL70" s="11" t="s">
        <v>69</v>
      </c>
      <c r="AM70" s="11" t="s">
        <v>70</v>
      </c>
      <c r="AN70" s="11" t="s">
        <v>58</v>
      </c>
      <c r="AO70" s="11" t="s">
        <v>81</v>
      </c>
      <c r="AP70" s="11" t="s">
        <v>60</v>
      </c>
      <c r="AQ70" s="11" t="s">
        <v>82</v>
      </c>
    </row>
    <row r="71" customFormat="false" ht="13.8" hidden="false" customHeight="false" outlineLevel="0" collapsed="false">
      <c r="A71" s="11" t="s">
        <v>71</v>
      </c>
      <c r="B71" s="11" t="n">
        <v>2</v>
      </c>
      <c r="C71" s="11" t="s">
        <v>72</v>
      </c>
      <c r="D71" s="11" t="n">
        <v>2015</v>
      </c>
      <c r="E71" s="11" t="s">
        <v>73</v>
      </c>
      <c r="F71" s="11" t="s">
        <v>83</v>
      </c>
      <c r="G71" s="1" t="n">
        <v>12.4</v>
      </c>
      <c r="H71" s="11" t="n">
        <v>460</v>
      </c>
      <c r="I71" s="1" t="n">
        <f aca="false">(G71 +10) / (H71/1000)</f>
        <v>48.695652173913</v>
      </c>
      <c r="J71" s="1" t="n">
        <v>8.1</v>
      </c>
      <c r="K71" s="1" t="s">
        <v>74</v>
      </c>
      <c r="L71" s="11" t="s">
        <v>75</v>
      </c>
      <c r="M71" s="11" t="s">
        <v>76</v>
      </c>
      <c r="N71" s="11" t="s">
        <v>50</v>
      </c>
      <c r="O71" s="11" t="s">
        <v>77</v>
      </c>
      <c r="P71" s="11" t="s">
        <v>51</v>
      </c>
      <c r="Q71" s="11" t="s">
        <v>78</v>
      </c>
      <c r="R71" s="11" t="n">
        <v>1.5</v>
      </c>
      <c r="S71" s="11" t="s">
        <v>79</v>
      </c>
      <c r="T71" s="12" t="n">
        <v>41183</v>
      </c>
      <c r="U71" s="11" t="n">
        <v>4</v>
      </c>
      <c r="V71" s="11" t="s">
        <v>54</v>
      </c>
      <c r="W71" s="11" t="n">
        <f aca="false">R71*U71</f>
        <v>6</v>
      </c>
      <c r="X71" s="14" t="n">
        <v>34</v>
      </c>
      <c r="Y71" s="14" t="n">
        <v>2.6</v>
      </c>
      <c r="Z71" s="13" t="n">
        <f aca="false">Y71*SQRT(AA71)</f>
        <v>4.50333209967908</v>
      </c>
      <c r="AA71" s="15" t="n">
        <v>3</v>
      </c>
      <c r="AB71" s="13" t="n">
        <v>44</v>
      </c>
      <c r="AC71" s="13" t="n">
        <v>4.3</v>
      </c>
      <c r="AD71" s="13" t="n">
        <f aca="false">AC71*SQRT(AE71)</f>
        <v>7.44781847254617</v>
      </c>
      <c r="AE71" s="11" t="n">
        <v>3</v>
      </c>
      <c r="AF71" s="11" t="n">
        <f aca="false">LN(AB71/X71)</f>
        <v>0.2578291093021</v>
      </c>
      <c r="AG71" s="11" t="n">
        <f aca="false">((AD71)^2/((AB71)^2 * AE71)) + ((Z71)^2/((X71)^2 * AA71))</f>
        <v>0.0153983706997626</v>
      </c>
      <c r="AH71" s="11" t="n">
        <f aca="false">1/AG71</f>
        <v>64.9419357085238</v>
      </c>
      <c r="AI71" s="11" t="n">
        <f aca="false">AH71/10</f>
        <v>6.49419357085238</v>
      </c>
      <c r="AJ71" s="11" t="n">
        <f aca="false">AF71*AI71</f>
        <v>1.67439214400829</v>
      </c>
      <c r="AK71" s="11" t="s">
        <v>80</v>
      </c>
      <c r="AL71" s="11" t="s">
        <v>69</v>
      </c>
      <c r="AM71" s="11" t="s">
        <v>70</v>
      </c>
      <c r="AN71" s="11" t="s">
        <v>58</v>
      </c>
      <c r="AO71" s="11" t="s">
        <v>81</v>
      </c>
      <c r="AP71" s="11" t="s">
        <v>60</v>
      </c>
      <c r="AQ71" s="11" t="s">
        <v>82</v>
      </c>
    </row>
    <row r="72" customFormat="false" ht="13.8" hidden="false" customHeight="false" outlineLevel="0" collapsed="false">
      <c r="A72" s="11" t="s">
        <v>86</v>
      </c>
      <c r="B72" s="11" t="n">
        <v>3</v>
      </c>
      <c r="C72" s="11" t="s">
        <v>87</v>
      </c>
      <c r="D72" s="11" t="n">
        <v>2005</v>
      </c>
      <c r="E72" s="11" t="s">
        <v>88</v>
      </c>
      <c r="F72" s="11" t="s">
        <v>46</v>
      </c>
      <c r="G72" s="1" t="n">
        <v>16.3</v>
      </c>
      <c r="H72" s="11" t="n">
        <v>915</v>
      </c>
      <c r="I72" s="1" t="n">
        <f aca="false">(G72 +10) / (H72/1000)</f>
        <v>28.7431693989071</v>
      </c>
      <c r="J72" s="1" t="n">
        <v>6.8</v>
      </c>
      <c r="K72" s="1" t="s">
        <v>47</v>
      </c>
      <c r="L72" s="11" t="s">
        <v>89</v>
      </c>
      <c r="M72" s="11" t="s">
        <v>90</v>
      </c>
      <c r="N72" s="11" t="s">
        <v>77</v>
      </c>
      <c r="O72" s="11" t="s">
        <v>77</v>
      </c>
      <c r="P72" s="11" t="s">
        <v>91</v>
      </c>
      <c r="Q72" s="11" t="s">
        <v>78</v>
      </c>
      <c r="R72" s="11" t="n">
        <v>1.8</v>
      </c>
      <c r="S72" s="11" t="s">
        <v>79</v>
      </c>
      <c r="T72" s="12" t="n">
        <v>37135</v>
      </c>
      <c r="U72" s="11" t="n">
        <v>4</v>
      </c>
      <c r="V72" s="11" t="s">
        <v>54</v>
      </c>
      <c r="W72" s="11" t="n">
        <f aca="false">R72*U72</f>
        <v>7.2</v>
      </c>
      <c r="X72" s="14" t="n">
        <v>50.09</v>
      </c>
      <c r="Y72" s="14" t="n">
        <v>0.97</v>
      </c>
      <c r="Z72" s="13" t="n">
        <f aca="false">Y72*SQRT(AA72)</f>
        <v>2.1689859381748</v>
      </c>
      <c r="AA72" s="15" t="n">
        <v>5</v>
      </c>
      <c r="AB72" s="13" t="n">
        <v>43.53</v>
      </c>
      <c r="AC72" s="13" t="n">
        <v>2.79</v>
      </c>
      <c r="AD72" s="13" t="n">
        <f aca="false">AC72*SQRT(AE72)</f>
        <v>6.23862965722441</v>
      </c>
      <c r="AE72" s="11" t="n">
        <v>5</v>
      </c>
      <c r="AF72" s="11" t="n">
        <f aca="false">LN(AB72/X72)</f>
        <v>-0.140371031805319</v>
      </c>
      <c r="AG72" s="11" t="n">
        <f aca="false">((AD72)^2/((AB72)^2 * AE72)) + ((Z72)^2/((X72)^2 * AA72))</f>
        <v>0.00448301478176448</v>
      </c>
      <c r="AH72" s="11" t="n">
        <f aca="false">1/AG72</f>
        <v>223.064176381414</v>
      </c>
      <c r="AI72" s="1" t="n">
        <f aca="false">AH72/4</f>
        <v>55.7660440953536</v>
      </c>
      <c r="AJ72" s="11" t="n">
        <f aca="false">AF72*AI72</f>
        <v>-7.8279371493657</v>
      </c>
      <c r="AK72" s="11" t="s">
        <v>92</v>
      </c>
      <c r="AL72" s="11" t="s">
        <v>56</v>
      </c>
      <c r="AM72" s="11" t="s">
        <v>57</v>
      </c>
      <c r="AN72" s="11" t="s">
        <v>58</v>
      </c>
      <c r="AO72" s="11" t="s">
        <v>93</v>
      </c>
      <c r="AP72" s="11" t="s">
        <v>94</v>
      </c>
      <c r="AQ72" s="11" t="s">
        <v>95</v>
      </c>
    </row>
    <row r="73" customFormat="false" ht="13.8" hidden="false" customHeight="false" outlineLevel="0" collapsed="false">
      <c r="A73" s="11" t="s">
        <v>86</v>
      </c>
      <c r="B73" s="11" t="n">
        <v>3</v>
      </c>
      <c r="C73" s="11" t="s">
        <v>87</v>
      </c>
      <c r="D73" s="11" t="n">
        <v>2005</v>
      </c>
      <c r="E73" s="11" t="s">
        <v>88</v>
      </c>
      <c r="F73" s="11" t="s">
        <v>96</v>
      </c>
      <c r="G73" s="1" t="n">
        <v>16.3</v>
      </c>
      <c r="H73" s="11" t="n">
        <v>915</v>
      </c>
      <c r="I73" s="1" t="n">
        <f aca="false">(G73 +10) / (H73/1000)</f>
        <v>28.7431693989071</v>
      </c>
      <c r="J73" s="1" t="n">
        <v>6.8</v>
      </c>
      <c r="K73" s="1" t="s">
        <v>47</v>
      </c>
      <c r="L73" s="11" t="s">
        <v>89</v>
      </c>
      <c r="M73" s="11" t="s">
        <v>90</v>
      </c>
      <c r="N73" s="11" t="s">
        <v>77</v>
      </c>
      <c r="O73" s="11" t="s">
        <v>77</v>
      </c>
      <c r="P73" s="11" t="s">
        <v>91</v>
      </c>
      <c r="Q73" s="11" t="s">
        <v>78</v>
      </c>
      <c r="R73" s="11" t="n">
        <v>2.7</v>
      </c>
      <c r="S73" s="11" t="s">
        <v>53</v>
      </c>
      <c r="T73" s="12" t="n">
        <v>37135</v>
      </c>
      <c r="U73" s="11" t="n">
        <v>4</v>
      </c>
      <c r="V73" s="11" t="s">
        <v>54</v>
      </c>
      <c r="W73" s="11" t="n">
        <f aca="false">R73*U73</f>
        <v>10.8</v>
      </c>
      <c r="X73" s="14" t="n">
        <v>44.65</v>
      </c>
      <c r="Y73" s="14" t="n">
        <v>1.45</v>
      </c>
      <c r="Z73" s="13" t="n">
        <f aca="false">Y73*SQRT(AA73)</f>
        <v>3.2422985673747</v>
      </c>
      <c r="AA73" s="15" t="n">
        <v>5</v>
      </c>
      <c r="AB73" s="13" t="n">
        <v>46.25</v>
      </c>
      <c r="AC73" s="13" t="n">
        <v>2.12</v>
      </c>
      <c r="AD73" s="13" t="n">
        <f aca="false">AC73*SQRT(AE73)</f>
        <v>4.74046411229955</v>
      </c>
      <c r="AE73" s="11" t="n">
        <v>5</v>
      </c>
      <c r="AF73" s="11" t="n">
        <f aca="false">LN(AB73/X73)</f>
        <v>0.0352071566359261</v>
      </c>
      <c r="AG73" s="11" t="n">
        <f aca="false">((AD73)^2/((AB73)^2 * AE73)) + ((Z73)^2/((X73)^2 * AA73))</f>
        <v>0.00315572027452283</v>
      </c>
      <c r="AH73" s="11" t="n">
        <f aca="false">1/AG73</f>
        <v>316.884867164346</v>
      </c>
      <c r="AI73" s="1" t="n">
        <f aca="false">AH73/4</f>
        <v>79.2212167910865</v>
      </c>
      <c r="AJ73" s="11" t="n">
        <f aca="false">AF73*AI73</f>
        <v>2.78915378845244</v>
      </c>
      <c r="AK73" s="11" t="s">
        <v>92</v>
      </c>
      <c r="AL73" s="11" t="s">
        <v>56</v>
      </c>
      <c r="AM73" s="11" t="s">
        <v>57</v>
      </c>
      <c r="AN73" s="11" t="s">
        <v>58</v>
      </c>
      <c r="AO73" s="11" t="s">
        <v>93</v>
      </c>
      <c r="AP73" s="11" t="s">
        <v>94</v>
      </c>
      <c r="AQ73" s="11" t="s">
        <v>95</v>
      </c>
    </row>
    <row r="74" customFormat="false" ht="13.8" hidden="false" customHeight="false" outlineLevel="0" collapsed="false">
      <c r="A74" s="11" t="s">
        <v>86</v>
      </c>
      <c r="B74" s="11" t="n">
        <v>3</v>
      </c>
      <c r="C74" s="11" t="s">
        <v>87</v>
      </c>
      <c r="D74" s="11" t="n">
        <v>2005</v>
      </c>
      <c r="E74" s="11" t="s">
        <v>88</v>
      </c>
      <c r="F74" s="11" t="s">
        <v>46</v>
      </c>
      <c r="G74" s="1" t="n">
        <v>16.3</v>
      </c>
      <c r="H74" s="11" t="n">
        <v>915</v>
      </c>
      <c r="I74" s="1" t="n">
        <f aca="false">(G74 +10) / (H74/1000)</f>
        <v>28.7431693989071</v>
      </c>
      <c r="J74" s="1" t="n">
        <v>6.8</v>
      </c>
      <c r="K74" s="1" t="s">
        <v>47</v>
      </c>
      <c r="L74" s="11" t="s">
        <v>89</v>
      </c>
      <c r="M74" s="11" t="s">
        <v>90</v>
      </c>
      <c r="N74" s="11" t="s">
        <v>77</v>
      </c>
      <c r="O74" s="11" t="s">
        <v>77</v>
      </c>
      <c r="P74" s="11" t="s">
        <v>91</v>
      </c>
      <c r="Q74" s="11" t="s">
        <v>78</v>
      </c>
      <c r="R74" s="11" t="n">
        <v>1.8</v>
      </c>
      <c r="S74" s="11" t="s">
        <v>79</v>
      </c>
      <c r="T74" s="12" t="n">
        <v>37500</v>
      </c>
      <c r="U74" s="11" t="n">
        <v>4</v>
      </c>
      <c r="V74" s="11" t="s">
        <v>54</v>
      </c>
      <c r="W74" s="11" t="n">
        <f aca="false">R74*U74</f>
        <v>7.2</v>
      </c>
      <c r="X74" s="14" t="n">
        <v>47.25</v>
      </c>
      <c r="Y74" s="14" t="n">
        <v>0.19</v>
      </c>
      <c r="Z74" s="13" t="n">
        <f aca="false">Y74*SQRT(AA74)</f>
        <v>0.42485291572496</v>
      </c>
      <c r="AA74" s="15" t="n">
        <v>5</v>
      </c>
      <c r="AB74" s="13" t="n">
        <v>43.16</v>
      </c>
      <c r="AC74" s="13" t="n">
        <v>0.890000000000001</v>
      </c>
      <c r="AD74" s="13" t="n">
        <f aca="false">AC74*SQRT(AE74)</f>
        <v>1.99010049997481</v>
      </c>
      <c r="AE74" s="11" t="n">
        <v>5</v>
      </c>
      <c r="AF74" s="11" t="n">
        <f aca="false">LN(AB74/X74)</f>
        <v>-0.0905385135498179</v>
      </c>
      <c r="AG74" s="11" t="n">
        <f aca="false">((AD74)^2/((AB74)^2 * AE74)) + ((Z74)^2/((X74)^2 * AA74))</f>
        <v>0.000441393145964832</v>
      </c>
      <c r="AH74" s="11" t="n">
        <f aca="false">1/AG74</f>
        <v>2265.55398320497</v>
      </c>
      <c r="AI74" s="1" t="n">
        <f aca="false">AH74/4</f>
        <v>566.388495801244</v>
      </c>
      <c r="AJ74" s="11" t="n">
        <f aca="false">AF74*AI74</f>
        <v>-51.2799725015619</v>
      </c>
      <c r="AK74" s="11" t="s">
        <v>92</v>
      </c>
      <c r="AL74" s="11" t="s">
        <v>56</v>
      </c>
      <c r="AM74" s="11" t="s">
        <v>57</v>
      </c>
      <c r="AN74" s="11" t="s">
        <v>58</v>
      </c>
      <c r="AO74" s="11" t="s">
        <v>93</v>
      </c>
      <c r="AP74" s="11" t="s">
        <v>94</v>
      </c>
      <c r="AQ74" s="11" t="s">
        <v>95</v>
      </c>
    </row>
    <row r="75" customFormat="false" ht="13.8" hidden="false" customHeight="false" outlineLevel="0" collapsed="false">
      <c r="A75" s="11" t="s">
        <v>86</v>
      </c>
      <c r="B75" s="11" t="n">
        <v>3</v>
      </c>
      <c r="C75" s="11" t="s">
        <v>87</v>
      </c>
      <c r="D75" s="11" t="n">
        <v>2005</v>
      </c>
      <c r="E75" s="11" t="s">
        <v>88</v>
      </c>
      <c r="F75" s="11" t="s">
        <v>96</v>
      </c>
      <c r="G75" s="1" t="n">
        <v>16.3</v>
      </c>
      <c r="H75" s="11" t="n">
        <v>915</v>
      </c>
      <c r="I75" s="1" t="n">
        <f aca="false">(G75 +10) / (H75/1000)</f>
        <v>28.7431693989071</v>
      </c>
      <c r="J75" s="1" t="n">
        <v>6.8</v>
      </c>
      <c r="K75" s="1" t="s">
        <v>47</v>
      </c>
      <c r="L75" s="11" t="s">
        <v>89</v>
      </c>
      <c r="M75" s="11" t="s">
        <v>90</v>
      </c>
      <c r="N75" s="11" t="s">
        <v>77</v>
      </c>
      <c r="O75" s="11" t="s">
        <v>77</v>
      </c>
      <c r="P75" s="11" t="s">
        <v>91</v>
      </c>
      <c r="Q75" s="11" t="s">
        <v>78</v>
      </c>
      <c r="R75" s="11" t="n">
        <v>2.7</v>
      </c>
      <c r="S75" s="11" t="s">
        <v>53</v>
      </c>
      <c r="T75" s="12" t="n">
        <v>37500</v>
      </c>
      <c r="U75" s="11" t="n">
        <v>4</v>
      </c>
      <c r="V75" s="11" t="s">
        <v>54</v>
      </c>
      <c r="W75" s="11" t="n">
        <f aca="false">R75*U75</f>
        <v>10.8</v>
      </c>
      <c r="X75" s="14" t="n">
        <v>45.58</v>
      </c>
      <c r="Y75" s="14" t="n">
        <v>0.370000000000005</v>
      </c>
      <c r="Z75" s="13" t="n">
        <f aca="false">Y75*SQRT(AA75)</f>
        <v>0.827345151674932</v>
      </c>
      <c r="AA75" s="15" t="n">
        <v>5</v>
      </c>
      <c r="AB75" s="13" t="n">
        <v>47.74</v>
      </c>
      <c r="AC75" s="13" t="n">
        <v>1.19</v>
      </c>
      <c r="AD75" s="13" t="n">
        <f aca="false">AC75*SQRT(AE75)</f>
        <v>2.66092089322474</v>
      </c>
      <c r="AE75" s="11" t="n">
        <v>5</v>
      </c>
      <c r="AF75" s="11" t="n">
        <f aca="false">LN(AB75/X75)</f>
        <v>0.046300597093146</v>
      </c>
      <c r="AG75" s="11" t="n">
        <f aca="false">((AD75)^2/((AB75)^2 * AE75)) + ((Z75)^2/((X75)^2 * AA75))</f>
        <v>0.000687235041433444</v>
      </c>
      <c r="AH75" s="11" t="n">
        <f aca="false">1/AG75</f>
        <v>1455.10624416675</v>
      </c>
      <c r="AI75" s="1" t="n">
        <f aca="false">AH75/4</f>
        <v>363.776561041688</v>
      </c>
      <c r="AJ75" s="11" t="n">
        <f aca="false">AF75*AI75</f>
        <v>16.8430719847214</v>
      </c>
      <c r="AK75" s="11" t="s">
        <v>92</v>
      </c>
      <c r="AL75" s="11" t="s">
        <v>56</v>
      </c>
      <c r="AM75" s="11" t="s">
        <v>57</v>
      </c>
      <c r="AN75" s="11" t="s">
        <v>58</v>
      </c>
      <c r="AO75" s="11" t="s">
        <v>93</v>
      </c>
      <c r="AP75" s="11" t="s">
        <v>94</v>
      </c>
      <c r="AQ75" s="11" t="s">
        <v>95</v>
      </c>
    </row>
    <row r="76" customFormat="false" ht="13.8" hidden="false" customHeight="false" outlineLevel="0" collapsed="false">
      <c r="A76" s="11" t="s">
        <v>86</v>
      </c>
      <c r="B76" s="11" t="n">
        <v>3</v>
      </c>
      <c r="C76" s="11" t="s">
        <v>87</v>
      </c>
      <c r="D76" s="11" t="n">
        <v>2005</v>
      </c>
      <c r="E76" s="11" t="s">
        <v>88</v>
      </c>
      <c r="F76" s="11" t="s">
        <v>46</v>
      </c>
      <c r="G76" s="1" t="n">
        <v>16.3</v>
      </c>
      <c r="H76" s="11" t="n">
        <v>915</v>
      </c>
      <c r="I76" s="1" t="n">
        <f aca="false">(G76 +10) / (H76/1000)</f>
        <v>28.7431693989071</v>
      </c>
      <c r="J76" s="1" t="n">
        <v>6.8</v>
      </c>
      <c r="K76" s="1" t="s">
        <v>47</v>
      </c>
      <c r="L76" s="11" t="s">
        <v>89</v>
      </c>
      <c r="M76" s="11" t="s">
        <v>90</v>
      </c>
      <c r="N76" s="11" t="s">
        <v>77</v>
      </c>
      <c r="O76" s="11" t="s">
        <v>77</v>
      </c>
      <c r="P76" s="11" t="s">
        <v>91</v>
      </c>
      <c r="Q76" s="11" t="s">
        <v>78</v>
      </c>
      <c r="R76" s="11" t="n">
        <v>1.8</v>
      </c>
      <c r="S76" s="11" t="s">
        <v>79</v>
      </c>
      <c r="T76" s="12" t="n">
        <v>37135</v>
      </c>
      <c r="U76" s="11" t="n">
        <v>4</v>
      </c>
      <c r="V76" s="11" t="s">
        <v>54</v>
      </c>
      <c r="W76" s="11" t="n">
        <f aca="false">R76*U76</f>
        <v>7.2</v>
      </c>
      <c r="X76" s="14" t="n">
        <v>13.68</v>
      </c>
      <c r="Y76" s="14" t="n">
        <v>0.93</v>
      </c>
      <c r="Z76" s="13" t="n">
        <f aca="false">Y76*SQRT(AA76)</f>
        <v>2.0795432190748</v>
      </c>
      <c r="AA76" s="15" t="n">
        <v>5</v>
      </c>
      <c r="AB76" s="13" t="n">
        <v>19.16</v>
      </c>
      <c r="AC76" s="13" t="n">
        <v>0.539999999999999</v>
      </c>
      <c r="AD76" s="13" t="n">
        <f aca="false">AC76*SQRT(AE76)</f>
        <v>1.20747670784988</v>
      </c>
      <c r="AE76" s="11" t="n">
        <v>5</v>
      </c>
      <c r="AF76" s="11" t="n">
        <f aca="false">LN(AB76/X76)</f>
        <v>0.33688986034831</v>
      </c>
      <c r="AG76" s="11" t="n">
        <f aca="false">((AD76)^2/((AB76)^2 * AE76)) + ((Z76)^2/((X76)^2 * AA76))</f>
        <v>0.00541593619467977</v>
      </c>
      <c r="AH76" s="11" t="n">
        <f aca="false">1/AG76</f>
        <v>184.640284533324</v>
      </c>
      <c r="AI76" s="1" t="n">
        <f aca="false">AH76/4</f>
        <v>46.160071133331</v>
      </c>
      <c r="AJ76" s="11" t="n">
        <f aca="false">AF76*AI76</f>
        <v>15.5508599177759</v>
      </c>
      <c r="AK76" s="11" t="s">
        <v>92</v>
      </c>
      <c r="AL76" s="11" t="s">
        <v>56</v>
      </c>
      <c r="AM76" s="11" t="s">
        <v>64</v>
      </c>
      <c r="AN76" s="11" t="s">
        <v>58</v>
      </c>
      <c r="AO76" s="11" t="s">
        <v>93</v>
      </c>
      <c r="AP76" s="11" t="s">
        <v>97</v>
      </c>
      <c r="AQ76" s="11" t="s">
        <v>95</v>
      </c>
    </row>
    <row r="77" customFormat="false" ht="13.8" hidden="false" customHeight="false" outlineLevel="0" collapsed="false">
      <c r="A77" s="11" t="s">
        <v>86</v>
      </c>
      <c r="B77" s="11" t="n">
        <v>3</v>
      </c>
      <c r="C77" s="11" t="s">
        <v>87</v>
      </c>
      <c r="D77" s="11" t="n">
        <v>2005</v>
      </c>
      <c r="E77" s="11" t="s">
        <v>88</v>
      </c>
      <c r="F77" s="11" t="s">
        <v>96</v>
      </c>
      <c r="G77" s="1" t="n">
        <v>16.3</v>
      </c>
      <c r="H77" s="11" t="n">
        <v>915</v>
      </c>
      <c r="I77" s="1" t="n">
        <f aca="false">(G77 +10) / (H77/1000)</f>
        <v>28.7431693989071</v>
      </c>
      <c r="J77" s="1" t="n">
        <v>6.8</v>
      </c>
      <c r="K77" s="1" t="s">
        <v>47</v>
      </c>
      <c r="L77" s="11" t="s">
        <v>89</v>
      </c>
      <c r="M77" s="11" t="s">
        <v>90</v>
      </c>
      <c r="N77" s="11" t="s">
        <v>77</v>
      </c>
      <c r="O77" s="11" t="s">
        <v>77</v>
      </c>
      <c r="P77" s="11" t="s">
        <v>91</v>
      </c>
      <c r="Q77" s="11" t="s">
        <v>78</v>
      </c>
      <c r="R77" s="11" t="n">
        <v>2.7</v>
      </c>
      <c r="S77" s="11" t="s">
        <v>53</v>
      </c>
      <c r="T77" s="12" t="n">
        <v>37135</v>
      </c>
      <c r="U77" s="11" t="n">
        <v>4</v>
      </c>
      <c r="V77" s="11" t="s">
        <v>54</v>
      </c>
      <c r="W77" s="11" t="n">
        <f aca="false">R77*U77</f>
        <v>10.8</v>
      </c>
      <c r="X77" s="14" t="n">
        <v>15.79</v>
      </c>
      <c r="Y77" s="14" t="n">
        <v>1.64</v>
      </c>
      <c r="Z77" s="13" t="n">
        <f aca="false">Y77*SQRT(AA77)</f>
        <v>3.66715148309966</v>
      </c>
      <c r="AA77" s="15" t="n">
        <v>5</v>
      </c>
      <c r="AB77" s="13" t="n">
        <v>13.08</v>
      </c>
      <c r="AC77" s="13" t="n">
        <v>2.76</v>
      </c>
      <c r="AD77" s="13" t="n">
        <f aca="false">AC77*SQRT(AE77)</f>
        <v>6.17154761789942</v>
      </c>
      <c r="AE77" s="11" t="n">
        <v>5</v>
      </c>
      <c r="AF77" s="11" t="n">
        <f aca="false">LN(AB77/X77)</f>
        <v>-0.188292482238498</v>
      </c>
      <c r="AG77" s="11" t="n">
        <f aca="false">((AD77)^2/((AB77)^2 * AE77)) + ((Z77)^2/((X77)^2 * AA77))</f>
        <v>0.0553124369052419</v>
      </c>
      <c r="AH77" s="11" t="n">
        <f aca="false">1/AG77</f>
        <v>18.0791166679773</v>
      </c>
      <c r="AI77" s="1" t="n">
        <f aca="false">AH77/4</f>
        <v>4.51977916699432</v>
      </c>
      <c r="AJ77" s="11" t="n">
        <f aca="false">AF77*AI77</f>
        <v>-0.851040438523211</v>
      </c>
      <c r="AK77" s="11" t="s">
        <v>92</v>
      </c>
      <c r="AL77" s="11" t="s">
        <v>56</v>
      </c>
      <c r="AM77" s="11" t="s">
        <v>64</v>
      </c>
      <c r="AN77" s="11" t="s">
        <v>58</v>
      </c>
      <c r="AO77" s="11" t="s">
        <v>93</v>
      </c>
      <c r="AP77" s="11" t="s">
        <v>97</v>
      </c>
      <c r="AQ77" s="11" t="s">
        <v>95</v>
      </c>
    </row>
    <row r="78" customFormat="false" ht="13.8" hidden="false" customHeight="false" outlineLevel="0" collapsed="false">
      <c r="A78" s="11" t="s">
        <v>86</v>
      </c>
      <c r="B78" s="11" t="n">
        <v>3</v>
      </c>
      <c r="C78" s="11" t="s">
        <v>87</v>
      </c>
      <c r="D78" s="11" t="n">
        <v>2005</v>
      </c>
      <c r="E78" s="11" t="s">
        <v>88</v>
      </c>
      <c r="F78" s="11" t="s">
        <v>46</v>
      </c>
      <c r="G78" s="1" t="n">
        <v>16.3</v>
      </c>
      <c r="H78" s="11" t="n">
        <v>915</v>
      </c>
      <c r="I78" s="1" t="n">
        <f aca="false">(G78 +10) / (H78/1000)</f>
        <v>28.7431693989071</v>
      </c>
      <c r="J78" s="1" t="n">
        <v>6.8</v>
      </c>
      <c r="K78" s="1" t="s">
        <v>47</v>
      </c>
      <c r="L78" s="11" t="s">
        <v>89</v>
      </c>
      <c r="M78" s="11" t="s">
        <v>90</v>
      </c>
      <c r="N78" s="11" t="s">
        <v>77</v>
      </c>
      <c r="O78" s="11" t="s">
        <v>77</v>
      </c>
      <c r="P78" s="11" t="s">
        <v>91</v>
      </c>
      <c r="Q78" s="11" t="s">
        <v>78</v>
      </c>
      <c r="R78" s="11" t="n">
        <v>1.8</v>
      </c>
      <c r="S78" s="11" t="s">
        <v>79</v>
      </c>
      <c r="T78" s="12" t="n">
        <v>37500</v>
      </c>
      <c r="U78" s="11" t="n">
        <v>4</v>
      </c>
      <c r="V78" s="11" t="s">
        <v>54</v>
      </c>
      <c r="W78" s="11" t="n">
        <f aca="false">R78*U78</f>
        <v>7.2</v>
      </c>
      <c r="X78" s="14" t="n">
        <v>16.09</v>
      </c>
      <c r="Y78" s="14" t="n">
        <v>0.68</v>
      </c>
      <c r="Z78" s="13" t="n">
        <f aca="false">Y78*SQRT(AA78)</f>
        <v>1.52052622469986</v>
      </c>
      <c r="AA78" s="15" t="n">
        <v>5</v>
      </c>
      <c r="AB78" s="13" t="n">
        <v>19.05</v>
      </c>
      <c r="AC78" s="13" t="n">
        <v>0.899999999999999</v>
      </c>
      <c r="AD78" s="13" t="n">
        <f aca="false">AC78*SQRT(AE78)</f>
        <v>2.01246117974981</v>
      </c>
      <c r="AE78" s="11" t="n">
        <v>5</v>
      </c>
      <c r="AF78" s="11" t="n">
        <f aca="false">LN(AB78/X78)</f>
        <v>0.168869140568418</v>
      </c>
      <c r="AG78" s="11" t="n">
        <f aca="false">((AD78)^2/((AB78)^2 * AE78)) + ((Z78)^2/((X78)^2 * AA78))</f>
        <v>0.00401810432723168</v>
      </c>
      <c r="AH78" s="11" t="n">
        <f aca="false">1/AG78</f>
        <v>248.873577826926</v>
      </c>
      <c r="AI78" s="1" t="n">
        <f aca="false">AH78/4</f>
        <v>62.2183944567314</v>
      </c>
      <c r="AJ78" s="11" t="n">
        <f aca="false">AF78*AI78</f>
        <v>10.5067667994551</v>
      </c>
      <c r="AK78" s="11" t="s">
        <v>92</v>
      </c>
      <c r="AL78" s="11" t="s">
        <v>56</v>
      </c>
      <c r="AM78" s="11" t="s">
        <v>64</v>
      </c>
      <c r="AN78" s="11" t="s">
        <v>58</v>
      </c>
      <c r="AO78" s="11" t="s">
        <v>93</v>
      </c>
      <c r="AP78" s="11" t="s">
        <v>97</v>
      </c>
      <c r="AQ78" s="11" t="s">
        <v>95</v>
      </c>
    </row>
    <row r="79" customFormat="false" ht="13.8" hidden="false" customHeight="false" outlineLevel="0" collapsed="false">
      <c r="A79" s="11" t="s">
        <v>86</v>
      </c>
      <c r="B79" s="11" t="n">
        <v>3</v>
      </c>
      <c r="C79" s="11" t="s">
        <v>87</v>
      </c>
      <c r="D79" s="11" t="n">
        <v>2005</v>
      </c>
      <c r="E79" s="11" t="s">
        <v>88</v>
      </c>
      <c r="F79" s="11" t="s">
        <v>96</v>
      </c>
      <c r="G79" s="1" t="n">
        <v>16.3</v>
      </c>
      <c r="H79" s="11" t="n">
        <v>915</v>
      </c>
      <c r="I79" s="1" t="n">
        <f aca="false">(G79 +10) / (H79/1000)</f>
        <v>28.7431693989071</v>
      </c>
      <c r="J79" s="1" t="n">
        <v>6.8</v>
      </c>
      <c r="K79" s="1" t="s">
        <v>47</v>
      </c>
      <c r="L79" s="11" t="s">
        <v>89</v>
      </c>
      <c r="M79" s="11" t="s">
        <v>90</v>
      </c>
      <c r="N79" s="11" t="s">
        <v>77</v>
      </c>
      <c r="O79" s="11" t="s">
        <v>77</v>
      </c>
      <c r="P79" s="11" t="s">
        <v>91</v>
      </c>
      <c r="Q79" s="11" t="s">
        <v>78</v>
      </c>
      <c r="R79" s="11" t="n">
        <v>2.7</v>
      </c>
      <c r="S79" s="11" t="s">
        <v>53</v>
      </c>
      <c r="T79" s="12" t="n">
        <v>37500</v>
      </c>
      <c r="U79" s="11" t="n">
        <v>4</v>
      </c>
      <c r="V79" s="11" t="s">
        <v>54</v>
      </c>
      <c r="W79" s="11" t="n">
        <f aca="false">R79*U79</f>
        <v>10.8</v>
      </c>
      <c r="X79" s="14" t="n">
        <v>15.98</v>
      </c>
      <c r="Y79" s="14" t="n">
        <v>0.77</v>
      </c>
      <c r="Z79" s="13" t="n">
        <f aca="false">Y79*SQRT(AA79)</f>
        <v>1.72177234267484</v>
      </c>
      <c r="AA79" s="15" t="n">
        <v>5</v>
      </c>
      <c r="AB79" s="13" t="n">
        <v>15.46</v>
      </c>
      <c r="AC79" s="13" t="n">
        <v>0.77</v>
      </c>
      <c r="AD79" s="13" t="n">
        <f aca="false">AC79*SQRT(AE79)</f>
        <v>1.72177234267484</v>
      </c>
      <c r="AE79" s="11" t="n">
        <v>5</v>
      </c>
      <c r="AF79" s="11" t="n">
        <f aca="false">LN(AB79/X79)</f>
        <v>-0.0330818971788527</v>
      </c>
      <c r="AG79" s="11" t="n">
        <f aca="false">((AD79)^2/((AB79)^2 * AE79)) + ((Z79)^2/((X79)^2 * AA79))</f>
        <v>0.00480244927767205</v>
      </c>
      <c r="AH79" s="11" t="n">
        <f aca="false">1/AG79</f>
        <v>208.227082095231</v>
      </c>
      <c r="AI79" s="1" t="n">
        <f aca="false">AH79/4</f>
        <v>52.0567705238077</v>
      </c>
      <c r="AJ79" s="11" t="n">
        <f aca="false">AF79*AI79</f>
        <v>-1.72213672993174</v>
      </c>
      <c r="AK79" s="11" t="s">
        <v>92</v>
      </c>
      <c r="AL79" s="11" t="s">
        <v>56</v>
      </c>
      <c r="AM79" s="11" t="s">
        <v>64</v>
      </c>
      <c r="AN79" s="11" t="s">
        <v>58</v>
      </c>
      <c r="AO79" s="11" t="s">
        <v>93</v>
      </c>
      <c r="AP79" s="11" t="s">
        <v>97</v>
      </c>
      <c r="AQ79" s="11" t="s">
        <v>95</v>
      </c>
    </row>
    <row r="80" customFormat="false" ht="13.8" hidden="false" customHeight="false" outlineLevel="0" collapsed="false">
      <c r="A80" s="11" t="s">
        <v>86</v>
      </c>
      <c r="B80" s="11" t="n">
        <v>3</v>
      </c>
      <c r="C80" s="11" t="s">
        <v>87</v>
      </c>
      <c r="D80" s="11" t="n">
        <v>2005</v>
      </c>
      <c r="E80" s="11" t="s">
        <v>88</v>
      </c>
      <c r="F80" s="11" t="s">
        <v>46</v>
      </c>
      <c r="G80" s="1" t="n">
        <v>16.3</v>
      </c>
      <c r="H80" s="1" t="n">
        <v>915</v>
      </c>
      <c r="I80" s="1" t="n">
        <f aca="false">(G80 +10) / (H80/1000)</f>
        <v>28.7431693989071</v>
      </c>
      <c r="J80" s="1" t="n">
        <v>6.8</v>
      </c>
      <c r="K80" s="1" t="s">
        <v>47</v>
      </c>
      <c r="L80" s="11" t="s">
        <v>89</v>
      </c>
      <c r="M80" s="11" t="s">
        <v>90</v>
      </c>
      <c r="N80" s="11" t="s">
        <v>77</v>
      </c>
      <c r="O80" s="11" t="s">
        <v>77</v>
      </c>
      <c r="P80" s="11" t="s">
        <v>91</v>
      </c>
      <c r="Q80" s="11" t="s">
        <v>78</v>
      </c>
      <c r="R80" s="11" t="n">
        <v>1.8</v>
      </c>
      <c r="S80" s="11" t="s">
        <v>79</v>
      </c>
      <c r="T80" s="12" t="n">
        <v>37135</v>
      </c>
      <c r="U80" s="11" t="n">
        <v>4</v>
      </c>
      <c r="V80" s="11" t="s">
        <v>54</v>
      </c>
      <c r="W80" s="11" t="n">
        <f aca="false">R80*U80</f>
        <v>7.2</v>
      </c>
      <c r="X80" s="13" t="n">
        <v>453.86</v>
      </c>
      <c r="Y80" s="13" t="n">
        <v>118.09</v>
      </c>
      <c r="Z80" s="13" t="n">
        <f aca="false">Y80*SQRT(AA80)</f>
        <v>264.05726746295</v>
      </c>
      <c r="AA80" s="11" t="n">
        <v>5</v>
      </c>
      <c r="AB80" s="13" t="n">
        <v>367.07</v>
      </c>
      <c r="AC80" s="13" t="n">
        <v>92.48</v>
      </c>
      <c r="AD80" s="13" t="n">
        <f aca="false">AC80*SQRT(AE80)</f>
        <v>206.791566559181</v>
      </c>
      <c r="AE80" s="11" t="n">
        <v>5</v>
      </c>
      <c r="AF80" s="11" t="n">
        <f aca="false">LN(AB80/X80)</f>
        <v>-0.212236214879823</v>
      </c>
      <c r="AG80" s="11" t="n">
        <f aca="false">((AD80)^2/((AB80)^2 * AE80)) + ((Z80)^2/((X80)^2 * AA80))</f>
        <v>0.131173318113454</v>
      </c>
      <c r="AH80" s="11" t="n">
        <f aca="false">1/AG80</f>
        <v>7.62350159607218</v>
      </c>
      <c r="AI80" s="11" t="n">
        <f aca="false">AH80/6</f>
        <v>1.27058359934536</v>
      </c>
      <c r="AJ80" s="11" t="n">
        <f aca="false">AF80*AI80</f>
        <v>-0.269663853813441</v>
      </c>
      <c r="AK80" s="11" t="s">
        <v>80</v>
      </c>
      <c r="AL80" s="11" t="s">
        <v>69</v>
      </c>
      <c r="AM80" s="11" t="s">
        <v>70</v>
      </c>
      <c r="AN80" s="11" t="s">
        <v>58</v>
      </c>
      <c r="AO80" s="11" t="s">
        <v>93</v>
      </c>
      <c r="AP80" s="11" t="s">
        <v>98</v>
      </c>
      <c r="AQ80" s="11" t="s">
        <v>95</v>
      </c>
    </row>
    <row r="81" customFormat="false" ht="13.8" hidden="false" customHeight="false" outlineLevel="0" collapsed="false">
      <c r="A81" s="11" t="s">
        <v>86</v>
      </c>
      <c r="B81" s="11" t="n">
        <v>3</v>
      </c>
      <c r="C81" s="11" t="s">
        <v>87</v>
      </c>
      <c r="D81" s="11" t="n">
        <v>2005</v>
      </c>
      <c r="E81" s="11" t="s">
        <v>88</v>
      </c>
      <c r="F81" s="11" t="s">
        <v>96</v>
      </c>
      <c r="G81" s="1" t="n">
        <v>16.3</v>
      </c>
      <c r="H81" s="1" t="n">
        <v>915</v>
      </c>
      <c r="I81" s="1" t="n">
        <f aca="false">(G81 +10) / (H81/1000)</f>
        <v>28.7431693989071</v>
      </c>
      <c r="J81" s="1" t="n">
        <v>6.8</v>
      </c>
      <c r="K81" s="1" t="s">
        <v>47</v>
      </c>
      <c r="L81" s="11" t="s">
        <v>89</v>
      </c>
      <c r="M81" s="11" t="s">
        <v>90</v>
      </c>
      <c r="N81" s="11" t="s">
        <v>77</v>
      </c>
      <c r="O81" s="11" t="s">
        <v>77</v>
      </c>
      <c r="P81" s="11" t="s">
        <v>91</v>
      </c>
      <c r="Q81" s="11" t="s">
        <v>78</v>
      </c>
      <c r="R81" s="11" t="n">
        <v>2.7</v>
      </c>
      <c r="S81" s="11" t="s">
        <v>53</v>
      </c>
      <c r="T81" s="12" t="n">
        <v>37135</v>
      </c>
      <c r="U81" s="11" t="n">
        <v>4</v>
      </c>
      <c r="V81" s="11" t="s">
        <v>54</v>
      </c>
      <c r="W81" s="11" t="n">
        <f aca="false">R81*U81</f>
        <v>10.8</v>
      </c>
      <c r="X81" s="14" t="n">
        <v>368.5</v>
      </c>
      <c r="Y81" s="14" t="n">
        <v>61.17</v>
      </c>
      <c r="Z81" s="13" t="n">
        <f aca="false">Y81*SQRT(AA81)</f>
        <v>136.780278183662</v>
      </c>
      <c r="AA81" s="15" t="n">
        <v>5</v>
      </c>
      <c r="AB81" s="13" t="n">
        <v>446.75</v>
      </c>
      <c r="AC81" s="13" t="n">
        <v>75.4</v>
      </c>
      <c r="AD81" s="13" t="n">
        <f aca="false">AC81*SQRT(AE81)</f>
        <v>168.599525503484</v>
      </c>
      <c r="AE81" s="11" t="n">
        <v>5</v>
      </c>
      <c r="AF81" s="11" t="n">
        <f aca="false">LN(AB81/X81)</f>
        <v>0.192558442410146</v>
      </c>
      <c r="AG81" s="11" t="n">
        <f aca="false">((AD81)^2/((AB81)^2 * AE81)) + ((Z81)^2/((X81)^2 * AA81))</f>
        <v>0.0560399249577377</v>
      </c>
      <c r="AH81" s="11" t="n">
        <f aca="false">1/AG81</f>
        <v>17.8444207545629</v>
      </c>
      <c r="AI81" s="11" t="n">
        <f aca="false">AH81/6</f>
        <v>2.97407012576048</v>
      </c>
      <c r="AJ81" s="11" t="n">
        <f aca="false">AF81*AI81</f>
        <v>0.572682311034985</v>
      </c>
      <c r="AK81" s="11" t="s">
        <v>80</v>
      </c>
      <c r="AL81" s="11" t="s">
        <v>69</v>
      </c>
      <c r="AM81" s="11" t="s">
        <v>70</v>
      </c>
      <c r="AN81" s="11" t="s">
        <v>58</v>
      </c>
      <c r="AO81" s="11" t="s">
        <v>93</v>
      </c>
      <c r="AP81" s="11" t="s">
        <v>98</v>
      </c>
      <c r="AQ81" s="11" t="s">
        <v>95</v>
      </c>
    </row>
    <row r="82" customFormat="false" ht="13.8" hidden="false" customHeight="false" outlineLevel="0" collapsed="false">
      <c r="A82" s="11" t="s">
        <v>86</v>
      </c>
      <c r="B82" s="11" t="n">
        <v>3</v>
      </c>
      <c r="C82" s="11" t="s">
        <v>87</v>
      </c>
      <c r="D82" s="11" t="n">
        <v>2005</v>
      </c>
      <c r="E82" s="11" t="s">
        <v>88</v>
      </c>
      <c r="F82" s="11" t="s">
        <v>46</v>
      </c>
      <c r="G82" s="1" t="n">
        <v>16.3</v>
      </c>
      <c r="H82" s="1" t="n">
        <v>915</v>
      </c>
      <c r="I82" s="1" t="n">
        <f aca="false">(G82 +10) / (H82/1000)</f>
        <v>28.7431693989071</v>
      </c>
      <c r="J82" s="1" t="n">
        <v>6.8</v>
      </c>
      <c r="K82" s="1" t="s">
        <v>47</v>
      </c>
      <c r="L82" s="11" t="s">
        <v>89</v>
      </c>
      <c r="M82" s="11" t="s">
        <v>90</v>
      </c>
      <c r="N82" s="11" t="s">
        <v>77</v>
      </c>
      <c r="O82" s="11" t="s">
        <v>77</v>
      </c>
      <c r="P82" s="11" t="s">
        <v>91</v>
      </c>
      <c r="Q82" s="11" t="s">
        <v>78</v>
      </c>
      <c r="R82" s="11" t="n">
        <v>1.8</v>
      </c>
      <c r="S82" s="11" t="s">
        <v>79</v>
      </c>
      <c r="T82" s="12" t="n">
        <v>37377</v>
      </c>
      <c r="U82" s="11" t="n">
        <v>4</v>
      </c>
      <c r="V82" s="11" t="s">
        <v>54</v>
      </c>
      <c r="W82" s="11" t="n">
        <f aca="false">R82*U82</f>
        <v>7.2</v>
      </c>
      <c r="X82" s="13" t="n">
        <v>749.8</v>
      </c>
      <c r="Y82" s="13" t="n">
        <v>76.83</v>
      </c>
      <c r="Z82" s="13" t="n">
        <f aca="false">Y82*SQRT(AA82)</f>
        <v>171.797102711309</v>
      </c>
      <c r="AA82" s="11" t="n">
        <v>5</v>
      </c>
      <c r="AB82" s="13" t="n">
        <v>862.2</v>
      </c>
      <c r="AC82" s="13" t="n">
        <v>71.13</v>
      </c>
      <c r="AD82" s="13" t="n">
        <f aca="false">AC82*SQRT(AE82)</f>
        <v>159.05151523956</v>
      </c>
      <c r="AE82" s="11" t="n">
        <v>5</v>
      </c>
      <c r="AF82" s="11" t="n">
        <f aca="false">LN(AB82/X82)</f>
        <v>0.139680758011223</v>
      </c>
      <c r="AG82" s="11" t="n">
        <f aca="false">((AD82)^2/((AB82)^2 * AE82)) + ((Z82)^2/((X82)^2 * AA82))</f>
        <v>0.0173055155614189</v>
      </c>
      <c r="AH82" s="11" t="n">
        <f aca="false">1/AG82</f>
        <v>57.7850452620672</v>
      </c>
      <c r="AI82" s="11" t="n">
        <f aca="false">AH82/6</f>
        <v>9.6308408770112</v>
      </c>
      <c r="AJ82" s="11" t="n">
        <f aca="false">AF82*AI82</f>
        <v>1.3452431539864</v>
      </c>
      <c r="AK82" s="11" t="s">
        <v>80</v>
      </c>
      <c r="AL82" s="11" t="s">
        <v>69</v>
      </c>
      <c r="AM82" s="11" t="s">
        <v>70</v>
      </c>
      <c r="AN82" s="11" t="s">
        <v>58</v>
      </c>
      <c r="AO82" s="11" t="s">
        <v>93</v>
      </c>
      <c r="AP82" s="11" t="s">
        <v>98</v>
      </c>
      <c r="AQ82" s="11" t="s">
        <v>95</v>
      </c>
    </row>
    <row r="83" customFormat="false" ht="13.8" hidden="false" customHeight="false" outlineLevel="0" collapsed="false">
      <c r="A83" s="11" t="s">
        <v>86</v>
      </c>
      <c r="B83" s="11" t="n">
        <v>3</v>
      </c>
      <c r="C83" s="11" t="s">
        <v>87</v>
      </c>
      <c r="D83" s="11" t="n">
        <v>2005</v>
      </c>
      <c r="E83" s="11" t="s">
        <v>88</v>
      </c>
      <c r="F83" s="11" t="s">
        <v>96</v>
      </c>
      <c r="G83" s="1" t="n">
        <v>16.3</v>
      </c>
      <c r="H83" s="1" t="n">
        <v>915</v>
      </c>
      <c r="I83" s="1" t="n">
        <f aca="false">(G83 +10) / (H83/1000)</f>
        <v>28.7431693989071</v>
      </c>
      <c r="J83" s="1" t="n">
        <v>6.8</v>
      </c>
      <c r="K83" s="1" t="s">
        <v>47</v>
      </c>
      <c r="L83" s="11" t="s">
        <v>89</v>
      </c>
      <c r="M83" s="11" t="s">
        <v>90</v>
      </c>
      <c r="N83" s="11" t="s">
        <v>77</v>
      </c>
      <c r="O83" s="11" t="s">
        <v>77</v>
      </c>
      <c r="P83" s="11" t="s">
        <v>91</v>
      </c>
      <c r="Q83" s="11" t="s">
        <v>78</v>
      </c>
      <c r="R83" s="11" t="n">
        <v>2.7</v>
      </c>
      <c r="S83" s="11" t="s">
        <v>53</v>
      </c>
      <c r="T83" s="12" t="n">
        <v>37377</v>
      </c>
      <c r="U83" s="11" t="n">
        <v>4</v>
      </c>
      <c r="V83" s="11" t="s">
        <v>54</v>
      </c>
      <c r="W83" s="11" t="n">
        <f aca="false">R83*U83</f>
        <v>10.8</v>
      </c>
      <c r="X83" s="14" t="n">
        <v>530.69</v>
      </c>
      <c r="Y83" s="14" t="n">
        <v>48.38</v>
      </c>
      <c r="Z83" s="13" t="n">
        <f aca="false">Y83*SQRT(AA83)</f>
        <v>108.18096875144</v>
      </c>
      <c r="AA83" s="15" t="n">
        <v>5</v>
      </c>
      <c r="AB83" s="13" t="n">
        <v>603.25</v>
      </c>
      <c r="AC83" s="13" t="n">
        <v>54.0700000000001</v>
      </c>
      <c r="AD83" s="13" t="n">
        <f aca="false">AC83*SQRT(AE83)</f>
        <v>120.904195543414</v>
      </c>
      <c r="AE83" s="11" t="n">
        <v>5</v>
      </c>
      <c r="AF83" s="11" t="n">
        <f aca="false">LN(AB83/X83)</f>
        <v>0.128153657886322</v>
      </c>
      <c r="AG83" s="11" t="n">
        <f aca="false">((AD83)^2/((AB83)^2 * AE83)) + ((Z83)^2/((X83)^2 * AA83))</f>
        <v>0.0163446813068371</v>
      </c>
      <c r="AH83" s="11" t="n">
        <f aca="false">1/AG83</f>
        <v>61.1819821523037</v>
      </c>
      <c r="AI83" s="11" t="n">
        <f aca="false">AH83/6</f>
        <v>10.196997025384</v>
      </c>
      <c r="AJ83" s="11" t="n">
        <f aca="false">AF83*AI83</f>
        <v>1.3067824682589</v>
      </c>
      <c r="AK83" s="11" t="s">
        <v>80</v>
      </c>
      <c r="AL83" s="11" t="s">
        <v>69</v>
      </c>
      <c r="AM83" s="11" t="s">
        <v>70</v>
      </c>
      <c r="AN83" s="11" t="s">
        <v>58</v>
      </c>
      <c r="AO83" s="11" t="s">
        <v>93</v>
      </c>
      <c r="AP83" s="11" t="s">
        <v>98</v>
      </c>
      <c r="AQ83" s="11" t="s">
        <v>95</v>
      </c>
    </row>
    <row r="84" customFormat="false" ht="13.8" hidden="false" customHeight="false" outlineLevel="0" collapsed="false">
      <c r="A84" s="11" t="s">
        <v>86</v>
      </c>
      <c r="B84" s="11" t="n">
        <v>3</v>
      </c>
      <c r="C84" s="11" t="s">
        <v>87</v>
      </c>
      <c r="D84" s="11" t="n">
        <v>2005</v>
      </c>
      <c r="E84" s="11" t="s">
        <v>88</v>
      </c>
      <c r="F84" s="11" t="s">
        <v>46</v>
      </c>
      <c r="G84" s="1" t="n">
        <v>16.3</v>
      </c>
      <c r="H84" s="1" t="n">
        <v>915</v>
      </c>
      <c r="I84" s="1" t="n">
        <f aca="false">(G84 +10) / (H84/1000)</f>
        <v>28.7431693989071</v>
      </c>
      <c r="J84" s="1" t="n">
        <v>6.8</v>
      </c>
      <c r="K84" s="1" t="s">
        <v>47</v>
      </c>
      <c r="L84" s="11" t="s">
        <v>89</v>
      </c>
      <c r="M84" s="11" t="s">
        <v>90</v>
      </c>
      <c r="N84" s="11" t="s">
        <v>77</v>
      </c>
      <c r="O84" s="11" t="s">
        <v>77</v>
      </c>
      <c r="P84" s="11" t="s">
        <v>91</v>
      </c>
      <c r="Q84" s="11" t="s">
        <v>78</v>
      </c>
      <c r="R84" s="11" t="n">
        <v>1.8</v>
      </c>
      <c r="S84" s="11" t="s">
        <v>79</v>
      </c>
      <c r="T84" s="12" t="n">
        <v>37500</v>
      </c>
      <c r="U84" s="11" t="n">
        <v>4</v>
      </c>
      <c r="V84" s="11" t="s">
        <v>54</v>
      </c>
      <c r="W84" s="11" t="n">
        <f aca="false">R84*U84</f>
        <v>7.2</v>
      </c>
      <c r="X84" s="13" t="n">
        <v>756.91</v>
      </c>
      <c r="Y84" s="13" t="n">
        <v>133.74</v>
      </c>
      <c r="Z84" s="13" t="n">
        <f aca="false">Y84*SQRT(AA84)</f>
        <v>299.051731310822</v>
      </c>
      <c r="AA84" s="11" t="n">
        <v>5</v>
      </c>
      <c r="AB84" s="13" t="n">
        <v>798.17</v>
      </c>
      <c r="AC84" s="13" t="n">
        <v>162.2</v>
      </c>
      <c r="AD84" s="13" t="n">
        <f aca="false">AC84*SQRT(AE84)</f>
        <v>362.690225950466</v>
      </c>
      <c r="AE84" s="11" t="n">
        <v>5</v>
      </c>
      <c r="AF84" s="11" t="n">
        <f aca="false">LN(AB84/X84)</f>
        <v>0.0530772513302851</v>
      </c>
      <c r="AG84" s="11" t="n">
        <f aca="false">((AD84)^2/((AB84)^2 * AE84)) + ((Z84)^2/((X84)^2 * AA84))</f>
        <v>0.0725163669511008</v>
      </c>
      <c r="AH84" s="11" t="n">
        <f aca="false">1/AG84</f>
        <v>13.7899903434809</v>
      </c>
      <c r="AI84" s="11" t="n">
        <f aca="false">AH84/6</f>
        <v>2.29833172391349</v>
      </c>
      <c r="AJ84" s="11" t="n">
        <f aca="false">AF84*AI84</f>
        <v>0.121989130550524</v>
      </c>
      <c r="AK84" s="11" t="s">
        <v>80</v>
      </c>
      <c r="AL84" s="11" t="s">
        <v>69</v>
      </c>
      <c r="AM84" s="11" t="s">
        <v>70</v>
      </c>
      <c r="AN84" s="11" t="s">
        <v>58</v>
      </c>
      <c r="AO84" s="11" t="s">
        <v>93</v>
      </c>
      <c r="AP84" s="11" t="s">
        <v>98</v>
      </c>
      <c r="AQ84" s="11" t="s">
        <v>95</v>
      </c>
    </row>
    <row r="85" customFormat="false" ht="13.8" hidden="false" customHeight="false" outlineLevel="0" collapsed="false">
      <c r="A85" s="11" t="s">
        <v>86</v>
      </c>
      <c r="B85" s="11" t="n">
        <v>3</v>
      </c>
      <c r="C85" s="11" t="s">
        <v>87</v>
      </c>
      <c r="D85" s="11" t="n">
        <v>2005</v>
      </c>
      <c r="E85" s="11" t="s">
        <v>88</v>
      </c>
      <c r="F85" s="11" t="s">
        <v>96</v>
      </c>
      <c r="G85" s="1" t="n">
        <v>16.3</v>
      </c>
      <c r="H85" s="1" t="n">
        <v>915</v>
      </c>
      <c r="I85" s="1" t="n">
        <f aca="false">(G85 +10) / (H85/1000)</f>
        <v>28.7431693989071</v>
      </c>
      <c r="J85" s="1" t="n">
        <v>6.8</v>
      </c>
      <c r="K85" s="1" t="s">
        <v>47</v>
      </c>
      <c r="L85" s="11" t="s">
        <v>89</v>
      </c>
      <c r="M85" s="11" t="s">
        <v>90</v>
      </c>
      <c r="N85" s="11" t="s">
        <v>77</v>
      </c>
      <c r="O85" s="11" t="s">
        <v>77</v>
      </c>
      <c r="P85" s="11" t="s">
        <v>91</v>
      </c>
      <c r="Q85" s="11" t="s">
        <v>78</v>
      </c>
      <c r="R85" s="11" t="n">
        <v>2.7</v>
      </c>
      <c r="S85" s="11" t="s">
        <v>53</v>
      </c>
      <c r="T85" s="12" t="n">
        <v>37500</v>
      </c>
      <c r="U85" s="11" t="n">
        <v>4</v>
      </c>
      <c r="V85" s="11" t="s">
        <v>54</v>
      </c>
      <c r="W85" s="11" t="n">
        <f aca="false">R85*U85</f>
        <v>10.8</v>
      </c>
      <c r="X85" s="14" t="n">
        <v>692.89</v>
      </c>
      <c r="Y85" s="14" t="n">
        <v>76.83</v>
      </c>
      <c r="Z85" s="13" t="n">
        <f aca="false">Y85*SQRT(AA85)</f>
        <v>171.797102711309</v>
      </c>
      <c r="AA85" s="15" t="n">
        <v>5</v>
      </c>
      <c r="AB85" s="13" t="n">
        <v>596.14</v>
      </c>
      <c r="AC85" s="13" t="n">
        <v>59.75</v>
      </c>
      <c r="AD85" s="13" t="n">
        <f aca="false">AC85*SQRT(AE85)</f>
        <v>133.605061655612</v>
      </c>
      <c r="AE85" s="11" t="n">
        <v>5</v>
      </c>
      <c r="AF85" s="11" t="n">
        <f aca="false">LN(AB85/X85)</f>
        <v>-0.150395717622527</v>
      </c>
      <c r="AG85" s="11" t="n">
        <f aca="false">((AD85)^2/((AB85)^2 * AE85)) + ((Z85)^2/((X85)^2 * AA85))</f>
        <v>0.0223408076187444</v>
      </c>
      <c r="AH85" s="11" t="n">
        <f aca="false">1/AG85</f>
        <v>44.7611392150828</v>
      </c>
      <c r="AI85" s="11" t="n">
        <f aca="false">AH85/6</f>
        <v>7.46018986918046</v>
      </c>
      <c r="AJ85" s="11" t="n">
        <f aca="false">AF85*AI85</f>
        <v>-1.1219806089757</v>
      </c>
      <c r="AK85" s="11" t="s">
        <v>80</v>
      </c>
      <c r="AL85" s="11" t="s">
        <v>69</v>
      </c>
      <c r="AM85" s="11" t="s">
        <v>70</v>
      </c>
      <c r="AN85" s="11" t="s">
        <v>58</v>
      </c>
      <c r="AO85" s="11" t="s">
        <v>93</v>
      </c>
      <c r="AP85" s="11" t="s">
        <v>98</v>
      </c>
      <c r="AQ85" s="11" t="s">
        <v>95</v>
      </c>
    </row>
    <row r="86" customFormat="false" ht="13.8" hidden="false" customHeight="false" outlineLevel="0" collapsed="false">
      <c r="A86" s="11" t="s">
        <v>99</v>
      </c>
      <c r="B86" s="11" t="n">
        <v>4</v>
      </c>
      <c r="C86" s="11" t="s">
        <v>100</v>
      </c>
      <c r="D86" s="11" t="n">
        <v>2011</v>
      </c>
      <c r="E86" s="11" t="s">
        <v>101</v>
      </c>
      <c r="F86" s="11" t="s">
        <v>46</v>
      </c>
      <c r="G86" s="1" t="n">
        <v>14.93</v>
      </c>
      <c r="H86" s="1" t="n">
        <v>1360</v>
      </c>
      <c r="I86" s="1" t="n">
        <f aca="false">(G86 +10) / (H86/1000)</f>
        <v>18.3308823529412</v>
      </c>
      <c r="J86" s="1" t="n">
        <v>5.8</v>
      </c>
      <c r="K86" s="1" t="s">
        <v>102</v>
      </c>
      <c r="L86" s="11" t="s">
        <v>89</v>
      </c>
      <c r="M86" s="11" t="s">
        <v>103</v>
      </c>
      <c r="N86" s="11" t="s">
        <v>77</v>
      </c>
      <c r="O86" s="11" t="s">
        <v>77</v>
      </c>
      <c r="P86" s="11" t="s">
        <v>104</v>
      </c>
      <c r="Q86" s="11" t="s">
        <v>52</v>
      </c>
      <c r="R86" s="11" t="n">
        <v>3.5</v>
      </c>
      <c r="S86" s="11" t="s">
        <v>53</v>
      </c>
      <c r="T86" s="11" t="s">
        <v>105</v>
      </c>
      <c r="U86" s="11" t="n">
        <v>3</v>
      </c>
      <c r="V86" s="18" t="s">
        <v>106</v>
      </c>
      <c r="W86" s="11" t="n">
        <f aca="false">R86*U86</f>
        <v>10.5</v>
      </c>
      <c r="X86" s="13" t="n">
        <v>53.82</v>
      </c>
      <c r="Y86" s="13" t="n">
        <v>1.05</v>
      </c>
      <c r="Z86" s="13" t="n">
        <f aca="false">Y86*SQRT(AA86)</f>
        <v>1.81865334794732</v>
      </c>
      <c r="AA86" s="11" t="n">
        <v>3</v>
      </c>
      <c r="AB86" s="13" t="n">
        <v>47.49</v>
      </c>
      <c r="AC86" s="13" t="n">
        <v>1.05</v>
      </c>
      <c r="AD86" s="13" t="n">
        <f aca="false">AC86*SQRT(AE86)</f>
        <v>1.81865334794732</v>
      </c>
      <c r="AE86" s="11" t="n">
        <v>3</v>
      </c>
      <c r="AF86" s="11" t="n">
        <f aca="false">LN(AB86/X86)</f>
        <v>-0.125125982737729</v>
      </c>
      <c r="AG86" s="11" t="n">
        <f aca="false">((AD86)^2/((AB86)^2 * AE86)) + ((Z86)^2/((X86)^2 * AA86))</f>
        <v>0.000869468123560046</v>
      </c>
      <c r="AH86" s="11" t="n">
        <f aca="false">1/AG86</f>
        <v>1150.12842093105</v>
      </c>
      <c r="AI86" s="11" t="n">
        <f aca="false">AH86/4</f>
        <v>287.532105232763</v>
      </c>
      <c r="AJ86" s="11" t="n">
        <f aca="false">AF86*AI86</f>
        <v>-35.9777372358976</v>
      </c>
      <c r="AK86" s="11" t="s">
        <v>107</v>
      </c>
      <c r="AL86" s="11" t="s">
        <v>56</v>
      </c>
      <c r="AM86" s="11" t="s">
        <v>57</v>
      </c>
      <c r="AN86" s="11" t="s">
        <v>58</v>
      </c>
      <c r="AO86" s="11" t="s">
        <v>93</v>
      </c>
      <c r="AP86" s="11" t="s">
        <v>108</v>
      </c>
      <c r="AQ86" s="11" t="s">
        <v>109</v>
      </c>
    </row>
    <row r="87" customFormat="false" ht="13.8" hidden="false" customHeight="false" outlineLevel="0" collapsed="false">
      <c r="A87" s="11" t="s">
        <v>99</v>
      </c>
      <c r="B87" s="11" t="n">
        <v>4</v>
      </c>
      <c r="C87" s="11" t="s">
        <v>100</v>
      </c>
      <c r="D87" s="11" t="n">
        <v>2011</v>
      </c>
      <c r="E87" s="11" t="s">
        <v>101</v>
      </c>
      <c r="F87" s="11" t="s">
        <v>110</v>
      </c>
      <c r="G87" s="1" t="n">
        <v>14.93</v>
      </c>
      <c r="H87" s="1" t="n">
        <v>1360</v>
      </c>
      <c r="I87" s="1" t="n">
        <f aca="false">(G87 +10) / (H87/1000)</f>
        <v>18.3308823529412</v>
      </c>
      <c r="J87" s="1" t="n">
        <v>5.8</v>
      </c>
      <c r="K87" s="1" t="s">
        <v>102</v>
      </c>
      <c r="L87" s="11" t="s">
        <v>89</v>
      </c>
      <c r="M87" s="11" t="s">
        <v>103</v>
      </c>
      <c r="N87" s="11" t="s">
        <v>77</v>
      </c>
      <c r="O87" s="11" t="s">
        <v>77</v>
      </c>
      <c r="P87" s="11" t="s">
        <v>104</v>
      </c>
      <c r="Q87" s="11" t="s">
        <v>52</v>
      </c>
      <c r="R87" s="11" t="n">
        <v>3.5</v>
      </c>
      <c r="S87" s="11" t="s">
        <v>53</v>
      </c>
      <c r="T87" s="11" t="s">
        <v>111</v>
      </c>
      <c r="U87" s="11" t="n">
        <v>3</v>
      </c>
      <c r="V87" s="18" t="s">
        <v>106</v>
      </c>
      <c r="W87" s="11" t="n">
        <f aca="false">R87*U87</f>
        <v>10.5</v>
      </c>
      <c r="X87" s="14" t="n">
        <v>37.99</v>
      </c>
      <c r="Y87" s="14" t="n">
        <v>1.13</v>
      </c>
      <c r="Z87" s="13" t="n">
        <f aca="false">Y87*SQRT(AA87)</f>
        <v>1.95721741255282</v>
      </c>
      <c r="AA87" s="15" t="n">
        <v>3</v>
      </c>
      <c r="AB87" s="13" t="n">
        <v>46.51</v>
      </c>
      <c r="AC87" s="13" t="n">
        <v>0.980000000000004</v>
      </c>
      <c r="AD87" s="13" t="n">
        <f aca="false">AC87*SQRT(AE87)</f>
        <v>1.69740979141751</v>
      </c>
      <c r="AE87" s="11" t="n">
        <v>3</v>
      </c>
      <c r="AF87" s="11" t="n">
        <f aca="false">LN(AB87/X87)</f>
        <v>0.202344376036471</v>
      </c>
      <c r="AG87" s="11" t="n">
        <f aca="false">((AD87)^2/((AB87)^2 * AE87)) + ((Z87)^2/((X87)^2 * AA87))</f>
        <v>0.00132872135035672</v>
      </c>
      <c r="AH87" s="11" t="n">
        <f aca="false">1/AG87</f>
        <v>752.603245015617</v>
      </c>
      <c r="AI87" s="11" t="n">
        <f aca="false">AH87/4</f>
        <v>188.150811253904</v>
      </c>
      <c r="AJ87" s="11" t="n">
        <f aca="false">AF87*AI87</f>
        <v>38.0712585039271</v>
      </c>
      <c r="AK87" s="11" t="s">
        <v>107</v>
      </c>
      <c r="AL87" s="11" t="s">
        <v>56</v>
      </c>
      <c r="AM87" s="11" t="s">
        <v>57</v>
      </c>
      <c r="AN87" s="11" t="s">
        <v>58</v>
      </c>
      <c r="AO87" s="11" t="s">
        <v>93</v>
      </c>
      <c r="AP87" s="11" t="s">
        <v>108</v>
      </c>
      <c r="AQ87" s="11" t="s">
        <v>109</v>
      </c>
    </row>
    <row r="88" customFormat="false" ht="13.8" hidden="false" customHeight="false" outlineLevel="0" collapsed="false">
      <c r="A88" s="11" t="s">
        <v>99</v>
      </c>
      <c r="B88" s="11" t="n">
        <v>4</v>
      </c>
      <c r="C88" s="11" t="s">
        <v>100</v>
      </c>
      <c r="D88" s="11" t="n">
        <v>2011</v>
      </c>
      <c r="E88" s="11" t="s">
        <v>101</v>
      </c>
      <c r="F88" s="11" t="s">
        <v>46</v>
      </c>
      <c r="G88" s="1" t="n">
        <v>14.93</v>
      </c>
      <c r="H88" s="1" t="n">
        <v>1360</v>
      </c>
      <c r="I88" s="1" t="n">
        <f aca="false">(G88 +10) / (H88/1000)</f>
        <v>18.3308823529412</v>
      </c>
      <c r="J88" s="1" t="n">
        <v>5.8</v>
      </c>
      <c r="K88" s="1" t="s">
        <v>102</v>
      </c>
      <c r="L88" s="11" t="s">
        <v>89</v>
      </c>
      <c r="M88" s="11" t="s">
        <v>103</v>
      </c>
      <c r="N88" s="11" t="s">
        <v>77</v>
      </c>
      <c r="O88" s="11" t="s">
        <v>50</v>
      </c>
      <c r="P88" s="11" t="s">
        <v>104</v>
      </c>
      <c r="Q88" s="11" t="s">
        <v>52</v>
      </c>
      <c r="R88" s="11" t="n">
        <v>3.5</v>
      </c>
      <c r="S88" s="11" t="s">
        <v>53</v>
      </c>
      <c r="T88" s="11" t="s">
        <v>112</v>
      </c>
      <c r="U88" s="11" t="n">
        <v>3</v>
      </c>
      <c r="V88" s="18" t="s">
        <v>106</v>
      </c>
      <c r="W88" s="11" t="n">
        <f aca="false">R88*U88</f>
        <v>10.5</v>
      </c>
      <c r="X88" s="13" t="n">
        <v>35.73</v>
      </c>
      <c r="Y88" s="13" t="n">
        <v>1.28</v>
      </c>
      <c r="Z88" s="13" t="n">
        <f aca="false">Y88*SQRT(AA88)</f>
        <v>2.21702503368816</v>
      </c>
      <c r="AA88" s="11" t="n">
        <v>3</v>
      </c>
      <c r="AB88" s="13" t="n">
        <v>46.96</v>
      </c>
      <c r="AC88" s="13" t="n">
        <v>1.06</v>
      </c>
      <c r="AD88" s="13" t="n">
        <f aca="false">AC88*SQRT(AE88)</f>
        <v>1.83597385602301</v>
      </c>
      <c r="AE88" s="11" t="n">
        <v>3</v>
      </c>
      <c r="AF88" s="11" t="n">
        <f aca="false">LN(AB88/X88)</f>
        <v>0.273305503484523</v>
      </c>
      <c r="AG88" s="11" t="n">
        <f aca="false">((AD88)^2/((AB88)^2 * AE88)) + ((Z88)^2/((X88)^2 * AA88))</f>
        <v>0.00179288931472462</v>
      </c>
      <c r="AH88" s="11" t="n">
        <f aca="false">1/AG88</f>
        <v>557.758915615823</v>
      </c>
      <c r="AI88" s="11" t="n">
        <f aca="false">AH88/4</f>
        <v>139.439728903956</v>
      </c>
      <c r="AJ88" s="11" t="n">
        <f aca="false">AF88*AI88</f>
        <v>38.109645313841</v>
      </c>
      <c r="AK88" s="11" t="s">
        <v>107</v>
      </c>
      <c r="AL88" s="11" t="s">
        <v>56</v>
      </c>
      <c r="AM88" s="11" t="s">
        <v>57</v>
      </c>
      <c r="AN88" s="11" t="s">
        <v>58</v>
      </c>
      <c r="AO88" s="11" t="s">
        <v>93</v>
      </c>
      <c r="AP88" s="11" t="s">
        <v>108</v>
      </c>
      <c r="AQ88" s="11" t="s">
        <v>109</v>
      </c>
    </row>
    <row r="89" customFormat="false" ht="13.8" hidden="false" customHeight="false" outlineLevel="0" collapsed="false">
      <c r="A89" s="11" t="s">
        <v>99</v>
      </c>
      <c r="B89" s="11" t="n">
        <v>4</v>
      </c>
      <c r="C89" s="11" t="s">
        <v>100</v>
      </c>
      <c r="D89" s="11" t="n">
        <v>2011</v>
      </c>
      <c r="E89" s="11" t="s">
        <v>101</v>
      </c>
      <c r="F89" s="11" t="s">
        <v>110</v>
      </c>
      <c r="G89" s="1" t="n">
        <v>14.93</v>
      </c>
      <c r="H89" s="1" t="n">
        <v>1360</v>
      </c>
      <c r="I89" s="1" t="n">
        <f aca="false">(G89 +10) / (H89/1000)</f>
        <v>18.3308823529412</v>
      </c>
      <c r="J89" s="1" t="n">
        <v>5.8</v>
      </c>
      <c r="K89" s="1" t="s">
        <v>102</v>
      </c>
      <c r="L89" s="11" t="s">
        <v>89</v>
      </c>
      <c r="M89" s="11" t="s">
        <v>103</v>
      </c>
      <c r="N89" s="11" t="s">
        <v>77</v>
      </c>
      <c r="O89" s="11" t="s">
        <v>50</v>
      </c>
      <c r="P89" s="11" t="s">
        <v>104</v>
      </c>
      <c r="Q89" s="11" t="s">
        <v>52</v>
      </c>
      <c r="R89" s="11" t="n">
        <v>3.5</v>
      </c>
      <c r="S89" s="11" t="s">
        <v>53</v>
      </c>
      <c r="T89" s="11" t="s">
        <v>113</v>
      </c>
      <c r="U89" s="11" t="n">
        <v>3</v>
      </c>
      <c r="V89" s="18" t="s">
        <v>106</v>
      </c>
      <c r="W89" s="11" t="n">
        <f aca="false">R89*U89</f>
        <v>10.5</v>
      </c>
      <c r="X89" s="14" t="n">
        <v>34.75</v>
      </c>
      <c r="Y89" s="14" t="n">
        <v>1.2</v>
      </c>
      <c r="Z89" s="13" t="n">
        <f aca="false">Y89*SQRT(AA89)</f>
        <v>2.07846096908266</v>
      </c>
      <c r="AA89" s="15" t="n">
        <v>3</v>
      </c>
      <c r="AB89" s="13" t="n">
        <v>49.97</v>
      </c>
      <c r="AC89" s="13" t="n">
        <v>1.21</v>
      </c>
      <c r="AD89" s="13" t="n">
        <f aca="false">AC89*SQRT(AE89)</f>
        <v>2.09578147715834</v>
      </c>
      <c r="AE89" s="11" t="n">
        <v>3</v>
      </c>
      <c r="AF89" s="11" t="n">
        <f aca="false">LN(AB89/X89)</f>
        <v>0.363243253345313</v>
      </c>
      <c r="AG89" s="11" t="n">
        <f aca="false">((AD89)^2/((AB89)^2 * AE89)) + ((Z89)^2/((X89)^2 * AA89))</f>
        <v>0.00177882826202962</v>
      </c>
      <c r="AH89" s="11" t="n">
        <f aca="false">1/AG89</f>
        <v>562.167816503552</v>
      </c>
      <c r="AI89" s="11" t="n">
        <f aca="false">AH89/4</f>
        <v>140.541954125888</v>
      </c>
      <c r="AJ89" s="11" t="n">
        <f aca="false">AF89*AI89</f>
        <v>51.0509166481953</v>
      </c>
      <c r="AK89" s="11" t="s">
        <v>107</v>
      </c>
      <c r="AL89" s="11" t="s">
        <v>56</v>
      </c>
      <c r="AM89" s="11" t="s">
        <v>57</v>
      </c>
      <c r="AN89" s="11" t="s">
        <v>58</v>
      </c>
      <c r="AO89" s="11" t="s">
        <v>93</v>
      </c>
      <c r="AP89" s="11" t="s">
        <v>108</v>
      </c>
      <c r="AQ89" s="11" t="s">
        <v>109</v>
      </c>
    </row>
    <row r="90" customFormat="false" ht="13.8" hidden="false" customHeight="false" outlineLevel="0" collapsed="false">
      <c r="A90" s="11" t="s">
        <v>99</v>
      </c>
      <c r="B90" s="11" t="n">
        <v>4</v>
      </c>
      <c r="C90" s="11" t="s">
        <v>100</v>
      </c>
      <c r="D90" s="11" t="n">
        <v>2011</v>
      </c>
      <c r="E90" s="11" t="s">
        <v>101</v>
      </c>
      <c r="F90" s="11" t="s">
        <v>46</v>
      </c>
      <c r="G90" s="1" t="n">
        <v>14.93</v>
      </c>
      <c r="H90" s="1" t="n">
        <v>1360</v>
      </c>
      <c r="I90" s="1" t="n">
        <f aca="false">(G90 +10) / (H90/1000)</f>
        <v>18.3308823529412</v>
      </c>
      <c r="J90" s="1" t="n">
        <v>5.8</v>
      </c>
      <c r="K90" s="1" t="s">
        <v>102</v>
      </c>
      <c r="L90" s="11" t="s">
        <v>89</v>
      </c>
      <c r="M90" s="11" t="s">
        <v>103</v>
      </c>
      <c r="N90" s="11" t="s">
        <v>77</v>
      </c>
      <c r="O90" s="11" t="s">
        <v>77</v>
      </c>
      <c r="P90" s="11" t="s">
        <v>104</v>
      </c>
      <c r="Q90" s="11" t="s">
        <v>52</v>
      </c>
      <c r="R90" s="11" t="n">
        <v>3.5</v>
      </c>
      <c r="S90" s="11" t="s">
        <v>53</v>
      </c>
      <c r="T90" s="11" t="s">
        <v>114</v>
      </c>
      <c r="U90" s="11" t="n">
        <v>3</v>
      </c>
      <c r="V90" s="18" t="s">
        <v>106</v>
      </c>
      <c r="W90" s="11" t="n">
        <f aca="false">R90*U90</f>
        <v>10.5</v>
      </c>
      <c r="X90" s="13" t="n">
        <v>13.88</v>
      </c>
      <c r="Y90" s="13" t="n">
        <v>1.93</v>
      </c>
      <c r="Z90" s="13" t="n">
        <f aca="false">Y90*SQRT(AA90)</f>
        <v>3.34285805860793</v>
      </c>
      <c r="AA90" s="11" t="n">
        <v>3</v>
      </c>
      <c r="AB90" s="13" t="n">
        <v>12.27</v>
      </c>
      <c r="AC90" s="13" t="n">
        <v>1.89</v>
      </c>
      <c r="AD90" s="13" t="n">
        <f aca="false">AC90*SQRT(AE90)</f>
        <v>3.27357602630518</v>
      </c>
      <c r="AE90" s="11" t="n">
        <v>3</v>
      </c>
      <c r="AF90" s="11" t="n">
        <f aca="false">LN(AB90/X90)</f>
        <v>-0.123291696355838</v>
      </c>
      <c r="AG90" s="11" t="n">
        <f aca="false">((AD90)^2/((AB90)^2 * AE90)) + ((Z90)^2/((X90)^2 * AA90))</f>
        <v>0.0430611659556619</v>
      </c>
      <c r="AH90" s="11" t="n">
        <f aca="false">1/AG90</f>
        <v>23.2227803824368</v>
      </c>
      <c r="AI90" s="11" t="n">
        <f aca="false">AH90/4</f>
        <v>5.8056950956092</v>
      </c>
      <c r="AJ90" s="11" t="n">
        <f aca="false">AF90*AI90</f>
        <v>-0.715793996862427</v>
      </c>
      <c r="AK90" s="11" t="s">
        <v>107</v>
      </c>
      <c r="AL90" s="11" t="s">
        <v>56</v>
      </c>
      <c r="AM90" s="11" t="s">
        <v>64</v>
      </c>
      <c r="AN90" s="11" t="s">
        <v>58</v>
      </c>
      <c r="AO90" s="11" t="s">
        <v>93</v>
      </c>
      <c r="AP90" s="11" t="s">
        <v>108</v>
      </c>
      <c r="AQ90" s="11" t="s">
        <v>109</v>
      </c>
    </row>
    <row r="91" customFormat="false" ht="13.8" hidden="false" customHeight="false" outlineLevel="0" collapsed="false">
      <c r="A91" s="11" t="s">
        <v>99</v>
      </c>
      <c r="B91" s="11" t="n">
        <v>4</v>
      </c>
      <c r="C91" s="11" t="s">
        <v>100</v>
      </c>
      <c r="D91" s="11" t="n">
        <v>2011</v>
      </c>
      <c r="E91" s="11" t="s">
        <v>101</v>
      </c>
      <c r="F91" s="11" t="s">
        <v>110</v>
      </c>
      <c r="G91" s="1" t="n">
        <v>14.93</v>
      </c>
      <c r="H91" s="1" t="n">
        <v>1360</v>
      </c>
      <c r="I91" s="1" t="n">
        <f aca="false">(G91 +10) / (H91/1000)</f>
        <v>18.3308823529412</v>
      </c>
      <c r="J91" s="1" t="n">
        <v>5.8</v>
      </c>
      <c r="K91" s="1" t="s">
        <v>102</v>
      </c>
      <c r="L91" s="11" t="s">
        <v>89</v>
      </c>
      <c r="M91" s="11" t="s">
        <v>103</v>
      </c>
      <c r="N91" s="11" t="s">
        <v>77</v>
      </c>
      <c r="O91" s="11" t="s">
        <v>77</v>
      </c>
      <c r="P91" s="11" t="s">
        <v>104</v>
      </c>
      <c r="Q91" s="11" t="s">
        <v>52</v>
      </c>
      <c r="R91" s="11" t="n">
        <v>3.5</v>
      </c>
      <c r="S91" s="11" t="s">
        <v>53</v>
      </c>
      <c r="T91" s="11" t="s">
        <v>115</v>
      </c>
      <c r="U91" s="11" t="n">
        <v>3</v>
      </c>
      <c r="V91" s="18" t="s">
        <v>106</v>
      </c>
      <c r="W91" s="11" t="n">
        <f aca="false">R91*U91</f>
        <v>10.5</v>
      </c>
      <c r="X91" s="14" t="n">
        <v>11.1</v>
      </c>
      <c r="Y91" s="14" t="n">
        <v>1.89</v>
      </c>
      <c r="Z91" s="13" t="n">
        <f aca="false">Y91*SQRT(AA91)</f>
        <v>3.27357602630518</v>
      </c>
      <c r="AA91" s="15" t="n">
        <v>3</v>
      </c>
      <c r="AB91" s="13" t="n">
        <v>11.82</v>
      </c>
      <c r="AC91" s="13" t="n">
        <v>1.89</v>
      </c>
      <c r="AD91" s="13" t="n">
        <f aca="false">AC91*SQRT(AE91)</f>
        <v>3.27357602630518</v>
      </c>
      <c r="AE91" s="11" t="n">
        <v>3</v>
      </c>
      <c r="AF91" s="11" t="n">
        <f aca="false">LN(AB91/X91)</f>
        <v>0.0628479036596637</v>
      </c>
      <c r="AG91" s="11" t="n">
        <f aca="false">((AD91)^2/((AB91)^2 * AE91)) + ((Z91)^2/((X91)^2 * AA91))</f>
        <v>0.0545594879351538</v>
      </c>
      <c r="AH91" s="11" t="n">
        <f aca="false">1/AG91</f>
        <v>18.3286177683438</v>
      </c>
      <c r="AI91" s="11" t="n">
        <f aca="false">AH91/4</f>
        <v>4.58215444208595</v>
      </c>
      <c r="AJ91" s="11" t="n">
        <f aca="false">AF91*AI91</f>
        <v>0.287978800929918</v>
      </c>
      <c r="AK91" s="11" t="s">
        <v>107</v>
      </c>
      <c r="AL91" s="11" t="s">
        <v>56</v>
      </c>
      <c r="AM91" s="11" t="s">
        <v>64</v>
      </c>
      <c r="AN91" s="11" t="s">
        <v>58</v>
      </c>
      <c r="AO91" s="11" t="s">
        <v>93</v>
      </c>
      <c r="AP91" s="11" t="s">
        <v>108</v>
      </c>
      <c r="AQ91" s="11" t="s">
        <v>109</v>
      </c>
    </row>
    <row r="92" customFormat="false" ht="13.8" hidden="false" customHeight="false" outlineLevel="0" collapsed="false">
      <c r="A92" s="11" t="s">
        <v>99</v>
      </c>
      <c r="B92" s="11" t="n">
        <v>4</v>
      </c>
      <c r="C92" s="11" t="s">
        <v>100</v>
      </c>
      <c r="D92" s="11" t="n">
        <v>2011</v>
      </c>
      <c r="E92" s="11" t="s">
        <v>101</v>
      </c>
      <c r="F92" s="11" t="s">
        <v>46</v>
      </c>
      <c r="G92" s="1" t="n">
        <v>14.93</v>
      </c>
      <c r="H92" s="1" t="n">
        <v>1360</v>
      </c>
      <c r="I92" s="1" t="n">
        <f aca="false">(G92 +10) / (H92/1000)</f>
        <v>18.3308823529412</v>
      </c>
      <c r="J92" s="1" t="n">
        <v>5.8</v>
      </c>
      <c r="K92" s="1" t="s">
        <v>102</v>
      </c>
      <c r="L92" s="11" t="s">
        <v>89</v>
      </c>
      <c r="M92" s="11" t="s">
        <v>103</v>
      </c>
      <c r="N92" s="11" t="s">
        <v>77</v>
      </c>
      <c r="O92" s="11" t="s">
        <v>50</v>
      </c>
      <c r="P92" s="11" t="s">
        <v>104</v>
      </c>
      <c r="Q92" s="11" t="s">
        <v>52</v>
      </c>
      <c r="R92" s="11" t="n">
        <v>3.5</v>
      </c>
      <c r="S92" s="11" t="s">
        <v>53</v>
      </c>
      <c r="T92" s="11" t="s">
        <v>116</v>
      </c>
      <c r="U92" s="11" t="n">
        <v>3</v>
      </c>
      <c r="V92" s="18" t="s">
        <v>106</v>
      </c>
      <c r="W92" s="11" t="n">
        <f aca="false">R92*U92</f>
        <v>10.5</v>
      </c>
      <c r="X92" s="13" t="n">
        <v>9.9</v>
      </c>
      <c r="Y92" s="13" t="n">
        <v>1.92</v>
      </c>
      <c r="Z92" s="13" t="n">
        <f aca="false">Y92*SQRT(AA92)</f>
        <v>3.32553755053224</v>
      </c>
      <c r="AA92" s="11" t="n">
        <v>3</v>
      </c>
      <c r="AB92" s="13" t="n">
        <v>12.16</v>
      </c>
      <c r="AC92" s="13" t="n">
        <v>1.95</v>
      </c>
      <c r="AD92" s="13" t="n">
        <f aca="false">AC92*SQRT(AE92)</f>
        <v>3.37749907475931</v>
      </c>
      <c r="AE92" s="11" t="n">
        <v>3</v>
      </c>
      <c r="AF92" s="11" t="n">
        <f aca="false">LN(AB92/X92)</f>
        <v>0.205617119397477</v>
      </c>
      <c r="AG92" s="11" t="n">
        <f aca="false">((AD92)^2/((AB92)^2 * AE92)) + ((Z92)^2/((X92)^2 * AA92))</f>
        <v>0.0633284089249727</v>
      </c>
      <c r="AH92" s="11" t="n">
        <f aca="false">1/AG92</f>
        <v>15.7907014715107</v>
      </c>
      <c r="AI92" s="11" t="n">
        <f aca="false">AH92/4</f>
        <v>3.94767536787768</v>
      </c>
      <c r="AJ92" s="11" t="n">
        <f aca="false">AF92*AI92</f>
        <v>0.811709637459385</v>
      </c>
      <c r="AK92" s="11" t="s">
        <v>107</v>
      </c>
      <c r="AL92" s="11" t="s">
        <v>56</v>
      </c>
      <c r="AM92" s="11" t="s">
        <v>64</v>
      </c>
      <c r="AN92" s="11" t="s">
        <v>58</v>
      </c>
      <c r="AO92" s="11" t="s">
        <v>93</v>
      </c>
      <c r="AP92" s="11" t="s">
        <v>108</v>
      </c>
      <c r="AQ92" s="11" t="s">
        <v>109</v>
      </c>
    </row>
    <row r="93" customFormat="false" ht="13.8" hidden="false" customHeight="false" outlineLevel="0" collapsed="false">
      <c r="A93" s="11" t="s">
        <v>99</v>
      </c>
      <c r="B93" s="11" t="n">
        <v>4</v>
      </c>
      <c r="C93" s="11" t="s">
        <v>100</v>
      </c>
      <c r="D93" s="11" t="n">
        <v>2011</v>
      </c>
      <c r="E93" s="11" t="s">
        <v>101</v>
      </c>
      <c r="F93" s="11" t="s">
        <v>110</v>
      </c>
      <c r="G93" s="1" t="n">
        <v>14.93</v>
      </c>
      <c r="H93" s="1" t="n">
        <v>1360</v>
      </c>
      <c r="I93" s="1" t="n">
        <f aca="false">(G93 +10) / (H93/1000)</f>
        <v>18.3308823529412</v>
      </c>
      <c r="J93" s="1" t="n">
        <v>5.8</v>
      </c>
      <c r="K93" s="1" t="s">
        <v>102</v>
      </c>
      <c r="L93" s="11" t="s">
        <v>89</v>
      </c>
      <c r="M93" s="11" t="s">
        <v>103</v>
      </c>
      <c r="N93" s="11" t="s">
        <v>77</v>
      </c>
      <c r="O93" s="11" t="s">
        <v>50</v>
      </c>
      <c r="P93" s="11" t="s">
        <v>104</v>
      </c>
      <c r="Q93" s="11" t="s">
        <v>52</v>
      </c>
      <c r="R93" s="11" t="n">
        <v>3.5</v>
      </c>
      <c r="S93" s="11" t="s">
        <v>53</v>
      </c>
      <c r="T93" s="11" t="s">
        <v>117</v>
      </c>
      <c r="U93" s="11" t="n">
        <v>3</v>
      </c>
      <c r="V93" s="18" t="s">
        <v>106</v>
      </c>
      <c r="W93" s="11" t="n">
        <f aca="false">R93*U93</f>
        <v>10.5</v>
      </c>
      <c r="X93" s="14" t="n">
        <v>10.51</v>
      </c>
      <c r="Y93" s="14" t="n">
        <v>1.93</v>
      </c>
      <c r="Z93" s="13" t="n">
        <f aca="false">Y93*SQRT(AA93)</f>
        <v>3.34285805860793</v>
      </c>
      <c r="AA93" s="15" t="n">
        <v>3</v>
      </c>
      <c r="AB93" s="13" t="n">
        <v>12.5</v>
      </c>
      <c r="AC93" s="13" t="n">
        <v>1.91</v>
      </c>
      <c r="AD93" s="13" t="n">
        <f aca="false">AC93*SQRT(AE93)</f>
        <v>3.30821704245656</v>
      </c>
      <c r="AE93" s="11" t="n">
        <v>3</v>
      </c>
      <c r="AF93" s="11" t="n">
        <f aca="false">LN(AB93/X93)</f>
        <v>0.173401459419396</v>
      </c>
      <c r="AG93" s="11" t="n">
        <f aca="false">((AD93)^2/((AB93)^2 * AE93)) + ((Z93)^2/((X93)^2 * AA93))</f>
        <v>0.0570695186875985</v>
      </c>
      <c r="AH93" s="11" t="n">
        <f aca="false">1/AG93</f>
        <v>17.5224887645198</v>
      </c>
      <c r="AI93" s="11" t="n">
        <f aca="false">AH93/4</f>
        <v>4.38062219112996</v>
      </c>
      <c r="AJ93" s="11" t="n">
        <f aca="false">AF93*AI93</f>
        <v>0.759606281106928</v>
      </c>
      <c r="AK93" s="11" t="s">
        <v>107</v>
      </c>
      <c r="AL93" s="11" t="s">
        <v>56</v>
      </c>
      <c r="AM93" s="11" t="s">
        <v>64</v>
      </c>
      <c r="AN93" s="11" t="s">
        <v>58</v>
      </c>
      <c r="AO93" s="11" t="s">
        <v>93</v>
      </c>
      <c r="AP93" s="11" t="s">
        <v>108</v>
      </c>
      <c r="AQ93" s="11" t="s">
        <v>109</v>
      </c>
    </row>
    <row r="94" customFormat="false" ht="13.8" hidden="false" customHeight="false" outlineLevel="0" collapsed="false">
      <c r="A94" s="11" t="s">
        <v>99</v>
      </c>
      <c r="B94" s="11" t="n">
        <v>4</v>
      </c>
      <c r="C94" s="11" t="s">
        <v>100</v>
      </c>
      <c r="D94" s="11" t="n">
        <v>2011</v>
      </c>
      <c r="E94" s="11" t="s">
        <v>101</v>
      </c>
      <c r="F94" s="11" t="s">
        <v>46</v>
      </c>
      <c r="G94" s="1" t="n">
        <v>14.93</v>
      </c>
      <c r="H94" s="1" t="n">
        <v>1360</v>
      </c>
      <c r="I94" s="1" t="n">
        <f aca="false">(G94 +10) / (H94/1000)</f>
        <v>18.3308823529412</v>
      </c>
      <c r="J94" s="1" t="n">
        <v>5.8</v>
      </c>
      <c r="K94" s="1" t="s">
        <v>102</v>
      </c>
      <c r="L94" s="11" t="s">
        <v>89</v>
      </c>
      <c r="M94" s="11" t="s">
        <v>103</v>
      </c>
      <c r="N94" s="11" t="s">
        <v>77</v>
      </c>
      <c r="O94" s="11" t="s">
        <v>77</v>
      </c>
      <c r="P94" s="11" t="s">
        <v>104</v>
      </c>
      <c r="Q94" s="11" t="s">
        <v>52</v>
      </c>
      <c r="R94" s="11" t="n">
        <v>3.5</v>
      </c>
      <c r="S94" s="11" t="s">
        <v>53</v>
      </c>
      <c r="T94" s="11" t="s">
        <v>118</v>
      </c>
      <c r="U94" s="11" t="n">
        <v>3</v>
      </c>
      <c r="V94" s="18" t="s">
        <v>106</v>
      </c>
      <c r="W94" s="11" t="n">
        <f aca="false">R94*U94</f>
        <v>10.5</v>
      </c>
      <c r="X94" s="13" t="n">
        <v>36.15</v>
      </c>
      <c r="Y94" s="13" t="n">
        <v>1.74</v>
      </c>
      <c r="Z94" s="13" t="n">
        <f aca="false">Y94*SQRT(AA94)</f>
        <v>3.01376840516985</v>
      </c>
      <c r="AA94" s="11" t="n">
        <v>3</v>
      </c>
      <c r="AB94" s="13" t="n">
        <v>32.86</v>
      </c>
      <c r="AC94" s="13" t="n">
        <v>1.785</v>
      </c>
      <c r="AD94" s="13" t="n">
        <f aca="false">AC94*SQRT(AE94)</f>
        <v>3.09171069151044</v>
      </c>
      <c r="AE94" s="11" t="n">
        <v>3</v>
      </c>
      <c r="AF94" s="11" t="n">
        <f aca="false">LN(AB94/X94)</f>
        <v>-0.0954208359956517</v>
      </c>
      <c r="AG94" s="11" t="n">
        <f aca="false">((AD94)^2/((AB94)^2 * AE94)) + ((Z94)^2/((X94)^2 * AA94))</f>
        <v>0.00526757503577464</v>
      </c>
      <c r="AH94" s="11" t="n">
        <f aca="false">1/AG94</f>
        <v>189.840674923189</v>
      </c>
      <c r="AI94" s="11" t="n">
        <f aca="false">AH94/4</f>
        <v>47.4601687307973</v>
      </c>
      <c r="AJ94" s="11" t="n">
        <f aca="false">AF94*AI94</f>
        <v>-4.52868897678737</v>
      </c>
      <c r="AK94" s="11" t="s">
        <v>107</v>
      </c>
      <c r="AL94" s="11" t="s">
        <v>56</v>
      </c>
      <c r="AM94" s="11" t="s">
        <v>67</v>
      </c>
      <c r="AN94" s="11" t="s">
        <v>58</v>
      </c>
      <c r="AO94" s="11" t="s">
        <v>93</v>
      </c>
      <c r="AP94" s="11" t="s">
        <v>108</v>
      </c>
      <c r="AQ94" s="11" t="s">
        <v>109</v>
      </c>
    </row>
    <row r="95" customFormat="false" ht="13.8" hidden="false" customHeight="false" outlineLevel="0" collapsed="false">
      <c r="A95" s="11" t="s">
        <v>99</v>
      </c>
      <c r="B95" s="11" t="n">
        <v>4</v>
      </c>
      <c r="C95" s="11" t="s">
        <v>100</v>
      </c>
      <c r="D95" s="11" t="n">
        <v>2011</v>
      </c>
      <c r="E95" s="11" t="s">
        <v>101</v>
      </c>
      <c r="F95" s="11" t="s">
        <v>110</v>
      </c>
      <c r="G95" s="1" t="n">
        <v>14.93</v>
      </c>
      <c r="H95" s="1" t="n">
        <v>1360</v>
      </c>
      <c r="I95" s="1" t="n">
        <f aca="false">(G95 +10) / (H95/1000)</f>
        <v>18.3308823529412</v>
      </c>
      <c r="J95" s="1" t="n">
        <v>5.8</v>
      </c>
      <c r="K95" s="1" t="s">
        <v>102</v>
      </c>
      <c r="L95" s="11" t="s">
        <v>89</v>
      </c>
      <c r="M95" s="11" t="s">
        <v>103</v>
      </c>
      <c r="N95" s="11" t="s">
        <v>77</v>
      </c>
      <c r="O95" s="11" t="s">
        <v>77</v>
      </c>
      <c r="P95" s="11" t="s">
        <v>104</v>
      </c>
      <c r="Q95" s="11" t="s">
        <v>52</v>
      </c>
      <c r="R95" s="11" t="n">
        <v>3.5</v>
      </c>
      <c r="S95" s="11" t="s">
        <v>53</v>
      </c>
      <c r="T95" s="11" t="s">
        <v>119</v>
      </c>
      <c r="U95" s="11" t="n">
        <v>3</v>
      </c>
      <c r="V95" s="18" t="s">
        <v>106</v>
      </c>
      <c r="W95" s="11" t="n">
        <f aca="false">R95*U95</f>
        <v>10.5</v>
      </c>
      <c r="X95" s="14" t="n">
        <v>24.11</v>
      </c>
      <c r="Y95" s="14" t="n">
        <v>1.775</v>
      </c>
      <c r="Z95" s="13" t="n">
        <f aca="false">Y95*SQRT(AA95)</f>
        <v>3.07439018343475</v>
      </c>
      <c r="AA95" s="15" t="n">
        <v>3</v>
      </c>
      <c r="AB95" s="13" t="n">
        <v>32.38</v>
      </c>
      <c r="AC95" s="13" t="n">
        <v>1.73</v>
      </c>
      <c r="AD95" s="13" t="n">
        <f aca="false">AC95*SQRT(AE95)</f>
        <v>2.99644789709416</v>
      </c>
      <c r="AE95" s="11" t="n">
        <v>3</v>
      </c>
      <c r="AF95" s="11" t="n">
        <f aca="false">LN(AB95/X95)</f>
        <v>0.294914256056409</v>
      </c>
      <c r="AG95" s="11" t="n">
        <f aca="false">((AD95)^2/((AB95)^2 * AE95)) + ((Z95)^2/((X95)^2 * AA95))</f>
        <v>0.00827459320571128</v>
      </c>
      <c r="AH95" s="11" t="n">
        <f aca="false">1/AG95</f>
        <v>120.851862458904</v>
      </c>
      <c r="AI95" s="11" t="n">
        <f aca="false">AH95/4</f>
        <v>30.212965614726</v>
      </c>
      <c r="AJ95" s="11" t="n">
        <f aca="false">AF95*AI95</f>
        <v>8.91023427752477</v>
      </c>
      <c r="AK95" s="11" t="s">
        <v>107</v>
      </c>
      <c r="AL95" s="11" t="s">
        <v>56</v>
      </c>
      <c r="AM95" s="11" t="s">
        <v>67</v>
      </c>
      <c r="AN95" s="11" t="s">
        <v>58</v>
      </c>
      <c r="AO95" s="11" t="s">
        <v>93</v>
      </c>
      <c r="AP95" s="11" t="s">
        <v>108</v>
      </c>
      <c r="AQ95" s="11" t="s">
        <v>109</v>
      </c>
    </row>
    <row r="96" customFormat="false" ht="13.8" hidden="false" customHeight="false" outlineLevel="0" collapsed="false">
      <c r="A96" s="11" t="s">
        <v>99</v>
      </c>
      <c r="B96" s="11" t="n">
        <v>4</v>
      </c>
      <c r="C96" s="11" t="s">
        <v>100</v>
      </c>
      <c r="D96" s="11" t="n">
        <v>2011</v>
      </c>
      <c r="E96" s="11" t="s">
        <v>101</v>
      </c>
      <c r="F96" s="11" t="s">
        <v>46</v>
      </c>
      <c r="G96" s="1" t="n">
        <v>14.93</v>
      </c>
      <c r="H96" s="1" t="n">
        <v>1360</v>
      </c>
      <c r="I96" s="1" t="n">
        <f aca="false">(G96 +10) / (H96/1000)</f>
        <v>18.3308823529412</v>
      </c>
      <c r="J96" s="1" t="n">
        <v>5.8</v>
      </c>
      <c r="K96" s="1" t="s">
        <v>102</v>
      </c>
      <c r="L96" s="11" t="s">
        <v>89</v>
      </c>
      <c r="M96" s="11" t="s">
        <v>103</v>
      </c>
      <c r="N96" s="11" t="s">
        <v>77</v>
      </c>
      <c r="O96" s="11" t="s">
        <v>50</v>
      </c>
      <c r="P96" s="11" t="s">
        <v>104</v>
      </c>
      <c r="Q96" s="11" t="s">
        <v>52</v>
      </c>
      <c r="R96" s="11" t="n">
        <v>3.5</v>
      </c>
      <c r="S96" s="11" t="s">
        <v>53</v>
      </c>
      <c r="T96" s="11" t="s">
        <v>120</v>
      </c>
      <c r="U96" s="11" t="n">
        <v>3</v>
      </c>
      <c r="V96" s="18" t="s">
        <v>106</v>
      </c>
      <c r="W96" s="11" t="n">
        <f aca="false">R96*U96</f>
        <v>10.5</v>
      </c>
      <c r="X96" s="13" t="n">
        <v>23.67</v>
      </c>
      <c r="Y96" s="13" t="n">
        <v>1.89</v>
      </c>
      <c r="Z96" s="13" t="n">
        <f aca="false">Y96*SQRT(AA96)</f>
        <v>3.27357602630518</v>
      </c>
      <c r="AA96" s="11" t="n">
        <v>3</v>
      </c>
      <c r="AB96" s="13" t="n">
        <v>31.74</v>
      </c>
      <c r="AC96" s="13" t="n">
        <v>1.8</v>
      </c>
      <c r="AD96" s="13" t="n">
        <f aca="false">AC96*SQRT(AE96)</f>
        <v>3.11769145362398</v>
      </c>
      <c r="AE96" s="11" t="n">
        <v>3</v>
      </c>
      <c r="AF96" s="11" t="n">
        <f aca="false">LN(AB96/X96)</f>
        <v>0.29336929157237</v>
      </c>
      <c r="AG96" s="11" t="n">
        <f aca="false">((AD96)^2/((AB96)^2 * AE96)) + ((Z96)^2/((X96)^2 * AA96))</f>
        <v>0.00959180053745013</v>
      </c>
      <c r="AH96" s="11" t="n">
        <f aca="false">1/AG96</f>
        <v>104.255712584474</v>
      </c>
      <c r="AI96" s="11" t="n">
        <f aca="false">AH96/4</f>
        <v>26.0639281461184</v>
      </c>
      <c r="AJ96" s="11" t="n">
        <f aca="false">AF96*AI96</f>
        <v>7.64635613581991</v>
      </c>
      <c r="AK96" s="11" t="s">
        <v>107</v>
      </c>
      <c r="AL96" s="11" t="s">
        <v>56</v>
      </c>
      <c r="AM96" s="11" t="s">
        <v>67</v>
      </c>
      <c r="AN96" s="11" t="s">
        <v>58</v>
      </c>
      <c r="AO96" s="11" t="s">
        <v>93</v>
      </c>
      <c r="AP96" s="11" t="s">
        <v>108</v>
      </c>
      <c r="AQ96" s="11" t="s">
        <v>109</v>
      </c>
    </row>
    <row r="97" customFormat="false" ht="13.8" hidden="false" customHeight="false" outlineLevel="0" collapsed="false">
      <c r="A97" s="11" t="s">
        <v>99</v>
      </c>
      <c r="B97" s="11" t="n">
        <v>4</v>
      </c>
      <c r="C97" s="11" t="s">
        <v>100</v>
      </c>
      <c r="D97" s="11" t="n">
        <v>2011</v>
      </c>
      <c r="E97" s="11" t="s">
        <v>101</v>
      </c>
      <c r="F97" s="11" t="s">
        <v>110</v>
      </c>
      <c r="G97" s="1" t="n">
        <v>14.93</v>
      </c>
      <c r="H97" s="1" t="n">
        <v>1360</v>
      </c>
      <c r="I97" s="1" t="n">
        <f aca="false">(G97 +10) / (H97/1000)</f>
        <v>18.3308823529412</v>
      </c>
      <c r="J97" s="1" t="n">
        <v>5.8</v>
      </c>
      <c r="K97" s="1" t="s">
        <v>102</v>
      </c>
      <c r="L97" s="11" t="s">
        <v>89</v>
      </c>
      <c r="M97" s="11" t="s">
        <v>103</v>
      </c>
      <c r="N97" s="11" t="s">
        <v>77</v>
      </c>
      <c r="O97" s="11" t="s">
        <v>50</v>
      </c>
      <c r="P97" s="11" t="s">
        <v>104</v>
      </c>
      <c r="Q97" s="11" t="s">
        <v>52</v>
      </c>
      <c r="R97" s="11" t="n">
        <v>3.5</v>
      </c>
      <c r="S97" s="11" t="s">
        <v>53</v>
      </c>
      <c r="T97" s="11" t="s">
        <v>121</v>
      </c>
      <c r="U97" s="11" t="n">
        <v>3</v>
      </c>
      <c r="V97" s="18" t="s">
        <v>106</v>
      </c>
      <c r="W97" s="11" t="n">
        <f aca="false">R97*U97</f>
        <v>10.5</v>
      </c>
      <c r="X97" s="14" t="n">
        <v>21.77</v>
      </c>
      <c r="Y97" s="14" t="n">
        <v>1.885</v>
      </c>
      <c r="Z97" s="13" t="n">
        <f aca="false">Y97*SQRT(AA97)</f>
        <v>3.26491577226734</v>
      </c>
      <c r="AA97" s="15" t="n">
        <v>3</v>
      </c>
      <c r="AB97" s="13" t="n">
        <v>34.4</v>
      </c>
      <c r="AC97" s="13" t="n">
        <v>1.9</v>
      </c>
      <c r="AD97" s="13" t="n">
        <f aca="false">AC97*SQRT(AE97)</f>
        <v>3.29089653438087</v>
      </c>
      <c r="AE97" s="11" t="n">
        <v>3</v>
      </c>
      <c r="AF97" s="11" t="n">
        <f aca="false">LN(AB97/X97)</f>
        <v>0.457523689132897</v>
      </c>
      <c r="AG97" s="11" t="n">
        <f aca="false">((AD97)^2/((AB97)^2 * AE97)) + ((Z97)^2/((X97)^2 * AA97))</f>
        <v>0.0105479520818947</v>
      </c>
      <c r="AH97" s="11" t="n">
        <f aca="false">1/AG97</f>
        <v>94.8051329998432</v>
      </c>
      <c r="AI97" s="11" t="n">
        <f aca="false">AH97/4</f>
        <v>23.7012832499608</v>
      </c>
      <c r="AJ97" s="11" t="n">
        <f aca="false">AF97*AI97</f>
        <v>10.8438985497058</v>
      </c>
      <c r="AK97" s="11" t="s">
        <v>107</v>
      </c>
      <c r="AL97" s="11" t="s">
        <v>56</v>
      </c>
      <c r="AM97" s="11" t="s">
        <v>67</v>
      </c>
      <c r="AN97" s="11" t="s">
        <v>58</v>
      </c>
      <c r="AO97" s="11" t="s">
        <v>93</v>
      </c>
      <c r="AP97" s="11" t="s">
        <v>108</v>
      </c>
      <c r="AQ97" s="11" t="s">
        <v>109</v>
      </c>
    </row>
    <row r="98" customFormat="false" ht="13.8" hidden="false" customHeight="false" outlineLevel="0" collapsed="false">
      <c r="A98" s="11" t="s">
        <v>99</v>
      </c>
      <c r="B98" s="11" t="n">
        <v>4</v>
      </c>
      <c r="C98" s="11" t="s">
        <v>100</v>
      </c>
      <c r="D98" s="11" t="n">
        <v>2011</v>
      </c>
      <c r="E98" s="11" t="s">
        <v>101</v>
      </c>
      <c r="F98" s="11" t="s">
        <v>46</v>
      </c>
      <c r="G98" s="1" t="n">
        <v>14.93</v>
      </c>
      <c r="H98" s="1" t="n">
        <v>1360</v>
      </c>
      <c r="I98" s="1" t="n">
        <f aca="false">(G98 +10) / (H98/1000)</f>
        <v>18.3308823529412</v>
      </c>
      <c r="J98" s="1" t="n">
        <v>5.8</v>
      </c>
      <c r="K98" s="1" t="s">
        <v>102</v>
      </c>
      <c r="L98" s="11" t="s">
        <v>89</v>
      </c>
      <c r="M98" s="11" t="s">
        <v>103</v>
      </c>
      <c r="N98" s="11" t="s">
        <v>77</v>
      </c>
      <c r="O98" s="11" t="s">
        <v>77</v>
      </c>
      <c r="P98" s="11" t="s">
        <v>104</v>
      </c>
      <c r="Q98" s="11" t="s">
        <v>52</v>
      </c>
      <c r="R98" s="11" t="n">
        <v>3.5</v>
      </c>
      <c r="S98" s="11" t="s">
        <v>53</v>
      </c>
      <c r="T98" s="11" t="s">
        <v>122</v>
      </c>
      <c r="U98" s="11" t="n">
        <v>3</v>
      </c>
      <c r="V98" s="18" t="s">
        <v>106</v>
      </c>
      <c r="W98" s="11" t="n">
        <f aca="false">R98*U98</f>
        <v>10.5</v>
      </c>
      <c r="X98" s="13" t="n">
        <v>17.67</v>
      </c>
      <c r="Y98" s="13" t="n">
        <v>2.42</v>
      </c>
      <c r="Z98" s="13" t="n">
        <f aca="false">Y98*SQRT(AA98)</f>
        <v>4.19156295431668</v>
      </c>
      <c r="AA98" s="11" t="n">
        <v>3</v>
      </c>
      <c r="AB98" s="13" t="n">
        <v>14.63</v>
      </c>
      <c r="AC98" s="13" t="n">
        <v>2.52</v>
      </c>
      <c r="AD98" s="13" t="n">
        <f aca="false">AC98*SQRT(AE98)</f>
        <v>4.36476803507357</v>
      </c>
      <c r="AE98" s="11" t="n">
        <v>3</v>
      </c>
      <c r="AF98" s="11" t="n">
        <f aca="false">LN(AB98/X98)</f>
        <v>-0.188794071299572</v>
      </c>
      <c r="AG98" s="11" t="n">
        <f aca="false">((AD98)^2/((AB98)^2 * AE98)) + ((Z98)^2/((X98)^2 * AA98))</f>
        <v>0.0484264022774624</v>
      </c>
      <c r="AH98" s="11" t="n">
        <f aca="false">1/AG98</f>
        <v>20.6498924753987</v>
      </c>
      <c r="AI98" s="11" t="n">
        <f aca="false">AH98/4</f>
        <v>5.16247311884967</v>
      </c>
      <c r="AJ98" s="11" t="n">
        <f aca="false">AF98*AI98</f>
        <v>-0.974644318082228</v>
      </c>
      <c r="AK98" s="11" t="s">
        <v>107</v>
      </c>
      <c r="AL98" s="11" t="s">
        <v>56</v>
      </c>
      <c r="AM98" s="11" t="s">
        <v>66</v>
      </c>
      <c r="AN98" s="11" t="s">
        <v>58</v>
      </c>
      <c r="AO98" s="11" t="s">
        <v>93</v>
      </c>
      <c r="AP98" s="11" t="s">
        <v>108</v>
      </c>
      <c r="AQ98" s="11" t="s">
        <v>109</v>
      </c>
    </row>
    <row r="99" customFormat="false" ht="13.8" hidden="false" customHeight="false" outlineLevel="0" collapsed="false">
      <c r="A99" s="11" t="s">
        <v>99</v>
      </c>
      <c r="B99" s="11" t="n">
        <v>4</v>
      </c>
      <c r="C99" s="11" t="s">
        <v>100</v>
      </c>
      <c r="D99" s="11" t="n">
        <v>2011</v>
      </c>
      <c r="E99" s="11" t="s">
        <v>101</v>
      </c>
      <c r="F99" s="11" t="s">
        <v>110</v>
      </c>
      <c r="G99" s="1" t="n">
        <v>14.93</v>
      </c>
      <c r="H99" s="1" t="n">
        <v>1360</v>
      </c>
      <c r="I99" s="1" t="n">
        <f aca="false">(G99 +10) / (H99/1000)</f>
        <v>18.3308823529412</v>
      </c>
      <c r="J99" s="1" t="n">
        <v>5.8</v>
      </c>
      <c r="K99" s="1" t="s">
        <v>102</v>
      </c>
      <c r="L99" s="11" t="s">
        <v>89</v>
      </c>
      <c r="M99" s="11" t="s">
        <v>103</v>
      </c>
      <c r="N99" s="11" t="s">
        <v>77</v>
      </c>
      <c r="O99" s="11" t="s">
        <v>77</v>
      </c>
      <c r="P99" s="11" t="s">
        <v>104</v>
      </c>
      <c r="Q99" s="11" t="s">
        <v>52</v>
      </c>
      <c r="R99" s="11" t="n">
        <v>3.5</v>
      </c>
      <c r="S99" s="11" t="s">
        <v>53</v>
      </c>
      <c r="T99" s="11" t="s">
        <v>123</v>
      </c>
      <c r="U99" s="11" t="n">
        <v>3</v>
      </c>
      <c r="V99" s="18" t="s">
        <v>106</v>
      </c>
      <c r="W99" s="11" t="n">
        <f aca="false">R99*U99</f>
        <v>10.5</v>
      </c>
      <c r="X99" s="14" t="n">
        <v>13.88</v>
      </c>
      <c r="Y99" s="14" t="n">
        <v>2.42</v>
      </c>
      <c r="Z99" s="13" t="n">
        <f aca="false">Y99*SQRT(AA99)</f>
        <v>4.19156295431668</v>
      </c>
      <c r="AA99" s="15" t="n">
        <v>3</v>
      </c>
      <c r="AB99" s="13" t="n">
        <v>14.13</v>
      </c>
      <c r="AC99" s="13" t="n">
        <v>2.48</v>
      </c>
      <c r="AD99" s="13" t="n">
        <f aca="false">AC99*SQRT(AE99)</f>
        <v>4.29548600277081</v>
      </c>
      <c r="AE99" s="11" t="n">
        <v>3</v>
      </c>
      <c r="AF99" s="11" t="n">
        <f aca="false">LN(AB99/X99)</f>
        <v>0.0178512416177777</v>
      </c>
      <c r="AG99" s="11" t="n">
        <f aca="false">((AD99)^2/((AB99)^2 * AE99)) + ((Z99)^2/((X99)^2 * AA99))</f>
        <v>0.0612033209098571</v>
      </c>
      <c r="AH99" s="11" t="n">
        <f aca="false">1/AG99</f>
        <v>16.3389826750225</v>
      </c>
      <c r="AI99" s="11" t="n">
        <f aca="false">AH99/4</f>
        <v>4.08474566875564</v>
      </c>
      <c r="AJ99" s="11" t="n">
        <f aca="false">AF99*AI99</f>
        <v>0.0729177818801278</v>
      </c>
      <c r="AK99" s="11" t="s">
        <v>107</v>
      </c>
      <c r="AL99" s="11" t="s">
        <v>56</v>
      </c>
      <c r="AM99" s="11" t="s">
        <v>66</v>
      </c>
      <c r="AN99" s="11" t="s">
        <v>58</v>
      </c>
      <c r="AO99" s="11" t="s">
        <v>93</v>
      </c>
      <c r="AP99" s="11" t="s">
        <v>108</v>
      </c>
      <c r="AQ99" s="11" t="s">
        <v>109</v>
      </c>
    </row>
    <row r="100" customFormat="false" ht="13.8" hidden="false" customHeight="false" outlineLevel="0" collapsed="false">
      <c r="A100" s="11" t="s">
        <v>99</v>
      </c>
      <c r="B100" s="11" t="n">
        <v>4</v>
      </c>
      <c r="C100" s="11" t="s">
        <v>100</v>
      </c>
      <c r="D100" s="11" t="n">
        <v>2011</v>
      </c>
      <c r="E100" s="11" t="s">
        <v>101</v>
      </c>
      <c r="F100" s="11" t="s">
        <v>46</v>
      </c>
      <c r="G100" s="1" t="n">
        <v>14.93</v>
      </c>
      <c r="H100" s="1" t="n">
        <v>1360</v>
      </c>
      <c r="I100" s="1" t="n">
        <f aca="false">(G100 +10) / (H100/1000)</f>
        <v>18.3308823529412</v>
      </c>
      <c r="J100" s="1" t="n">
        <v>5.8</v>
      </c>
      <c r="K100" s="1" t="s">
        <v>102</v>
      </c>
      <c r="L100" s="11" t="s">
        <v>89</v>
      </c>
      <c r="M100" s="11" t="s">
        <v>103</v>
      </c>
      <c r="N100" s="11" t="s">
        <v>77</v>
      </c>
      <c r="O100" s="11" t="s">
        <v>50</v>
      </c>
      <c r="P100" s="11" t="s">
        <v>104</v>
      </c>
      <c r="Q100" s="11" t="s">
        <v>52</v>
      </c>
      <c r="R100" s="11" t="n">
        <v>3.5</v>
      </c>
      <c r="S100" s="11" t="s">
        <v>53</v>
      </c>
      <c r="T100" s="11" t="s">
        <v>124</v>
      </c>
      <c r="U100" s="11" t="n">
        <v>3</v>
      </c>
      <c r="V100" s="18" t="s">
        <v>106</v>
      </c>
      <c r="W100" s="11" t="n">
        <f aca="false">R100*U100</f>
        <v>10.5</v>
      </c>
      <c r="X100" s="13" t="n">
        <v>12.06</v>
      </c>
      <c r="Y100" s="13" t="n">
        <v>2.5</v>
      </c>
      <c r="Z100" s="13" t="n">
        <f aca="false">Y100*SQRT(AA100)</f>
        <v>4.33012701892219</v>
      </c>
      <c r="AA100" s="11" t="n">
        <v>3</v>
      </c>
      <c r="AB100" s="13" t="n">
        <v>15.22</v>
      </c>
      <c r="AC100" s="13" t="n">
        <v>2.54</v>
      </c>
      <c r="AD100" s="13" t="n">
        <f aca="false">AC100*SQRT(AE100)</f>
        <v>4.39940905122495</v>
      </c>
      <c r="AE100" s="11" t="n">
        <v>3</v>
      </c>
      <c r="AF100" s="11" t="n">
        <f aca="false">LN(AB100/X100)</f>
        <v>0.2327161611345</v>
      </c>
      <c r="AG100" s="11" t="n">
        <f aca="false">((AD100)^2/((AB100)^2 * AE100)) + ((Z100)^2/((X100)^2 * AA100))</f>
        <v>0.070822812743114</v>
      </c>
      <c r="AH100" s="11" t="n">
        <f aca="false">1/AG100</f>
        <v>14.1197442076632</v>
      </c>
      <c r="AI100" s="11" t="n">
        <f aca="false">AH100/4</f>
        <v>3.5299360519158</v>
      </c>
      <c r="AJ100" s="11" t="n">
        <f aca="false">AF100*AI100</f>
        <v>0.821473167052119</v>
      </c>
      <c r="AK100" s="11" t="s">
        <v>107</v>
      </c>
      <c r="AL100" s="11" t="s">
        <v>56</v>
      </c>
      <c r="AM100" s="11" t="s">
        <v>66</v>
      </c>
      <c r="AN100" s="11" t="s">
        <v>58</v>
      </c>
      <c r="AO100" s="11" t="s">
        <v>93</v>
      </c>
      <c r="AP100" s="11" t="s">
        <v>108</v>
      </c>
      <c r="AQ100" s="11" t="s">
        <v>109</v>
      </c>
    </row>
    <row r="101" customFormat="false" ht="13.8" hidden="false" customHeight="false" outlineLevel="0" collapsed="false">
      <c r="A101" s="11" t="s">
        <v>99</v>
      </c>
      <c r="B101" s="11" t="n">
        <v>4</v>
      </c>
      <c r="C101" s="11" t="s">
        <v>100</v>
      </c>
      <c r="D101" s="11" t="n">
        <v>2011</v>
      </c>
      <c r="E101" s="11" t="s">
        <v>101</v>
      </c>
      <c r="F101" s="11" t="s">
        <v>110</v>
      </c>
      <c r="G101" s="1" t="n">
        <v>14.93</v>
      </c>
      <c r="H101" s="1" t="n">
        <v>1360</v>
      </c>
      <c r="I101" s="1" t="n">
        <f aca="false">(G101 +10) / (H101/1000)</f>
        <v>18.3308823529412</v>
      </c>
      <c r="J101" s="1" t="n">
        <v>5.8</v>
      </c>
      <c r="K101" s="1" t="s">
        <v>102</v>
      </c>
      <c r="L101" s="11" t="s">
        <v>89</v>
      </c>
      <c r="M101" s="11" t="s">
        <v>103</v>
      </c>
      <c r="N101" s="11" t="s">
        <v>77</v>
      </c>
      <c r="O101" s="11" t="s">
        <v>50</v>
      </c>
      <c r="P101" s="11" t="s">
        <v>104</v>
      </c>
      <c r="Q101" s="11" t="s">
        <v>52</v>
      </c>
      <c r="R101" s="11" t="n">
        <v>3.5</v>
      </c>
      <c r="S101" s="11" t="s">
        <v>53</v>
      </c>
      <c r="T101" s="11" t="s">
        <v>125</v>
      </c>
      <c r="U101" s="11" t="n">
        <v>3</v>
      </c>
      <c r="V101" s="18" t="s">
        <v>106</v>
      </c>
      <c r="W101" s="11" t="n">
        <f aca="false">R101*U101</f>
        <v>10.5</v>
      </c>
      <c r="X101" s="14" t="n">
        <v>12.98</v>
      </c>
      <c r="Y101" s="14" t="n">
        <v>2.57</v>
      </c>
      <c r="Z101" s="13" t="n">
        <f aca="false">Y101*SQRT(AA101)</f>
        <v>4.45137057545202</v>
      </c>
      <c r="AA101" s="15" t="n">
        <v>3</v>
      </c>
      <c r="AB101" s="13" t="n">
        <v>15.57</v>
      </c>
      <c r="AC101" s="13" t="n">
        <v>2.59</v>
      </c>
      <c r="AD101" s="13" t="n">
        <f aca="false">AC101*SQRT(AE101)</f>
        <v>4.48601159160339</v>
      </c>
      <c r="AE101" s="11" t="n">
        <v>3</v>
      </c>
      <c r="AF101" s="11" t="n">
        <f aca="false">LN(AB101/X101)</f>
        <v>0.181936274569963</v>
      </c>
      <c r="AG101" s="11" t="n">
        <f aca="false">((AD101)^2/((AB101)^2 * AE101)) + ((Z101)^2/((X101)^2 * AA101))</f>
        <v>0.066873617113367</v>
      </c>
      <c r="AH101" s="11" t="n">
        <f aca="false">1/AG101</f>
        <v>14.9535802483176</v>
      </c>
      <c r="AI101" s="11" t="n">
        <f aca="false">AH101/4</f>
        <v>3.7383950620794</v>
      </c>
      <c r="AJ101" s="11" t="n">
        <f aca="false">AF101*AI101</f>
        <v>0.680149670465472</v>
      </c>
      <c r="AK101" s="11" t="s">
        <v>107</v>
      </c>
      <c r="AL101" s="11" t="s">
        <v>56</v>
      </c>
      <c r="AM101" s="11" t="s">
        <v>66</v>
      </c>
      <c r="AN101" s="11" t="s">
        <v>58</v>
      </c>
      <c r="AO101" s="11" t="s">
        <v>93</v>
      </c>
      <c r="AP101" s="11" t="s">
        <v>108</v>
      </c>
      <c r="AQ101" s="11" t="s">
        <v>109</v>
      </c>
    </row>
    <row r="102" customFormat="false" ht="13.8" hidden="false" customHeight="false" outlineLevel="0" collapsed="false">
      <c r="A102" s="11" t="s">
        <v>99</v>
      </c>
      <c r="B102" s="11" t="n">
        <v>4</v>
      </c>
      <c r="C102" s="11" t="s">
        <v>100</v>
      </c>
      <c r="D102" s="11" t="n">
        <v>2011</v>
      </c>
      <c r="E102" s="11" t="s">
        <v>101</v>
      </c>
      <c r="F102" s="11" t="s">
        <v>46</v>
      </c>
      <c r="G102" s="1" t="n">
        <v>14.93</v>
      </c>
      <c r="H102" s="1" t="n">
        <v>1360</v>
      </c>
      <c r="I102" s="1" t="n">
        <f aca="false">(G102 +10) / (H102/1000)</f>
        <v>18.3308823529412</v>
      </c>
      <c r="J102" s="1" t="n">
        <v>5.8</v>
      </c>
      <c r="K102" s="1" t="s">
        <v>102</v>
      </c>
      <c r="L102" s="11" t="s">
        <v>89</v>
      </c>
      <c r="M102" s="11" t="s">
        <v>103</v>
      </c>
      <c r="N102" s="11" t="s">
        <v>77</v>
      </c>
      <c r="O102" s="11" t="s">
        <v>77</v>
      </c>
      <c r="P102" s="11" t="s">
        <v>104</v>
      </c>
      <c r="Q102" s="11" t="s">
        <v>52</v>
      </c>
      <c r="R102" s="11" t="n">
        <v>3.5</v>
      </c>
      <c r="S102" s="11" t="s">
        <v>53</v>
      </c>
      <c r="T102" s="11" t="s">
        <v>126</v>
      </c>
      <c r="U102" s="11" t="n">
        <v>3</v>
      </c>
      <c r="V102" s="18" t="s">
        <v>106</v>
      </c>
      <c r="W102" s="11" t="n">
        <f aca="false">R102*U102</f>
        <v>10.5</v>
      </c>
      <c r="X102" s="13" t="n">
        <v>91.44</v>
      </c>
      <c r="Y102" s="13" t="n">
        <v>1.24</v>
      </c>
      <c r="Z102" s="13" t="n">
        <f aca="false">Y102*SQRT(AA102)</f>
        <v>2.14774300138541</v>
      </c>
      <c r="AA102" s="11" t="n">
        <v>3</v>
      </c>
      <c r="AB102" s="13" t="n">
        <v>80.66</v>
      </c>
      <c r="AC102" s="13" t="n">
        <v>1.11</v>
      </c>
      <c r="AD102" s="13" t="n">
        <f aca="false">AC102*SQRT(AE102)</f>
        <v>1.92257639640145</v>
      </c>
      <c r="AE102" s="11" t="n">
        <v>3</v>
      </c>
      <c r="AF102" s="11" t="n">
        <f aca="false">LN(AB102/X102)</f>
        <v>-0.125440230041333</v>
      </c>
      <c r="AG102" s="11" t="n">
        <f aca="false">((AD102)^2/((AB102)^2 * AE102)) + ((Z102)^2/((X102)^2 * AA102))</f>
        <v>0.00037327342800423</v>
      </c>
      <c r="AH102" s="11" t="n">
        <f aca="false">1/AG102</f>
        <v>2679.00130300373</v>
      </c>
      <c r="AI102" s="11" t="n">
        <f aca="false">AH102/4</f>
        <v>669.750325750932</v>
      </c>
      <c r="AJ102" s="11" t="n">
        <f aca="false">AF102*AI102</f>
        <v>-84.0136349324546</v>
      </c>
      <c r="AK102" s="11" t="s">
        <v>107</v>
      </c>
      <c r="AL102" s="11" t="s">
        <v>56</v>
      </c>
      <c r="AM102" s="11" t="s">
        <v>127</v>
      </c>
      <c r="AN102" s="11" t="s">
        <v>58</v>
      </c>
      <c r="AO102" s="11" t="s">
        <v>93</v>
      </c>
      <c r="AP102" s="11" t="s">
        <v>128</v>
      </c>
      <c r="AQ102" s="11" t="s">
        <v>109</v>
      </c>
    </row>
    <row r="103" customFormat="false" ht="13.8" hidden="false" customHeight="false" outlineLevel="0" collapsed="false">
      <c r="A103" s="11" t="s">
        <v>99</v>
      </c>
      <c r="B103" s="11" t="n">
        <v>4</v>
      </c>
      <c r="C103" s="11" t="s">
        <v>100</v>
      </c>
      <c r="D103" s="11" t="n">
        <v>2011</v>
      </c>
      <c r="E103" s="11" t="s">
        <v>101</v>
      </c>
      <c r="F103" s="11" t="s">
        <v>110</v>
      </c>
      <c r="G103" s="1" t="n">
        <v>14.93</v>
      </c>
      <c r="H103" s="1" t="n">
        <v>1360</v>
      </c>
      <c r="I103" s="1" t="n">
        <f aca="false">(G103 +10) / (H103/1000)</f>
        <v>18.3308823529412</v>
      </c>
      <c r="J103" s="1" t="n">
        <v>5.8</v>
      </c>
      <c r="K103" s="1" t="s">
        <v>102</v>
      </c>
      <c r="L103" s="11" t="s">
        <v>89</v>
      </c>
      <c r="M103" s="11" t="s">
        <v>103</v>
      </c>
      <c r="N103" s="11" t="s">
        <v>77</v>
      </c>
      <c r="O103" s="11" t="s">
        <v>77</v>
      </c>
      <c r="P103" s="11" t="s">
        <v>104</v>
      </c>
      <c r="Q103" s="11" t="s">
        <v>52</v>
      </c>
      <c r="R103" s="11" t="n">
        <v>3.5</v>
      </c>
      <c r="S103" s="11" t="s">
        <v>53</v>
      </c>
      <c r="T103" s="11" t="s">
        <v>129</v>
      </c>
      <c r="U103" s="11" t="n">
        <v>3</v>
      </c>
      <c r="V103" s="18" t="s">
        <v>106</v>
      </c>
      <c r="W103" s="11" t="n">
        <f aca="false">R103*U103</f>
        <v>10.5</v>
      </c>
      <c r="X103" s="14" t="n">
        <v>65.33</v>
      </c>
      <c r="Y103" s="14" t="n">
        <v>1.24</v>
      </c>
      <c r="Z103" s="13" t="n">
        <f aca="false">Y103*SQRT(AA103)</f>
        <v>2.1477430013854</v>
      </c>
      <c r="AA103" s="15" t="n">
        <v>3</v>
      </c>
      <c r="AB103" s="13" t="n">
        <v>79.56</v>
      </c>
      <c r="AC103" s="13" t="n">
        <v>0.959999999999994</v>
      </c>
      <c r="AD103" s="13" t="n">
        <f aca="false">AC103*SQRT(AE103)</f>
        <v>1.66276877526611</v>
      </c>
      <c r="AE103" s="11" t="n">
        <v>3</v>
      </c>
      <c r="AF103" s="11" t="n">
        <f aca="false">LN(AB103/X103)</f>
        <v>0.197060105133112</v>
      </c>
      <c r="AG103" s="11" t="n">
        <f aca="false">((AD103)^2/((AB103)^2 * AE103)) + ((Z103)^2/((X103)^2 * AA103))</f>
        <v>0.000505858831241038</v>
      </c>
      <c r="AH103" s="11" t="n">
        <f aca="false">1/AG103</f>
        <v>1976.83610177699</v>
      </c>
      <c r="AI103" s="11" t="n">
        <f aca="false">AH103/4</f>
        <v>494.209025444249</v>
      </c>
      <c r="AJ103" s="11" t="n">
        <f aca="false">AF103*AI103</f>
        <v>97.3888825117765</v>
      </c>
      <c r="AK103" s="11" t="s">
        <v>107</v>
      </c>
      <c r="AL103" s="11" t="s">
        <v>56</v>
      </c>
      <c r="AM103" s="11" t="s">
        <v>127</v>
      </c>
      <c r="AN103" s="11" t="s">
        <v>58</v>
      </c>
      <c r="AO103" s="11" t="s">
        <v>93</v>
      </c>
      <c r="AP103" s="11" t="s">
        <v>128</v>
      </c>
      <c r="AQ103" s="11" t="s">
        <v>109</v>
      </c>
    </row>
    <row r="104" customFormat="false" ht="13.8" hidden="false" customHeight="false" outlineLevel="0" collapsed="false">
      <c r="A104" s="11" t="s">
        <v>99</v>
      </c>
      <c r="B104" s="11" t="n">
        <v>4</v>
      </c>
      <c r="C104" s="11" t="s">
        <v>100</v>
      </c>
      <c r="D104" s="11" t="n">
        <v>2011</v>
      </c>
      <c r="E104" s="11" t="s">
        <v>101</v>
      </c>
      <c r="F104" s="11" t="s">
        <v>46</v>
      </c>
      <c r="G104" s="1" t="n">
        <v>14.93</v>
      </c>
      <c r="H104" s="1" t="n">
        <v>1360</v>
      </c>
      <c r="I104" s="1" t="n">
        <f aca="false">(G104 +10) / (H104/1000)</f>
        <v>18.3308823529412</v>
      </c>
      <c r="J104" s="1" t="n">
        <v>5.8</v>
      </c>
      <c r="K104" s="1" t="s">
        <v>102</v>
      </c>
      <c r="L104" s="11" t="s">
        <v>89</v>
      </c>
      <c r="M104" s="11" t="s">
        <v>103</v>
      </c>
      <c r="N104" s="11" t="s">
        <v>77</v>
      </c>
      <c r="O104" s="11" t="s">
        <v>50</v>
      </c>
      <c r="P104" s="11" t="s">
        <v>104</v>
      </c>
      <c r="Q104" s="11" t="s">
        <v>52</v>
      </c>
      <c r="R104" s="11" t="n">
        <v>3.5</v>
      </c>
      <c r="S104" s="11" t="s">
        <v>53</v>
      </c>
      <c r="T104" s="11" t="s">
        <v>130</v>
      </c>
      <c r="U104" s="11" t="n">
        <v>3</v>
      </c>
      <c r="V104" s="18" t="s">
        <v>106</v>
      </c>
      <c r="W104" s="11" t="n">
        <f aca="false">R104*U104</f>
        <v>10.5</v>
      </c>
      <c r="X104" s="13" t="n">
        <v>61.6</v>
      </c>
      <c r="Y104" s="13" t="n">
        <v>1.25</v>
      </c>
      <c r="Z104" s="13" t="n">
        <f aca="false">Y104*SQRT(AA104)</f>
        <v>2.1650635094611</v>
      </c>
      <c r="AA104" s="11" t="n">
        <v>3</v>
      </c>
      <c r="AB104" s="13" t="n">
        <v>80.25</v>
      </c>
      <c r="AC104" s="13" t="n">
        <v>1.24</v>
      </c>
      <c r="AD104" s="13" t="n">
        <f aca="false">AC104*SQRT(AE104)</f>
        <v>2.1477430013854</v>
      </c>
      <c r="AE104" s="11" t="n">
        <v>3</v>
      </c>
      <c r="AF104" s="11" t="n">
        <f aca="false">LN(AB104/X104)</f>
        <v>0.264484891470651</v>
      </c>
      <c r="AG104" s="11" t="n">
        <f aca="false">((AD104)^2/((AB104)^2 * AE104)) + ((Z104)^2/((X104)^2 * AA104))</f>
        <v>0.000650529143943095</v>
      </c>
      <c r="AH104" s="11" t="n">
        <f aca="false">1/AG104</f>
        <v>1537.21014548039</v>
      </c>
      <c r="AI104" s="11" t="n">
        <f aca="false">AH104/4</f>
        <v>384.302536370098</v>
      </c>
      <c r="AJ104" s="11" t="n">
        <f aca="false">AF104*AI104</f>
        <v>101.642214623741</v>
      </c>
      <c r="AK104" s="11" t="s">
        <v>107</v>
      </c>
      <c r="AL104" s="11" t="s">
        <v>56</v>
      </c>
      <c r="AM104" s="11" t="s">
        <v>127</v>
      </c>
      <c r="AN104" s="11" t="s">
        <v>58</v>
      </c>
      <c r="AO104" s="11" t="s">
        <v>93</v>
      </c>
      <c r="AP104" s="11" t="s">
        <v>128</v>
      </c>
      <c r="AQ104" s="11" t="s">
        <v>109</v>
      </c>
    </row>
    <row r="105" customFormat="false" ht="13.8" hidden="false" customHeight="false" outlineLevel="0" collapsed="false">
      <c r="A105" s="11" t="s">
        <v>99</v>
      </c>
      <c r="B105" s="11" t="n">
        <v>4</v>
      </c>
      <c r="C105" s="11" t="s">
        <v>100</v>
      </c>
      <c r="D105" s="11" t="n">
        <v>2011</v>
      </c>
      <c r="E105" s="11" t="s">
        <v>101</v>
      </c>
      <c r="F105" s="11" t="s">
        <v>110</v>
      </c>
      <c r="G105" s="1" t="n">
        <v>14.93</v>
      </c>
      <c r="H105" s="1" t="n">
        <v>1360</v>
      </c>
      <c r="I105" s="1" t="n">
        <f aca="false">(G105 +10) / (H105/1000)</f>
        <v>18.3308823529412</v>
      </c>
      <c r="J105" s="1" t="n">
        <v>5.8</v>
      </c>
      <c r="K105" s="1" t="s">
        <v>102</v>
      </c>
      <c r="L105" s="11" t="s">
        <v>89</v>
      </c>
      <c r="M105" s="11" t="s">
        <v>103</v>
      </c>
      <c r="N105" s="11" t="s">
        <v>77</v>
      </c>
      <c r="O105" s="11" t="s">
        <v>50</v>
      </c>
      <c r="P105" s="11" t="s">
        <v>104</v>
      </c>
      <c r="Q105" s="11" t="s">
        <v>52</v>
      </c>
      <c r="R105" s="11" t="n">
        <v>3.5</v>
      </c>
      <c r="S105" s="11" t="s">
        <v>53</v>
      </c>
      <c r="T105" s="11" t="s">
        <v>131</v>
      </c>
      <c r="U105" s="11" t="n">
        <v>3</v>
      </c>
      <c r="V105" s="18" t="s">
        <v>106</v>
      </c>
      <c r="W105" s="11" t="n">
        <f aca="false">R105*U105</f>
        <v>10.5</v>
      </c>
      <c r="X105" s="14" t="n">
        <v>60.77</v>
      </c>
      <c r="Y105" s="14" t="n">
        <v>1.52</v>
      </c>
      <c r="Z105" s="13" t="n">
        <f aca="false">Y105*SQRT(AA105)</f>
        <v>2.63271722750469</v>
      </c>
      <c r="AA105" s="15" t="n">
        <v>3</v>
      </c>
      <c r="AB105" s="13" t="n">
        <v>84.81</v>
      </c>
      <c r="AC105" s="13" t="n">
        <v>1.64999999999999</v>
      </c>
      <c r="AD105" s="13" t="n">
        <f aca="false">AC105*SQRT(AE105)</f>
        <v>2.85788383248863</v>
      </c>
      <c r="AE105" s="11" t="n">
        <v>3</v>
      </c>
      <c r="AF105" s="11" t="n">
        <f aca="false">LN(AB105/X105)</f>
        <v>0.333317214226345</v>
      </c>
      <c r="AG105" s="11" t="n">
        <f aca="false">((AD105)^2/((AB105)^2 * AE105)) + ((Z105)^2/((X105)^2 * AA105))</f>
        <v>0.00100412409922647</v>
      </c>
      <c r="AH105" s="11" t="n">
        <f aca="false">1/AG105</f>
        <v>995.892839112569</v>
      </c>
      <c r="AI105" s="11" t="n">
        <f aca="false">AH105/4</f>
        <v>248.973209778142</v>
      </c>
      <c r="AJ105" s="11" t="n">
        <f aca="false">AF105*AI105</f>
        <v>82.9870567002418</v>
      </c>
      <c r="AK105" s="11" t="s">
        <v>107</v>
      </c>
      <c r="AL105" s="11" t="s">
        <v>56</v>
      </c>
      <c r="AM105" s="11" t="s">
        <v>127</v>
      </c>
      <c r="AN105" s="11" t="s">
        <v>58</v>
      </c>
      <c r="AO105" s="11" t="s">
        <v>93</v>
      </c>
      <c r="AP105" s="11" t="s">
        <v>128</v>
      </c>
      <c r="AQ105" s="11" t="s">
        <v>109</v>
      </c>
    </row>
    <row r="106" customFormat="false" ht="13.8" hidden="false" customHeight="false" outlineLevel="0" collapsed="false">
      <c r="A106" s="11" t="s">
        <v>132</v>
      </c>
      <c r="B106" s="11" t="n">
        <v>5</v>
      </c>
      <c r="C106" s="11" t="s">
        <v>72</v>
      </c>
      <c r="D106" s="11" t="n">
        <v>2009</v>
      </c>
      <c r="E106" s="11" t="s">
        <v>88</v>
      </c>
      <c r="F106" s="11" t="s">
        <v>46</v>
      </c>
      <c r="G106" s="1" t="n">
        <v>2.1</v>
      </c>
      <c r="H106" s="1" t="n">
        <v>385.5</v>
      </c>
      <c r="I106" s="1" t="n">
        <f aca="false">(G106 +10) / (H106/1000)</f>
        <v>31.3878080415045</v>
      </c>
      <c r="J106" s="1" t="n">
        <v>6.8</v>
      </c>
      <c r="K106" s="1" t="s">
        <v>47</v>
      </c>
      <c r="L106" s="11" t="s">
        <v>89</v>
      </c>
      <c r="M106" s="11" t="s">
        <v>133</v>
      </c>
      <c r="N106" s="11" t="s">
        <v>77</v>
      </c>
      <c r="O106" s="11" t="s">
        <v>77</v>
      </c>
      <c r="P106" s="11" t="s">
        <v>91</v>
      </c>
      <c r="Q106" s="11" t="s">
        <v>78</v>
      </c>
      <c r="R106" s="11" t="n">
        <v>1.83</v>
      </c>
      <c r="S106" s="11" t="s">
        <v>79</v>
      </c>
      <c r="T106" s="12" t="n">
        <v>38565</v>
      </c>
      <c r="U106" s="11" t="n">
        <v>3</v>
      </c>
      <c r="V106" s="18" t="s">
        <v>106</v>
      </c>
      <c r="W106" s="11" t="n">
        <f aca="false">R106*U106</f>
        <v>5.49</v>
      </c>
      <c r="X106" s="13" t="n">
        <v>381.09</v>
      </c>
      <c r="Y106" s="13" t="n">
        <v>21.45</v>
      </c>
      <c r="Z106" s="13" t="n">
        <f aca="false">Y106*SQRT(AA106)</f>
        <v>52.5415549826992</v>
      </c>
      <c r="AA106" s="11" t="n">
        <v>6</v>
      </c>
      <c r="AB106" s="13" t="n">
        <v>380.42</v>
      </c>
      <c r="AC106" s="13" t="n">
        <v>27.37</v>
      </c>
      <c r="AD106" s="13" t="n">
        <f aca="false">AC106*SQRT(AE106)</f>
        <v>67.0425342599756</v>
      </c>
      <c r="AE106" s="11" t="n">
        <v>6</v>
      </c>
      <c r="AF106" s="11" t="n">
        <f aca="false">LN(AB106/X106)</f>
        <v>-0.00175966217878394</v>
      </c>
      <c r="AG106" s="11" t="n">
        <f aca="false">((AD106)^2/((AB106)^2 * AE106)) + ((Z106)^2/((X106)^2 * AA106))</f>
        <v>0.00834444582403552</v>
      </c>
      <c r="AH106" s="11" t="n">
        <f aca="false">1/AG106</f>
        <v>119.84019323603</v>
      </c>
      <c r="AI106" s="11" t="n">
        <f aca="false">AH106/6</f>
        <v>19.9733655393383</v>
      </c>
      <c r="AJ106" s="11" t="n">
        <f aca="false">AF106*AI106</f>
        <v>-0.0351463759226001</v>
      </c>
      <c r="AK106" s="11" t="s">
        <v>134</v>
      </c>
      <c r="AL106" s="11" t="s">
        <v>69</v>
      </c>
      <c r="AM106" s="11" t="s">
        <v>70</v>
      </c>
      <c r="AN106" s="11" t="s">
        <v>58</v>
      </c>
      <c r="AO106" s="11" t="s">
        <v>93</v>
      </c>
      <c r="AP106" s="11" t="s">
        <v>65</v>
      </c>
      <c r="AQ106" s="11" t="s">
        <v>135</v>
      </c>
    </row>
    <row r="107" customFormat="false" ht="13.8" hidden="false" customHeight="false" outlineLevel="0" collapsed="false">
      <c r="A107" s="11" t="s">
        <v>132</v>
      </c>
      <c r="B107" s="11" t="n">
        <v>5</v>
      </c>
      <c r="C107" s="11" t="s">
        <v>72</v>
      </c>
      <c r="D107" s="11" t="n">
        <v>2009</v>
      </c>
      <c r="E107" s="11" t="s">
        <v>88</v>
      </c>
      <c r="F107" s="11" t="s">
        <v>136</v>
      </c>
      <c r="G107" s="1" t="n">
        <v>2.1</v>
      </c>
      <c r="H107" s="1" t="n">
        <v>385.5</v>
      </c>
      <c r="I107" s="1" t="n">
        <f aca="false">(G107 +10) / (H107/1000)</f>
        <v>31.3878080415045</v>
      </c>
      <c r="J107" s="1" t="n">
        <v>6.8</v>
      </c>
      <c r="K107" s="1" t="s">
        <v>47</v>
      </c>
      <c r="L107" s="11" t="s">
        <v>89</v>
      </c>
      <c r="M107" s="11" t="s">
        <v>133</v>
      </c>
      <c r="N107" s="11" t="s">
        <v>77</v>
      </c>
      <c r="O107" s="11" t="s">
        <v>50</v>
      </c>
      <c r="P107" s="11" t="s">
        <v>91</v>
      </c>
      <c r="Q107" s="11" t="s">
        <v>78</v>
      </c>
      <c r="R107" s="11" t="n">
        <v>1.83</v>
      </c>
      <c r="S107" s="11" t="s">
        <v>79</v>
      </c>
      <c r="T107" s="12" t="n">
        <v>38565</v>
      </c>
      <c r="U107" s="11" t="n">
        <v>3</v>
      </c>
      <c r="V107" s="18" t="s">
        <v>106</v>
      </c>
      <c r="W107" s="11" t="n">
        <f aca="false">R107*U107</f>
        <v>5.49</v>
      </c>
      <c r="X107" s="14" t="n">
        <v>423.14</v>
      </c>
      <c r="Y107" s="14" t="n">
        <v>22.02</v>
      </c>
      <c r="Z107" s="13" t="n">
        <f aca="false">Y107*SQRT(AA107)</f>
        <v>53.9377641360857</v>
      </c>
      <c r="AA107" s="15" t="n">
        <v>6</v>
      </c>
      <c r="AB107" s="13" t="n">
        <v>423.8</v>
      </c>
      <c r="AC107" s="13" t="n">
        <v>38.71</v>
      </c>
      <c r="AD107" s="13" t="n">
        <f aca="false">AC107*SQRT(AE107)</f>
        <v>94.8197479431368</v>
      </c>
      <c r="AE107" s="11" t="n">
        <v>6</v>
      </c>
      <c r="AF107" s="11" t="n">
        <f aca="false">LN(AB107/X107)</f>
        <v>0.00155855227902726</v>
      </c>
      <c r="AG107" s="11" t="n">
        <f aca="false">((AD107)^2/((AB107)^2 * AE107)) + ((Z107)^2/((X107)^2 * AA107))</f>
        <v>0.0110511531824029</v>
      </c>
      <c r="AH107" s="11" t="n">
        <f aca="false">1/AG107</f>
        <v>90.4882941621271</v>
      </c>
      <c r="AI107" s="11" t="n">
        <f aca="false">AH107/6</f>
        <v>15.0813823603545</v>
      </c>
      <c r="AJ107" s="11" t="n">
        <f aca="false">AF107*AI107</f>
        <v>0.023505122848612</v>
      </c>
      <c r="AK107" s="11" t="s">
        <v>134</v>
      </c>
      <c r="AL107" s="11" t="s">
        <v>69</v>
      </c>
      <c r="AM107" s="11" t="s">
        <v>70</v>
      </c>
      <c r="AN107" s="11" t="s">
        <v>58</v>
      </c>
      <c r="AO107" s="11" t="s">
        <v>93</v>
      </c>
      <c r="AP107" s="11" t="s">
        <v>65</v>
      </c>
      <c r="AQ107" s="11" t="s">
        <v>135</v>
      </c>
    </row>
    <row r="108" customFormat="false" ht="13.8" hidden="false" customHeight="false" outlineLevel="0" collapsed="false">
      <c r="A108" s="11" t="s">
        <v>132</v>
      </c>
      <c r="B108" s="11" t="n">
        <v>5</v>
      </c>
      <c r="C108" s="11" t="s">
        <v>72</v>
      </c>
      <c r="D108" s="11" t="n">
        <v>2009</v>
      </c>
      <c r="E108" s="11" t="s">
        <v>88</v>
      </c>
      <c r="F108" s="11" t="s">
        <v>46</v>
      </c>
      <c r="G108" s="1" t="n">
        <v>2.1</v>
      </c>
      <c r="H108" s="1" t="n">
        <v>385.5</v>
      </c>
      <c r="I108" s="1" t="n">
        <f aca="false">(G108 +10) / (H108/1000)</f>
        <v>31.3878080415045</v>
      </c>
      <c r="J108" s="1" t="n">
        <v>6.8</v>
      </c>
      <c r="K108" s="1" t="s">
        <v>47</v>
      </c>
      <c r="L108" s="11" t="s">
        <v>89</v>
      </c>
      <c r="M108" s="11" t="s">
        <v>133</v>
      </c>
      <c r="N108" s="11" t="s">
        <v>77</v>
      </c>
      <c r="O108" s="11" t="s">
        <v>77</v>
      </c>
      <c r="P108" s="11" t="s">
        <v>91</v>
      </c>
      <c r="Q108" s="11" t="s">
        <v>78</v>
      </c>
      <c r="R108" s="11" t="n">
        <v>1.08</v>
      </c>
      <c r="S108" s="11" t="s">
        <v>79</v>
      </c>
      <c r="T108" s="12" t="n">
        <v>38930</v>
      </c>
      <c r="U108" s="11" t="n">
        <v>3</v>
      </c>
      <c r="V108" s="18" t="s">
        <v>106</v>
      </c>
      <c r="W108" s="11" t="n">
        <f aca="false">R108*U108</f>
        <v>3.24</v>
      </c>
      <c r="X108" s="13" t="n">
        <v>454.51</v>
      </c>
      <c r="Y108" s="13" t="n">
        <v>42.71</v>
      </c>
      <c r="Z108" s="13" t="n">
        <f aca="false">Y108*SQRT(AA108)</f>
        <v>104.61770691427</v>
      </c>
      <c r="AA108" s="11" t="n">
        <v>6</v>
      </c>
      <c r="AB108" s="13" t="n">
        <v>367.74</v>
      </c>
      <c r="AC108" s="13" t="n">
        <v>28.03</v>
      </c>
      <c r="AD108" s="13" t="n">
        <f aca="false">AC108*SQRT(AE108)</f>
        <v>68.6591974902124</v>
      </c>
      <c r="AE108" s="11" t="n">
        <v>6</v>
      </c>
      <c r="AF108" s="11" t="n">
        <f aca="false">LN(AB108/X108)</f>
        <v>-0.211843748850013</v>
      </c>
      <c r="AG108" s="11" t="n">
        <f aca="false">((AD108)^2/((AB108)^2 * AE108)) + ((Z108)^2/((X108)^2 * AA108))</f>
        <v>0.0146400786491917</v>
      </c>
      <c r="AH108" s="11" t="n">
        <f aca="false">1/AG108</f>
        <v>68.3056439765241</v>
      </c>
      <c r="AI108" s="11" t="n">
        <f aca="false">AH108/6</f>
        <v>11.3842739960874</v>
      </c>
      <c r="AJ108" s="11" t="n">
        <f aca="false">AF108*AI108</f>
        <v>-2.41168728126686</v>
      </c>
      <c r="AK108" s="11" t="s">
        <v>134</v>
      </c>
      <c r="AL108" s="11" t="s">
        <v>69</v>
      </c>
      <c r="AM108" s="11" t="s">
        <v>70</v>
      </c>
      <c r="AN108" s="11" t="s">
        <v>58</v>
      </c>
      <c r="AO108" s="11" t="s">
        <v>93</v>
      </c>
      <c r="AP108" s="11" t="s">
        <v>65</v>
      </c>
      <c r="AQ108" s="11" t="s">
        <v>135</v>
      </c>
    </row>
    <row r="109" customFormat="false" ht="13.8" hidden="false" customHeight="false" outlineLevel="0" collapsed="false">
      <c r="A109" s="11" t="s">
        <v>132</v>
      </c>
      <c r="B109" s="11" t="n">
        <v>5</v>
      </c>
      <c r="C109" s="11" t="s">
        <v>72</v>
      </c>
      <c r="D109" s="11" t="n">
        <v>2009</v>
      </c>
      <c r="E109" s="11" t="s">
        <v>88</v>
      </c>
      <c r="F109" s="11" t="s">
        <v>136</v>
      </c>
      <c r="G109" s="1" t="n">
        <v>2.1</v>
      </c>
      <c r="H109" s="1" t="n">
        <v>385.5</v>
      </c>
      <c r="I109" s="1" t="n">
        <f aca="false">(G109 +10) / (H109/1000)</f>
        <v>31.3878080415045</v>
      </c>
      <c r="J109" s="1" t="n">
        <v>6.8</v>
      </c>
      <c r="K109" s="1" t="s">
        <v>47</v>
      </c>
      <c r="L109" s="11" t="s">
        <v>89</v>
      </c>
      <c r="M109" s="11" t="s">
        <v>133</v>
      </c>
      <c r="N109" s="11" t="s">
        <v>77</v>
      </c>
      <c r="O109" s="11" t="s">
        <v>50</v>
      </c>
      <c r="P109" s="11" t="s">
        <v>91</v>
      </c>
      <c r="Q109" s="11" t="s">
        <v>78</v>
      </c>
      <c r="R109" s="11" t="n">
        <v>1.08</v>
      </c>
      <c r="S109" s="11" t="s">
        <v>79</v>
      </c>
      <c r="T109" s="12" t="n">
        <v>38930</v>
      </c>
      <c r="U109" s="11" t="n">
        <v>3</v>
      </c>
      <c r="V109" s="18" t="s">
        <v>106</v>
      </c>
      <c r="W109" s="11" t="n">
        <f aca="false">R109*U109</f>
        <v>3.24</v>
      </c>
      <c r="X109" s="14" t="n">
        <v>509.9</v>
      </c>
      <c r="Y109" s="14" t="n">
        <v>40.71</v>
      </c>
      <c r="Z109" s="13" t="n">
        <f aca="false">Y109*SQRT(AA109)</f>
        <v>99.7187274287033</v>
      </c>
      <c r="AA109" s="15" t="n">
        <v>6</v>
      </c>
      <c r="AB109" s="13" t="n">
        <v>434.48</v>
      </c>
      <c r="AC109" s="13" t="n">
        <v>51.39</v>
      </c>
      <c r="AD109" s="13" t="n">
        <f aca="false">AC109*SQRT(AE109)</f>
        <v>125.879277881627</v>
      </c>
      <c r="AE109" s="11" t="n">
        <v>6</v>
      </c>
      <c r="AF109" s="11" t="n">
        <f aca="false">LN(AB109/X109)</f>
        <v>-0.16006471433452</v>
      </c>
      <c r="AG109" s="11" t="n">
        <f aca="false">((AD109)^2/((AB109)^2 * AE109)) + ((Z109)^2/((X109)^2 * AA109))</f>
        <v>0.0203642934357266</v>
      </c>
      <c r="AH109" s="11" t="n">
        <f aca="false">1/AG109</f>
        <v>49.1055583713808</v>
      </c>
      <c r="AI109" s="11" t="n">
        <f aca="false">AH109/6</f>
        <v>8.18425972856347</v>
      </c>
      <c r="AJ109" s="11" t="n">
        <f aca="false">AF109*AI109</f>
        <v>-1.31001119549203</v>
      </c>
      <c r="AK109" s="11" t="s">
        <v>134</v>
      </c>
      <c r="AL109" s="11" t="s">
        <v>69</v>
      </c>
      <c r="AM109" s="11" t="s">
        <v>70</v>
      </c>
      <c r="AN109" s="11" t="s">
        <v>58</v>
      </c>
      <c r="AO109" s="11" t="s">
        <v>93</v>
      </c>
      <c r="AP109" s="11" t="s">
        <v>65</v>
      </c>
      <c r="AQ109" s="11" t="s">
        <v>135</v>
      </c>
    </row>
    <row r="110" customFormat="false" ht="13.8" hidden="false" customHeight="false" outlineLevel="0" collapsed="false">
      <c r="A110" s="11" t="s">
        <v>132</v>
      </c>
      <c r="B110" s="11" t="n">
        <v>5</v>
      </c>
      <c r="C110" s="11" t="s">
        <v>72</v>
      </c>
      <c r="D110" s="11" t="n">
        <v>2009</v>
      </c>
      <c r="E110" s="11" t="s">
        <v>88</v>
      </c>
      <c r="F110" s="11" t="s">
        <v>46</v>
      </c>
      <c r="G110" s="1" t="n">
        <v>2.1</v>
      </c>
      <c r="H110" s="1" t="n">
        <v>385.5</v>
      </c>
      <c r="I110" s="1" t="n">
        <f aca="false">(G110 +10) / (H110/1000)</f>
        <v>31.3878080415045</v>
      </c>
      <c r="J110" s="1" t="n">
        <v>6.8</v>
      </c>
      <c r="K110" s="1" t="s">
        <v>47</v>
      </c>
      <c r="L110" s="11" t="s">
        <v>89</v>
      </c>
      <c r="M110" s="11" t="s">
        <v>133</v>
      </c>
      <c r="N110" s="11" t="s">
        <v>77</v>
      </c>
      <c r="O110" s="11" t="s">
        <v>77</v>
      </c>
      <c r="P110" s="11" t="s">
        <v>91</v>
      </c>
      <c r="Q110" s="11" t="s">
        <v>78</v>
      </c>
      <c r="R110" s="11" t="n">
        <v>0.58</v>
      </c>
      <c r="S110" s="11" t="s">
        <v>79</v>
      </c>
      <c r="T110" s="12" t="n">
        <v>39295</v>
      </c>
      <c r="U110" s="11" t="n">
        <v>3</v>
      </c>
      <c r="V110" s="18" t="s">
        <v>106</v>
      </c>
      <c r="W110" s="11" t="n">
        <f aca="false">R110*U110</f>
        <v>1.74</v>
      </c>
      <c r="X110" s="13" t="n">
        <v>274.3</v>
      </c>
      <c r="Y110" s="13" t="n">
        <v>27.37</v>
      </c>
      <c r="Z110" s="13" t="n">
        <f aca="false">Y110*SQRT(AA110)</f>
        <v>67.0425342599756</v>
      </c>
      <c r="AA110" s="11" t="n">
        <v>6</v>
      </c>
      <c r="AB110" s="13" t="n">
        <v>196.22</v>
      </c>
      <c r="AC110" s="13" t="n">
        <v>24.69</v>
      </c>
      <c r="AD110" s="13" t="n">
        <f aca="false">AC110*SQRT(AE110)</f>
        <v>60.4779017493167</v>
      </c>
      <c r="AE110" s="11" t="n">
        <v>6</v>
      </c>
      <c r="AF110" s="11" t="n">
        <f aca="false">LN(AB110/X110)</f>
        <v>-0.334985919208313</v>
      </c>
      <c r="AG110" s="11" t="n">
        <f aca="false">((AD110)^2/((AB110)^2 * AE110)) + ((Z110)^2/((X110)^2 * AA110))</f>
        <v>0.0257890239795141</v>
      </c>
      <c r="AH110" s="11" t="n">
        <f aca="false">1/AG110</f>
        <v>38.7761863649576</v>
      </c>
      <c r="AI110" s="11" t="n">
        <f aca="false">AH110/6</f>
        <v>6.46269772749294</v>
      </c>
      <c r="AJ110" s="11" t="n">
        <f aca="false">AF110*AI110</f>
        <v>-2.1649127388097</v>
      </c>
      <c r="AK110" s="11" t="s">
        <v>134</v>
      </c>
      <c r="AL110" s="11" t="s">
        <v>69</v>
      </c>
      <c r="AM110" s="11" t="s">
        <v>70</v>
      </c>
      <c r="AN110" s="11" t="s">
        <v>58</v>
      </c>
      <c r="AO110" s="11" t="s">
        <v>93</v>
      </c>
      <c r="AP110" s="11" t="s">
        <v>65</v>
      </c>
      <c r="AQ110" s="11" t="s">
        <v>135</v>
      </c>
    </row>
    <row r="111" customFormat="false" ht="13.8" hidden="false" customHeight="false" outlineLevel="0" collapsed="false">
      <c r="A111" s="11" t="s">
        <v>132</v>
      </c>
      <c r="B111" s="11" t="n">
        <v>5</v>
      </c>
      <c r="C111" s="11" t="s">
        <v>72</v>
      </c>
      <c r="D111" s="11" t="n">
        <v>2009</v>
      </c>
      <c r="E111" s="11" t="s">
        <v>88</v>
      </c>
      <c r="F111" s="11" t="s">
        <v>136</v>
      </c>
      <c r="G111" s="1" t="n">
        <v>2.1</v>
      </c>
      <c r="H111" s="1" t="n">
        <v>385.5</v>
      </c>
      <c r="I111" s="1" t="n">
        <f aca="false">(G111 +10) / (H111/1000)</f>
        <v>31.3878080415045</v>
      </c>
      <c r="J111" s="1" t="n">
        <v>6.8</v>
      </c>
      <c r="K111" s="1" t="s">
        <v>47</v>
      </c>
      <c r="L111" s="11" t="s">
        <v>89</v>
      </c>
      <c r="M111" s="11" t="s">
        <v>133</v>
      </c>
      <c r="N111" s="11" t="s">
        <v>77</v>
      </c>
      <c r="O111" s="11" t="s">
        <v>50</v>
      </c>
      <c r="P111" s="11" t="s">
        <v>91</v>
      </c>
      <c r="Q111" s="11" t="s">
        <v>78</v>
      </c>
      <c r="R111" s="11" t="n">
        <v>0.58</v>
      </c>
      <c r="S111" s="11" t="s">
        <v>79</v>
      </c>
      <c r="T111" s="12" t="n">
        <v>39295</v>
      </c>
      <c r="U111" s="11" t="n">
        <v>3</v>
      </c>
      <c r="V111" s="18" t="s">
        <v>106</v>
      </c>
      <c r="W111" s="11" t="n">
        <f aca="false">R111*U111</f>
        <v>1.74</v>
      </c>
      <c r="X111" s="14" t="n">
        <v>348.39</v>
      </c>
      <c r="Y111" s="14" t="n">
        <v>36.7</v>
      </c>
      <c r="Z111" s="13" t="n">
        <f aca="false">Y111*SQRT(AA111)</f>
        <v>89.8962735601426</v>
      </c>
      <c r="AA111" s="15" t="n">
        <v>6</v>
      </c>
      <c r="AB111" s="13" t="n">
        <v>264.96</v>
      </c>
      <c r="AC111" s="13" t="n">
        <v>11.35</v>
      </c>
      <c r="AD111" s="13" t="n">
        <f aca="false">AC111*SQRT(AE111)</f>
        <v>27.8017085805891</v>
      </c>
      <c r="AE111" s="11" t="n">
        <v>6</v>
      </c>
      <c r="AF111" s="11" t="n">
        <f aca="false">LN(AB111/X111)</f>
        <v>-0.273743670728881</v>
      </c>
      <c r="AG111" s="11" t="n">
        <f aca="false">((AD111)^2/((AB111)^2 * AE111)) + ((Z111)^2/((X111)^2 * AA111))</f>
        <v>0.0129318558418197</v>
      </c>
      <c r="AH111" s="11" t="n">
        <f aca="false">1/AG111</f>
        <v>77.3284215530882</v>
      </c>
      <c r="AI111" s="11" t="n">
        <f aca="false">AH111/6</f>
        <v>12.888070258848</v>
      </c>
      <c r="AJ111" s="11" t="n">
        <f aca="false">AF111*AI111</f>
        <v>-3.52802766126878</v>
      </c>
      <c r="AK111" s="11" t="s">
        <v>134</v>
      </c>
      <c r="AL111" s="11" t="s">
        <v>69</v>
      </c>
      <c r="AM111" s="11" t="s">
        <v>70</v>
      </c>
      <c r="AN111" s="11" t="s">
        <v>58</v>
      </c>
      <c r="AO111" s="11" t="s">
        <v>93</v>
      </c>
      <c r="AP111" s="11" t="s">
        <v>65</v>
      </c>
      <c r="AQ111" s="11" t="s">
        <v>135</v>
      </c>
    </row>
    <row r="112" customFormat="false" ht="13.8" hidden="false" customHeight="false" outlineLevel="0" collapsed="false">
      <c r="A112" s="11" t="s">
        <v>137</v>
      </c>
      <c r="B112" s="11" t="n">
        <v>6</v>
      </c>
      <c r="C112" s="11" t="s">
        <v>138</v>
      </c>
      <c r="D112" s="11" t="n">
        <v>2017</v>
      </c>
      <c r="E112" s="11" t="s">
        <v>139</v>
      </c>
      <c r="F112" s="11" t="s">
        <v>46</v>
      </c>
      <c r="G112" s="1" t="n">
        <v>13.4</v>
      </c>
      <c r="H112" s="1" t="n">
        <v>567</v>
      </c>
      <c r="I112" s="1" t="n">
        <f aca="false">(G112 +10) / (H112/1000)</f>
        <v>41.2698412698413</v>
      </c>
      <c r="J112" s="1" t="n">
        <v>8.6</v>
      </c>
      <c r="K112" s="1" t="s">
        <v>74</v>
      </c>
      <c r="L112" s="11" t="s">
        <v>140</v>
      </c>
      <c r="M112" s="11" t="s">
        <v>76</v>
      </c>
      <c r="N112" s="11" t="s">
        <v>50</v>
      </c>
      <c r="O112" s="11" t="s">
        <v>50</v>
      </c>
      <c r="P112" s="11" t="s">
        <v>51</v>
      </c>
      <c r="Q112" s="11" t="s">
        <v>78</v>
      </c>
      <c r="R112" s="11" t="n">
        <v>1.8</v>
      </c>
      <c r="S112" s="11" t="s">
        <v>79</v>
      </c>
      <c r="T112" s="19" t="n">
        <v>41744</v>
      </c>
      <c r="U112" s="11" t="n">
        <v>1</v>
      </c>
      <c r="V112" s="18" t="s">
        <v>106</v>
      </c>
      <c r="W112" s="11" t="n">
        <f aca="false">R112*U112</f>
        <v>1.8</v>
      </c>
      <c r="X112" s="13" t="n">
        <v>313.4</v>
      </c>
      <c r="Y112" s="13" t="n">
        <v>27.2</v>
      </c>
      <c r="Z112" s="13" t="n">
        <f aca="false">Y112*SQRT(AA112)</f>
        <v>54.4</v>
      </c>
      <c r="AA112" s="11" t="n">
        <v>4</v>
      </c>
      <c r="AB112" s="13" t="n">
        <v>384.36</v>
      </c>
      <c r="AC112" s="13" t="n">
        <v>35.48</v>
      </c>
      <c r="AD112" s="13" t="n">
        <f aca="false">AC112*SQRT(AE112)</f>
        <v>70.96</v>
      </c>
      <c r="AE112" s="11" t="n">
        <v>4</v>
      </c>
      <c r="AF112" s="11" t="n">
        <f aca="false">LN(AB112/X112)</f>
        <v>0.204099283487147</v>
      </c>
      <c r="AG112" s="11" t="n">
        <f aca="false">((AD112)^2/((AB112)^2 * AE112)) + ((Z112)^2/((X112)^2 * AA112))</f>
        <v>0.0160535174966704</v>
      </c>
      <c r="AH112" s="11" t="n">
        <f aca="false">1/AG112</f>
        <v>62.291644196196</v>
      </c>
      <c r="AI112" s="11" t="n">
        <f aca="false">AH112/18</f>
        <v>3.46064689978867</v>
      </c>
      <c r="AJ112" s="11" t="n">
        <f aca="false">AF112*AI112</f>
        <v>0.706315552648884</v>
      </c>
      <c r="AK112" s="11" t="s">
        <v>134</v>
      </c>
      <c r="AL112" s="11" t="s">
        <v>69</v>
      </c>
      <c r="AM112" s="11" t="s">
        <v>70</v>
      </c>
      <c r="AN112" s="11" t="s">
        <v>58</v>
      </c>
      <c r="AO112" s="11" t="s">
        <v>141</v>
      </c>
      <c r="AP112" s="11" t="s">
        <v>142</v>
      </c>
      <c r="AQ112" s="11" t="s">
        <v>143</v>
      </c>
    </row>
    <row r="113" customFormat="false" ht="13.8" hidden="false" customHeight="false" outlineLevel="0" collapsed="false">
      <c r="A113" s="11" t="s">
        <v>137</v>
      </c>
      <c r="B113" s="11" t="n">
        <v>6</v>
      </c>
      <c r="C113" s="11" t="s">
        <v>138</v>
      </c>
      <c r="D113" s="11" t="n">
        <v>2017</v>
      </c>
      <c r="E113" s="11" t="s">
        <v>139</v>
      </c>
      <c r="F113" s="11" t="s">
        <v>46</v>
      </c>
      <c r="G113" s="1" t="n">
        <v>13.4</v>
      </c>
      <c r="H113" s="1" t="n">
        <v>567</v>
      </c>
      <c r="I113" s="1" t="n">
        <f aca="false">(G113 +10) / (H113/1000)</f>
        <v>41.2698412698413</v>
      </c>
      <c r="J113" s="1" t="n">
        <v>8.6</v>
      </c>
      <c r="K113" s="1" t="s">
        <v>74</v>
      </c>
      <c r="L113" s="11" t="s">
        <v>140</v>
      </c>
      <c r="M113" s="11" t="s">
        <v>76</v>
      </c>
      <c r="N113" s="11" t="s">
        <v>50</v>
      </c>
      <c r="O113" s="11" t="s">
        <v>50</v>
      </c>
      <c r="P113" s="11" t="s">
        <v>51</v>
      </c>
      <c r="Q113" s="11" t="s">
        <v>78</v>
      </c>
      <c r="R113" s="11" t="n">
        <v>1.4</v>
      </c>
      <c r="S113" s="11" t="s">
        <v>79</v>
      </c>
      <c r="T113" s="19" t="n">
        <v>41744</v>
      </c>
      <c r="U113" s="11" t="n">
        <v>1</v>
      </c>
      <c r="V113" s="18" t="s">
        <v>106</v>
      </c>
      <c r="W113" s="11" t="n">
        <f aca="false">R113*U113</f>
        <v>1.4</v>
      </c>
      <c r="X113" s="13" t="n">
        <v>389.16</v>
      </c>
      <c r="Y113" s="13" t="n">
        <v>18.07</v>
      </c>
      <c r="Z113" s="13" t="n">
        <f aca="false">Y113*SQRT(AA113)</f>
        <v>36.14</v>
      </c>
      <c r="AA113" s="11" t="n">
        <v>4</v>
      </c>
      <c r="AB113" s="13" t="n">
        <v>485.54</v>
      </c>
      <c r="AC113" s="13" t="n">
        <v>19.28</v>
      </c>
      <c r="AD113" s="13" t="n">
        <f aca="false">AC113*SQRT(AE113)</f>
        <v>38.56</v>
      </c>
      <c r="AE113" s="11" t="n">
        <v>4</v>
      </c>
      <c r="AF113" s="11" t="n">
        <f aca="false">LN(AB113/X113)</f>
        <v>0.221271103519734</v>
      </c>
      <c r="AG113" s="11" t="n">
        <f aca="false">((AD113)^2/((AB113)^2 * AE113)) + ((Z113)^2/((X113)^2 * AA113))</f>
        <v>0.00373280972484816</v>
      </c>
      <c r="AH113" s="11" t="n">
        <f aca="false">1/AG113</f>
        <v>267.894715699895</v>
      </c>
      <c r="AI113" s="11" t="n">
        <f aca="false">AH113/18</f>
        <v>14.8830397611053</v>
      </c>
      <c r="AJ113" s="11" t="n">
        <f aca="false">AF113*AI113</f>
        <v>3.29318663166784</v>
      </c>
      <c r="AK113" s="11" t="s">
        <v>134</v>
      </c>
      <c r="AL113" s="11" t="s">
        <v>69</v>
      </c>
      <c r="AM113" s="11" t="s">
        <v>70</v>
      </c>
      <c r="AN113" s="11" t="s">
        <v>58</v>
      </c>
      <c r="AO113" s="11" t="s">
        <v>141</v>
      </c>
      <c r="AP113" s="11" t="s">
        <v>142</v>
      </c>
      <c r="AQ113" s="11" t="s">
        <v>143</v>
      </c>
    </row>
    <row r="114" customFormat="false" ht="13.8" hidden="false" customHeight="false" outlineLevel="0" collapsed="false">
      <c r="A114" s="11" t="s">
        <v>137</v>
      </c>
      <c r="B114" s="11" t="n">
        <v>6</v>
      </c>
      <c r="C114" s="11" t="s">
        <v>138</v>
      </c>
      <c r="D114" s="11" t="n">
        <v>2017</v>
      </c>
      <c r="E114" s="11" t="s">
        <v>139</v>
      </c>
      <c r="F114" s="11" t="s">
        <v>46</v>
      </c>
      <c r="G114" s="1" t="n">
        <v>13.4</v>
      </c>
      <c r="H114" s="1" t="n">
        <v>567</v>
      </c>
      <c r="I114" s="1" t="n">
        <f aca="false">(G114 +10) / (H114/1000)</f>
        <v>41.2698412698413</v>
      </c>
      <c r="J114" s="1" t="n">
        <v>8.6</v>
      </c>
      <c r="K114" s="1" t="s">
        <v>74</v>
      </c>
      <c r="L114" s="11" t="s">
        <v>140</v>
      </c>
      <c r="M114" s="11" t="s">
        <v>76</v>
      </c>
      <c r="N114" s="11" t="s">
        <v>50</v>
      </c>
      <c r="O114" s="11" t="s">
        <v>50</v>
      </c>
      <c r="P114" s="11" t="s">
        <v>51</v>
      </c>
      <c r="Q114" s="11" t="s">
        <v>78</v>
      </c>
      <c r="R114" s="11" t="n">
        <v>1.8</v>
      </c>
      <c r="S114" s="11" t="s">
        <v>79</v>
      </c>
      <c r="T114" s="19" t="n">
        <v>41756</v>
      </c>
      <c r="U114" s="11" t="n">
        <v>1</v>
      </c>
      <c r="V114" s="18" t="s">
        <v>106</v>
      </c>
      <c r="W114" s="11" t="n">
        <f aca="false">R114*U114</f>
        <v>1.8</v>
      </c>
      <c r="X114" s="13" t="n">
        <v>342.97</v>
      </c>
      <c r="Y114" s="13" t="n">
        <v>36.66</v>
      </c>
      <c r="Z114" s="13" t="n">
        <f aca="false">Y114*SQRT(AA114)</f>
        <v>73.32</v>
      </c>
      <c r="AA114" s="11" t="n">
        <v>4</v>
      </c>
      <c r="AB114" s="13" t="n">
        <v>347.7</v>
      </c>
      <c r="AC114" s="13" t="n">
        <v>49.67</v>
      </c>
      <c r="AD114" s="13" t="n">
        <f aca="false">AC114*SQRT(AE114)</f>
        <v>99.34</v>
      </c>
      <c r="AE114" s="11" t="n">
        <v>4</v>
      </c>
      <c r="AF114" s="11" t="n">
        <f aca="false">LN(AB114/X114)</f>
        <v>0.013697059229887</v>
      </c>
      <c r="AG114" s="11" t="n">
        <f aca="false">((AD114)^2/((AB114)^2 * AE114)) + ((Z114)^2/((X114)^2 * AA114))</f>
        <v>0.0318324220311515</v>
      </c>
      <c r="AH114" s="11" t="n">
        <f aca="false">1/AG114</f>
        <v>31.4145118779021</v>
      </c>
      <c r="AI114" s="11" t="n">
        <f aca="false">AH114/18</f>
        <v>1.74525065988345</v>
      </c>
      <c r="AJ114" s="11" t="n">
        <f aca="false">AF114*AI114</f>
        <v>0.023904801659423</v>
      </c>
      <c r="AK114" s="11" t="s">
        <v>134</v>
      </c>
      <c r="AL114" s="11" t="s">
        <v>69</v>
      </c>
      <c r="AM114" s="11" t="s">
        <v>70</v>
      </c>
      <c r="AN114" s="11" t="s">
        <v>58</v>
      </c>
      <c r="AO114" s="11" t="s">
        <v>141</v>
      </c>
      <c r="AP114" s="11" t="s">
        <v>142</v>
      </c>
      <c r="AQ114" s="11" t="s">
        <v>143</v>
      </c>
    </row>
    <row r="115" customFormat="false" ht="13.8" hidden="false" customHeight="false" outlineLevel="0" collapsed="false">
      <c r="A115" s="11" t="s">
        <v>137</v>
      </c>
      <c r="B115" s="11" t="n">
        <v>6</v>
      </c>
      <c r="C115" s="11" t="s">
        <v>138</v>
      </c>
      <c r="D115" s="11" t="n">
        <v>2017</v>
      </c>
      <c r="E115" s="11" t="s">
        <v>139</v>
      </c>
      <c r="F115" s="11" t="s">
        <v>46</v>
      </c>
      <c r="G115" s="1" t="n">
        <v>13.4</v>
      </c>
      <c r="H115" s="1" t="n">
        <v>567</v>
      </c>
      <c r="I115" s="1" t="n">
        <f aca="false">(G115 +10) / (H115/1000)</f>
        <v>41.2698412698413</v>
      </c>
      <c r="J115" s="1" t="n">
        <v>8.6</v>
      </c>
      <c r="K115" s="1" t="s">
        <v>74</v>
      </c>
      <c r="L115" s="11" t="s">
        <v>140</v>
      </c>
      <c r="M115" s="11" t="s">
        <v>76</v>
      </c>
      <c r="N115" s="11" t="s">
        <v>50</v>
      </c>
      <c r="O115" s="11" t="s">
        <v>50</v>
      </c>
      <c r="P115" s="11" t="s">
        <v>51</v>
      </c>
      <c r="Q115" s="11" t="s">
        <v>78</v>
      </c>
      <c r="R115" s="11" t="n">
        <v>1.4</v>
      </c>
      <c r="S115" s="11" t="s">
        <v>79</v>
      </c>
      <c r="T115" s="19" t="n">
        <v>41756</v>
      </c>
      <c r="U115" s="11" t="n">
        <v>1</v>
      </c>
      <c r="V115" s="18" t="s">
        <v>106</v>
      </c>
      <c r="W115" s="11" t="n">
        <f aca="false">R115*U115</f>
        <v>1.4</v>
      </c>
      <c r="X115" s="13" t="n">
        <v>334.94</v>
      </c>
      <c r="Y115" s="13" t="n">
        <v>40.96</v>
      </c>
      <c r="Z115" s="13" t="n">
        <f aca="false">Y115*SQRT(AA115)</f>
        <v>81.92</v>
      </c>
      <c r="AA115" s="11" t="n">
        <v>4</v>
      </c>
      <c r="AB115" s="13" t="n">
        <v>407.23</v>
      </c>
      <c r="AC115" s="13" t="n">
        <v>120.48</v>
      </c>
      <c r="AD115" s="13" t="n">
        <f aca="false">AC115*SQRT(AE115)</f>
        <v>240.96</v>
      </c>
      <c r="AE115" s="11" t="n">
        <v>4</v>
      </c>
      <c r="AF115" s="11" t="n">
        <f aca="false">LN(AB115/X115)</f>
        <v>0.195426725086529</v>
      </c>
      <c r="AG115" s="11" t="n">
        <f aca="false">((AD115)^2/((AB115)^2 * AE115)) + ((Z115)^2/((X115)^2 * AA115))</f>
        <v>0.102483662975387</v>
      </c>
      <c r="AH115" s="11" t="n">
        <f aca="false">1/AG115</f>
        <v>9.75765279037855</v>
      </c>
      <c r="AI115" s="11" t="n">
        <f aca="false">AH115/18</f>
        <v>0.542091821687697</v>
      </c>
      <c r="AJ115" s="11" t="n">
        <f aca="false">AF115*AI115</f>
        <v>0.105939229408617</v>
      </c>
      <c r="AK115" s="11" t="s">
        <v>134</v>
      </c>
      <c r="AL115" s="11" t="s">
        <v>69</v>
      </c>
      <c r="AM115" s="11" t="s">
        <v>70</v>
      </c>
      <c r="AN115" s="11" t="s">
        <v>58</v>
      </c>
      <c r="AO115" s="11" t="s">
        <v>141</v>
      </c>
      <c r="AP115" s="11" t="s">
        <v>142</v>
      </c>
      <c r="AQ115" s="11" t="s">
        <v>143</v>
      </c>
    </row>
    <row r="116" customFormat="false" ht="13.8" hidden="false" customHeight="false" outlineLevel="0" collapsed="false">
      <c r="A116" s="11" t="s">
        <v>137</v>
      </c>
      <c r="B116" s="11" t="n">
        <v>6</v>
      </c>
      <c r="C116" s="11" t="s">
        <v>138</v>
      </c>
      <c r="D116" s="11" t="n">
        <v>2017</v>
      </c>
      <c r="E116" s="11" t="s">
        <v>139</v>
      </c>
      <c r="F116" s="11" t="s">
        <v>46</v>
      </c>
      <c r="G116" s="1" t="n">
        <v>13.4</v>
      </c>
      <c r="H116" s="1" t="n">
        <v>567</v>
      </c>
      <c r="I116" s="1" t="n">
        <f aca="false">(G116 +10) / (H116/1000)</f>
        <v>41.2698412698413</v>
      </c>
      <c r="J116" s="1" t="n">
        <v>8.6</v>
      </c>
      <c r="K116" s="1" t="s">
        <v>74</v>
      </c>
      <c r="L116" s="11" t="s">
        <v>140</v>
      </c>
      <c r="M116" s="11" t="s">
        <v>76</v>
      </c>
      <c r="N116" s="11" t="s">
        <v>50</v>
      </c>
      <c r="O116" s="11" t="s">
        <v>50</v>
      </c>
      <c r="P116" s="11" t="s">
        <v>51</v>
      </c>
      <c r="Q116" s="11" t="s">
        <v>78</v>
      </c>
      <c r="R116" s="11" t="n">
        <v>1.8</v>
      </c>
      <c r="S116" s="11" t="s">
        <v>79</v>
      </c>
      <c r="T116" s="19" t="n">
        <v>41766</v>
      </c>
      <c r="U116" s="11" t="n">
        <v>1</v>
      </c>
      <c r="V116" s="18" t="s">
        <v>106</v>
      </c>
      <c r="W116" s="11" t="n">
        <f aca="false">R116*U116</f>
        <v>1.8</v>
      </c>
      <c r="X116" s="13" t="n">
        <v>504.99</v>
      </c>
      <c r="Y116" s="13" t="n">
        <v>42.58</v>
      </c>
      <c r="Z116" s="13" t="n">
        <f aca="false">Y116*SQRT(AA116)</f>
        <v>85.16</v>
      </c>
      <c r="AA116" s="11" t="n">
        <v>4</v>
      </c>
      <c r="AB116" s="13" t="n">
        <v>561.76</v>
      </c>
      <c r="AC116" s="13" t="n">
        <v>11.83</v>
      </c>
      <c r="AD116" s="13" t="n">
        <f aca="false">AC116*SQRT(AE116)</f>
        <v>23.66</v>
      </c>
      <c r="AE116" s="11" t="n">
        <v>4</v>
      </c>
      <c r="AF116" s="11" t="n">
        <f aca="false">LN(AB116/X116)</f>
        <v>0.106536085321022</v>
      </c>
      <c r="AG116" s="11" t="n">
        <f aca="false">((AD116)^2/((AB116)^2 * AE116)) + ((Z116)^2/((X116)^2 * AA116))</f>
        <v>0.0075530833666218</v>
      </c>
      <c r="AH116" s="11" t="n">
        <f aca="false">1/AG116</f>
        <v>132.396261428697</v>
      </c>
      <c r="AI116" s="11" t="n">
        <f aca="false">AH116/18</f>
        <v>7.35534785714981</v>
      </c>
      <c r="AJ116" s="11" t="n">
        <f aca="false">AF116*AI116</f>
        <v>0.783609966875109</v>
      </c>
      <c r="AK116" s="11" t="s">
        <v>134</v>
      </c>
      <c r="AL116" s="11" t="s">
        <v>69</v>
      </c>
      <c r="AM116" s="11" t="s">
        <v>70</v>
      </c>
      <c r="AN116" s="11" t="s">
        <v>58</v>
      </c>
      <c r="AO116" s="11" t="s">
        <v>141</v>
      </c>
      <c r="AP116" s="11" t="s">
        <v>142</v>
      </c>
      <c r="AQ116" s="11" t="s">
        <v>143</v>
      </c>
    </row>
    <row r="117" customFormat="false" ht="13.8" hidden="false" customHeight="false" outlineLevel="0" collapsed="false">
      <c r="A117" s="11" t="s">
        <v>137</v>
      </c>
      <c r="B117" s="11" t="n">
        <v>6</v>
      </c>
      <c r="C117" s="11" t="s">
        <v>138</v>
      </c>
      <c r="D117" s="11" t="n">
        <v>2017</v>
      </c>
      <c r="E117" s="11" t="s">
        <v>139</v>
      </c>
      <c r="F117" s="11" t="s">
        <v>46</v>
      </c>
      <c r="G117" s="1" t="n">
        <v>13.4</v>
      </c>
      <c r="H117" s="1" t="n">
        <v>567</v>
      </c>
      <c r="I117" s="1" t="n">
        <f aca="false">(G117 +10) / (H117/1000)</f>
        <v>41.2698412698413</v>
      </c>
      <c r="J117" s="1" t="n">
        <v>8.6</v>
      </c>
      <c r="K117" s="1" t="s">
        <v>74</v>
      </c>
      <c r="L117" s="11" t="s">
        <v>140</v>
      </c>
      <c r="M117" s="11" t="s">
        <v>76</v>
      </c>
      <c r="N117" s="11" t="s">
        <v>50</v>
      </c>
      <c r="O117" s="11" t="s">
        <v>50</v>
      </c>
      <c r="P117" s="11" t="s">
        <v>51</v>
      </c>
      <c r="Q117" s="11" t="s">
        <v>78</v>
      </c>
      <c r="R117" s="11" t="n">
        <v>1.4</v>
      </c>
      <c r="S117" s="11" t="s">
        <v>79</v>
      </c>
      <c r="T117" s="19" t="n">
        <v>41766</v>
      </c>
      <c r="U117" s="11" t="n">
        <v>1</v>
      </c>
      <c r="V117" s="18" t="s">
        <v>106</v>
      </c>
      <c r="W117" s="11" t="n">
        <f aca="false">R117*U117</f>
        <v>1.4</v>
      </c>
      <c r="X117" s="13" t="n">
        <v>575.9</v>
      </c>
      <c r="Y117" s="13" t="n">
        <v>36.15</v>
      </c>
      <c r="Z117" s="13" t="n">
        <f aca="false">Y117*SQRT(AA117)</f>
        <v>72.3</v>
      </c>
      <c r="AA117" s="11" t="n">
        <v>4</v>
      </c>
      <c r="AB117" s="13" t="n">
        <v>634.94</v>
      </c>
      <c r="AC117" s="13" t="n">
        <v>101.2</v>
      </c>
      <c r="AD117" s="13" t="n">
        <f aca="false">AC117*SQRT(AE117)</f>
        <v>202.4</v>
      </c>
      <c r="AE117" s="11" t="n">
        <v>4</v>
      </c>
      <c r="AF117" s="11" t="n">
        <f aca="false">LN(AB117/X117)</f>
        <v>0.0975964717267986</v>
      </c>
      <c r="AG117" s="11" t="n">
        <f aca="false">((AD117)^2/((AB117)^2 * AE117)) + ((Z117)^2/((X117)^2 * AA117))</f>
        <v>0.0293438603749766</v>
      </c>
      <c r="AH117" s="11" t="n">
        <f aca="false">1/AG117</f>
        <v>34.0786790565826</v>
      </c>
      <c r="AI117" s="11" t="n">
        <f aca="false">AH117/18</f>
        <v>1.89325994758792</v>
      </c>
      <c r="AJ117" s="11" t="n">
        <f aca="false">AF117*AI117</f>
        <v>0.184775490946245</v>
      </c>
      <c r="AK117" s="11" t="s">
        <v>134</v>
      </c>
      <c r="AL117" s="11" t="s">
        <v>69</v>
      </c>
      <c r="AM117" s="11" t="s">
        <v>70</v>
      </c>
      <c r="AN117" s="11" t="s">
        <v>58</v>
      </c>
      <c r="AO117" s="11" t="s">
        <v>141</v>
      </c>
      <c r="AP117" s="11" t="s">
        <v>142</v>
      </c>
      <c r="AQ117" s="11" t="s">
        <v>143</v>
      </c>
    </row>
    <row r="118" customFormat="false" ht="13.8" hidden="false" customHeight="false" outlineLevel="0" collapsed="false">
      <c r="A118" s="11" t="s">
        <v>137</v>
      </c>
      <c r="B118" s="11" t="n">
        <v>6</v>
      </c>
      <c r="C118" s="11" t="s">
        <v>138</v>
      </c>
      <c r="D118" s="11" t="n">
        <v>2017</v>
      </c>
      <c r="E118" s="11" t="s">
        <v>139</v>
      </c>
      <c r="F118" s="11" t="s">
        <v>46</v>
      </c>
      <c r="G118" s="1" t="n">
        <v>13.4</v>
      </c>
      <c r="H118" s="1" t="n">
        <v>567</v>
      </c>
      <c r="I118" s="1" t="n">
        <f aca="false">(G118 +10) / (H118/1000)</f>
        <v>41.2698412698413</v>
      </c>
      <c r="J118" s="1" t="n">
        <v>8.6</v>
      </c>
      <c r="K118" s="1" t="s">
        <v>74</v>
      </c>
      <c r="L118" s="11" t="s">
        <v>140</v>
      </c>
      <c r="M118" s="11" t="s">
        <v>76</v>
      </c>
      <c r="N118" s="11" t="s">
        <v>50</v>
      </c>
      <c r="O118" s="11" t="s">
        <v>50</v>
      </c>
      <c r="P118" s="11" t="s">
        <v>51</v>
      </c>
      <c r="Q118" s="11" t="s">
        <v>78</v>
      </c>
      <c r="R118" s="11" t="n">
        <v>1.8</v>
      </c>
      <c r="S118" s="11" t="s">
        <v>79</v>
      </c>
      <c r="T118" s="19" t="n">
        <v>41777</v>
      </c>
      <c r="U118" s="11" t="n">
        <v>1</v>
      </c>
      <c r="V118" s="18" t="s">
        <v>106</v>
      </c>
      <c r="W118" s="11" t="n">
        <f aca="false">R118*U118</f>
        <v>1.8</v>
      </c>
      <c r="X118" s="13" t="n">
        <v>308.07</v>
      </c>
      <c r="Y118" s="13" t="n">
        <v>41.4</v>
      </c>
      <c r="Z118" s="13" t="n">
        <f aca="false">Y118*SQRT(AA118)</f>
        <v>82.8</v>
      </c>
      <c r="AA118" s="11" t="n">
        <v>4</v>
      </c>
      <c r="AB118" s="13" t="n">
        <v>392.62</v>
      </c>
      <c r="AC118" s="13" t="n">
        <v>4.73</v>
      </c>
      <c r="AD118" s="13" t="n">
        <f aca="false">AC118*SQRT(AE118)</f>
        <v>9.46</v>
      </c>
      <c r="AE118" s="11" t="n">
        <v>4</v>
      </c>
      <c r="AF118" s="11" t="n">
        <f aca="false">LN(AB118/X118)</f>
        <v>0.242515193101574</v>
      </c>
      <c r="AG118" s="11" t="n">
        <f aca="false">((AD118)^2/((AB118)^2 * AE118)) + ((Z118)^2/((X118)^2 * AA118))</f>
        <v>0.0182044763770098</v>
      </c>
      <c r="AH118" s="11" t="n">
        <f aca="false">1/AG118</f>
        <v>54.9315442691275</v>
      </c>
      <c r="AI118" s="11" t="n">
        <f aca="false">AH118/18</f>
        <v>3.05175245939597</v>
      </c>
      <c r="AJ118" s="11" t="n">
        <f aca="false">AF118*AI118</f>
        <v>0.740096336988618</v>
      </c>
      <c r="AK118" s="11" t="s">
        <v>134</v>
      </c>
      <c r="AL118" s="11" t="s">
        <v>69</v>
      </c>
      <c r="AM118" s="11" t="s">
        <v>70</v>
      </c>
      <c r="AN118" s="11" t="s">
        <v>58</v>
      </c>
      <c r="AO118" s="11" t="s">
        <v>141</v>
      </c>
      <c r="AP118" s="11" t="s">
        <v>142</v>
      </c>
      <c r="AQ118" s="11" t="s">
        <v>143</v>
      </c>
    </row>
    <row r="119" customFormat="false" ht="13.8" hidden="false" customHeight="false" outlineLevel="0" collapsed="false">
      <c r="A119" s="11" t="s">
        <v>137</v>
      </c>
      <c r="B119" s="11" t="n">
        <v>6</v>
      </c>
      <c r="C119" s="11" t="s">
        <v>138</v>
      </c>
      <c r="D119" s="11" t="n">
        <v>2017</v>
      </c>
      <c r="E119" s="11" t="s">
        <v>139</v>
      </c>
      <c r="F119" s="11" t="s">
        <v>46</v>
      </c>
      <c r="G119" s="1" t="n">
        <v>13.4</v>
      </c>
      <c r="H119" s="1" t="n">
        <v>567</v>
      </c>
      <c r="I119" s="1" t="n">
        <f aca="false">(G119 +10) / (H119/1000)</f>
        <v>41.2698412698413</v>
      </c>
      <c r="J119" s="1" t="n">
        <v>8.6</v>
      </c>
      <c r="K119" s="1" t="s">
        <v>74</v>
      </c>
      <c r="L119" s="11" t="s">
        <v>140</v>
      </c>
      <c r="M119" s="11" t="s">
        <v>76</v>
      </c>
      <c r="N119" s="11" t="s">
        <v>50</v>
      </c>
      <c r="O119" s="11" t="s">
        <v>50</v>
      </c>
      <c r="P119" s="11" t="s">
        <v>51</v>
      </c>
      <c r="Q119" s="11" t="s">
        <v>78</v>
      </c>
      <c r="R119" s="11" t="n">
        <v>1.4</v>
      </c>
      <c r="S119" s="11" t="s">
        <v>79</v>
      </c>
      <c r="T119" s="19" t="n">
        <v>41777</v>
      </c>
      <c r="U119" s="11" t="n">
        <v>1</v>
      </c>
      <c r="V119" s="18" t="s">
        <v>106</v>
      </c>
      <c r="W119" s="11" t="n">
        <f aca="false">R119*U119</f>
        <v>1.4</v>
      </c>
      <c r="X119" s="13" t="n">
        <v>365.06</v>
      </c>
      <c r="Y119" s="13" t="n">
        <v>36.14</v>
      </c>
      <c r="Z119" s="13" t="n">
        <f aca="false">Y119*SQRT(AA119)</f>
        <v>72.28</v>
      </c>
      <c r="AA119" s="11" t="n">
        <v>4</v>
      </c>
      <c r="AB119" s="13" t="n">
        <v>459.04</v>
      </c>
      <c r="AC119" s="13" t="n">
        <v>91.56</v>
      </c>
      <c r="AD119" s="13" t="n">
        <f aca="false">AC119*SQRT(AE119)</f>
        <v>183.12</v>
      </c>
      <c r="AE119" s="11" t="n">
        <v>4</v>
      </c>
      <c r="AF119" s="11" t="n">
        <f aca="false">LN(AB119/X119)</f>
        <v>0.229075628598416</v>
      </c>
      <c r="AG119" s="11" t="n">
        <f aca="false">((AD119)^2/((AB119)^2 * AE119)) + ((Z119)^2/((X119)^2 * AA119))</f>
        <v>0.0495846788794239</v>
      </c>
      <c r="AH119" s="11" t="n">
        <f aca="false">1/AG119</f>
        <v>20.1675199396112</v>
      </c>
      <c r="AI119" s="11" t="n">
        <f aca="false">AH119/18</f>
        <v>1.12041777442284</v>
      </c>
      <c r="AJ119" s="11" t="n">
        <f aca="false">AF119*AI119</f>
        <v>0.256660405968751</v>
      </c>
      <c r="AK119" s="11" t="s">
        <v>134</v>
      </c>
      <c r="AL119" s="11" t="s">
        <v>69</v>
      </c>
      <c r="AM119" s="11" t="s">
        <v>70</v>
      </c>
      <c r="AN119" s="11" t="s">
        <v>58</v>
      </c>
      <c r="AO119" s="11" t="s">
        <v>141</v>
      </c>
      <c r="AP119" s="11" t="s">
        <v>142</v>
      </c>
      <c r="AQ119" s="11" t="s">
        <v>143</v>
      </c>
    </row>
    <row r="120" customFormat="false" ht="13.8" hidden="false" customHeight="false" outlineLevel="0" collapsed="false">
      <c r="A120" s="11" t="s">
        <v>137</v>
      </c>
      <c r="B120" s="11" t="n">
        <v>6</v>
      </c>
      <c r="C120" s="11" t="s">
        <v>138</v>
      </c>
      <c r="D120" s="11" t="n">
        <v>2017</v>
      </c>
      <c r="E120" s="11" t="s">
        <v>139</v>
      </c>
      <c r="F120" s="11" t="s">
        <v>46</v>
      </c>
      <c r="G120" s="1" t="n">
        <v>13.4</v>
      </c>
      <c r="H120" s="1" t="n">
        <v>567</v>
      </c>
      <c r="I120" s="1" t="n">
        <f aca="false">(G120 +10) / (H120/1000)</f>
        <v>41.2698412698413</v>
      </c>
      <c r="J120" s="1" t="n">
        <v>8.6</v>
      </c>
      <c r="K120" s="1" t="s">
        <v>74</v>
      </c>
      <c r="L120" s="11" t="s">
        <v>140</v>
      </c>
      <c r="M120" s="11" t="s">
        <v>76</v>
      </c>
      <c r="N120" s="11" t="s">
        <v>50</v>
      </c>
      <c r="O120" s="11" t="s">
        <v>50</v>
      </c>
      <c r="P120" s="11" t="s">
        <v>51</v>
      </c>
      <c r="Q120" s="11" t="s">
        <v>78</v>
      </c>
      <c r="R120" s="11" t="n">
        <v>1.8</v>
      </c>
      <c r="S120" s="11" t="s">
        <v>79</v>
      </c>
      <c r="T120" s="19" t="n">
        <v>41798</v>
      </c>
      <c r="U120" s="11" t="n">
        <v>1</v>
      </c>
      <c r="V120" s="18" t="s">
        <v>106</v>
      </c>
      <c r="W120" s="11" t="n">
        <f aca="false">R120*U120</f>
        <v>1.8</v>
      </c>
      <c r="X120" s="13" t="n">
        <v>348.88</v>
      </c>
      <c r="Y120" s="13" t="n">
        <v>17.74</v>
      </c>
      <c r="Z120" s="13" t="n">
        <f aca="false">Y120*SQRT(AA120)</f>
        <v>35.48</v>
      </c>
      <c r="AA120" s="11" t="n">
        <v>4</v>
      </c>
      <c r="AB120" s="13" t="n">
        <v>371.35</v>
      </c>
      <c r="AC120" s="13" t="n">
        <v>15.38</v>
      </c>
      <c r="AD120" s="13" t="n">
        <f aca="false">AC120*SQRT(AE120)</f>
        <v>30.76</v>
      </c>
      <c r="AE120" s="11" t="n">
        <v>4</v>
      </c>
      <c r="AF120" s="11" t="n">
        <f aca="false">LN(AB120/X120)</f>
        <v>0.0624169905807946</v>
      </c>
      <c r="AG120" s="11" t="n">
        <f aca="false">((AD120)^2/((AB120)^2 * AE120)) + ((Z120)^2/((X120)^2 * AA120))</f>
        <v>0.00430088537704859</v>
      </c>
      <c r="AH120" s="11" t="n">
        <f aca="false">1/AG120</f>
        <v>232.510265290128</v>
      </c>
      <c r="AI120" s="11" t="n">
        <f aca="false">AH120/18</f>
        <v>12.9172369605627</v>
      </c>
      <c r="AJ120" s="11" t="n">
        <f aca="false">AF120*AI120</f>
        <v>0.806255057697332</v>
      </c>
      <c r="AK120" s="11" t="s">
        <v>134</v>
      </c>
      <c r="AL120" s="11" t="s">
        <v>69</v>
      </c>
      <c r="AM120" s="11" t="s">
        <v>70</v>
      </c>
      <c r="AN120" s="11" t="s">
        <v>58</v>
      </c>
      <c r="AO120" s="11" t="s">
        <v>141</v>
      </c>
      <c r="AP120" s="11" t="s">
        <v>142</v>
      </c>
      <c r="AQ120" s="11" t="s">
        <v>143</v>
      </c>
    </row>
    <row r="121" customFormat="false" ht="13.8" hidden="false" customHeight="false" outlineLevel="0" collapsed="false">
      <c r="A121" s="11" t="s">
        <v>137</v>
      </c>
      <c r="B121" s="11" t="n">
        <v>6</v>
      </c>
      <c r="C121" s="11" t="s">
        <v>138</v>
      </c>
      <c r="D121" s="11" t="n">
        <v>2017</v>
      </c>
      <c r="E121" s="11" t="s">
        <v>139</v>
      </c>
      <c r="F121" s="11" t="s">
        <v>46</v>
      </c>
      <c r="G121" s="1" t="n">
        <v>13.4</v>
      </c>
      <c r="H121" s="1" t="n">
        <v>567</v>
      </c>
      <c r="I121" s="1" t="n">
        <f aca="false">(G121 +10) / (H121/1000)</f>
        <v>41.2698412698413</v>
      </c>
      <c r="J121" s="1" t="n">
        <v>8.6</v>
      </c>
      <c r="K121" s="1" t="s">
        <v>74</v>
      </c>
      <c r="L121" s="11" t="s">
        <v>140</v>
      </c>
      <c r="M121" s="11" t="s">
        <v>76</v>
      </c>
      <c r="N121" s="11" t="s">
        <v>50</v>
      </c>
      <c r="O121" s="11" t="s">
        <v>50</v>
      </c>
      <c r="P121" s="11" t="s">
        <v>51</v>
      </c>
      <c r="Q121" s="11" t="s">
        <v>78</v>
      </c>
      <c r="R121" s="11" t="n">
        <v>1.4</v>
      </c>
      <c r="S121" s="11" t="s">
        <v>79</v>
      </c>
      <c r="T121" s="19" t="n">
        <v>41798</v>
      </c>
      <c r="U121" s="11" t="n">
        <v>1</v>
      </c>
      <c r="V121" s="18" t="s">
        <v>106</v>
      </c>
      <c r="W121" s="11" t="n">
        <f aca="false">R121*U121</f>
        <v>1.4</v>
      </c>
      <c r="X121" s="13" t="n">
        <v>393.98</v>
      </c>
      <c r="Y121" s="13" t="n">
        <v>16.86</v>
      </c>
      <c r="Z121" s="13" t="n">
        <f aca="false">Y121*SQRT(AA121)</f>
        <v>33.72</v>
      </c>
      <c r="AA121" s="11" t="n">
        <v>4</v>
      </c>
      <c r="AB121" s="13" t="n">
        <v>420.48</v>
      </c>
      <c r="AC121" s="13" t="n">
        <v>13.25</v>
      </c>
      <c r="AD121" s="13" t="n">
        <f aca="false">AC121*SQRT(AE121)</f>
        <v>26.5</v>
      </c>
      <c r="AE121" s="11" t="n">
        <v>4</v>
      </c>
      <c r="AF121" s="11" t="n">
        <f aca="false">LN(AB121/X121)</f>
        <v>0.0650967692679815</v>
      </c>
      <c r="AG121" s="11" t="n">
        <f aca="false">((AD121)^2/((AB121)^2 * AE121)) + ((Z121)^2/((X121)^2 * AA121))</f>
        <v>0.00282431205380067</v>
      </c>
      <c r="AH121" s="11" t="n">
        <f aca="false">1/AG121</f>
        <v>354.068523927553</v>
      </c>
      <c r="AI121" s="11" t="n">
        <f aca="false">AH121/18</f>
        <v>19.6704735515307</v>
      </c>
      <c r="AJ121" s="11" t="n">
        <f aca="false">AF121*AI121</f>
        <v>1.28048427817593</v>
      </c>
      <c r="AK121" s="11" t="s">
        <v>134</v>
      </c>
      <c r="AL121" s="11" t="s">
        <v>69</v>
      </c>
      <c r="AM121" s="11" t="s">
        <v>70</v>
      </c>
      <c r="AN121" s="11" t="s">
        <v>58</v>
      </c>
      <c r="AO121" s="11" t="s">
        <v>141</v>
      </c>
      <c r="AP121" s="11" t="s">
        <v>142</v>
      </c>
      <c r="AQ121" s="11" t="s">
        <v>143</v>
      </c>
    </row>
    <row r="122" customFormat="false" ht="13.8" hidden="false" customHeight="false" outlineLevel="0" collapsed="false">
      <c r="A122" s="11" t="s">
        <v>137</v>
      </c>
      <c r="B122" s="11" t="n">
        <v>6</v>
      </c>
      <c r="C122" s="11" t="s">
        <v>138</v>
      </c>
      <c r="D122" s="11" t="n">
        <v>2017</v>
      </c>
      <c r="E122" s="11" t="s">
        <v>139</v>
      </c>
      <c r="F122" s="11" t="s">
        <v>46</v>
      </c>
      <c r="G122" s="1" t="n">
        <v>13.4</v>
      </c>
      <c r="H122" s="1" t="n">
        <v>567</v>
      </c>
      <c r="I122" s="1" t="n">
        <f aca="false">(G122 +10) / (H122/1000)</f>
        <v>41.2698412698413</v>
      </c>
      <c r="J122" s="1" t="n">
        <v>8.6</v>
      </c>
      <c r="K122" s="1" t="s">
        <v>74</v>
      </c>
      <c r="L122" s="11" t="s">
        <v>140</v>
      </c>
      <c r="M122" s="11" t="s">
        <v>144</v>
      </c>
      <c r="N122" s="11" t="s">
        <v>50</v>
      </c>
      <c r="O122" s="11" t="s">
        <v>50</v>
      </c>
      <c r="P122" s="11" t="s">
        <v>51</v>
      </c>
      <c r="Q122" s="11" t="s">
        <v>78</v>
      </c>
      <c r="R122" s="11" t="n">
        <v>1.2</v>
      </c>
      <c r="S122" s="11" t="s">
        <v>79</v>
      </c>
      <c r="T122" s="19" t="n">
        <v>41851</v>
      </c>
      <c r="U122" s="11" t="n">
        <v>1</v>
      </c>
      <c r="V122" s="18" t="s">
        <v>106</v>
      </c>
      <c r="W122" s="11" t="n">
        <f aca="false">R122*U122</f>
        <v>1.2</v>
      </c>
      <c r="X122" s="13" t="n">
        <v>299.21</v>
      </c>
      <c r="Y122" s="13" t="n">
        <v>73.33</v>
      </c>
      <c r="Z122" s="13" t="n">
        <f aca="false">Y122*SQRT(AA122)</f>
        <v>146.66</v>
      </c>
      <c r="AA122" s="11" t="n">
        <v>4</v>
      </c>
      <c r="AB122" s="13" t="n">
        <v>347.7</v>
      </c>
      <c r="AC122" s="13" t="n">
        <v>49.67</v>
      </c>
      <c r="AD122" s="13" t="n">
        <f aca="false">AC122*SQRT(AE122)</f>
        <v>99.34</v>
      </c>
      <c r="AE122" s="11" t="n">
        <v>4</v>
      </c>
      <c r="AF122" s="11" t="n">
        <f aca="false">LN(AB122/X122)</f>
        <v>0.150194371012118</v>
      </c>
      <c r="AG122" s="11" t="n">
        <f aca="false">((AD122)^2/((AB122)^2 * AE122)) + ((Z122)^2/((X122)^2 * AA122))</f>
        <v>0.0804705621406998</v>
      </c>
      <c r="AH122" s="11" t="n">
        <f aca="false">1/AG122</f>
        <v>12.4269046145289</v>
      </c>
      <c r="AI122" s="11" t="n">
        <f aca="false">AH122/18</f>
        <v>0.690383589696052</v>
      </c>
      <c r="AJ122" s="11" t="n">
        <f aca="false">AF122*AI122</f>
        <v>0.103691729011487</v>
      </c>
      <c r="AK122" s="11" t="s">
        <v>134</v>
      </c>
      <c r="AL122" s="11" t="s">
        <v>69</v>
      </c>
      <c r="AM122" s="11" t="s">
        <v>70</v>
      </c>
      <c r="AN122" s="11" t="s">
        <v>58</v>
      </c>
      <c r="AO122" s="11" t="s">
        <v>141</v>
      </c>
      <c r="AP122" s="11" t="s">
        <v>142</v>
      </c>
      <c r="AQ122" s="11" t="s">
        <v>143</v>
      </c>
    </row>
    <row r="123" customFormat="false" ht="13.8" hidden="false" customHeight="false" outlineLevel="0" collapsed="false">
      <c r="A123" s="11" t="s">
        <v>137</v>
      </c>
      <c r="B123" s="11" t="n">
        <v>6</v>
      </c>
      <c r="C123" s="11" t="s">
        <v>138</v>
      </c>
      <c r="D123" s="11" t="n">
        <v>2017</v>
      </c>
      <c r="E123" s="11" t="s">
        <v>139</v>
      </c>
      <c r="F123" s="11" t="s">
        <v>46</v>
      </c>
      <c r="G123" s="1" t="n">
        <v>13.4</v>
      </c>
      <c r="H123" s="1" t="n">
        <v>567</v>
      </c>
      <c r="I123" s="1" t="n">
        <f aca="false">(G123 +10) / (H123/1000)</f>
        <v>41.2698412698413</v>
      </c>
      <c r="J123" s="1" t="n">
        <v>8.6</v>
      </c>
      <c r="K123" s="1" t="s">
        <v>74</v>
      </c>
      <c r="L123" s="11" t="s">
        <v>140</v>
      </c>
      <c r="M123" s="11" t="s">
        <v>144</v>
      </c>
      <c r="N123" s="11" t="s">
        <v>50</v>
      </c>
      <c r="O123" s="11" t="s">
        <v>50</v>
      </c>
      <c r="P123" s="11" t="s">
        <v>51</v>
      </c>
      <c r="Q123" s="11" t="s">
        <v>78</v>
      </c>
      <c r="R123" s="11" t="n">
        <v>0.8</v>
      </c>
      <c r="S123" s="11" t="s">
        <v>79</v>
      </c>
      <c r="T123" s="19" t="n">
        <v>41851</v>
      </c>
      <c r="U123" s="11" t="n">
        <v>1</v>
      </c>
      <c r="V123" s="18" t="s">
        <v>106</v>
      </c>
      <c r="W123" s="11" t="n">
        <f aca="false">R123*U123</f>
        <v>0.8</v>
      </c>
      <c r="X123" s="13" t="n">
        <v>344.58</v>
      </c>
      <c r="Y123" s="13" t="n">
        <v>93.97</v>
      </c>
      <c r="Z123" s="13" t="n">
        <f aca="false">Y123*SQRT(AA123)</f>
        <v>187.94</v>
      </c>
      <c r="AA123" s="11" t="n">
        <v>4</v>
      </c>
      <c r="AB123" s="13" t="n">
        <v>375.9</v>
      </c>
      <c r="AC123" s="13" t="n">
        <v>48.2</v>
      </c>
      <c r="AD123" s="13" t="n">
        <f aca="false">AC123*SQRT(AE123)</f>
        <v>96.4</v>
      </c>
      <c r="AE123" s="11" t="n">
        <v>4</v>
      </c>
      <c r="AF123" s="11" t="n">
        <f aca="false">LN(AB123/X123)</f>
        <v>0.0869968664658722</v>
      </c>
      <c r="AG123" s="11" t="n">
        <f aca="false">((AD123)^2/((AB123)^2 * AE123)) + ((Z123)^2/((X123)^2 * AA123))</f>
        <v>0.0908118947033227</v>
      </c>
      <c r="AH123" s="11" t="n">
        <f aca="false">1/AG123</f>
        <v>11.0117733284494</v>
      </c>
      <c r="AI123" s="11" t="n">
        <f aca="false">AH123/18</f>
        <v>0.611765184913853</v>
      </c>
      <c r="AJ123" s="11" t="n">
        <f aca="false">AF123*AI123</f>
        <v>0.0532216541004201</v>
      </c>
      <c r="AK123" s="11" t="s">
        <v>134</v>
      </c>
      <c r="AL123" s="11" t="s">
        <v>69</v>
      </c>
      <c r="AM123" s="11" t="s">
        <v>70</v>
      </c>
      <c r="AN123" s="11" t="s">
        <v>58</v>
      </c>
      <c r="AO123" s="11" t="s">
        <v>141</v>
      </c>
      <c r="AP123" s="11" t="s">
        <v>142</v>
      </c>
      <c r="AQ123" s="11" t="s">
        <v>143</v>
      </c>
    </row>
    <row r="124" customFormat="false" ht="13.8" hidden="false" customHeight="false" outlineLevel="0" collapsed="false">
      <c r="A124" s="11" t="s">
        <v>137</v>
      </c>
      <c r="B124" s="11" t="n">
        <v>6</v>
      </c>
      <c r="C124" s="11" t="s">
        <v>138</v>
      </c>
      <c r="D124" s="11" t="n">
        <v>2017</v>
      </c>
      <c r="E124" s="11" t="s">
        <v>139</v>
      </c>
      <c r="F124" s="11" t="s">
        <v>46</v>
      </c>
      <c r="G124" s="1" t="n">
        <v>13.4</v>
      </c>
      <c r="H124" s="1" t="n">
        <v>567</v>
      </c>
      <c r="I124" s="1" t="n">
        <f aca="false">(G124 +10) / (H124/1000)</f>
        <v>41.2698412698413</v>
      </c>
      <c r="J124" s="1" t="n">
        <v>8.6</v>
      </c>
      <c r="K124" s="1" t="s">
        <v>74</v>
      </c>
      <c r="L124" s="11" t="s">
        <v>140</v>
      </c>
      <c r="M124" s="11" t="s">
        <v>144</v>
      </c>
      <c r="N124" s="11" t="s">
        <v>50</v>
      </c>
      <c r="O124" s="11" t="s">
        <v>50</v>
      </c>
      <c r="P124" s="11" t="s">
        <v>51</v>
      </c>
      <c r="Q124" s="11" t="s">
        <v>78</v>
      </c>
      <c r="R124" s="11" t="n">
        <v>1.2</v>
      </c>
      <c r="S124" s="11" t="s">
        <v>79</v>
      </c>
      <c r="T124" s="19" t="n">
        <v>41870</v>
      </c>
      <c r="U124" s="11" t="n">
        <v>1</v>
      </c>
      <c r="V124" s="18" t="s">
        <v>106</v>
      </c>
      <c r="W124" s="11" t="n">
        <f aca="false">R124*U124</f>
        <v>1.2</v>
      </c>
      <c r="X124" s="13" t="n">
        <v>510.91</v>
      </c>
      <c r="Y124" s="13" t="n">
        <v>776.87</v>
      </c>
      <c r="Z124" s="13" t="n">
        <f aca="false">Y124*SQRT(AA124)</f>
        <v>1553.74</v>
      </c>
      <c r="AA124" s="11" t="n">
        <v>4</v>
      </c>
      <c r="AB124" s="13" t="n">
        <v>508.54</v>
      </c>
      <c r="AC124" s="13" t="n">
        <v>17.74</v>
      </c>
      <c r="AD124" s="13" t="n">
        <f aca="false">AC124*SQRT(AE124)</f>
        <v>35.48</v>
      </c>
      <c r="AE124" s="11" t="n">
        <v>4</v>
      </c>
      <c r="AF124" s="11" t="n">
        <f aca="false">LN(AB124/X124)</f>
        <v>-0.00464957431881973</v>
      </c>
      <c r="AG124" s="11" t="n">
        <f aca="false">((AD124)^2/((AB124)^2 * AE124)) + ((Z124)^2/((X124)^2 * AA124))</f>
        <v>2.31332372900202</v>
      </c>
      <c r="AH124" s="11" t="n">
        <f aca="false">1/AG124</f>
        <v>0.432278451763172</v>
      </c>
      <c r="AI124" s="11" t="n">
        <f aca="false">AH124/18</f>
        <v>0.0240154695423984</v>
      </c>
      <c r="AJ124" s="11" t="n">
        <f aca="false">AF124*AI124</f>
        <v>-0.000111661710438733</v>
      </c>
      <c r="AK124" s="11" t="s">
        <v>134</v>
      </c>
      <c r="AL124" s="11" t="s">
        <v>69</v>
      </c>
      <c r="AM124" s="11" t="s">
        <v>70</v>
      </c>
      <c r="AN124" s="11" t="s">
        <v>58</v>
      </c>
      <c r="AO124" s="11" t="s">
        <v>141</v>
      </c>
      <c r="AP124" s="11" t="s">
        <v>142</v>
      </c>
      <c r="AQ124" s="11" t="s">
        <v>143</v>
      </c>
    </row>
    <row r="125" customFormat="false" ht="13.8" hidden="false" customHeight="false" outlineLevel="0" collapsed="false">
      <c r="A125" s="11" t="s">
        <v>137</v>
      </c>
      <c r="B125" s="11" t="n">
        <v>6</v>
      </c>
      <c r="C125" s="11" t="s">
        <v>138</v>
      </c>
      <c r="D125" s="11" t="n">
        <v>2017</v>
      </c>
      <c r="E125" s="11" t="s">
        <v>139</v>
      </c>
      <c r="F125" s="11" t="s">
        <v>46</v>
      </c>
      <c r="G125" s="1" t="n">
        <v>13.4</v>
      </c>
      <c r="H125" s="1" t="n">
        <v>567</v>
      </c>
      <c r="I125" s="1" t="n">
        <f aca="false">(G125 +10) / (H125/1000)</f>
        <v>41.2698412698413</v>
      </c>
      <c r="J125" s="1" t="n">
        <v>8.6</v>
      </c>
      <c r="K125" s="1" t="s">
        <v>74</v>
      </c>
      <c r="L125" s="11" t="s">
        <v>140</v>
      </c>
      <c r="M125" s="11" t="s">
        <v>144</v>
      </c>
      <c r="N125" s="11" t="s">
        <v>50</v>
      </c>
      <c r="O125" s="11" t="s">
        <v>50</v>
      </c>
      <c r="P125" s="11" t="s">
        <v>51</v>
      </c>
      <c r="Q125" s="11" t="s">
        <v>78</v>
      </c>
      <c r="R125" s="11" t="n">
        <v>0.8</v>
      </c>
      <c r="S125" s="11" t="s">
        <v>79</v>
      </c>
      <c r="T125" s="19" t="n">
        <v>41870</v>
      </c>
      <c r="U125" s="11" t="n">
        <v>1</v>
      </c>
      <c r="V125" s="18" t="s">
        <v>106</v>
      </c>
      <c r="W125" s="11" t="n">
        <f aca="false">R125*U125</f>
        <v>0.8</v>
      </c>
      <c r="X125" s="13" t="n">
        <v>566.27</v>
      </c>
      <c r="Y125" s="13" t="n">
        <v>22.89</v>
      </c>
      <c r="Z125" s="13" t="n">
        <f aca="false">Y125*SQRT(AA125)</f>
        <v>45.78</v>
      </c>
      <c r="AA125" s="11" t="n">
        <v>4</v>
      </c>
      <c r="AB125" s="13" t="n">
        <v>626.51</v>
      </c>
      <c r="AC125" s="13" t="n">
        <v>51.8</v>
      </c>
      <c r="AD125" s="13" t="n">
        <f aca="false">AC125*SQRT(AE125)</f>
        <v>103.6</v>
      </c>
      <c r="AE125" s="11" t="n">
        <v>4</v>
      </c>
      <c r="AF125" s="11" t="n">
        <f aca="false">LN(AB125/X125)</f>
        <v>0.101093739638871</v>
      </c>
      <c r="AG125" s="11" t="n">
        <f aca="false">((AD125)^2/((AB125)^2 * AE125)) + ((Z125)^2/((X125)^2 * AA125))</f>
        <v>0.00846999433534949</v>
      </c>
      <c r="AH125" s="11" t="n">
        <f aca="false">1/AG125</f>
        <v>118.063833387291</v>
      </c>
      <c r="AI125" s="11" t="n">
        <f aca="false">AH125/18</f>
        <v>6.5591018548495</v>
      </c>
      <c r="AJ125" s="11" t="n">
        <f aca="false">AF125*AI125</f>
        <v>0.663084135178991</v>
      </c>
      <c r="AK125" s="11" t="s">
        <v>134</v>
      </c>
      <c r="AL125" s="11" t="s">
        <v>69</v>
      </c>
      <c r="AM125" s="11" t="s">
        <v>70</v>
      </c>
      <c r="AN125" s="11" t="s">
        <v>58</v>
      </c>
      <c r="AO125" s="11" t="s">
        <v>141</v>
      </c>
      <c r="AP125" s="11" t="s">
        <v>142</v>
      </c>
      <c r="AQ125" s="11" t="s">
        <v>143</v>
      </c>
    </row>
    <row r="126" customFormat="false" ht="13.8" hidden="false" customHeight="false" outlineLevel="0" collapsed="false">
      <c r="A126" s="11" t="s">
        <v>137</v>
      </c>
      <c r="B126" s="11" t="n">
        <v>6</v>
      </c>
      <c r="C126" s="11" t="s">
        <v>138</v>
      </c>
      <c r="D126" s="11" t="n">
        <v>2017</v>
      </c>
      <c r="E126" s="11" t="s">
        <v>139</v>
      </c>
      <c r="F126" s="11" t="s">
        <v>46</v>
      </c>
      <c r="G126" s="1" t="n">
        <v>13.4</v>
      </c>
      <c r="H126" s="1" t="n">
        <v>567</v>
      </c>
      <c r="I126" s="1" t="n">
        <f aca="false">(G126 +10) / (H126/1000)</f>
        <v>41.2698412698413</v>
      </c>
      <c r="J126" s="1" t="n">
        <v>8.6</v>
      </c>
      <c r="K126" s="1" t="s">
        <v>74</v>
      </c>
      <c r="L126" s="11" t="s">
        <v>140</v>
      </c>
      <c r="M126" s="11" t="s">
        <v>144</v>
      </c>
      <c r="N126" s="11" t="s">
        <v>50</v>
      </c>
      <c r="O126" s="11" t="s">
        <v>50</v>
      </c>
      <c r="P126" s="11" t="s">
        <v>51</v>
      </c>
      <c r="Q126" s="11" t="s">
        <v>78</v>
      </c>
      <c r="R126" s="11" t="n">
        <v>1.2</v>
      </c>
      <c r="S126" s="11" t="s">
        <v>79</v>
      </c>
      <c r="T126" s="19" t="n">
        <v>41900</v>
      </c>
      <c r="U126" s="11" t="n">
        <v>1</v>
      </c>
      <c r="V126" s="18" t="s">
        <v>106</v>
      </c>
      <c r="W126" s="11" t="n">
        <f aca="false">R126*U126</f>
        <v>1.2</v>
      </c>
      <c r="X126" s="13" t="n">
        <v>307.49</v>
      </c>
      <c r="Y126" s="13" t="n">
        <v>23.65</v>
      </c>
      <c r="Z126" s="13" t="n">
        <f aca="false">Y126*SQRT(AA126)</f>
        <v>47.3</v>
      </c>
      <c r="AA126" s="11" t="n">
        <v>4</v>
      </c>
      <c r="AB126" s="13" t="n">
        <v>347.7</v>
      </c>
      <c r="AC126" s="13" t="n">
        <v>8.28</v>
      </c>
      <c r="AD126" s="13" t="n">
        <f aca="false">AC126*SQRT(AE126)</f>
        <v>16.56</v>
      </c>
      <c r="AE126" s="11" t="n">
        <v>4</v>
      </c>
      <c r="AF126" s="11" t="n">
        <f aca="false">LN(AB126/X126)</f>
        <v>0.122897472621244</v>
      </c>
      <c r="AG126" s="11" t="n">
        <f aca="false">((AD126)^2/((AB126)^2 * AE126)) + ((Z126)^2/((X126)^2 * AA126))</f>
        <v>0.00648270947977404</v>
      </c>
      <c r="AH126" s="11" t="n">
        <f aca="false">1/AG126</f>
        <v>154.256488451316</v>
      </c>
      <c r="AI126" s="11" t="n">
        <f aca="false">AH126/18</f>
        <v>8.56980491396199</v>
      </c>
      <c r="AJ126" s="11" t="n">
        <f aca="false">AF126*AI126</f>
        <v>1.05320736478305</v>
      </c>
      <c r="AK126" s="11" t="s">
        <v>134</v>
      </c>
      <c r="AL126" s="11" t="s">
        <v>69</v>
      </c>
      <c r="AM126" s="11" t="s">
        <v>70</v>
      </c>
      <c r="AN126" s="11" t="s">
        <v>58</v>
      </c>
      <c r="AO126" s="11" t="s">
        <v>141</v>
      </c>
      <c r="AP126" s="11" t="s">
        <v>142</v>
      </c>
      <c r="AQ126" s="11" t="s">
        <v>143</v>
      </c>
    </row>
    <row r="127" customFormat="false" ht="13.8" hidden="false" customHeight="false" outlineLevel="0" collapsed="false">
      <c r="A127" s="11" t="s">
        <v>137</v>
      </c>
      <c r="B127" s="11" t="n">
        <v>6</v>
      </c>
      <c r="C127" s="11" t="s">
        <v>138</v>
      </c>
      <c r="D127" s="11" t="n">
        <v>2017</v>
      </c>
      <c r="E127" s="11" t="s">
        <v>139</v>
      </c>
      <c r="F127" s="11" t="s">
        <v>46</v>
      </c>
      <c r="G127" s="1" t="n">
        <v>13.4</v>
      </c>
      <c r="H127" s="1" t="n">
        <v>567</v>
      </c>
      <c r="I127" s="1" t="n">
        <f aca="false">(G127 +10) / (H127/1000)</f>
        <v>41.2698412698413</v>
      </c>
      <c r="J127" s="1" t="n">
        <v>8.6</v>
      </c>
      <c r="K127" s="1" t="s">
        <v>74</v>
      </c>
      <c r="L127" s="11" t="s">
        <v>140</v>
      </c>
      <c r="M127" s="11" t="s">
        <v>144</v>
      </c>
      <c r="N127" s="11" t="s">
        <v>50</v>
      </c>
      <c r="O127" s="11" t="s">
        <v>50</v>
      </c>
      <c r="P127" s="11" t="s">
        <v>51</v>
      </c>
      <c r="Q127" s="11" t="s">
        <v>78</v>
      </c>
      <c r="R127" s="11" t="n">
        <v>0.8</v>
      </c>
      <c r="S127" s="11" t="s">
        <v>79</v>
      </c>
      <c r="T127" s="19" t="n">
        <v>41900</v>
      </c>
      <c r="U127" s="11" t="n">
        <v>1</v>
      </c>
      <c r="V127" s="18" t="s">
        <v>106</v>
      </c>
      <c r="W127" s="11" t="n">
        <f aca="false">R127*U127</f>
        <v>0.8</v>
      </c>
      <c r="X127" s="13" t="n">
        <v>514.46</v>
      </c>
      <c r="Y127" s="13" t="n">
        <v>26.5</v>
      </c>
      <c r="Z127" s="13" t="n">
        <f aca="false">Y127*SQRT(AA127)</f>
        <v>53</v>
      </c>
      <c r="AA127" s="11" t="n">
        <v>4</v>
      </c>
      <c r="AB127" s="13" t="n">
        <v>607.73</v>
      </c>
      <c r="AC127" s="13" t="n">
        <v>39.76</v>
      </c>
      <c r="AD127" s="13" t="n">
        <f aca="false">AC127*SQRT(AE127)</f>
        <v>79.52</v>
      </c>
      <c r="AE127" s="11" t="n">
        <v>4</v>
      </c>
      <c r="AF127" s="11" t="n">
        <f aca="false">LN(AB127/X127)</f>
        <v>0.166612897518634</v>
      </c>
      <c r="AG127" s="11" t="n">
        <f aca="false">((AD127)^2/((AB127)^2 * AE127)) + ((Z127)^2/((X127)^2 * AA127))</f>
        <v>0.00693358554146079</v>
      </c>
      <c r="AH127" s="11" t="n">
        <f aca="false">1/AG127</f>
        <v>144.22552285831</v>
      </c>
      <c r="AI127" s="11" t="n">
        <f aca="false">AH127/18</f>
        <v>8.01252904768388</v>
      </c>
      <c r="AJ127" s="11" t="n">
        <f aca="false">AF127*AI127</f>
        <v>1.33499068108683</v>
      </c>
      <c r="AK127" s="11" t="s">
        <v>134</v>
      </c>
      <c r="AL127" s="11" t="s">
        <v>69</v>
      </c>
      <c r="AM127" s="11" t="s">
        <v>70</v>
      </c>
      <c r="AN127" s="11" t="s">
        <v>58</v>
      </c>
      <c r="AO127" s="11" t="s">
        <v>141</v>
      </c>
      <c r="AP127" s="11" t="s">
        <v>142</v>
      </c>
      <c r="AQ127" s="11" t="s">
        <v>143</v>
      </c>
    </row>
    <row r="128" customFormat="false" ht="13.8" hidden="false" customHeight="false" outlineLevel="0" collapsed="false">
      <c r="A128" s="11" t="s">
        <v>137</v>
      </c>
      <c r="B128" s="11" t="n">
        <v>6</v>
      </c>
      <c r="C128" s="11" t="s">
        <v>138</v>
      </c>
      <c r="D128" s="11" t="n">
        <v>2017</v>
      </c>
      <c r="E128" s="11" t="s">
        <v>139</v>
      </c>
      <c r="F128" s="11" t="s">
        <v>46</v>
      </c>
      <c r="G128" s="1" t="n">
        <v>13.4</v>
      </c>
      <c r="H128" s="1" t="n">
        <v>567</v>
      </c>
      <c r="I128" s="1" t="n">
        <f aca="false">(G128 +10) / (H128/1000)</f>
        <v>41.2698412698413</v>
      </c>
      <c r="J128" s="1" t="n">
        <v>8.6</v>
      </c>
      <c r="K128" s="1" t="s">
        <v>74</v>
      </c>
      <c r="L128" s="11" t="s">
        <v>140</v>
      </c>
      <c r="M128" s="11" t="s">
        <v>144</v>
      </c>
      <c r="N128" s="11" t="s">
        <v>50</v>
      </c>
      <c r="O128" s="11" t="s">
        <v>50</v>
      </c>
      <c r="P128" s="11" t="s">
        <v>51</v>
      </c>
      <c r="Q128" s="11" t="s">
        <v>78</v>
      </c>
      <c r="R128" s="11" t="n">
        <v>1.2</v>
      </c>
      <c r="S128" s="11" t="s">
        <v>79</v>
      </c>
      <c r="T128" s="19" t="n">
        <v>41919</v>
      </c>
      <c r="U128" s="11" t="n">
        <v>1</v>
      </c>
      <c r="V128" s="18" t="s">
        <v>106</v>
      </c>
      <c r="W128" s="11" t="n">
        <f aca="false">R128*U128</f>
        <v>1.2</v>
      </c>
      <c r="X128" s="13" t="n">
        <v>410.38</v>
      </c>
      <c r="Y128" s="13" t="n">
        <v>22.47</v>
      </c>
      <c r="Z128" s="13" t="n">
        <f aca="false">Y128*SQRT(AA128)</f>
        <v>44.94</v>
      </c>
      <c r="AA128" s="11" t="n">
        <v>4</v>
      </c>
      <c r="AB128" s="13" t="n">
        <v>421.02</v>
      </c>
      <c r="AC128" s="13" t="n">
        <v>18.93</v>
      </c>
      <c r="AD128" s="13" t="n">
        <f aca="false">AC128*SQRT(AE128)</f>
        <v>37.86</v>
      </c>
      <c r="AE128" s="11" t="n">
        <v>4</v>
      </c>
      <c r="AF128" s="11" t="n">
        <f aca="false">LN(AB128/X128)</f>
        <v>0.0255967787666507</v>
      </c>
      <c r="AG128" s="11" t="n">
        <f aca="false">((AD128)^2/((AB128)^2 * AE128)) + ((Z128)^2/((X128)^2 * AA128))</f>
        <v>0.0050196173247206</v>
      </c>
      <c r="AH128" s="11" t="n">
        <f aca="false">1/AG128</f>
        <v>199.218373694585</v>
      </c>
      <c r="AI128" s="11" t="n">
        <f aca="false">AH128/18</f>
        <v>11.0676874274769</v>
      </c>
      <c r="AJ128" s="11" t="n">
        <f aca="false">AF128*AI128</f>
        <v>0.283297146539568</v>
      </c>
      <c r="AK128" s="11" t="s">
        <v>134</v>
      </c>
      <c r="AL128" s="11" t="s">
        <v>69</v>
      </c>
      <c r="AM128" s="11" t="s">
        <v>70</v>
      </c>
      <c r="AN128" s="11" t="s">
        <v>58</v>
      </c>
      <c r="AO128" s="11" t="s">
        <v>141</v>
      </c>
      <c r="AP128" s="11" t="s">
        <v>142</v>
      </c>
      <c r="AQ128" s="11" t="s">
        <v>143</v>
      </c>
    </row>
    <row r="129" customFormat="false" ht="13.8" hidden="false" customHeight="false" outlineLevel="0" collapsed="false">
      <c r="A129" s="11" t="s">
        <v>137</v>
      </c>
      <c r="B129" s="11" t="n">
        <v>6</v>
      </c>
      <c r="C129" s="11" t="s">
        <v>138</v>
      </c>
      <c r="D129" s="11" t="n">
        <v>2017</v>
      </c>
      <c r="E129" s="11" t="s">
        <v>139</v>
      </c>
      <c r="F129" s="11" t="s">
        <v>46</v>
      </c>
      <c r="G129" s="1" t="n">
        <v>13.4</v>
      </c>
      <c r="H129" s="1" t="n">
        <v>567</v>
      </c>
      <c r="I129" s="1" t="n">
        <f aca="false">(G129 +10) / (H129/1000)</f>
        <v>41.2698412698413</v>
      </c>
      <c r="J129" s="1" t="n">
        <v>8.6</v>
      </c>
      <c r="K129" s="1" t="s">
        <v>74</v>
      </c>
      <c r="L129" s="11" t="s">
        <v>140</v>
      </c>
      <c r="M129" s="11" t="s">
        <v>144</v>
      </c>
      <c r="N129" s="11" t="s">
        <v>50</v>
      </c>
      <c r="O129" s="11" t="s">
        <v>50</v>
      </c>
      <c r="P129" s="11" t="s">
        <v>51</v>
      </c>
      <c r="Q129" s="11" t="s">
        <v>78</v>
      </c>
      <c r="R129" s="11" t="n">
        <v>0.8</v>
      </c>
      <c r="S129" s="11" t="s">
        <v>79</v>
      </c>
      <c r="T129" s="19" t="n">
        <v>41919</v>
      </c>
      <c r="U129" s="11" t="n">
        <v>1</v>
      </c>
      <c r="V129" s="18" t="s">
        <v>106</v>
      </c>
      <c r="W129" s="11" t="n">
        <f aca="false">R129*U129</f>
        <v>0.8</v>
      </c>
      <c r="X129" s="13" t="n">
        <v>459.04</v>
      </c>
      <c r="Y129" s="13" t="n">
        <v>18.07</v>
      </c>
      <c r="Z129" s="13" t="n">
        <f aca="false">Y129*SQRT(AA129)</f>
        <v>36.14</v>
      </c>
      <c r="AA129" s="11" t="n">
        <v>4</v>
      </c>
      <c r="AB129" s="13" t="n">
        <v>508.43</v>
      </c>
      <c r="AC129" s="13" t="n">
        <v>27.71</v>
      </c>
      <c r="AD129" s="13" t="n">
        <f aca="false">AC129*SQRT(AE129)</f>
        <v>55.42</v>
      </c>
      <c r="AE129" s="11" t="n">
        <v>4</v>
      </c>
      <c r="AF129" s="11" t="n">
        <f aca="false">LN(AB129/X129)</f>
        <v>0.102190193995905</v>
      </c>
      <c r="AG129" s="11" t="n">
        <f aca="false">((AD129)^2/((AB129)^2 * AE129)) + ((Z129)^2/((X129)^2 * AA129))</f>
        <v>0.00451995555656961</v>
      </c>
      <c r="AH129" s="11" t="n">
        <f aca="false">1/AG129</f>
        <v>221.241113432306</v>
      </c>
      <c r="AI129" s="11" t="n">
        <f aca="false">AH129/18</f>
        <v>12.2911729684615</v>
      </c>
      <c r="AJ129" s="11" t="n">
        <f aca="false">AF129*AI129</f>
        <v>1.2560373500843</v>
      </c>
      <c r="AK129" s="11" t="s">
        <v>134</v>
      </c>
      <c r="AL129" s="11" t="s">
        <v>69</v>
      </c>
      <c r="AM129" s="11" t="s">
        <v>70</v>
      </c>
      <c r="AN129" s="11" t="s">
        <v>58</v>
      </c>
      <c r="AO129" s="11" t="s">
        <v>141</v>
      </c>
      <c r="AP129" s="11" t="s">
        <v>142</v>
      </c>
      <c r="AQ129" s="11" t="s">
        <v>143</v>
      </c>
    </row>
    <row r="130" customFormat="false" ht="13.8" hidden="false" customHeight="false" outlineLevel="0" collapsed="false">
      <c r="A130" s="11" t="s">
        <v>145</v>
      </c>
      <c r="B130" s="11" t="n">
        <v>7</v>
      </c>
      <c r="C130" s="11" t="s">
        <v>146</v>
      </c>
      <c r="D130" s="11" t="n">
        <v>2010</v>
      </c>
      <c r="E130" s="11" t="s">
        <v>147</v>
      </c>
      <c r="F130" s="11" t="s">
        <v>46</v>
      </c>
      <c r="G130" s="1" t="n">
        <v>14.35</v>
      </c>
      <c r="H130" s="1" t="n">
        <v>1322</v>
      </c>
      <c r="I130" s="1" t="n">
        <f aca="false">(G130 +10) / (H130/1000)</f>
        <v>18.4190620272315</v>
      </c>
      <c r="J130" s="1" t="n">
        <v>5.8</v>
      </c>
      <c r="K130" s="1" t="s">
        <v>102</v>
      </c>
      <c r="L130" s="11" t="s">
        <v>89</v>
      </c>
      <c r="M130" s="11" t="s">
        <v>103</v>
      </c>
      <c r="N130" s="11" t="s">
        <v>77</v>
      </c>
      <c r="O130" s="11" t="s">
        <v>50</v>
      </c>
      <c r="P130" s="11" t="s">
        <v>104</v>
      </c>
      <c r="Q130" s="11" t="s">
        <v>52</v>
      </c>
      <c r="R130" s="11" t="n">
        <v>3</v>
      </c>
      <c r="S130" s="11" t="s">
        <v>53</v>
      </c>
      <c r="T130" s="12" t="n">
        <v>38991</v>
      </c>
      <c r="U130" s="11" t="n">
        <v>3.5</v>
      </c>
      <c r="V130" s="18" t="s">
        <v>106</v>
      </c>
      <c r="W130" s="11" t="n">
        <f aca="false">R130*U130</f>
        <v>10.5</v>
      </c>
      <c r="X130" s="20" t="n">
        <v>7670000</v>
      </c>
      <c r="Y130" s="20" t="n">
        <v>2530000</v>
      </c>
      <c r="Z130" s="20" t="n">
        <f aca="false">Y130*SQRT(AA130)</f>
        <v>4382088.54314926</v>
      </c>
      <c r="AA130" s="11" t="n">
        <v>3</v>
      </c>
      <c r="AB130" s="20" t="n">
        <v>4740000</v>
      </c>
      <c r="AC130" s="20" t="n">
        <v>1560000</v>
      </c>
      <c r="AD130" s="20" t="n">
        <f aca="false">AC130*SQRT(AE130)</f>
        <v>2701999.25980745</v>
      </c>
      <c r="AE130" s="11" t="n">
        <v>3</v>
      </c>
      <c r="AF130" s="11" t="n">
        <f aca="false">LN(AB130/X130)</f>
        <v>-0.48127947967218</v>
      </c>
      <c r="AG130" s="11" t="n">
        <f aca="false">((AD130)^2/((AB130)^2 * AE130)) + ((Z130)^2/((X130)^2 * AA130))</f>
        <v>0.217121341074084</v>
      </c>
      <c r="AH130" s="11" t="n">
        <f aca="false">1/AG130</f>
        <v>4.60571952555686</v>
      </c>
      <c r="AI130" s="11" t="n">
        <f aca="false">AH130/4</f>
        <v>1.15142988138922</v>
      </c>
      <c r="AJ130" s="11" t="n">
        <f aca="false">AF130*AI130</f>
        <v>-0.554159574194002</v>
      </c>
      <c r="AK130" s="11" t="s">
        <v>148</v>
      </c>
      <c r="AL130" s="11" t="s">
        <v>149</v>
      </c>
      <c r="AM130" s="11" t="s">
        <v>57</v>
      </c>
      <c r="AN130" s="11" t="s">
        <v>58</v>
      </c>
      <c r="AO130" s="11" t="s">
        <v>93</v>
      </c>
      <c r="AP130" s="11" t="s">
        <v>150</v>
      </c>
      <c r="AQ130" s="11" t="s">
        <v>151</v>
      </c>
    </row>
    <row r="131" customFormat="false" ht="13.8" hidden="false" customHeight="false" outlineLevel="0" collapsed="false">
      <c r="A131" s="11" t="s">
        <v>145</v>
      </c>
      <c r="B131" s="11" t="n">
        <v>7</v>
      </c>
      <c r="C131" s="11" t="s">
        <v>146</v>
      </c>
      <c r="D131" s="11" t="n">
        <v>2010</v>
      </c>
      <c r="E131" s="11" t="s">
        <v>147</v>
      </c>
      <c r="F131" s="11" t="s">
        <v>110</v>
      </c>
      <c r="G131" s="1" t="n">
        <v>14.35</v>
      </c>
      <c r="H131" s="1" t="n">
        <v>1322</v>
      </c>
      <c r="I131" s="1" t="n">
        <f aca="false">(G131 +10) / (H131/1000)</f>
        <v>18.4190620272315</v>
      </c>
      <c r="J131" s="1" t="n">
        <v>5.8</v>
      </c>
      <c r="K131" s="1" t="s">
        <v>102</v>
      </c>
      <c r="L131" s="11" t="s">
        <v>89</v>
      </c>
      <c r="M131" s="11" t="s">
        <v>103</v>
      </c>
      <c r="N131" s="11" t="s">
        <v>77</v>
      </c>
      <c r="O131" s="11" t="s">
        <v>50</v>
      </c>
      <c r="P131" s="11" t="s">
        <v>104</v>
      </c>
      <c r="Q131" s="11" t="s">
        <v>52</v>
      </c>
      <c r="R131" s="11" t="n">
        <v>3</v>
      </c>
      <c r="S131" s="11" t="s">
        <v>53</v>
      </c>
      <c r="T131" s="12" t="n">
        <v>38991</v>
      </c>
      <c r="U131" s="11" t="n">
        <v>3.5</v>
      </c>
      <c r="V131" s="18" t="s">
        <v>106</v>
      </c>
      <c r="W131" s="11" t="n">
        <f aca="false">R131*U131</f>
        <v>10.5</v>
      </c>
      <c r="X131" s="21" t="n">
        <v>4310000</v>
      </c>
      <c r="Y131" s="21" t="n">
        <v>1970000</v>
      </c>
      <c r="Z131" s="20" t="n">
        <f aca="false">Y131*SQRT(AA131)</f>
        <v>3412140.09091069</v>
      </c>
      <c r="AA131" s="15" t="n">
        <v>3</v>
      </c>
      <c r="AB131" s="20" t="n">
        <v>7070000</v>
      </c>
      <c r="AC131" s="20" t="n">
        <v>4530000</v>
      </c>
      <c r="AD131" s="20" t="n">
        <f aca="false">AC131*SQRT(AE131)</f>
        <v>7846190.15828701</v>
      </c>
      <c r="AE131" s="11" t="n">
        <v>3</v>
      </c>
      <c r="AF131" s="11" t="n">
        <f aca="false">LN(AB131/X131)</f>
        <v>0.494922575792825</v>
      </c>
      <c r="AG131" s="11" t="n">
        <f aca="false">((AD131)^2/((AB131)^2 * AE131)) + ((Z131)^2/((X131)^2 * AA131))</f>
        <v>0.619460970979958</v>
      </c>
      <c r="AH131" s="11" t="n">
        <f aca="false">1/AG131</f>
        <v>1.61430670671317</v>
      </c>
      <c r="AI131" s="11" t="n">
        <f aca="false">AH131/4</f>
        <v>0.403576676678293</v>
      </c>
      <c r="AJ131" s="11" t="n">
        <f aca="false">AF131*AI131</f>
        <v>0.199739208351529</v>
      </c>
      <c r="AK131" s="11" t="s">
        <v>148</v>
      </c>
      <c r="AL131" s="11" t="s">
        <v>149</v>
      </c>
      <c r="AM131" s="11" t="s">
        <v>57</v>
      </c>
      <c r="AN131" s="11" t="s">
        <v>58</v>
      </c>
      <c r="AO131" s="11" t="s">
        <v>93</v>
      </c>
      <c r="AP131" s="11" t="s">
        <v>150</v>
      </c>
      <c r="AQ131" s="11" t="s">
        <v>151</v>
      </c>
    </row>
    <row r="132" customFormat="false" ht="13.8" hidden="false" customHeight="false" outlineLevel="0" collapsed="false">
      <c r="A132" s="11" t="s">
        <v>145</v>
      </c>
      <c r="B132" s="11" t="n">
        <v>7</v>
      </c>
      <c r="C132" s="11" t="s">
        <v>146</v>
      </c>
      <c r="D132" s="11" t="n">
        <v>2010</v>
      </c>
      <c r="E132" s="11" t="s">
        <v>147</v>
      </c>
      <c r="F132" s="11" t="s">
        <v>46</v>
      </c>
      <c r="G132" s="1" t="n">
        <v>14.35</v>
      </c>
      <c r="H132" s="1" t="n">
        <v>1322</v>
      </c>
      <c r="I132" s="1" t="n">
        <f aca="false">(G132 +10) / (H132/1000)</f>
        <v>18.4190620272315</v>
      </c>
      <c r="J132" s="1" t="n">
        <v>5.8</v>
      </c>
      <c r="K132" s="1" t="s">
        <v>102</v>
      </c>
      <c r="L132" s="11" t="s">
        <v>89</v>
      </c>
      <c r="M132" s="11" t="s">
        <v>103</v>
      </c>
      <c r="N132" s="11" t="s">
        <v>77</v>
      </c>
      <c r="O132" s="11" t="s">
        <v>50</v>
      </c>
      <c r="P132" s="11" t="s">
        <v>104</v>
      </c>
      <c r="Q132" s="11" t="s">
        <v>52</v>
      </c>
      <c r="R132" s="11" t="n">
        <v>3</v>
      </c>
      <c r="S132" s="11" t="s">
        <v>53</v>
      </c>
      <c r="T132" s="12" t="n">
        <v>38991</v>
      </c>
      <c r="U132" s="11" t="n">
        <v>3.5</v>
      </c>
      <c r="V132" s="18" t="s">
        <v>106</v>
      </c>
      <c r="W132" s="11" t="n">
        <f aca="false">R132*U132</f>
        <v>10.5</v>
      </c>
      <c r="X132" s="20" t="n">
        <v>8780000</v>
      </c>
      <c r="Y132" s="20" t="n">
        <v>3920000</v>
      </c>
      <c r="Z132" s="20" t="n">
        <f aca="false">Y132*SQRT(AA132)</f>
        <v>6789639.16567</v>
      </c>
      <c r="AA132" s="11" t="n">
        <v>3</v>
      </c>
      <c r="AB132" s="20" t="n">
        <v>3920000</v>
      </c>
      <c r="AC132" s="20" t="n">
        <v>990000</v>
      </c>
      <c r="AD132" s="20" t="n">
        <f aca="false">AC132*SQRT(AE132)</f>
        <v>1714730.29949319</v>
      </c>
      <c r="AE132" s="11" t="n">
        <v>3</v>
      </c>
      <c r="AF132" s="11" t="n">
        <f aca="false">LN(AB132/X132)</f>
        <v>-0.806384753844654</v>
      </c>
      <c r="AG132" s="11" t="n">
        <f aca="false">((AD132)^2/((AB132)^2 * AE132)) + ((Z132)^2/((X132)^2 * AA132))</f>
        <v>0.263116807579246</v>
      </c>
      <c r="AH132" s="11" t="n">
        <f aca="false">1/AG132</f>
        <v>3.80059339120257</v>
      </c>
      <c r="AI132" s="11" t="n">
        <f aca="false">AH132/4</f>
        <v>0.950148347800642</v>
      </c>
      <c r="AJ132" s="11" t="n">
        <f aca="false">AF132*AI132</f>
        <v>-0.766185141557125</v>
      </c>
      <c r="AK132" s="11" t="s">
        <v>148</v>
      </c>
      <c r="AL132" s="11" t="s">
        <v>149</v>
      </c>
      <c r="AM132" s="11" t="s">
        <v>57</v>
      </c>
      <c r="AN132" s="11" t="s">
        <v>58</v>
      </c>
      <c r="AO132" s="11" t="s">
        <v>93</v>
      </c>
      <c r="AP132" s="11" t="s">
        <v>150</v>
      </c>
      <c r="AQ132" s="11" t="s">
        <v>151</v>
      </c>
    </row>
    <row r="133" customFormat="false" ht="13.8" hidden="false" customHeight="false" outlineLevel="0" collapsed="false">
      <c r="A133" s="11" t="s">
        <v>145</v>
      </c>
      <c r="B133" s="11" t="n">
        <v>7</v>
      </c>
      <c r="C133" s="11" t="s">
        <v>146</v>
      </c>
      <c r="D133" s="11" t="n">
        <v>2010</v>
      </c>
      <c r="E133" s="11" t="s">
        <v>147</v>
      </c>
      <c r="F133" s="11" t="s">
        <v>110</v>
      </c>
      <c r="G133" s="1" t="n">
        <v>14.35</v>
      </c>
      <c r="H133" s="1" t="n">
        <v>1322</v>
      </c>
      <c r="I133" s="1" t="n">
        <f aca="false">(G133 +10) / (H133/1000)</f>
        <v>18.4190620272315</v>
      </c>
      <c r="J133" s="1" t="n">
        <v>5.8</v>
      </c>
      <c r="K133" s="1" t="s">
        <v>102</v>
      </c>
      <c r="L133" s="11" t="s">
        <v>89</v>
      </c>
      <c r="M133" s="11" t="s">
        <v>103</v>
      </c>
      <c r="N133" s="11" t="s">
        <v>77</v>
      </c>
      <c r="O133" s="11" t="s">
        <v>50</v>
      </c>
      <c r="P133" s="11" t="s">
        <v>104</v>
      </c>
      <c r="Q133" s="11" t="s">
        <v>52</v>
      </c>
      <c r="R133" s="11" t="n">
        <v>3</v>
      </c>
      <c r="S133" s="11" t="s">
        <v>53</v>
      </c>
      <c r="T133" s="12" t="n">
        <v>38991</v>
      </c>
      <c r="U133" s="11" t="n">
        <v>3.5</v>
      </c>
      <c r="V133" s="18" t="s">
        <v>106</v>
      </c>
      <c r="W133" s="11" t="n">
        <f aca="false">R133*U133</f>
        <v>10.5</v>
      </c>
      <c r="X133" s="21" t="n">
        <v>3370000</v>
      </c>
      <c r="Y133" s="21" t="n">
        <v>1630000</v>
      </c>
      <c r="Z133" s="20" t="n">
        <f aca="false">Y133*SQRT(AA133)</f>
        <v>2823242.81633727</v>
      </c>
      <c r="AA133" s="15" t="n">
        <v>3</v>
      </c>
      <c r="AB133" s="20" t="n">
        <v>9830000</v>
      </c>
      <c r="AC133" s="20" t="n">
        <v>1670000</v>
      </c>
      <c r="AD133" s="20" t="n">
        <f aca="false">AC133*SQRT(AE133)</f>
        <v>2892524.84864003</v>
      </c>
      <c r="AE133" s="11" t="n">
        <v>3</v>
      </c>
      <c r="AF133" s="11" t="n">
        <f aca="false">LN(AB133/X133)</f>
        <v>1.0705261897948</v>
      </c>
      <c r="AG133" s="11" t="n">
        <f aca="false">((AD133)^2/((AB133)^2 * AE133)) + ((Z133)^2/((X133)^2 * AA133))</f>
        <v>0.262807848846123</v>
      </c>
      <c r="AH133" s="11" t="n">
        <f aca="false">1/AG133</f>
        <v>3.80506139520023</v>
      </c>
      <c r="AI133" s="11" t="n">
        <f aca="false">AH133/4</f>
        <v>0.951265348800058</v>
      </c>
      <c r="AJ133" s="11" t="n">
        <f aca="false">AF133*AI133</f>
        <v>1.01835446933475</v>
      </c>
      <c r="AK133" s="11" t="s">
        <v>148</v>
      </c>
      <c r="AL133" s="11" t="s">
        <v>149</v>
      </c>
      <c r="AM133" s="11" t="s">
        <v>57</v>
      </c>
      <c r="AN133" s="11" t="s">
        <v>58</v>
      </c>
      <c r="AO133" s="11" t="s">
        <v>93</v>
      </c>
      <c r="AP133" s="11" t="s">
        <v>150</v>
      </c>
      <c r="AQ133" s="11" t="s">
        <v>151</v>
      </c>
    </row>
    <row r="134" customFormat="false" ht="13.8" hidden="false" customHeight="false" outlineLevel="0" collapsed="false">
      <c r="A134" s="11" t="s">
        <v>145</v>
      </c>
      <c r="B134" s="11" t="n">
        <v>7</v>
      </c>
      <c r="C134" s="11" t="s">
        <v>146</v>
      </c>
      <c r="D134" s="11" t="n">
        <v>2010</v>
      </c>
      <c r="E134" s="11" t="s">
        <v>147</v>
      </c>
      <c r="F134" s="11" t="s">
        <v>46</v>
      </c>
      <c r="G134" s="1" t="n">
        <v>14.35</v>
      </c>
      <c r="H134" s="1" t="n">
        <v>1322</v>
      </c>
      <c r="I134" s="1" t="n">
        <f aca="false">(G134 +10) / (H134/1000)</f>
        <v>18.4190620272315</v>
      </c>
      <c r="J134" s="1" t="n">
        <v>5.8</v>
      </c>
      <c r="K134" s="1" t="s">
        <v>102</v>
      </c>
      <c r="L134" s="11" t="s">
        <v>89</v>
      </c>
      <c r="M134" s="11" t="s">
        <v>103</v>
      </c>
      <c r="N134" s="11" t="s">
        <v>77</v>
      </c>
      <c r="O134" s="11" t="s">
        <v>50</v>
      </c>
      <c r="P134" s="11" t="s">
        <v>104</v>
      </c>
      <c r="Q134" s="11" t="s">
        <v>52</v>
      </c>
      <c r="R134" s="11" t="n">
        <v>3</v>
      </c>
      <c r="S134" s="11" t="s">
        <v>53</v>
      </c>
      <c r="T134" s="12" t="n">
        <v>38991</v>
      </c>
      <c r="U134" s="11" t="n">
        <v>3.5</v>
      </c>
      <c r="V134" s="18" t="s">
        <v>106</v>
      </c>
      <c r="W134" s="11" t="n">
        <f aca="false">R134*U134</f>
        <v>10.5</v>
      </c>
      <c r="X134" s="20" t="n">
        <v>14800000</v>
      </c>
      <c r="Y134" s="20" t="n">
        <v>4400000</v>
      </c>
      <c r="Z134" s="20" t="n">
        <f aca="false">Y134*SQRT(AA134)</f>
        <v>7621023.55330306</v>
      </c>
      <c r="AA134" s="11" t="n">
        <v>3</v>
      </c>
      <c r="AB134" s="20" t="n">
        <v>26300000</v>
      </c>
      <c r="AC134" s="20" t="n">
        <v>9800000</v>
      </c>
      <c r="AD134" s="20" t="n">
        <f aca="false">AC134*SQRT(AE134)</f>
        <v>16974097.914175</v>
      </c>
      <c r="AE134" s="11" t="n">
        <v>3</v>
      </c>
      <c r="AF134" s="11" t="n">
        <f aca="false">LN(AB134/X134)</f>
        <v>0.574941758413649</v>
      </c>
      <c r="AG134" s="11" t="n">
        <f aca="false">((AD134)^2/((AB134)^2 * AE134)) + ((Z134)^2/((X134)^2 * AA134))</f>
        <v>0.227234010988489</v>
      </c>
      <c r="AH134" s="11" t="n">
        <f aca="false">1/AG134</f>
        <v>4.40074967497122</v>
      </c>
      <c r="AI134" s="11" t="n">
        <f aca="false">AH134/4</f>
        <v>1.10018741874281</v>
      </c>
      <c r="AJ134" s="11" t="n">
        <f aca="false">AF134*AI134</f>
        <v>0.632543689116562</v>
      </c>
      <c r="AK134" s="11" t="s">
        <v>148</v>
      </c>
      <c r="AL134" s="11" t="s">
        <v>149</v>
      </c>
      <c r="AM134" s="11" t="s">
        <v>64</v>
      </c>
      <c r="AN134" s="11" t="s">
        <v>58</v>
      </c>
      <c r="AO134" s="11" t="s">
        <v>93</v>
      </c>
      <c r="AP134" s="11" t="s">
        <v>150</v>
      </c>
      <c r="AQ134" s="11" t="s">
        <v>152</v>
      </c>
    </row>
    <row r="135" customFormat="false" ht="13.8" hidden="false" customHeight="false" outlineLevel="0" collapsed="false">
      <c r="A135" s="11" t="s">
        <v>145</v>
      </c>
      <c r="B135" s="11" t="n">
        <v>7</v>
      </c>
      <c r="C135" s="11" t="s">
        <v>146</v>
      </c>
      <c r="D135" s="11" t="n">
        <v>2010</v>
      </c>
      <c r="E135" s="11" t="s">
        <v>147</v>
      </c>
      <c r="F135" s="11" t="s">
        <v>110</v>
      </c>
      <c r="G135" s="1" t="n">
        <v>14.35</v>
      </c>
      <c r="H135" s="1" t="n">
        <v>1322</v>
      </c>
      <c r="I135" s="1" t="n">
        <f aca="false">(G135 +10) / (H135/1000)</f>
        <v>18.4190620272315</v>
      </c>
      <c r="J135" s="1" t="n">
        <v>5.8</v>
      </c>
      <c r="K135" s="1" t="s">
        <v>102</v>
      </c>
      <c r="L135" s="11" t="s">
        <v>89</v>
      </c>
      <c r="M135" s="11" t="s">
        <v>103</v>
      </c>
      <c r="N135" s="11" t="s">
        <v>77</v>
      </c>
      <c r="O135" s="11" t="s">
        <v>50</v>
      </c>
      <c r="P135" s="11" t="s">
        <v>104</v>
      </c>
      <c r="Q135" s="11" t="s">
        <v>52</v>
      </c>
      <c r="R135" s="11" t="n">
        <v>3</v>
      </c>
      <c r="S135" s="11" t="s">
        <v>53</v>
      </c>
      <c r="T135" s="12" t="n">
        <v>38991</v>
      </c>
      <c r="U135" s="11" t="n">
        <v>3.5</v>
      </c>
      <c r="V135" s="18" t="s">
        <v>106</v>
      </c>
      <c r="W135" s="11" t="n">
        <f aca="false">R135*U135</f>
        <v>10.5</v>
      </c>
      <c r="X135" s="21" t="n">
        <v>8320000</v>
      </c>
      <c r="Y135" s="21" t="n">
        <v>920000</v>
      </c>
      <c r="Z135" s="20" t="n">
        <f aca="false">Y135*SQRT(AA135)</f>
        <v>1593486.74296337</v>
      </c>
      <c r="AA135" s="15" t="n">
        <v>3</v>
      </c>
      <c r="AB135" s="20" t="n">
        <v>22600000</v>
      </c>
      <c r="AC135" s="20" t="n">
        <v>14100000</v>
      </c>
      <c r="AD135" s="20" t="n">
        <f aca="false">AC135*SQRT(AE135)</f>
        <v>24421916.3867212</v>
      </c>
      <c r="AE135" s="11" t="n">
        <v>3</v>
      </c>
      <c r="AF135" s="11" t="n">
        <f aca="false">LN(AB135/X135)</f>
        <v>0.999287651445123</v>
      </c>
      <c r="AG135" s="11" t="n">
        <f aca="false">((AD135)^2/((AB135)^2 * AE135)) + ((Z135)^2/((X135)^2 * AA135))</f>
        <v>0.401470736221021</v>
      </c>
      <c r="AH135" s="11" t="n">
        <f aca="false">1/AG135</f>
        <v>2.49084157269553</v>
      </c>
      <c r="AI135" s="11" t="n">
        <f aca="false">AH135/4</f>
        <v>0.622710393173882</v>
      </c>
      <c r="AJ135" s="11" t="n">
        <f aca="false">AF135*AI135</f>
        <v>0.622266806325198</v>
      </c>
      <c r="AK135" s="11" t="s">
        <v>148</v>
      </c>
      <c r="AL135" s="11" t="s">
        <v>149</v>
      </c>
      <c r="AM135" s="11" t="s">
        <v>64</v>
      </c>
      <c r="AN135" s="11" t="s">
        <v>58</v>
      </c>
      <c r="AO135" s="11" t="s">
        <v>93</v>
      </c>
      <c r="AP135" s="11" t="s">
        <v>150</v>
      </c>
      <c r="AQ135" s="11" t="s">
        <v>151</v>
      </c>
    </row>
    <row r="136" customFormat="false" ht="13.8" hidden="false" customHeight="false" outlineLevel="0" collapsed="false">
      <c r="A136" s="11" t="s">
        <v>145</v>
      </c>
      <c r="B136" s="11" t="n">
        <v>7</v>
      </c>
      <c r="C136" s="11" t="s">
        <v>146</v>
      </c>
      <c r="D136" s="11" t="n">
        <v>2010</v>
      </c>
      <c r="E136" s="11" t="s">
        <v>147</v>
      </c>
      <c r="F136" s="11" t="s">
        <v>46</v>
      </c>
      <c r="G136" s="1" t="n">
        <v>14.35</v>
      </c>
      <c r="H136" s="1" t="n">
        <v>1322</v>
      </c>
      <c r="I136" s="1" t="n">
        <f aca="false">(G136 +10) / (H136/1000)</f>
        <v>18.4190620272315</v>
      </c>
      <c r="J136" s="1" t="n">
        <v>5.8</v>
      </c>
      <c r="K136" s="1" t="s">
        <v>102</v>
      </c>
      <c r="L136" s="11" t="s">
        <v>89</v>
      </c>
      <c r="M136" s="11" t="s">
        <v>103</v>
      </c>
      <c r="N136" s="11" t="s">
        <v>77</v>
      </c>
      <c r="O136" s="11" t="s">
        <v>50</v>
      </c>
      <c r="P136" s="11" t="s">
        <v>104</v>
      </c>
      <c r="Q136" s="11" t="s">
        <v>52</v>
      </c>
      <c r="R136" s="11" t="n">
        <v>3</v>
      </c>
      <c r="S136" s="11" t="s">
        <v>53</v>
      </c>
      <c r="T136" s="12" t="n">
        <v>38991</v>
      </c>
      <c r="U136" s="11" t="n">
        <v>3.5</v>
      </c>
      <c r="V136" s="18" t="s">
        <v>106</v>
      </c>
      <c r="W136" s="11" t="n">
        <f aca="false">R136*U136</f>
        <v>10.5</v>
      </c>
      <c r="X136" s="20" t="n">
        <v>23400000</v>
      </c>
      <c r="Y136" s="20" t="n">
        <v>5600000</v>
      </c>
      <c r="Z136" s="20" t="n">
        <f aca="false">Y136*SQRT(AA136)</f>
        <v>9699484.52238571</v>
      </c>
      <c r="AA136" s="11" t="n">
        <v>3</v>
      </c>
      <c r="AB136" s="20" t="n">
        <v>16600000</v>
      </c>
      <c r="AC136" s="20" t="n">
        <v>7100000</v>
      </c>
      <c r="AD136" s="20" t="n">
        <f aca="false">AC136*SQRT(AE136)</f>
        <v>12297560.733739</v>
      </c>
      <c r="AE136" s="11" t="n">
        <v>3</v>
      </c>
      <c r="AF136" s="11" t="n">
        <f aca="false">LN(AB136/X136)</f>
        <v>-0.343333327001158</v>
      </c>
      <c r="AG136" s="11" t="n">
        <f aca="false">((AD136)^2/((AB136)^2 * AE136)) + ((Z136)^2/((X136)^2 * AA136))</f>
        <v>0.240208827939733</v>
      </c>
      <c r="AH136" s="11" t="n">
        <f aca="false">1/AG136</f>
        <v>4.16304433345345</v>
      </c>
      <c r="AI136" s="11" t="n">
        <f aca="false">AH136/4</f>
        <v>1.04076108336336</v>
      </c>
      <c r="AJ136" s="11" t="n">
        <f aca="false">AF136*AI136</f>
        <v>-0.357327965364473</v>
      </c>
      <c r="AK136" s="11" t="s">
        <v>148</v>
      </c>
      <c r="AL136" s="11" t="s">
        <v>149</v>
      </c>
      <c r="AM136" s="11" t="s">
        <v>64</v>
      </c>
      <c r="AN136" s="11" t="s">
        <v>58</v>
      </c>
      <c r="AO136" s="11" t="s">
        <v>93</v>
      </c>
      <c r="AP136" s="11" t="s">
        <v>150</v>
      </c>
      <c r="AQ136" s="11" t="s">
        <v>151</v>
      </c>
    </row>
    <row r="137" customFormat="false" ht="13.8" hidden="false" customHeight="false" outlineLevel="0" collapsed="false">
      <c r="A137" s="11" t="s">
        <v>145</v>
      </c>
      <c r="B137" s="11" t="n">
        <v>7</v>
      </c>
      <c r="C137" s="11" t="s">
        <v>146</v>
      </c>
      <c r="D137" s="11" t="n">
        <v>2010</v>
      </c>
      <c r="E137" s="11" t="s">
        <v>147</v>
      </c>
      <c r="F137" s="11" t="s">
        <v>110</v>
      </c>
      <c r="G137" s="1" t="n">
        <v>14.35</v>
      </c>
      <c r="H137" s="1" t="n">
        <v>1322</v>
      </c>
      <c r="I137" s="1" t="n">
        <f aca="false">(G137 +10) / (H137/1000)</f>
        <v>18.4190620272315</v>
      </c>
      <c r="J137" s="1" t="n">
        <v>5.8</v>
      </c>
      <c r="K137" s="1" t="s">
        <v>102</v>
      </c>
      <c r="L137" s="11" t="s">
        <v>89</v>
      </c>
      <c r="M137" s="11" t="s">
        <v>103</v>
      </c>
      <c r="N137" s="11" t="s">
        <v>77</v>
      </c>
      <c r="O137" s="11" t="s">
        <v>50</v>
      </c>
      <c r="P137" s="11" t="s">
        <v>104</v>
      </c>
      <c r="Q137" s="11" t="s">
        <v>52</v>
      </c>
      <c r="R137" s="11" t="n">
        <v>3</v>
      </c>
      <c r="S137" s="11" t="s">
        <v>53</v>
      </c>
      <c r="T137" s="12" t="n">
        <v>38991</v>
      </c>
      <c r="U137" s="11" t="n">
        <v>3.5</v>
      </c>
      <c r="V137" s="18" t="s">
        <v>106</v>
      </c>
      <c r="W137" s="11" t="n">
        <f aca="false">R137*U137</f>
        <v>10.5</v>
      </c>
      <c r="X137" s="21" t="n">
        <v>9350000</v>
      </c>
      <c r="Y137" s="21" t="n">
        <v>3950000</v>
      </c>
      <c r="Z137" s="20" t="n">
        <f aca="false">Y137*SQRT(AA137)</f>
        <v>6841600.68989707</v>
      </c>
      <c r="AA137" s="15" t="n">
        <v>3</v>
      </c>
      <c r="AB137" s="20" t="n">
        <v>25700000</v>
      </c>
      <c r="AC137" s="20" t="n">
        <v>11400000</v>
      </c>
      <c r="AD137" s="20" t="n">
        <f aca="false">AC137*SQRT(AE137)</f>
        <v>19745379.2062852</v>
      </c>
      <c r="AE137" s="11" t="n">
        <v>3</v>
      </c>
      <c r="AF137" s="11" t="n">
        <f aca="false">LN(AB137/X137)</f>
        <v>1.01111464860058</v>
      </c>
      <c r="AG137" s="11" t="n">
        <f aca="false">((AD137)^2/((AB137)^2 * AE137)) + ((Z137)^2/((X137)^2 * AA137))</f>
        <v>0.375235370515224</v>
      </c>
      <c r="AH137" s="11" t="n">
        <f aca="false">1/AG137</f>
        <v>2.66499397065615</v>
      </c>
      <c r="AI137" s="11" t="n">
        <f aca="false">AH137/4</f>
        <v>0.666248492664039</v>
      </c>
      <c r="AJ137" s="11" t="n">
        <f aca="false">AF137*AI137</f>
        <v>0.673653610540665</v>
      </c>
      <c r="AK137" s="11" t="s">
        <v>148</v>
      </c>
      <c r="AL137" s="11" t="s">
        <v>149</v>
      </c>
      <c r="AM137" s="11" t="s">
        <v>64</v>
      </c>
      <c r="AN137" s="11" t="s">
        <v>58</v>
      </c>
      <c r="AO137" s="11" t="s">
        <v>93</v>
      </c>
      <c r="AP137" s="11" t="s">
        <v>150</v>
      </c>
      <c r="AQ137" s="11" t="s">
        <v>151</v>
      </c>
    </row>
    <row r="138" customFormat="false" ht="13.8" hidden="false" customHeight="false" outlineLevel="0" collapsed="false">
      <c r="A138" s="11" t="s">
        <v>153</v>
      </c>
      <c r="B138" s="11" t="n">
        <v>8</v>
      </c>
      <c r="C138" s="11" t="s">
        <v>154</v>
      </c>
      <c r="D138" s="11" t="n">
        <v>2013</v>
      </c>
      <c r="E138" s="11" t="s">
        <v>155</v>
      </c>
      <c r="F138" s="11" t="s">
        <v>46</v>
      </c>
      <c r="G138" s="1" t="n">
        <v>8.65</v>
      </c>
      <c r="H138" s="1" t="n">
        <v>352.5</v>
      </c>
      <c r="I138" s="1" t="n">
        <f aca="false">(G138 +10) / (H138/1000)</f>
        <v>52.9078014184397</v>
      </c>
      <c r="J138" s="1" t="n">
        <v>7.9</v>
      </c>
      <c r="K138" s="1" t="s">
        <v>74</v>
      </c>
      <c r="L138" s="11" t="s">
        <v>89</v>
      </c>
      <c r="M138" s="11" t="s">
        <v>156</v>
      </c>
      <c r="N138" s="11" t="s">
        <v>77</v>
      </c>
      <c r="O138" s="11" t="s">
        <v>77</v>
      </c>
      <c r="P138" s="11" t="s">
        <v>91</v>
      </c>
      <c r="Q138" s="11" t="s">
        <v>78</v>
      </c>
      <c r="R138" s="11" t="n">
        <v>2.25</v>
      </c>
      <c r="S138" s="11" t="s">
        <v>53</v>
      </c>
      <c r="T138" s="12" t="n">
        <v>40878</v>
      </c>
      <c r="U138" s="11" t="n">
        <v>5</v>
      </c>
      <c r="V138" s="11" t="s">
        <v>54</v>
      </c>
      <c r="W138" s="11" t="n">
        <f aca="false">R138*U138</f>
        <v>11.25</v>
      </c>
      <c r="X138" s="13" t="n">
        <v>2.71</v>
      </c>
      <c r="Y138" s="13" t="n">
        <v>0.15</v>
      </c>
      <c r="Z138" s="13" t="n">
        <f aca="false">Y138*SQRT(AA138)</f>
        <v>0.335410196624968</v>
      </c>
      <c r="AA138" s="11" t="n">
        <v>5</v>
      </c>
      <c r="AB138" s="13" t="n">
        <v>2.59</v>
      </c>
      <c r="AC138" s="13" t="n">
        <v>0.12</v>
      </c>
      <c r="AD138" s="13" t="n">
        <f aca="false">AC138*SQRT(AE138)</f>
        <v>0.268328157299975</v>
      </c>
      <c r="AE138" s="11" t="n">
        <v>5</v>
      </c>
      <c r="AF138" s="11" t="n">
        <f aca="false">LN(AB138/X138)</f>
        <v>-0.0452907591801632</v>
      </c>
      <c r="AG138" s="11" t="n">
        <f aca="false">((AD138)^2/((AB138)^2 * AE138)) + ((Z138)^2/((X138)^2 * AA138))</f>
        <v>0.00521034229068399</v>
      </c>
      <c r="AH138" s="11" t="n">
        <f aca="false">1/AG138</f>
        <v>191.925970350928</v>
      </c>
      <c r="AI138" s="11" t="n">
        <f aca="false">AH138/2</f>
        <v>95.9629851754638</v>
      </c>
      <c r="AJ138" s="11" t="n">
        <f aca="false">AF138*AI138</f>
        <v>-4.3462364517915</v>
      </c>
      <c r="AK138" s="11" t="s">
        <v>68</v>
      </c>
      <c r="AL138" s="11" t="s">
        <v>56</v>
      </c>
      <c r="AM138" s="11" t="s">
        <v>57</v>
      </c>
      <c r="AN138" s="11" t="s">
        <v>58</v>
      </c>
      <c r="AO138" s="11" t="s">
        <v>59</v>
      </c>
      <c r="AP138" s="11" t="s">
        <v>157</v>
      </c>
      <c r="AQ138" s="11" t="s">
        <v>158</v>
      </c>
    </row>
    <row r="139" customFormat="false" ht="13.8" hidden="false" customHeight="false" outlineLevel="0" collapsed="false">
      <c r="A139" s="11" t="s">
        <v>153</v>
      </c>
      <c r="B139" s="11" t="n">
        <v>8</v>
      </c>
      <c r="C139" s="11" t="s">
        <v>154</v>
      </c>
      <c r="D139" s="11" t="n">
        <v>2013</v>
      </c>
      <c r="E139" s="11" t="s">
        <v>155</v>
      </c>
      <c r="F139" s="11" t="s">
        <v>110</v>
      </c>
      <c r="G139" s="1" t="n">
        <v>8.65</v>
      </c>
      <c r="H139" s="1" t="n">
        <v>352.5</v>
      </c>
      <c r="I139" s="1" t="n">
        <f aca="false">(G139 +10) / (H139/1000)</f>
        <v>52.9078014184397</v>
      </c>
      <c r="J139" s="1" t="n">
        <v>7.9</v>
      </c>
      <c r="K139" s="1" t="s">
        <v>74</v>
      </c>
      <c r="L139" s="11" t="s">
        <v>89</v>
      </c>
      <c r="M139" s="11" t="s">
        <v>156</v>
      </c>
      <c r="N139" s="11" t="s">
        <v>77</v>
      </c>
      <c r="O139" s="11" t="s">
        <v>77</v>
      </c>
      <c r="P139" s="11" t="s">
        <v>91</v>
      </c>
      <c r="Q139" s="11" t="s">
        <v>78</v>
      </c>
      <c r="R139" s="11" t="n">
        <v>2.25</v>
      </c>
      <c r="S139" s="11" t="s">
        <v>53</v>
      </c>
      <c r="T139" s="12" t="n">
        <v>40878</v>
      </c>
      <c r="U139" s="11" t="n">
        <v>5</v>
      </c>
      <c r="V139" s="11" t="s">
        <v>54</v>
      </c>
      <c r="W139" s="11" t="n">
        <f aca="false">R139*U139</f>
        <v>11.25</v>
      </c>
      <c r="X139" s="14" t="n">
        <v>2.69</v>
      </c>
      <c r="Y139" s="14" t="n">
        <v>0.19</v>
      </c>
      <c r="Z139" s="13" t="n">
        <f aca="false">Y139*SQRT(AA139)</f>
        <v>0.42485291572496</v>
      </c>
      <c r="AA139" s="15" t="n">
        <v>5</v>
      </c>
      <c r="AB139" s="13" t="n">
        <v>2.77</v>
      </c>
      <c r="AC139" s="13" t="n">
        <v>0.26</v>
      </c>
      <c r="AD139" s="13" t="n">
        <f aca="false">AC139*SQRT(AE139)</f>
        <v>0.581377674149945</v>
      </c>
      <c r="AE139" s="11" t="n">
        <v>5</v>
      </c>
      <c r="AF139" s="11" t="n">
        <f aca="false">LN(AB139/X139)</f>
        <v>0.0293061265854995</v>
      </c>
      <c r="AG139" s="11" t="n">
        <f aca="false">((AD139)^2/((AB139)^2 * AE139)) + ((Z139)^2/((X139)^2 * AA139))</f>
        <v>0.0137991034286042</v>
      </c>
      <c r="AH139" s="11" t="n">
        <f aca="false">1/AG139</f>
        <v>72.4684763161567</v>
      </c>
      <c r="AI139" s="11" t="n">
        <f aca="false">AH139/2</f>
        <v>36.2342381580783</v>
      </c>
      <c r="AJ139" s="11" t="n">
        <f aca="false">AF139*AI139</f>
        <v>1.06188517018978</v>
      </c>
      <c r="AK139" s="11" t="s">
        <v>68</v>
      </c>
      <c r="AL139" s="11" t="s">
        <v>56</v>
      </c>
      <c r="AM139" s="11" t="s">
        <v>57</v>
      </c>
      <c r="AN139" s="11" t="s">
        <v>58</v>
      </c>
      <c r="AO139" s="11" t="s">
        <v>59</v>
      </c>
      <c r="AP139" s="11" t="s">
        <v>159</v>
      </c>
      <c r="AQ139" s="11" t="s">
        <v>158</v>
      </c>
    </row>
    <row r="140" customFormat="false" ht="13.8" hidden="false" customHeight="false" outlineLevel="0" collapsed="false">
      <c r="A140" s="11" t="s">
        <v>153</v>
      </c>
      <c r="B140" s="11" t="n">
        <v>8</v>
      </c>
      <c r="C140" s="11" t="s">
        <v>154</v>
      </c>
      <c r="D140" s="11" t="n">
        <v>2013</v>
      </c>
      <c r="E140" s="11" t="s">
        <v>155</v>
      </c>
      <c r="F140" s="11" t="s">
        <v>46</v>
      </c>
      <c r="G140" s="1" t="n">
        <v>8.65</v>
      </c>
      <c r="H140" s="1" t="n">
        <v>352.5</v>
      </c>
      <c r="I140" s="1" t="n">
        <f aca="false">(G140 +10) / (H140/1000)</f>
        <v>52.9078014184397</v>
      </c>
      <c r="J140" s="1" t="n">
        <v>7.9</v>
      </c>
      <c r="K140" s="1" t="s">
        <v>74</v>
      </c>
      <c r="L140" s="11" t="s">
        <v>89</v>
      </c>
      <c r="M140" s="11" t="s">
        <v>156</v>
      </c>
      <c r="N140" s="11" t="s">
        <v>77</v>
      </c>
      <c r="O140" s="11" t="s">
        <v>77</v>
      </c>
      <c r="P140" s="11" t="s">
        <v>91</v>
      </c>
      <c r="Q140" s="11" t="s">
        <v>78</v>
      </c>
      <c r="R140" s="11" t="n">
        <v>2.25</v>
      </c>
      <c r="S140" s="11" t="s">
        <v>53</v>
      </c>
      <c r="T140" s="12" t="n">
        <v>40878</v>
      </c>
      <c r="U140" s="11" t="n">
        <v>5</v>
      </c>
      <c r="V140" s="11" t="s">
        <v>54</v>
      </c>
      <c r="W140" s="11" t="n">
        <f aca="false">R140*U140</f>
        <v>11.25</v>
      </c>
      <c r="X140" s="13" t="n">
        <v>0.47</v>
      </c>
      <c r="Y140" s="13" t="n">
        <v>0.02</v>
      </c>
      <c r="Z140" s="13" t="n">
        <f aca="false">Y140*SQRT(AA140)</f>
        <v>0.0447213595499958</v>
      </c>
      <c r="AA140" s="11" t="n">
        <v>5</v>
      </c>
      <c r="AB140" s="13" t="n">
        <v>0.51</v>
      </c>
      <c r="AC140" s="13" t="n">
        <v>0.03</v>
      </c>
      <c r="AD140" s="13" t="n">
        <f aca="false">AC140*SQRT(AE140)</f>
        <v>0.0670820393249937</v>
      </c>
      <c r="AE140" s="11" t="n">
        <v>5</v>
      </c>
      <c r="AF140" s="11" t="n">
        <f aca="false">LN(AB140/X140)</f>
        <v>0.0816780310142673</v>
      </c>
      <c r="AG140" s="11" t="n">
        <f aca="false">((AD140)^2/((AB140)^2 * AE140)) + ((Z140)^2/((X140)^2 * AA140))</f>
        <v>0.00527098171838703</v>
      </c>
      <c r="AH140" s="11" t="n">
        <f aca="false">1/AG140</f>
        <v>189.717979197623</v>
      </c>
      <c r="AI140" s="11" t="n">
        <f aca="false">AH140/2</f>
        <v>94.8589895988114</v>
      </c>
      <c r="AJ140" s="11" t="n">
        <f aca="false">AF140*AI140</f>
        <v>7.74789549443377</v>
      </c>
      <c r="AK140" s="11" t="s">
        <v>68</v>
      </c>
      <c r="AL140" s="11" t="s">
        <v>56</v>
      </c>
      <c r="AM140" s="11" t="s">
        <v>64</v>
      </c>
      <c r="AN140" s="11" t="s">
        <v>58</v>
      </c>
      <c r="AO140" s="11" t="s">
        <v>59</v>
      </c>
      <c r="AP140" s="11" t="s">
        <v>160</v>
      </c>
      <c r="AQ140" s="11" t="s">
        <v>158</v>
      </c>
    </row>
    <row r="141" customFormat="false" ht="13.8" hidden="false" customHeight="false" outlineLevel="0" collapsed="false">
      <c r="A141" s="11" t="s">
        <v>153</v>
      </c>
      <c r="B141" s="11" t="n">
        <v>8</v>
      </c>
      <c r="C141" s="11" t="s">
        <v>154</v>
      </c>
      <c r="D141" s="11" t="n">
        <v>2013</v>
      </c>
      <c r="E141" s="11" t="s">
        <v>155</v>
      </c>
      <c r="F141" s="11" t="s">
        <v>110</v>
      </c>
      <c r="G141" s="1" t="n">
        <v>8.65</v>
      </c>
      <c r="H141" s="1" t="n">
        <v>352.5</v>
      </c>
      <c r="I141" s="1" t="n">
        <f aca="false">(G141 +10) / (H141/1000)</f>
        <v>52.9078014184397</v>
      </c>
      <c r="J141" s="1" t="n">
        <v>7.9</v>
      </c>
      <c r="K141" s="1" t="s">
        <v>74</v>
      </c>
      <c r="L141" s="11" t="s">
        <v>89</v>
      </c>
      <c r="M141" s="11" t="s">
        <v>156</v>
      </c>
      <c r="N141" s="11" t="s">
        <v>77</v>
      </c>
      <c r="O141" s="11" t="s">
        <v>77</v>
      </c>
      <c r="P141" s="11" t="s">
        <v>91</v>
      </c>
      <c r="Q141" s="11" t="s">
        <v>78</v>
      </c>
      <c r="R141" s="11" t="n">
        <v>2.25</v>
      </c>
      <c r="S141" s="11" t="s">
        <v>53</v>
      </c>
      <c r="T141" s="12" t="n">
        <v>40878</v>
      </c>
      <c r="U141" s="11" t="n">
        <v>5</v>
      </c>
      <c r="V141" s="11" t="s">
        <v>54</v>
      </c>
      <c r="W141" s="11" t="n">
        <f aca="false">R141*U141</f>
        <v>11.25</v>
      </c>
      <c r="X141" s="14" t="n">
        <v>0.52</v>
      </c>
      <c r="Y141" s="14" t="n">
        <v>0.02</v>
      </c>
      <c r="Z141" s="13" t="n">
        <f aca="false">Y141*SQRT(AA141)</f>
        <v>0.0447213595499958</v>
      </c>
      <c r="AA141" s="15" t="n">
        <v>5</v>
      </c>
      <c r="AB141" s="13" t="n">
        <v>0.5</v>
      </c>
      <c r="AC141" s="13" t="n">
        <v>0.04</v>
      </c>
      <c r="AD141" s="13" t="n">
        <f aca="false">AC141*SQRT(AE141)</f>
        <v>0.0894427190999916</v>
      </c>
      <c r="AE141" s="11" t="n">
        <v>5</v>
      </c>
      <c r="AF141" s="11" t="n">
        <f aca="false">LN(AB141/X141)</f>
        <v>-0.0392207131532814</v>
      </c>
      <c r="AG141" s="11" t="n">
        <f aca="false">((AD141)^2/((AB141)^2 * AE141)) + ((Z141)^2/((X141)^2 * AA141))</f>
        <v>0.0078792899408284</v>
      </c>
      <c r="AH141" s="11" t="n">
        <f aca="false">1/AG141</f>
        <v>126.914989486332</v>
      </c>
      <c r="AI141" s="11" t="n">
        <f aca="false">AH141/2</f>
        <v>63.4574947431661</v>
      </c>
      <c r="AJ141" s="11" t="n">
        <f aca="false">AF141*AI141</f>
        <v>-2.48884819874758</v>
      </c>
      <c r="AK141" s="11" t="s">
        <v>68</v>
      </c>
      <c r="AL141" s="11" t="s">
        <v>56</v>
      </c>
      <c r="AM141" s="11" t="s">
        <v>64</v>
      </c>
      <c r="AN141" s="11" t="s">
        <v>58</v>
      </c>
      <c r="AO141" s="11" t="s">
        <v>59</v>
      </c>
      <c r="AP141" s="11" t="s">
        <v>161</v>
      </c>
      <c r="AQ141" s="11" t="s">
        <v>158</v>
      </c>
    </row>
    <row r="142" customFormat="false" ht="13.8" hidden="false" customHeight="false" outlineLevel="0" collapsed="false">
      <c r="A142" s="11" t="s">
        <v>153</v>
      </c>
      <c r="B142" s="11" t="n">
        <v>8</v>
      </c>
      <c r="C142" s="11" t="s">
        <v>154</v>
      </c>
      <c r="D142" s="11" t="n">
        <v>2013</v>
      </c>
      <c r="E142" s="11" t="s">
        <v>155</v>
      </c>
      <c r="F142" s="11" t="s">
        <v>46</v>
      </c>
      <c r="G142" s="1" t="n">
        <v>8.65</v>
      </c>
      <c r="H142" s="1" t="n">
        <v>352.5</v>
      </c>
      <c r="I142" s="1" t="n">
        <f aca="false">(G142 +10) / (H142/1000)</f>
        <v>52.9078014184397</v>
      </c>
      <c r="J142" s="1" t="n">
        <v>7.9</v>
      </c>
      <c r="K142" s="1" t="s">
        <v>74</v>
      </c>
      <c r="L142" s="11" t="s">
        <v>89</v>
      </c>
      <c r="M142" s="11" t="s">
        <v>156</v>
      </c>
      <c r="N142" s="11" t="s">
        <v>77</v>
      </c>
      <c r="O142" s="11" t="s">
        <v>77</v>
      </c>
      <c r="P142" s="11" t="s">
        <v>91</v>
      </c>
      <c r="Q142" s="11" t="s">
        <v>78</v>
      </c>
      <c r="R142" s="11" t="n">
        <v>2.25</v>
      </c>
      <c r="S142" s="11" t="s">
        <v>53</v>
      </c>
      <c r="T142" s="12" t="n">
        <v>40878</v>
      </c>
      <c r="U142" s="11" t="n">
        <v>5</v>
      </c>
      <c r="V142" s="11" t="s">
        <v>54</v>
      </c>
      <c r="W142" s="11" t="n">
        <f aca="false">R142*U142</f>
        <v>11.25</v>
      </c>
      <c r="X142" s="13" t="n">
        <v>1.21</v>
      </c>
      <c r="Y142" s="13" t="n">
        <v>0.08</v>
      </c>
      <c r="Z142" s="13" t="n">
        <f aca="false">Y142*SQRT(AA142)</f>
        <v>0.178885438199983</v>
      </c>
      <c r="AA142" s="11" t="n">
        <v>5</v>
      </c>
      <c r="AB142" s="13" t="n">
        <v>1.14</v>
      </c>
      <c r="AC142" s="13" t="n">
        <v>0.07</v>
      </c>
      <c r="AD142" s="13" t="n">
        <f aca="false">AC142*SQRT(AE142)</f>
        <v>0.156524758424985</v>
      </c>
      <c r="AE142" s="11" t="n">
        <v>5</v>
      </c>
      <c r="AF142" s="11" t="n">
        <f aca="false">LN(AB142/X142)</f>
        <v>-0.0595920972022457</v>
      </c>
      <c r="AG142" s="11" t="n">
        <f aca="false">((AD142)^2/((AB142)^2 * AE142)) + ((Z142)^2/((X142)^2 * AA142))</f>
        <v>0.00814167700384092</v>
      </c>
      <c r="AH142" s="11" t="n">
        <f aca="false">1/AG142</f>
        <v>122.824818465316</v>
      </c>
      <c r="AI142" s="11" t="n">
        <f aca="false">AH142/2</f>
        <v>61.4124092326581</v>
      </c>
      <c r="AJ142" s="11" t="n">
        <f aca="false">AF142*AI142</f>
        <v>-3.65969426041665</v>
      </c>
      <c r="AK142" s="11" t="s">
        <v>68</v>
      </c>
      <c r="AL142" s="11" t="s">
        <v>56</v>
      </c>
      <c r="AM142" s="11" t="s">
        <v>67</v>
      </c>
      <c r="AN142" s="11" t="s">
        <v>58</v>
      </c>
      <c r="AO142" s="11" t="s">
        <v>59</v>
      </c>
      <c r="AP142" s="11" t="s">
        <v>162</v>
      </c>
      <c r="AQ142" s="11" t="s">
        <v>158</v>
      </c>
    </row>
    <row r="143" customFormat="false" ht="13.8" hidden="false" customHeight="false" outlineLevel="0" collapsed="false">
      <c r="A143" s="11" t="s">
        <v>153</v>
      </c>
      <c r="B143" s="11" t="n">
        <v>8</v>
      </c>
      <c r="C143" s="11" t="s">
        <v>154</v>
      </c>
      <c r="D143" s="11" t="n">
        <v>2013</v>
      </c>
      <c r="E143" s="11" t="s">
        <v>155</v>
      </c>
      <c r="F143" s="11" t="s">
        <v>110</v>
      </c>
      <c r="G143" s="1" t="n">
        <v>8.65</v>
      </c>
      <c r="H143" s="1" t="n">
        <v>352.5</v>
      </c>
      <c r="I143" s="1" t="n">
        <f aca="false">(G143 +10) / (H143/1000)</f>
        <v>52.9078014184397</v>
      </c>
      <c r="J143" s="1" t="n">
        <v>7.9</v>
      </c>
      <c r="K143" s="1" t="s">
        <v>74</v>
      </c>
      <c r="L143" s="11" t="s">
        <v>89</v>
      </c>
      <c r="M143" s="11" t="s">
        <v>156</v>
      </c>
      <c r="N143" s="11" t="s">
        <v>77</v>
      </c>
      <c r="O143" s="11" t="s">
        <v>77</v>
      </c>
      <c r="P143" s="11" t="s">
        <v>91</v>
      </c>
      <c r="Q143" s="11" t="s">
        <v>78</v>
      </c>
      <c r="R143" s="11" t="n">
        <v>2.25</v>
      </c>
      <c r="S143" s="11" t="s">
        <v>53</v>
      </c>
      <c r="T143" s="12" t="n">
        <v>40878</v>
      </c>
      <c r="U143" s="11" t="n">
        <v>5</v>
      </c>
      <c r="V143" s="11" t="s">
        <v>54</v>
      </c>
      <c r="W143" s="11" t="n">
        <f aca="false">R143*U143</f>
        <v>11.25</v>
      </c>
      <c r="X143" s="14" t="n">
        <v>1.07</v>
      </c>
      <c r="Y143" s="14" t="n">
        <v>0.1</v>
      </c>
      <c r="Z143" s="13" t="n">
        <f aca="false">Y143*SQRT(AA143)</f>
        <v>0.223606797749979</v>
      </c>
      <c r="AA143" s="15" t="n">
        <v>5</v>
      </c>
      <c r="AB143" s="13" t="n">
        <v>1.21</v>
      </c>
      <c r="AC143" s="13" t="n">
        <v>0.17</v>
      </c>
      <c r="AD143" s="13" t="n">
        <f aca="false">AC143*SQRT(AE143)</f>
        <v>0.380131556174964</v>
      </c>
      <c r="AE143" s="11" t="n">
        <v>5</v>
      </c>
      <c r="AF143" s="11" t="n">
        <f aca="false">LN(AB143/X143)</f>
        <v>0.122961711134835</v>
      </c>
      <c r="AG143" s="11" t="n">
        <f aca="false">((AD143)^2/((AB143)^2 * AE143)) + ((Z143)^2/((X143)^2 * AA143))</f>
        <v>0.0284734761427827</v>
      </c>
      <c r="AH143" s="11" t="n">
        <f aca="false">1/AG143</f>
        <v>35.1204045120945</v>
      </c>
      <c r="AI143" s="11" t="n">
        <f aca="false">AH143/2</f>
        <v>17.5602022560472</v>
      </c>
      <c r="AJ143" s="11" t="n">
        <f aca="false">AF143*AI143</f>
        <v>2.15923251727736</v>
      </c>
      <c r="AK143" s="11" t="s">
        <v>68</v>
      </c>
      <c r="AL143" s="11" t="s">
        <v>56</v>
      </c>
      <c r="AM143" s="11" t="s">
        <v>67</v>
      </c>
      <c r="AN143" s="11" t="s">
        <v>58</v>
      </c>
      <c r="AO143" s="11" t="s">
        <v>59</v>
      </c>
      <c r="AP143" s="11" t="s">
        <v>163</v>
      </c>
      <c r="AQ143" s="11" t="s">
        <v>158</v>
      </c>
    </row>
    <row r="144" customFormat="false" ht="13.8" hidden="false" customHeight="false" outlineLevel="0" collapsed="false">
      <c r="A144" s="11" t="s">
        <v>153</v>
      </c>
      <c r="B144" s="11" t="n">
        <v>8</v>
      </c>
      <c r="C144" s="11" t="s">
        <v>154</v>
      </c>
      <c r="D144" s="11" t="n">
        <v>2013</v>
      </c>
      <c r="E144" s="11" t="s">
        <v>155</v>
      </c>
      <c r="F144" s="11" t="s">
        <v>46</v>
      </c>
      <c r="G144" s="1" t="n">
        <v>8.65</v>
      </c>
      <c r="H144" s="1" t="n">
        <v>352.5</v>
      </c>
      <c r="I144" s="1" t="n">
        <f aca="false">(G144 +10) / (H144/1000)</f>
        <v>52.9078014184397</v>
      </c>
      <c r="J144" s="1" t="n">
        <v>7.9</v>
      </c>
      <c r="K144" s="1" t="s">
        <v>74</v>
      </c>
      <c r="L144" s="11" t="s">
        <v>89</v>
      </c>
      <c r="M144" s="11" t="s">
        <v>156</v>
      </c>
      <c r="N144" s="11" t="s">
        <v>77</v>
      </c>
      <c r="O144" s="11" t="s">
        <v>77</v>
      </c>
      <c r="P144" s="11" t="s">
        <v>91</v>
      </c>
      <c r="Q144" s="11" t="s">
        <v>78</v>
      </c>
      <c r="R144" s="11" t="n">
        <v>2.25</v>
      </c>
      <c r="S144" s="11" t="s">
        <v>53</v>
      </c>
      <c r="T144" s="12" t="n">
        <v>40878</v>
      </c>
      <c r="U144" s="11" t="n">
        <v>5</v>
      </c>
      <c r="V144" s="11" t="s">
        <v>54</v>
      </c>
      <c r="W144" s="11" t="n">
        <f aca="false">R144*U144</f>
        <v>11.25</v>
      </c>
      <c r="X144" s="13" t="n">
        <v>1.5</v>
      </c>
      <c r="Y144" s="13" t="n">
        <v>0.06</v>
      </c>
      <c r="Z144" s="13" t="n">
        <f aca="false">Y144*SQRT(AA144)</f>
        <v>0.134164078649987</v>
      </c>
      <c r="AA144" s="11" t="n">
        <v>5</v>
      </c>
      <c r="AB144" s="13" t="n">
        <v>1.45</v>
      </c>
      <c r="AC144" s="13" t="n">
        <v>0.05</v>
      </c>
      <c r="AD144" s="13" t="n">
        <f aca="false">AC144*SQRT(AE144)</f>
        <v>0.11180339887499</v>
      </c>
      <c r="AE144" s="11" t="n">
        <v>5</v>
      </c>
      <c r="AF144" s="11" t="n">
        <f aca="false">LN(AB144/X144)</f>
        <v>-0.0339015516756813</v>
      </c>
      <c r="AG144" s="11" t="n">
        <f aca="false">((AD144)^2/((AB144)^2 * AE144)) + ((Z144)^2/((X144)^2 * AA144))</f>
        <v>0.00278906064209275</v>
      </c>
      <c r="AH144" s="11" t="n">
        <f aca="false">1/AG144</f>
        <v>358.543656207367</v>
      </c>
      <c r="AI144" s="11" t="n">
        <f aca="false">AH144/2</f>
        <v>179.271828103683</v>
      </c>
      <c r="AJ144" s="11" t="n">
        <f aca="false">AF144*AI144</f>
        <v>-6.07759314445087</v>
      </c>
      <c r="AK144" s="11" t="s">
        <v>68</v>
      </c>
      <c r="AL144" s="11" t="s">
        <v>56</v>
      </c>
      <c r="AM144" s="11" t="s">
        <v>66</v>
      </c>
      <c r="AN144" s="11" t="s">
        <v>58</v>
      </c>
      <c r="AO144" s="11" t="s">
        <v>59</v>
      </c>
      <c r="AP144" s="11" t="s">
        <v>164</v>
      </c>
      <c r="AQ144" s="11" t="s">
        <v>158</v>
      </c>
    </row>
    <row r="145" customFormat="false" ht="13.8" hidden="false" customHeight="false" outlineLevel="0" collapsed="false">
      <c r="A145" s="11" t="s">
        <v>153</v>
      </c>
      <c r="B145" s="11" t="n">
        <v>8</v>
      </c>
      <c r="C145" s="11" t="s">
        <v>154</v>
      </c>
      <c r="D145" s="11" t="n">
        <v>2013</v>
      </c>
      <c r="E145" s="11" t="s">
        <v>155</v>
      </c>
      <c r="F145" s="11" t="s">
        <v>110</v>
      </c>
      <c r="G145" s="1" t="n">
        <v>8.65</v>
      </c>
      <c r="H145" s="1" t="n">
        <v>352.5</v>
      </c>
      <c r="I145" s="1" t="n">
        <f aca="false">(G145 +10) / (H145/1000)</f>
        <v>52.9078014184397</v>
      </c>
      <c r="J145" s="1" t="n">
        <v>7.9</v>
      </c>
      <c r="K145" s="1" t="s">
        <v>74</v>
      </c>
      <c r="L145" s="11" t="s">
        <v>89</v>
      </c>
      <c r="M145" s="11" t="s">
        <v>156</v>
      </c>
      <c r="N145" s="11" t="s">
        <v>77</v>
      </c>
      <c r="O145" s="11" t="s">
        <v>77</v>
      </c>
      <c r="P145" s="11" t="s">
        <v>91</v>
      </c>
      <c r="Q145" s="11" t="s">
        <v>78</v>
      </c>
      <c r="R145" s="11" t="n">
        <v>2.25</v>
      </c>
      <c r="S145" s="11" t="s">
        <v>53</v>
      </c>
      <c r="T145" s="12" t="n">
        <v>40878</v>
      </c>
      <c r="U145" s="11" t="n">
        <v>5</v>
      </c>
      <c r="V145" s="11" t="s">
        <v>54</v>
      </c>
      <c r="W145" s="11" t="n">
        <f aca="false">R145*U145</f>
        <v>11.25</v>
      </c>
      <c r="X145" s="14" t="n">
        <v>1.63</v>
      </c>
      <c r="Y145" s="14" t="n">
        <v>0.09</v>
      </c>
      <c r="Z145" s="13" t="n">
        <f aca="false">Y145*SQRT(AA145)</f>
        <v>0.201246117974981</v>
      </c>
      <c r="AA145" s="15" t="n">
        <v>5</v>
      </c>
      <c r="AB145" s="13" t="n">
        <v>1.56</v>
      </c>
      <c r="AC145" s="13" t="n">
        <v>0.09</v>
      </c>
      <c r="AD145" s="13" t="n">
        <f aca="false">AC145*SQRT(AE145)</f>
        <v>0.201246117974981</v>
      </c>
      <c r="AE145" s="11" t="n">
        <v>5</v>
      </c>
      <c r="AF145" s="11" t="n">
        <f aca="false">LN(AB145/X145)</f>
        <v>-0.0438941935572252</v>
      </c>
      <c r="AG145" s="11" t="n">
        <f aca="false">((AD145)^2/((AB145)^2 * AE145)) + ((Z145)^2/((X145)^2 * AA145))</f>
        <v>0.00637706810513031</v>
      </c>
      <c r="AH145" s="11" t="n">
        <f aca="false">1/AG145</f>
        <v>156.811873970031</v>
      </c>
      <c r="AI145" s="11" t="n">
        <f aca="false">AH145/2</f>
        <v>78.4059369850156</v>
      </c>
      <c r="AJ145" s="11" t="n">
        <f aca="false">AF145*AI145</f>
        <v>-3.44156537405588</v>
      </c>
      <c r="AK145" s="11" t="s">
        <v>68</v>
      </c>
      <c r="AL145" s="11" t="s">
        <v>56</v>
      </c>
      <c r="AM145" s="11" t="s">
        <v>66</v>
      </c>
      <c r="AN145" s="11" t="s">
        <v>58</v>
      </c>
      <c r="AO145" s="11" t="s">
        <v>59</v>
      </c>
      <c r="AP145" s="11" t="s">
        <v>165</v>
      </c>
      <c r="AQ145" s="11" t="s">
        <v>158</v>
      </c>
    </row>
    <row r="146" customFormat="false" ht="13.8" hidden="false" customHeight="false" outlineLevel="0" collapsed="false">
      <c r="A146" s="11" t="s">
        <v>153</v>
      </c>
      <c r="B146" s="11" t="n">
        <v>8</v>
      </c>
      <c r="C146" s="11" t="s">
        <v>154</v>
      </c>
      <c r="D146" s="11" t="n">
        <v>2013</v>
      </c>
      <c r="E146" s="11" t="s">
        <v>155</v>
      </c>
      <c r="F146" s="11" t="s">
        <v>46</v>
      </c>
      <c r="G146" s="1" t="n">
        <v>8.65</v>
      </c>
      <c r="H146" s="1" t="n">
        <v>352.5</v>
      </c>
      <c r="I146" s="1" t="n">
        <f aca="false">(G146 +10) / (H146/1000)</f>
        <v>52.9078014184397</v>
      </c>
      <c r="J146" s="1" t="n">
        <v>7.9</v>
      </c>
      <c r="K146" s="1" t="s">
        <v>74</v>
      </c>
      <c r="L146" s="11" t="s">
        <v>89</v>
      </c>
      <c r="M146" s="11" t="s">
        <v>156</v>
      </c>
      <c r="N146" s="11" t="s">
        <v>77</v>
      </c>
      <c r="O146" s="11" t="s">
        <v>77</v>
      </c>
      <c r="P146" s="11" t="s">
        <v>91</v>
      </c>
      <c r="Q146" s="11" t="s">
        <v>78</v>
      </c>
      <c r="R146" s="11" t="n">
        <v>2.25</v>
      </c>
      <c r="S146" s="11" t="s">
        <v>53</v>
      </c>
      <c r="T146" s="12" t="n">
        <v>40878</v>
      </c>
      <c r="U146" s="11" t="n">
        <v>5</v>
      </c>
      <c r="V146" s="11" t="s">
        <v>54</v>
      </c>
      <c r="W146" s="11" t="n">
        <f aca="false">R146*U146</f>
        <v>11.25</v>
      </c>
      <c r="X146" s="13" t="n">
        <v>3.18</v>
      </c>
      <c r="Y146" s="13" t="n">
        <v>0.16</v>
      </c>
      <c r="Z146" s="13" t="n">
        <f aca="false">Y146*SQRT(AA146)</f>
        <v>0.357770876399966</v>
      </c>
      <c r="AA146" s="11" t="n">
        <v>5</v>
      </c>
      <c r="AB146" s="13" t="n">
        <v>3.1</v>
      </c>
      <c r="AC146" s="13" t="n">
        <v>0.15</v>
      </c>
      <c r="AD146" s="13" t="n">
        <f aca="false">AC146*SQRT(AE146)</f>
        <v>0.335410196624968</v>
      </c>
      <c r="AE146" s="11" t="n">
        <v>5</v>
      </c>
      <c r="AF146" s="11" t="n">
        <f aca="false">LN(AB146/X146)</f>
        <v>-0.0254790853009849</v>
      </c>
      <c r="AG146" s="11" t="n">
        <f aca="false">((AD146)^2/((AB146)^2 * AE146)) + ((Z146)^2/((X146)^2 * AA146))</f>
        <v>0.00487285656360901</v>
      </c>
      <c r="AH146" s="11" t="n">
        <f aca="false">1/AG146</f>
        <v>205.218435417964</v>
      </c>
      <c r="AI146" s="11" t="n">
        <f aca="false">AH146/2</f>
        <v>102.609217708982</v>
      </c>
      <c r="AJ146" s="11" t="n">
        <f aca="false">AF146*AI146</f>
        <v>-2.61438901067449</v>
      </c>
      <c r="AK146" s="11" t="s">
        <v>68</v>
      </c>
      <c r="AL146" s="11" t="s">
        <v>56</v>
      </c>
      <c r="AM146" s="11" t="s">
        <v>127</v>
      </c>
      <c r="AN146" s="11" t="s">
        <v>58</v>
      </c>
      <c r="AO146" s="11" t="s">
        <v>59</v>
      </c>
      <c r="AP146" s="11" t="s">
        <v>157</v>
      </c>
      <c r="AQ146" s="11" t="s">
        <v>158</v>
      </c>
    </row>
    <row r="147" customFormat="false" ht="13.8" hidden="false" customHeight="false" outlineLevel="0" collapsed="false">
      <c r="A147" s="11" t="s">
        <v>153</v>
      </c>
      <c r="B147" s="11" t="n">
        <v>8</v>
      </c>
      <c r="C147" s="11" t="s">
        <v>154</v>
      </c>
      <c r="D147" s="11" t="n">
        <v>2013</v>
      </c>
      <c r="E147" s="11" t="s">
        <v>155</v>
      </c>
      <c r="F147" s="11" t="s">
        <v>110</v>
      </c>
      <c r="G147" s="1" t="n">
        <v>8.65</v>
      </c>
      <c r="H147" s="1" t="n">
        <v>352.5</v>
      </c>
      <c r="I147" s="1" t="n">
        <f aca="false">(G147 +10) / (H147/1000)</f>
        <v>52.9078014184397</v>
      </c>
      <c r="J147" s="1" t="n">
        <v>7.9</v>
      </c>
      <c r="K147" s="1" t="s">
        <v>74</v>
      </c>
      <c r="L147" s="11" t="s">
        <v>89</v>
      </c>
      <c r="M147" s="11" t="s">
        <v>156</v>
      </c>
      <c r="N147" s="11" t="s">
        <v>77</v>
      </c>
      <c r="O147" s="11" t="s">
        <v>77</v>
      </c>
      <c r="P147" s="11" t="s">
        <v>91</v>
      </c>
      <c r="Q147" s="11" t="s">
        <v>78</v>
      </c>
      <c r="R147" s="11" t="n">
        <v>2.25</v>
      </c>
      <c r="S147" s="11" t="s">
        <v>53</v>
      </c>
      <c r="T147" s="12" t="n">
        <v>40878</v>
      </c>
      <c r="U147" s="11" t="n">
        <v>5</v>
      </c>
      <c r="V147" s="11" t="s">
        <v>54</v>
      </c>
      <c r="W147" s="11" t="n">
        <f aca="false">R147*U147</f>
        <v>11.25</v>
      </c>
      <c r="X147" s="14" t="n">
        <v>3.21</v>
      </c>
      <c r="Y147" s="14" t="n">
        <v>0.22</v>
      </c>
      <c r="Z147" s="13" t="n">
        <f aca="false">Y147*SQRT(AA147)</f>
        <v>0.491934955049954</v>
      </c>
      <c r="AA147" s="15" t="n">
        <v>5</v>
      </c>
      <c r="AB147" s="13" t="n">
        <v>3.27</v>
      </c>
      <c r="AC147" s="13" t="n">
        <v>0.3</v>
      </c>
      <c r="AD147" s="13" t="n">
        <f aca="false">AC147*SQRT(AE147)</f>
        <v>0.670820393249937</v>
      </c>
      <c r="AE147" s="11" t="n">
        <v>5</v>
      </c>
      <c r="AF147" s="11" t="n">
        <f aca="false">LN(AB147/X147)</f>
        <v>0.0185190477672375</v>
      </c>
      <c r="AG147" s="11" t="n">
        <f aca="false">((AD147)^2/((AB147)^2 * AE147)) + ((Z147)^2/((X147)^2 * AA147))</f>
        <v>0.0131139593158238</v>
      </c>
      <c r="AH147" s="11" t="n">
        <f aca="false">1/AG147</f>
        <v>76.2546211953976</v>
      </c>
      <c r="AI147" s="11" t="n">
        <f aca="false">AH147/2</f>
        <v>38.1273105976988</v>
      </c>
      <c r="AJ147" s="11" t="n">
        <f aca="false">AF147*AI147</f>
        <v>0.706081486195085</v>
      </c>
      <c r="AK147" s="11" t="s">
        <v>68</v>
      </c>
      <c r="AL147" s="11" t="s">
        <v>56</v>
      </c>
      <c r="AM147" s="11" t="s">
        <v>127</v>
      </c>
      <c r="AN147" s="11" t="s">
        <v>58</v>
      </c>
      <c r="AO147" s="11" t="s">
        <v>59</v>
      </c>
      <c r="AP147" s="11" t="s">
        <v>159</v>
      </c>
      <c r="AQ147" s="11" t="s">
        <v>158</v>
      </c>
    </row>
    <row r="148" customFormat="false" ht="13.8" hidden="false" customHeight="false" outlineLevel="0" collapsed="false">
      <c r="A148" s="11" t="s">
        <v>166</v>
      </c>
      <c r="B148" s="11" t="n">
        <v>9</v>
      </c>
      <c r="C148" s="11" t="s">
        <v>167</v>
      </c>
      <c r="D148" s="11" t="n">
        <v>2013</v>
      </c>
      <c r="E148" s="11" t="s">
        <v>45</v>
      </c>
      <c r="F148" s="11" t="s">
        <v>46</v>
      </c>
      <c r="G148" s="22" t="n">
        <v>9.45</v>
      </c>
      <c r="H148" s="22" t="n">
        <v>664.7</v>
      </c>
      <c r="I148" s="1" t="n">
        <f aca="false">(G148 +10) / (H148/1000)</f>
        <v>29.2613208966451</v>
      </c>
      <c r="J148" s="1" t="n">
        <v>7</v>
      </c>
      <c r="K148" s="1" t="s">
        <v>47</v>
      </c>
      <c r="L148" s="11" t="s">
        <v>140</v>
      </c>
      <c r="M148" s="11" t="s">
        <v>76</v>
      </c>
      <c r="N148" s="11" t="s">
        <v>50</v>
      </c>
      <c r="O148" s="11" t="s">
        <v>50</v>
      </c>
      <c r="P148" s="11" t="s">
        <v>51</v>
      </c>
      <c r="Q148" s="11" t="s">
        <v>52</v>
      </c>
      <c r="R148" s="11" t="n">
        <v>2.5</v>
      </c>
      <c r="S148" s="11" t="s">
        <v>53</v>
      </c>
      <c r="T148" s="12" t="n">
        <v>39873</v>
      </c>
      <c r="U148" s="11" t="n">
        <v>2.5</v>
      </c>
      <c r="V148" s="18" t="s">
        <v>106</v>
      </c>
      <c r="W148" s="11" t="n">
        <f aca="false">R148*U148</f>
        <v>6.25</v>
      </c>
      <c r="X148" s="13" t="n">
        <v>206.6</v>
      </c>
      <c r="Y148" s="13" t="n">
        <v>26.7</v>
      </c>
      <c r="Z148" s="13" t="n">
        <f aca="false">Y148*SQRT(AA148)</f>
        <v>53.4</v>
      </c>
      <c r="AA148" s="11" t="n">
        <v>4</v>
      </c>
      <c r="AB148" s="13" t="n">
        <v>245.8</v>
      </c>
      <c r="AC148" s="13" t="n">
        <v>40.72</v>
      </c>
      <c r="AD148" s="13" t="n">
        <f aca="false">AC148*SQRT(AE148)</f>
        <v>81.44</v>
      </c>
      <c r="AE148" s="11" t="n">
        <v>4</v>
      </c>
      <c r="AF148" s="11" t="n">
        <f aca="false">LN(AB148/X148)</f>
        <v>0.173733640446396</v>
      </c>
      <c r="AG148" s="11" t="n">
        <f aca="false">((AD148)^2/((AB148)^2 * AE148)) + ((Z148)^2/((X148)^2 * AA148))</f>
        <v>0.0441460227353087</v>
      </c>
      <c r="AH148" s="11" t="n">
        <f aca="false">1/AG148</f>
        <v>22.6520972454487</v>
      </c>
      <c r="AI148" s="11" t="n">
        <f aca="false">AH148/16</f>
        <v>1.41575607784054</v>
      </c>
      <c r="AJ148" s="11" t="n">
        <f aca="false">AF148*AI148</f>
        <v>0.245964457387348</v>
      </c>
      <c r="AK148" s="11" t="s">
        <v>68</v>
      </c>
      <c r="AL148" s="11" t="s">
        <v>69</v>
      </c>
      <c r="AM148" s="11" t="s">
        <v>70</v>
      </c>
      <c r="AN148" s="11" t="s">
        <v>168</v>
      </c>
      <c r="AO148" s="11" t="s">
        <v>59</v>
      </c>
      <c r="AP148" s="11" t="s">
        <v>169</v>
      </c>
      <c r="AQ148" s="11" t="s">
        <v>170</v>
      </c>
    </row>
    <row r="149" customFormat="false" ht="13.8" hidden="false" customHeight="false" outlineLevel="0" collapsed="false">
      <c r="A149" s="11" t="s">
        <v>166</v>
      </c>
      <c r="B149" s="11" t="n">
        <v>9</v>
      </c>
      <c r="C149" s="11" t="s">
        <v>167</v>
      </c>
      <c r="D149" s="11" t="n">
        <v>2013</v>
      </c>
      <c r="E149" s="11" t="s">
        <v>45</v>
      </c>
      <c r="F149" s="11" t="s">
        <v>46</v>
      </c>
      <c r="G149" s="22" t="n">
        <v>9.45</v>
      </c>
      <c r="H149" s="22" t="n">
        <v>664.7</v>
      </c>
      <c r="I149" s="1" t="n">
        <f aca="false">(G149 +10) / (H149/1000)</f>
        <v>29.2613208966451</v>
      </c>
      <c r="J149" s="1" t="n">
        <v>7</v>
      </c>
      <c r="K149" s="1" t="s">
        <v>47</v>
      </c>
      <c r="L149" s="11" t="s">
        <v>140</v>
      </c>
      <c r="M149" s="11" t="s">
        <v>76</v>
      </c>
      <c r="N149" s="11" t="s">
        <v>50</v>
      </c>
      <c r="O149" s="11" t="s">
        <v>50</v>
      </c>
      <c r="P149" s="11" t="s">
        <v>51</v>
      </c>
      <c r="Q149" s="11" t="s">
        <v>52</v>
      </c>
      <c r="R149" s="11" t="n">
        <v>2.5</v>
      </c>
      <c r="S149" s="11" t="s">
        <v>53</v>
      </c>
      <c r="T149" s="12" t="n">
        <v>39965</v>
      </c>
      <c r="U149" s="11" t="n">
        <v>2.5</v>
      </c>
      <c r="V149" s="18" t="s">
        <v>106</v>
      </c>
      <c r="W149" s="11" t="n">
        <f aca="false">R149*U149</f>
        <v>6.25</v>
      </c>
      <c r="X149" s="13" t="n">
        <v>225.2</v>
      </c>
      <c r="Y149" s="13" t="n">
        <v>26.7</v>
      </c>
      <c r="Z149" s="13" t="n">
        <f aca="false">Y149*SQRT(AA149)</f>
        <v>53.4</v>
      </c>
      <c r="AA149" s="11" t="n">
        <v>4</v>
      </c>
      <c r="AB149" s="13" t="n">
        <v>200.8</v>
      </c>
      <c r="AC149" s="13" t="n">
        <v>18.04</v>
      </c>
      <c r="AD149" s="13" t="n">
        <f aca="false">AC149*SQRT(AE149)</f>
        <v>36.08</v>
      </c>
      <c r="AE149" s="11" t="n">
        <v>4</v>
      </c>
      <c r="AF149" s="11" t="n">
        <f aca="false">LN(AB149/X149)</f>
        <v>-0.114679508447961</v>
      </c>
      <c r="AG149" s="11" t="n">
        <f aca="false">((AD149)^2/((AB149)^2 * AE149)) + ((Z149)^2/((X149)^2 * AA149))</f>
        <v>0.0221281169831434</v>
      </c>
      <c r="AH149" s="11" t="n">
        <f aca="false">1/AG149</f>
        <v>45.1913735254461</v>
      </c>
      <c r="AI149" s="11" t="n">
        <f aca="false">AH149/16</f>
        <v>2.82446084534038</v>
      </c>
      <c r="AJ149" s="11" t="n">
        <f aca="false">AF149*AI149</f>
        <v>-0.323907781374147</v>
      </c>
      <c r="AK149" s="11" t="s">
        <v>68</v>
      </c>
      <c r="AL149" s="11" t="s">
        <v>69</v>
      </c>
      <c r="AM149" s="11" t="s">
        <v>70</v>
      </c>
      <c r="AN149" s="11" t="s">
        <v>168</v>
      </c>
      <c r="AO149" s="11" t="s">
        <v>59</v>
      </c>
      <c r="AP149" s="11" t="s">
        <v>171</v>
      </c>
      <c r="AQ149" s="11" t="s">
        <v>170</v>
      </c>
    </row>
    <row r="150" customFormat="false" ht="13.8" hidden="false" customHeight="false" outlineLevel="0" collapsed="false">
      <c r="A150" s="11" t="s">
        <v>166</v>
      </c>
      <c r="B150" s="11" t="n">
        <v>9</v>
      </c>
      <c r="C150" s="11" t="s">
        <v>167</v>
      </c>
      <c r="D150" s="11" t="n">
        <v>2013</v>
      </c>
      <c r="E150" s="11" t="s">
        <v>45</v>
      </c>
      <c r="F150" s="11" t="s">
        <v>46</v>
      </c>
      <c r="G150" s="22" t="n">
        <v>9.45</v>
      </c>
      <c r="H150" s="22" t="n">
        <v>664.7</v>
      </c>
      <c r="I150" s="1" t="n">
        <f aca="false">(G150 +10) / (H150/1000)</f>
        <v>29.2613208966451</v>
      </c>
      <c r="J150" s="1" t="n">
        <v>7</v>
      </c>
      <c r="K150" s="1" t="s">
        <v>47</v>
      </c>
      <c r="L150" s="11" t="s">
        <v>140</v>
      </c>
      <c r="M150" s="11" t="s">
        <v>76</v>
      </c>
      <c r="N150" s="11" t="s">
        <v>50</v>
      </c>
      <c r="O150" s="11" t="s">
        <v>50</v>
      </c>
      <c r="P150" s="11" t="s">
        <v>51</v>
      </c>
      <c r="Q150" s="11" t="s">
        <v>52</v>
      </c>
      <c r="R150" s="11" t="n">
        <v>2.5</v>
      </c>
      <c r="S150" s="11" t="s">
        <v>53</v>
      </c>
      <c r="T150" s="12" t="n">
        <v>40026</v>
      </c>
      <c r="U150" s="11" t="n">
        <v>2.5</v>
      </c>
      <c r="V150" s="18" t="s">
        <v>106</v>
      </c>
      <c r="W150" s="11" t="n">
        <f aca="false">R150*U150</f>
        <v>6.25</v>
      </c>
      <c r="X150" s="13" t="n">
        <v>232.6</v>
      </c>
      <c r="Y150" s="13" t="n">
        <v>33</v>
      </c>
      <c r="Z150" s="13" t="n">
        <f aca="false">Y150*SQRT(AA150)</f>
        <v>66</v>
      </c>
      <c r="AA150" s="11" t="n">
        <v>4</v>
      </c>
      <c r="AB150" s="13" t="n">
        <v>221.4</v>
      </c>
      <c r="AC150" s="13" t="n">
        <v>30.78</v>
      </c>
      <c r="AD150" s="13" t="n">
        <f aca="false">AC150*SQRT(AE150)</f>
        <v>61.56</v>
      </c>
      <c r="AE150" s="11" t="n">
        <v>4</v>
      </c>
      <c r="AF150" s="11" t="n">
        <f aca="false">LN(AB150/X150)</f>
        <v>-0.0493492198100274</v>
      </c>
      <c r="AG150" s="11" t="n">
        <f aca="false">((AD150)^2/((AB150)^2 * AE150)) + ((Z150)^2/((X150)^2 * AA150))</f>
        <v>0.0394561442198005</v>
      </c>
      <c r="AH150" s="11" t="n">
        <f aca="false">1/AG150</f>
        <v>25.3445951137355</v>
      </c>
      <c r="AI150" s="11" t="n">
        <f aca="false">AH150/16</f>
        <v>1.58403719460847</v>
      </c>
      <c r="AJ150" s="11" t="n">
        <f aca="false">AF150*AI150</f>
        <v>-0.0781709997039926</v>
      </c>
      <c r="AK150" s="11" t="s">
        <v>68</v>
      </c>
      <c r="AL150" s="11" t="s">
        <v>69</v>
      </c>
      <c r="AM150" s="11" t="s">
        <v>70</v>
      </c>
      <c r="AN150" s="11" t="s">
        <v>168</v>
      </c>
      <c r="AO150" s="11" t="s">
        <v>59</v>
      </c>
      <c r="AP150" s="11" t="s">
        <v>172</v>
      </c>
      <c r="AQ150" s="11" t="s">
        <v>170</v>
      </c>
    </row>
    <row r="151" customFormat="false" ht="13.8" hidden="false" customHeight="false" outlineLevel="0" collapsed="false">
      <c r="A151" s="11" t="s">
        <v>166</v>
      </c>
      <c r="B151" s="11" t="n">
        <v>9</v>
      </c>
      <c r="C151" s="11" t="s">
        <v>167</v>
      </c>
      <c r="D151" s="11" t="n">
        <v>2013</v>
      </c>
      <c r="E151" s="11" t="s">
        <v>45</v>
      </c>
      <c r="F151" s="11" t="s">
        <v>46</v>
      </c>
      <c r="G151" s="22" t="n">
        <v>9.45</v>
      </c>
      <c r="H151" s="22" t="n">
        <v>664.7</v>
      </c>
      <c r="I151" s="1" t="n">
        <f aca="false">(G151 +10) / (H151/1000)</f>
        <v>29.2613208966451</v>
      </c>
      <c r="J151" s="1" t="n">
        <v>7</v>
      </c>
      <c r="K151" s="1" t="s">
        <v>47</v>
      </c>
      <c r="L151" s="11" t="s">
        <v>140</v>
      </c>
      <c r="M151" s="11" t="s">
        <v>76</v>
      </c>
      <c r="N151" s="11" t="s">
        <v>50</v>
      </c>
      <c r="O151" s="11" t="s">
        <v>50</v>
      </c>
      <c r="P151" s="11" t="s">
        <v>51</v>
      </c>
      <c r="Q151" s="11" t="s">
        <v>52</v>
      </c>
      <c r="R151" s="11" t="n">
        <v>2.5</v>
      </c>
      <c r="S151" s="11" t="s">
        <v>53</v>
      </c>
      <c r="T151" s="12" t="n">
        <v>40118</v>
      </c>
      <c r="U151" s="11" t="n">
        <v>2.5</v>
      </c>
      <c r="V151" s="18" t="s">
        <v>106</v>
      </c>
      <c r="W151" s="11" t="n">
        <f aca="false">R151*U151</f>
        <v>6.25</v>
      </c>
      <c r="X151" s="13" t="n">
        <v>301.2</v>
      </c>
      <c r="Y151" s="13" t="n">
        <v>77.28</v>
      </c>
      <c r="Z151" s="13" t="n">
        <f aca="false">Y151*SQRT(AA151)</f>
        <v>154.56</v>
      </c>
      <c r="AA151" s="11" t="n">
        <v>4</v>
      </c>
      <c r="AB151" s="13" t="n">
        <v>240.2</v>
      </c>
      <c r="AC151" s="13" t="n">
        <v>49.94</v>
      </c>
      <c r="AD151" s="13" t="n">
        <f aca="false">AC151*SQRT(AE151)</f>
        <v>99.88</v>
      </c>
      <c r="AE151" s="11" t="n">
        <v>4</v>
      </c>
      <c r="AF151" s="11" t="n">
        <f aca="false">LN(AB151/X151)</f>
        <v>-0.226302586279855</v>
      </c>
      <c r="AG151" s="11" t="n">
        <f aca="false">((AD151)^2/((AB151)^2 * AE151)) + ((Z151)^2/((X151)^2 * AA151))</f>
        <v>0.109056665449964</v>
      </c>
      <c r="AH151" s="11" t="n">
        <f aca="false">1/AG151</f>
        <v>9.16954498722325</v>
      </c>
      <c r="AI151" s="11" t="n">
        <f aca="false">AH151/16</f>
        <v>0.573096561701453</v>
      </c>
      <c r="AJ151" s="11" t="n">
        <f aca="false">AF151*AI151</f>
        <v>-0.129693234101131</v>
      </c>
      <c r="AK151" s="11" t="s">
        <v>68</v>
      </c>
      <c r="AL151" s="11" t="s">
        <v>69</v>
      </c>
      <c r="AM151" s="11" t="s">
        <v>70</v>
      </c>
      <c r="AN151" s="11" t="s">
        <v>168</v>
      </c>
      <c r="AO151" s="11" t="s">
        <v>59</v>
      </c>
      <c r="AP151" s="11" t="s">
        <v>173</v>
      </c>
      <c r="AQ151" s="11" t="s">
        <v>170</v>
      </c>
    </row>
    <row r="152" customFormat="false" ht="13.8" hidden="false" customHeight="false" outlineLevel="0" collapsed="false">
      <c r="A152" s="11" t="s">
        <v>166</v>
      </c>
      <c r="B152" s="11" t="n">
        <v>9</v>
      </c>
      <c r="C152" s="11" t="s">
        <v>167</v>
      </c>
      <c r="D152" s="11" t="n">
        <v>2013</v>
      </c>
      <c r="E152" s="11" t="s">
        <v>45</v>
      </c>
      <c r="F152" s="11" t="s">
        <v>46</v>
      </c>
      <c r="G152" s="22" t="n">
        <v>9.45</v>
      </c>
      <c r="H152" s="22" t="n">
        <v>664.7</v>
      </c>
      <c r="I152" s="1" t="n">
        <f aca="false">(G152 +10) / (H152/1000)</f>
        <v>29.2613208966451</v>
      </c>
      <c r="J152" s="1" t="n">
        <v>7</v>
      </c>
      <c r="K152" s="1" t="s">
        <v>47</v>
      </c>
      <c r="L152" s="11" t="s">
        <v>140</v>
      </c>
      <c r="M152" s="11" t="s">
        <v>174</v>
      </c>
      <c r="N152" s="11" t="s">
        <v>50</v>
      </c>
      <c r="O152" s="11" t="s">
        <v>50</v>
      </c>
      <c r="P152" s="11" t="s">
        <v>51</v>
      </c>
      <c r="Q152" s="11" t="s">
        <v>52</v>
      </c>
      <c r="R152" s="11" t="n">
        <v>2.5</v>
      </c>
      <c r="S152" s="11" t="s">
        <v>53</v>
      </c>
      <c r="T152" s="12" t="n">
        <v>40238</v>
      </c>
      <c r="U152" s="11" t="n">
        <v>2.5</v>
      </c>
      <c r="V152" s="18" t="s">
        <v>106</v>
      </c>
      <c r="W152" s="11" t="n">
        <f aca="false">R152*U152</f>
        <v>6.25</v>
      </c>
      <c r="X152" s="13" t="n">
        <v>208.8</v>
      </c>
      <c r="Y152" s="13" t="n">
        <v>43.3</v>
      </c>
      <c r="Z152" s="13" t="n">
        <f aca="false">Y152*SQRT(AA152)</f>
        <v>86.6</v>
      </c>
      <c r="AA152" s="11" t="n">
        <v>4</v>
      </c>
      <c r="AB152" s="13" t="n">
        <v>226.6</v>
      </c>
      <c r="AC152" s="13" t="n">
        <v>24.52</v>
      </c>
      <c r="AD152" s="13" t="n">
        <f aca="false">AC152*SQRT(AE152)</f>
        <v>49.04</v>
      </c>
      <c r="AE152" s="11" t="n">
        <v>4</v>
      </c>
      <c r="AF152" s="11" t="n">
        <f aca="false">LN(AB152/X152)</f>
        <v>0.0818094925854222</v>
      </c>
      <c r="AG152" s="11" t="n">
        <f aca="false">((AD152)^2/((AB152)^2 * AE152)) + ((Z152)^2/((X152)^2 * AA152))</f>
        <v>0.05471362470423</v>
      </c>
      <c r="AH152" s="11" t="n">
        <f aca="false">1/AG152</f>
        <v>18.2769832085844</v>
      </c>
      <c r="AI152" s="11" t="n">
        <f aca="false">AH152/16</f>
        <v>1.14231145053652</v>
      </c>
      <c r="AJ152" s="11" t="n">
        <f aca="false">AF152*AI152</f>
        <v>0.0934519201429107</v>
      </c>
      <c r="AK152" s="11" t="s">
        <v>68</v>
      </c>
      <c r="AL152" s="11" t="s">
        <v>69</v>
      </c>
      <c r="AM152" s="11" t="s">
        <v>70</v>
      </c>
      <c r="AN152" s="11" t="s">
        <v>168</v>
      </c>
      <c r="AO152" s="11" t="s">
        <v>59</v>
      </c>
      <c r="AP152" s="11" t="s">
        <v>175</v>
      </c>
      <c r="AQ152" s="11" t="s">
        <v>170</v>
      </c>
    </row>
    <row r="153" customFormat="false" ht="13.8" hidden="false" customHeight="false" outlineLevel="0" collapsed="false">
      <c r="A153" s="11" t="s">
        <v>166</v>
      </c>
      <c r="B153" s="11" t="n">
        <v>9</v>
      </c>
      <c r="C153" s="11" t="s">
        <v>167</v>
      </c>
      <c r="D153" s="11" t="n">
        <v>2013</v>
      </c>
      <c r="E153" s="11" t="s">
        <v>45</v>
      </c>
      <c r="F153" s="11" t="s">
        <v>46</v>
      </c>
      <c r="G153" s="22" t="n">
        <v>9.45</v>
      </c>
      <c r="H153" s="22" t="n">
        <v>664.7</v>
      </c>
      <c r="I153" s="1" t="n">
        <f aca="false">(G153 +10) / (H153/1000)</f>
        <v>29.2613208966451</v>
      </c>
      <c r="J153" s="1" t="n">
        <v>7</v>
      </c>
      <c r="K153" s="1" t="s">
        <v>47</v>
      </c>
      <c r="L153" s="11" t="s">
        <v>140</v>
      </c>
      <c r="M153" s="11" t="s">
        <v>174</v>
      </c>
      <c r="N153" s="11" t="s">
        <v>50</v>
      </c>
      <c r="O153" s="11" t="s">
        <v>50</v>
      </c>
      <c r="P153" s="11" t="s">
        <v>51</v>
      </c>
      <c r="Q153" s="11" t="s">
        <v>52</v>
      </c>
      <c r="R153" s="11" t="n">
        <v>2.5</v>
      </c>
      <c r="S153" s="11" t="s">
        <v>53</v>
      </c>
      <c r="T153" s="12" t="n">
        <v>40330</v>
      </c>
      <c r="U153" s="11" t="n">
        <v>2.5</v>
      </c>
      <c r="V153" s="18" t="s">
        <v>106</v>
      </c>
      <c r="W153" s="11" t="n">
        <f aca="false">R153*U153</f>
        <v>6.25</v>
      </c>
      <c r="X153" s="13" t="n">
        <v>235</v>
      </c>
      <c r="Y153" s="13" t="n">
        <v>27.1</v>
      </c>
      <c r="Z153" s="13" t="n">
        <f aca="false">Y153*SQRT(AA153)</f>
        <v>54.2</v>
      </c>
      <c r="AA153" s="11" t="n">
        <v>4</v>
      </c>
      <c r="AB153" s="13" t="n">
        <v>241.2</v>
      </c>
      <c r="AC153" s="13" t="n">
        <v>26.46</v>
      </c>
      <c r="AD153" s="13" t="n">
        <f aca="false">AC153*SQRT(AE153)</f>
        <v>52.92</v>
      </c>
      <c r="AE153" s="11" t="n">
        <v>4</v>
      </c>
      <c r="AF153" s="11" t="n">
        <f aca="false">LN(AB153/X153)</f>
        <v>0.0260409507088714</v>
      </c>
      <c r="AG153" s="11" t="n">
        <f aca="false">((AD153)^2/((AB153)^2 * AE153)) + ((Z153)^2/((X153)^2 * AA153))</f>
        <v>0.0253329235762768</v>
      </c>
      <c r="AH153" s="11" t="n">
        <f aca="false">1/AG153</f>
        <v>39.4743226927214</v>
      </c>
      <c r="AI153" s="11" t="n">
        <f aca="false">AH153/16</f>
        <v>2.46714516829509</v>
      </c>
      <c r="AJ153" s="11" t="n">
        <f aca="false">AF153*AI153</f>
        <v>0.0642468057192026</v>
      </c>
      <c r="AK153" s="11" t="s">
        <v>68</v>
      </c>
      <c r="AL153" s="11" t="s">
        <v>69</v>
      </c>
      <c r="AM153" s="11" t="s">
        <v>70</v>
      </c>
      <c r="AN153" s="11" t="s">
        <v>168</v>
      </c>
      <c r="AO153" s="11" t="s">
        <v>59</v>
      </c>
      <c r="AP153" s="11" t="s">
        <v>176</v>
      </c>
      <c r="AQ153" s="11" t="s">
        <v>170</v>
      </c>
    </row>
    <row r="154" customFormat="false" ht="13.8" hidden="false" customHeight="false" outlineLevel="0" collapsed="false">
      <c r="A154" s="11" t="s">
        <v>166</v>
      </c>
      <c r="B154" s="11" t="n">
        <v>9</v>
      </c>
      <c r="C154" s="11" t="s">
        <v>167</v>
      </c>
      <c r="D154" s="11" t="n">
        <v>2013</v>
      </c>
      <c r="E154" s="11" t="s">
        <v>45</v>
      </c>
      <c r="F154" s="11" t="s">
        <v>46</v>
      </c>
      <c r="G154" s="22" t="n">
        <v>9.45</v>
      </c>
      <c r="H154" s="22" t="n">
        <v>664.7</v>
      </c>
      <c r="I154" s="1" t="n">
        <f aca="false">(G154 +10) / (H154/1000)</f>
        <v>29.2613208966451</v>
      </c>
      <c r="J154" s="1" t="n">
        <v>7</v>
      </c>
      <c r="K154" s="1" t="s">
        <v>47</v>
      </c>
      <c r="L154" s="11" t="s">
        <v>48</v>
      </c>
      <c r="M154" s="11" t="s">
        <v>177</v>
      </c>
      <c r="N154" s="11" t="s">
        <v>50</v>
      </c>
      <c r="O154" s="11" t="s">
        <v>50</v>
      </c>
      <c r="P154" s="11" t="s">
        <v>51</v>
      </c>
      <c r="Q154" s="11" t="s">
        <v>52</v>
      </c>
      <c r="R154" s="11" t="n">
        <v>2.5</v>
      </c>
      <c r="S154" s="11" t="s">
        <v>53</v>
      </c>
      <c r="T154" s="12" t="n">
        <v>40391</v>
      </c>
      <c r="U154" s="11" t="n">
        <v>2.5</v>
      </c>
      <c r="V154" s="18" t="s">
        <v>106</v>
      </c>
      <c r="W154" s="11" t="n">
        <f aca="false">R154*U154</f>
        <v>6.25</v>
      </c>
      <c r="X154" s="13" t="n">
        <v>286.2</v>
      </c>
      <c r="Y154" s="13" t="n">
        <v>38.38</v>
      </c>
      <c r="Z154" s="13" t="n">
        <f aca="false">Y154*SQRT(AA154)</f>
        <v>76.76</v>
      </c>
      <c r="AA154" s="11" t="n">
        <v>4</v>
      </c>
      <c r="AB154" s="13" t="n">
        <v>271</v>
      </c>
      <c r="AC154" s="13" t="n">
        <v>46.36</v>
      </c>
      <c r="AD154" s="13" t="n">
        <f aca="false">AC154*SQRT(AE154)</f>
        <v>92.72</v>
      </c>
      <c r="AE154" s="11" t="n">
        <v>4</v>
      </c>
      <c r="AF154" s="11" t="n">
        <f aca="false">LN(AB154/X154)</f>
        <v>-0.0545720462426496</v>
      </c>
      <c r="AG154" s="11" t="n">
        <f aca="false">((AD154)^2/((AB154)^2 * AE154)) + ((Z154)^2/((X154)^2 * AA154))</f>
        <v>0.0472483363014085</v>
      </c>
      <c r="AH154" s="11" t="n">
        <f aca="false">1/AG154</f>
        <v>21.1647663871329</v>
      </c>
      <c r="AI154" s="11" t="n">
        <f aca="false">AH154/16</f>
        <v>1.3227978991958</v>
      </c>
      <c r="AJ154" s="11" t="n">
        <f aca="false">AF154*AI154</f>
        <v>-0.0721877881245932</v>
      </c>
      <c r="AK154" s="11" t="s">
        <v>68</v>
      </c>
      <c r="AL154" s="11" t="s">
        <v>69</v>
      </c>
      <c r="AM154" s="11" t="s">
        <v>70</v>
      </c>
      <c r="AN154" s="11" t="s">
        <v>168</v>
      </c>
      <c r="AO154" s="11" t="s">
        <v>59</v>
      </c>
      <c r="AP154" s="11" t="s">
        <v>178</v>
      </c>
      <c r="AQ154" s="11" t="s">
        <v>170</v>
      </c>
    </row>
    <row r="155" customFormat="false" ht="13.8" hidden="false" customHeight="false" outlineLevel="0" collapsed="false">
      <c r="A155" s="11" t="s">
        <v>166</v>
      </c>
      <c r="B155" s="11" t="n">
        <v>9</v>
      </c>
      <c r="C155" s="11" t="s">
        <v>167</v>
      </c>
      <c r="D155" s="11" t="n">
        <v>2013</v>
      </c>
      <c r="E155" s="11" t="s">
        <v>45</v>
      </c>
      <c r="F155" s="11" t="s">
        <v>46</v>
      </c>
      <c r="G155" s="22" t="n">
        <v>9.45</v>
      </c>
      <c r="H155" s="22" t="n">
        <v>664.7</v>
      </c>
      <c r="I155" s="1" t="n">
        <f aca="false">(G155 +10) / (H155/1000)</f>
        <v>29.2613208966451</v>
      </c>
      <c r="J155" s="1" t="n">
        <v>7</v>
      </c>
      <c r="K155" s="1" t="s">
        <v>47</v>
      </c>
      <c r="L155" s="11" t="s">
        <v>48</v>
      </c>
      <c r="M155" s="11" t="s">
        <v>177</v>
      </c>
      <c r="N155" s="11" t="s">
        <v>50</v>
      </c>
      <c r="O155" s="11" t="s">
        <v>50</v>
      </c>
      <c r="P155" s="11" t="s">
        <v>51</v>
      </c>
      <c r="Q155" s="11" t="s">
        <v>52</v>
      </c>
      <c r="R155" s="11" t="n">
        <v>2.5</v>
      </c>
      <c r="S155" s="11" t="s">
        <v>53</v>
      </c>
      <c r="T155" s="12" t="n">
        <v>40513</v>
      </c>
      <c r="U155" s="11" t="n">
        <v>2.5</v>
      </c>
      <c r="V155" s="18" t="s">
        <v>106</v>
      </c>
      <c r="W155" s="11" t="n">
        <f aca="false">R155*U155</f>
        <v>6.25</v>
      </c>
      <c r="X155" s="13" t="n">
        <v>273.8</v>
      </c>
      <c r="Y155" s="13" t="n">
        <v>30.82</v>
      </c>
      <c r="Z155" s="13" t="n">
        <f aca="false">Y155*SQRT(AA155)</f>
        <v>61.64</v>
      </c>
      <c r="AA155" s="11" t="n">
        <v>4</v>
      </c>
      <c r="AB155" s="13" t="n">
        <v>280</v>
      </c>
      <c r="AC155" s="13" t="n">
        <v>28.4</v>
      </c>
      <c r="AD155" s="13" t="n">
        <f aca="false">AC155*SQRT(AE155)</f>
        <v>56.8</v>
      </c>
      <c r="AE155" s="11" t="n">
        <v>4</v>
      </c>
      <c r="AF155" s="11" t="n">
        <f aca="false">LN(AB155/X155)</f>
        <v>0.022391690314901</v>
      </c>
      <c r="AG155" s="11" t="n">
        <f aca="false">((AD155)^2/((AB155)^2 * AE155)) + ((Z155)^2/((X155)^2 * AA155))</f>
        <v>0.0229583901221912</v>
      </c>
      <c r="AH155" s="11" t="n">
        <f aca="false">1/AG155</f>
        <v>43.5570610429438</v>
      </c>
      <c r="AI155" s="11" t="n">
        <f aca="false">AH155/16</f>
        <v>2.72231631518399</v>
      </c>
      <c r="AJ155" s="11" t="n">
        <f aca="false">AF155*AI155</f>
        <v>0.0609572638688023</v>
      </c>
      <c r="AK155" s="11" t="s">
        <v>68</v>
      </c>
      <c r="AL155" s="11" t="s">
        <v>69</v>
      </c>
      <c r="AM155" s="11" t="s">
        <v>70</v>
      </c>
      <c r="AN155" s="11" t="s">
        <v>168</v>
      </c>
      <c r="AO155" s="11" t="s">
        <v>59</v>
      </c>
      <c r="AP155" s="11" t="s">
        <v>179</v>
      </c>
      <c r="AQ155" s="11" t="s">
        <v>170</v>
      </c>
    </row>
    <row r="156" customFormat="false" ht="13.8" hidden="false" customHeight="false" outlineLevel="0" collapsed="false">
      <c r="A156" s="11" t="s">
        <v>166</v>
      </c>
      <c r="B156" s="11" t="n">
        <v>9</v>
      </c>
      <c r="C156" s="11" t="s">
        <v>167</v>
      </c>
      <c r="D156" s="11" t="n">
        <v>2013</v>
      </c>
      <c r="E156" s="11" t="s">
        <v>45</v>
      </c>
      <c r="F156" s="11" t="s">
        <v>46</v>
      </c>
      <c r="G156" s="22" t="n">
        <v>9.45</v>
      </c>
      <c r="H156" s="22" t="n">
        <v>664.7</v>
      </c>
      <c r="I156" s="1" t="n">
        <f aca="false">(G156 +10) / (H156/1000)</f>
        <v>29.2613208966451</v>
      </c>
      <c r="J156" s="1" t="n">
        <v>7</v>
      </c>
      <c r="K156" s="1" t="s">
        <v>47</v>
      </c>
      <c r="L156" s="11" t="s">
        <v>140</v>
      </c>
      <c r="M156" s="11" t="s">
        <v>76</v>
      </c>
      <c r="N156" s="11" t="s">
        <v>50</v>
      </c>
      <c r="O156" s="11" t="s">
        <v>50</v>
      </c>
      <c r="P156" s="11" t="s">
        <v>51</v>
      </c>
      <c r="Q156" s="11" t="s">
        <v>52</v>
      </c>
      <c r="R156" s="11" t="n">
        <v>2.5</v>
      </c>
      <c r="S156" s="11" t="s">
        <v>53</v>
      </c>
      <c r="T156" s="12" t="n">
        <v>39873</v>
      </c>
      <c r="U156" s="11" t="n">
        <v>2.5</v>
      </c>
      <c r="V156" s="18" t="s">
        <v>106</v>
      </c>
      <c r="W156" s="11" t="n">
        <f aca="false">R156*U156</f>
        <v>6.25</v>
      </c>
      <c r="X156" s="13" t="n">
        <v>185.4</v>
      </c>
      <c r="Y156" s="13" t="n">
        <v>20.52</v>
      </c>
      <c r="Z156" s="13" t="n">
        <f aca="false">Y156*SQRT(AA156)</f>
        <v>41.04</v>
      </c>
      <c r="AA156" s="11" t="n">
        <v>4</v>
      </c>
      <c r="AB156" s="13" t="n">
        <v>208.8</v>
      </c>
      <c r="AC156" s="13" t="n">
        <v>30.2</v>
      </c>
      <c r="AD156" s="13" t="n">
        <f aca="false">AC156*SQRT(AE156)</f>
        <v>60.4</v>
      </c>
      <c r="AE156" s="11" t="n">
        <v>4</v>
      </c>
      <c r="AF156" s="11" t="n">
        <f aca="false">LN(AB156/X156)</f>
        <v>0.118861202876729</v>
      </c>
      <c r="AG156" s="11" t="n">
        <f aca="false">((AD156)^2/((AB156)^2 * AE156)) + ((Z156)^2/((X156)^2 * AA156))</f>
        <v>0.0331695533643899</v>
      </c>
      <c r="AH156" s="11" t="n">
        <f aca="false">1/AG156</f>
        <v>30.1481297928352</v>
      </c>
      <c r="AI156" s="11" t="n">
        <f aca="false">AH156/16</f>
        <v>1.8842581120522</v>
      </c>
      <c r="AJ156" s="11" t="n">
        <f aca="false">AF156*AI156</f>
        <v>0.223965185728759</v>
      </c>
      <c r="AK156" s="11" t="s">
        <v>68</v>
      </c>
      <c r="AL156" s="11" t="s">
        <v>69</v>
      </c>
      <c r="AM156" s="11" t="s">
        <v>70</v>
      </c>
      <c r="AN156" s="11" t="s">
        <v>168</v>
      </c>
      <c r="AO156" s="17" t="s">
        <v>63</v>
      </c>
      <c r="AP156" s="11" t="s">
        <v>180</v>
      </c>
      <c r="AQ156" s="11" t="s">
        <v>170</v>
      </c>
    </row>
    <row r="157" customFormat="false" ht="13.8" hidden="false" customHeight="false" outlineLevel="0" collapsed="false">
      <c r="A157" s="11" t="s">
        <v>166</v>
      </c>
      <c r="B157" s="11" t="n">
        <v>9</v>
      </c>
      <c r="C157" s="11" t="s">
        <v>167</v>
      </c>
      <c r="D157" s="11" t="n">
        <v>2013</v>
      </c>
      <c r="E157" s="11" t="s">
        <v>45</v>
      </c>
      <c r="F157" s="11" t="s">
        <v>46</v>
      </c>
      <c r="G157" s="22" t="n">
        <v>9.45</v>
      </c>
      <c r="H157" s="22" t="n">
        <v>664.7</v>
      </c>
      <c r="I157" s="1" t="n">
        <f aca="false">(G157 +10) / (H157/1000)</f>
        <v>29.2613208966451</v>
      </c>
      <c r="J157" s="1" t="n">
        <v>7</v>
      </c>
      <c r="K157" s="1" t="s">
        <v>47</v>
      </c>
      <c r="L157" s="11" t="s">
        <v>140</v>
      </c>
      <c r="M157" s="11" t="s">
        <v>76</v>
      </c>
      <c r="N157" s="11" t="s">
        <v>50</v>
      </c>
      <c r="O157" s="11" t="s">
        <v>50</v>
      </c>
      <c r="P157" s="11" t="s">
        <v>51</v>
      </c>
      <c r="Q157" s="11" t="s">
        <v>52</v>
      </c>
      <c r="R157" s="11" t="n">
        <v>2.5</v>
      </c>
      <c r="S157" s="11" t="s">
        <v>53</v>
      </c>
      <c r="T157" s="12" t="n">
        <v>39965</v>
      </c>
      <c r="U157" s="11" t="n">
        <v>2.5</v>
      </c>
      <c r="V157" s="18" t="s">
        <v>106</v>
      </c>
      <c r="W157" s="11" t="n">
        <f aca="false">R157*U157</f>
        <v>6.25</v>
      </c>
      <c r="X157" s="13" t="n">
        <v>137.4</v>
      </c>
      <c r="Y157" s="13" t="n">
        <v>53.58</v>
      </c>
      <c r="Z157" s="13" t="n">
        <f aca="false">Y157*SQRT(AA157)</f>
        <v>107.16</v>
      </c>
      <c r="AA157" s="11" t="n">
        <v>4</v>
      </c>
      <c r="AB157" s="13" t="n">
        <v>141.4</v>
      </c>
      <c r="AC157" s="13" t="n">
        <v>59.54</v>
      </c>
      <c r="AD157" s="13" t="n">
        <f aca="false">AC157*SQRT(AE157)</f>
        <v>119.08</v>
      </c>
      <c r="AE157" s="11" t="n">
        <v>4</v>
      </c>
      <c r="AF157" s="11" t="n">
        <f aca="false">LN(AB157/X157)</f>
        <v>0.0286963736742233</v>
      </c>
      <c r="AG157" s="11" t="n">
        <f aca="false">((AD157)^2/((AB157)^2 * AE157)) + ((Z157)^2/((X157)^2 * AA157))</f>
        <v>0.329370066617539</v>
      </c>
      <c r="AH157" s="11" t="n">
        <f aca="false">1/AG157</f>
        <v>3.03609860564891</v>
      </c>
      <c r="AI157" s="11" t="n">
        <f aca="false">AH157/16</f>
        <v>0.189756162853057</v>
      </c>
      <c r="AJ157" s="11" t="n">
        <f aca="false">AF157*AI157</f>
        <v>0.0054453137562181</v>
      </c>
      <c r="AK157" s="11" t="s">
        <v>68</v>
      </c>
      <c r="AL157" s="11" t="s">
        <v>69</v>
      </c>
      <c r="AM157" s="11" t="s">
        <v>70</v>
      </c>
      <c r="AN157" s="11" t="s">
        <v>168</v>
      </c>
      <c r="AO157" s="17" t="s">
        <v>63</v>
      </c>
      <c r="AP157" s="11" t="s">
        <v>181</v>
      </c>
      <c r="AQ157" s="11" t="s">
        <v>170</v>
      </c>
    </row>
    <row r="158" customFormat="false" ht="13.8" hidden="false" customHeight="false" outlineLevel="0" collapsed="false">
      <c r="A158" s="11" t="s">
        <v>166</v>
      </c>
      <c r="B158" s="11" t="n">
        <v>9</v>
      </c>
      <c r="C158" s="11" t="s">
        <v>167</v>
      </c>
      <c r="D158" s="11" t="n">
        <v>2013</v>
      </c>
      <c r="E158" s="11" t="s">
        <v>45</v>
      </c>
      <c r="F158" s="11" t="s">
        <v>46</v>
      </c>
      <c r="G158" s="22" t="n">
        <v>9.45</v>
      </c>
      <c r="H158" s="22" t="n">
        <v>664.7</v>
      </c>
      <c r="I158" s="1" t="n">
        <f aca="false">(G158 +10) / (H158/1000)</f>
        <v>29.2613208966451</v>
      </c>
      <c r="J158" s="1" t="n">
        <v>7</v>
      </c>
      <c r="K158" s="1" t="s">
        <v>47</v>
      </c>
      <c r="L158" s="11" t="s">
        <v>140</v>
      </c>
      <c r="M158" s="11" t="s">
        <v>76</v>
      </c>
      <c r="N158" s="11" t="s">
        <v>50</v>
      </c>
      <c r="O158" s="11" t="s">
        <v>50</v>
      </c>
      <c r="P158" s="11" t="s">
        <v>51</v>
      </c>
      <c r="Q158" s="11" t="s">
        <v>52</v>
      </c>
      <c r="R158" s="11" t="n">
        <v>2.5</v>
      </c>
      <c r="S158" s="11" t="s">
        <v>53</v>
      </c>
      <c r="T158" s="12" t="n">
        <v>40026</v>
      </c>
      <c r="U158" s="11" t="n">
        <v>2.5</v>
      </c>
      <c r="V158" s="18" t="s">
        <v>106</v>
      </c>
      <c r="W158" s="11" t="n">
        <f aca="false">R158*U158</f>
        <v>6.25</v>
      </c>
      <c r="X158" s="13" t="n">
        <v>171</v>
      </c>
      <c r="Y158" s="13" t="n">
        <v>19.04</v>
      </c>
      <c r="Z158" s="13" t="n">
        <f aca="false">Y158*SQRT(AA158)</f>
        <v>38.08</v>
      </c>
      <c r="AA158" s="11" t="n">
        <v>4</v>
      </c>
      <c r="AB158" s="13" t="n">
        <v>177</v>
      </c>
      <c r="AC158" s="13" t="n">
        <v>26.94</v>
      </c>
      <c r="AD158" s="13" t="n">
        <f aca="false">AC158*SQRT(AE158)</f>
        <v>53.88</v>
      </c>
      <c r="AE158" s="11" t="n">
        <v>4</v>
      </c>
      <c r="AF158" s="11" t="n">
        <f aca="false">LN(AB158/X158)</f>
        <v>0.0344861760711694</v>
      </c>
      <c r="AG158" s="11" t="n">
        <f aca="false">((AD158)^2/((AB158)^2 * AE158)) + ((Z158)^2/((X158)^2 * AA158))</f>
        <v>0.0355635874123021</v>
      </c>
      <c r="AH158" s="11" t="n">
        <f aca="false">1/AG158</f>
        <v>28.1186481106819</v>
      </c>
      <c r="AI158" s="11" t="n">
        <f aca="false">AH158/16</f>
        <v>1.75741550691762</v>
      </c>
      <c r="AJ158" s="11" t="n">
        <f aca="false">AF158*AI158</f>
        <v>0.0606065406017645</v>
      </c>
      <c r="AK158" s="11" t="s">
        <v>68</v>
      </c>
      <c r="AL158" s="11" t="s">
        <v>69</v>
      </c>
      <c r="AM158" s="11" t="s">
        <v>70</v>
      </c>
      <c r="AN158" s="11" t="s">
        <v>168</v>
      </c>
      <c r="AO158" s="17" t="s">
        <v>63</v>
      </c>
      <c r="AP158" s="11" t="s">
        <v>182</v>
      </c>
      <c r="AQ158" s="11" t="s">
        <v>170</v>
      </c>
    </row>
    <row r="159" customFormat="false" ht="13.8" hidden="false" customHeight="false" outlineLevel="0" collapsed="false">
      <c r="A159" s="11" t="s">
        <v>166</v>
      </c>
      <c r="B159" s="11" t="n">
        <v>9</v>
      </c>
      <c r="C159" s="11" t="s">
        <v>167</v>
      </c>
      <c r="D159" s="11" t="n">
        <v>2013</v>
      </c>
      <c r="E159" s="11" t="s">
        <v>45</v>
      </c>
      <c r="F159" s="11" t="s">
        <v>46</v>
      </c>
      <c r="G159" s="22" t="n">
        <v>9.45</v>
      </c>
      <c r="H159" s="22" t="n">
        <v>664.7</v>
      </c>
      <c r="I159" s="1" t="n">
        <f aca="false">(G159 +10) / (H159/1000)</f>
        <v>29.2613208966451</v>
      </c>
      <c r="J159" s="1" t="n">
        <v>7</v>
      </c>
      <c r="K159" s="1" t="s">
        <v>47</v>
      </c>
      <c r="L159" s="11" t="s">
        <v>140</v>
      </c>
      <c r="M159" s="11" t="s">
        <v>76</v>
      </c>
      <c r="N159" s="11" t="s">
        <v>50</v>
      </c>
      <c r="O159" s="11" t="s">
        <v>50</v>
      </c>
      <c r="P159" s="11" t="s">
        <v>51</v>
      </c>
      <c r="Q159" s="11" t="s">
        <v>52</v>
      </c>
      <c r="R159" s="11" t="n">
        <v>2.5</v>
      </c>
      <c r="S159" s="11" t="s">
        <v>53</v>
      </c>
      <c r="T159" s="12" t="n">
        <v>40118</v>
      </c>
      <c r="U159" s="11" t="n">
        <v>2.5</v>
      </c>
      <c r="V159" s="18" t="s">
        <v>106</v>
      </c>
      <c r="W159" s="11" t="n">
        <f aca="false">R159*U159</f>
        <v>6.25</v>
      </c>
      <c r="X159" s="13" t="n">
        <v>155.2</v>
      </c>
      <c r="Y159" s="13" t="n">
        <v>42.46</v>
      </c>
      <c r="Z159" s="13" t="n">
        <f aca="false">Y159*SQRT(AA159)</f>
        <v>84.92</v>
      </c>
      <c r="AA159" s="11" t="n">
        <v>4</v>
      </c>
      <c r="AB159" s="13" t="n">
        <v>178.2</v>
      </c>
      <c r="AC159" s="13" t="n">
        <v>22.34</v>
      </c>
      <c r="AD159" s="13" t="n">
        <f aca="false">AC159*SQRT(AE159)</f>
        <v>44.68</v>
      </c>
      <c r="AE159" s="11" t="n">
        <v>4</v>
      </c>
      <c r="AF159" s="11" t="n">
        <f aca="false">LN(AB159/X159)</f>
        <v>0.13819190728759</v>
      </c>
      <c r="AG159" s="11" t="n">
        <f aca="false">((AD159)^2/((AB159)^2 * AE159)) + ((Z159)^2/((X159)^2 * AA159))</f>
        <v>0.0905636929274908</v>
      </c>
      <c r="AH159" s="11" t="n">
        <f aca="false">1/AG159</f>
        <v>11.0419525493582</v>
      </c>
      <c r="AI159" s="11" t="n">
        <f aca="false">AH159/16</f>
        <v>0.690122034334887</v>
      </c>
      <c r="AJ159" s="11" t="n">
        <f aca="false">AF159*AI159</f>
        <v>0.0953692801859298</v>
      </c>
      <c r="AK159" s="11" t="s">
        <v>68</v>
      </c>
      <c r="AL159" s="11" t="s">
        <v>69</v>
      </c>
      <c r="AM159" s="11" t="s">
        <v>70</v>
      </c>
      <c r="AN159" s="11" t="s">
        <v>168</v>
      </c>
      <c r="AO159" s="17" t="s">
        <v>63</v>
      </c>
      <c r="AP159" s="11" t="s">
        <v>183</v>
      </c>
      <c r="AQ159" s="11" t="s">
        <v>170</v>
      </c>
    </row>
    <row r="160" customFormat="false" ht="13.8" hidden="false" customHeight="false" outlineLevel="0" collapsed="false">
      <c r="A160" s="11" t="s">
        <v>166</v>
      </c>
      <c r="B160" s="11" t="n">
        <v>9</v>
      </c>
      <c r="C160" s="11" t="s">
        <v>167</v>
      </c>
      <c r="D160" s="11" t="n">
        <v>2013</v>
      </c>
      <c r="E160" s="11" t="s">
        <v>45</v>
      </c>
      <c r="F160" s="11" t="s">
        <v>46</v>
      </c>
      <c r="G160" s="22" t="n">
        <v>9.45</v>
      </c>
      <c r="H160" s="22" t="n">
        <v>664.7</v>
      </c>
      <c r="I160" s="1" t="n">
        <f aca="false">(G160 +10) / (H160/1000)</f>
        <v>29.2613208966451</v>
      </c>
      <c r="J160" s="1" t="n">
        <v>7</v>
      </c>
      <c r="K160" s="1" t="s">
        <v>47</v>
      </c>
      <c r="L160" s="11" t="s">
        <v>140</v>
      </c>
      <c r="M160" s="11" t="s">
        <v>174</v>
      </c>
      <c r="N160" s="11" t="s">
        <v>50</v>
      </c>
      <c r="O160" s="11" t="s">
        <v>50</v>
      </c>
      <c r="P160" s="11" t="s">
        <v>51</v>
      </c>
      <c r="Q160" s="11" t="s">
        <v>52</v>
      </c>
      <c r="R160" s="11" t="n">
        <v>2.5</v>
      </c>
      <c r="S160" s="11" t="s">
        <v>53</v>
      </c>
      <c r="T160" s="12" t="n">
        <v>40238</v>
      </c>
      <c r="U160" s="11" t="n">
        <v>2.5</v>
      </c>
      <c r="V160" s="18" t="s">
        <v>106</v>
      </c>
      <c r="W160" s="11" t="n">
        <f aca="false">R160*U160</f>
        <v>6.25</v>
      </c>
      <c r="X160" s="13" t="n">
        <v>144.3</v>
      </c>
      <c r="Y160" s="13" t="n">
        <v>41.64</v>
      </c>
      <c r="Z160" s="13" t="n">
        <f aca="false">Y160*SQRT(AA160)</f>
        <v>83.28</v>
      </c>
      <c r="AA160" s="11" t="n">
        <v>4</v>
      </c>
      <c r="AB160" s="13" t="n">
        <v>160.4</v>
      </c>
      <c r="AC160" s="13" t="n">
        <v>42.52</v>
      </c>
      <c r="AD160" s="13" t="n">
        <f aca="false">AC160*SQRT(AE160)</f>
        <v>85.04</v>
      </c>
      <c r="AE160" s="11" t="n">
        <v>4</v>
      </c>
      <c r="AF160" s="11" t="n">
        <f aca="false">LN(AB160/X160)</f>
        <v>0.105776229652589</v>
      </c>
      <c r="AG160" s="11" t="n">
        <f aca="false">((AD160)^2/((AB160)^2 * AE160)) + ((Z160)^2/((X160)^2 * AA160))</f>
        <v>0.153541308160772</v>
      </c>
      <c r="AH160" s="11" t="n">
        <f aca="false">1/AG160</f>
        <v>6.51290530202405</v>
      </c>
      <c r="AI160" s="11" t="n">
        <f aca="false">AH160/16</f>
        <v>0.407056581376503</v>
      </c>
      <c r="AJ160" s="11" t="n">
        <f aca="false">AF160*AI160</f>
        <v>0.0430569104332788</v>
      </c>
      <c r="AK160" s="11" t="s">
        <v>68</v>
      </c>
      <c r="AL160" s="11" t="s">
        <v>69</v>
      </c>
      <c r="AM160" s="11" t="s">
        <v>70</v>
      </c>
      <c r="AN160" s="11" t="s">
        <v>168</v>
      </c>
      <c r="AO160" s="17" t="s">
        <v>63</v>
      </c>
      <c r="AP160" s="11" t="s">
        <v>184</v>
      </c>
      <c r="AQ160" s="11" t="s">
        <v>170</v>
      </c>
    </row>
    <row r="161" customFormat="false" ht="13.8" hidden="false" customHeight="false" outlineLevel="0" collapsed="false">
      <c r="A161" s="11" t="s">
        <v>166</v>
      </c>
      <c r="B161" s="11" t="n">
        <v>9</v>
      </c>
      <c r="C161" s="11" t="s">
        <v>167</v>
      </c>
      <c r="D161" s="11" t="n">
        <v>2013</v>
      </c>
      <c r="E161" s="11" t="s">
        <v>45</v>
      </c>
      <c r="F161" s="11" t="s">
        <v>46</v>
      </c>
      <c r="G161" s="22" t="n">
        <v>9.45</v>
      </c>
      <c r="H161" s="22" t="n">
        <v>664.7</v>
      </c>
      <c r="I161" s="1" t="n">
        <f aca="false">(G161 +10) / (H161/1000)</f>
        <v>29.2613208966451</v>
      </c>
      <c r="J161" s="1" t="n">
        <v>7</v>
      </c>
      <c r="K161" s="1" t="s">
        <v>47</v>
      </c>
      <c r="L161" s="11" t="s">
        <v>140</v>
      </c>
      <c r="M161" s="11" t="s">
        <v>174</v>
      </c>
      <c r="N161" s="11" t="s">
        <v>50</v>
      </c>
      <c r="O161" s="11" t="s">
        <v>50</v>
      </c>
      <c r="P161" s="11" t="s">
        <v>51</v>
      </c>
      <c r="Q161" s="11" t="s">
        <v>52</v>
      </c>
      <c r="R161" s="11" t="n">
        <v>2.5</v>
      </c>
      <c r="S161" s="11" t="s">
        <v>53</v>
      </c>
      <c r="T161" s="12" t="n">
        <v>40330</v>
      </c>
      <c r="U161" s="11" t="n">
        <v>2.5</v>
      </c>
      <c r="V161" s="18" t="s">
        <v>106</v>
      </c>
      <c r="W161" s="11" t="n">
        <f aca="false">R161*U161</f>
        <v>6.25</v>
      </c>
      <c r="X161" s="13" t="n">
        <v>194.4</v>
      </c>
      <c r="Y161" s="13" t="n">
        <v>24.22</v>
      </c>
      <c r="Z161" s="13" t="n">
        <f aca="false">Y161*SQRT(AA161)</f>
        <v>48.44</v>
      </c>
      <c r="AA161" s="11" t="n">
        <v>4</v>
      </c>
      <c r="AB161" s="13" t="n">
        <v>206.2</v>
      </c>
      <c r="AC161" s="13" t="n">
        <v>23.3</v>
      </c>
      <c r="AD161" s="13" t="n">
        <f aca="false">AC161*SQRT(AE161)</f>
        <v>46.6</v>
      </c>
      <c r="AE161" s="11" t="n">
        <v>4</v>
      </c>
      <c r="AF161" s="11" t="n">
        <f aca="false">LN(AB161/X161)</f>
        <v>0.0589286795565208</v>
      </c>
      <c r="AG161" s="11" t="n">
        <f aca="false">((AD161)^2/((AB161)^2 * AE161)) + ((Z161)^2/((X161)^2 * AA161))</f>
        <v>0.0282906310869418</v>
      </c>
      <c r="AH161" s="11" t="n">
        <f aca="false">1/AG161</f>
        <v>35.3473910471221</v>
      </c>
      <c r="AI161" s="11" t="n">
        <f aca="false">AH161/16</f>
        <v>2.20921194044513</v>
      </c>
      <c r="AJ161" s="11" t="n">
        <f aca="false">AF161*AI161</f>
        <v>0.130185942510931</v>
      </c>
      <c r="AK161" s="11" t="s">
        <v>68</v>
      </c>
      <c r="AL161" s="11" t="s">
        <v>69</v>
      </c>
      <c r="AM161" s="11" t="s">
        <v>70</v>
      </c>
      <c r="AN161" s="11" t="s">
        <v>168</v>
      </c>
      <c r="AO161" s="17" t="s">
        <v>63</v>
      </c>
      <c r="AP161" s="11" t="s">
        <v>185</v>
      </c>
      <c r="AQ161" s="11" t="s">
        <v>170</v>
      </c>
    </row>
    <row r="162" customFormat="false" ht="13.8" hidden="false" customHeight="false" outlineLevel="0" collapsed="false">
      <c r="A162" s="11" t="s">
        <v>166</v>
      </c>
      <c r="B162" s="11" t="n">
        <v>9</v>
      </c>
      <c r="C162" s="11" t="s">
        <v>167</v>
      </c>
      <c r="D162" s="11" t="n">
        <v>2013</v>
      </c>
      <c r="E162" s="11" t="s">
        <v>45</v>
      </c>
      <c r="F162" s="11" t="s">
        <v>46</v>
      </c>
      <c r="G162" s="22" t="n">
        <v>9.45</v>
      </c>
      <c r="H162" s="22" t="n">
        <v>664.7</v>
      </c>
      <c r="I162" s="1" t="n">
        <f aca="false">(G162 +10) / (H162/1000)</f>
        <v>29.2613208966451</v>
      </c>
      <c r="J162" s="1" t="n">
        <v>7</v>
      </c>
      <c r="K162" s="1" t="s">
        <v>47</v>
      </c>
      <c r="L162" s="11" t="s">
        <v>48</v>
      </c>
      <c r="M162" s="11" t="s">
        <v>177</v>
      </c>
      <c r="N162" s="11" t="s">
        <v>50</v>
      </c>
      <c r="O162" s="11" t="s">
        <v>50</v>
      </c>
      <c r="P162" s="11" t="s">
        <v>51</v>
      </c>
      <c r="Q162" s="11" t="s">
        <v>52</v>
      </c>
      <c r="R162" s="11" t="n">
        <v>2.5</v>
      </c>
      <c r="S162" s="11" t="s">
        <v>53</v>
      </c>
      <c r="T162" s="12" t="n">
        <v>40391</v>
      </c>
      <c r="U162" s="11" t="n">
        <v>2.5</v>
      </c>
      <c r="V162" s="18" t="s">
        <v>106</v>
      </c>
      <c r="W162" s="11" t="n">
        <f aca="false">R162*U162</f>
        <v>6.25</v>
      </c>
      <c r="X162" s="13" t="n">
        <v>194</v>
      </c>
      <c r="Y162" s="13" t="n">
        <v>29.68</v>
      </c>
      <c r="Z162" s="13" t="n">
        <f aca="false">Y162*SQRT(AA162)</f>
        <v>59.36</v>
      </c>
      <c r="AA162" s="11" t="n">
        <v>4</v>
      </c>
      <c r="AB162" s="13" t="n">
        <v>201</v>
      </c>
      <c r="AC162" s="13" t="n">
        <v>21</v>
      </c>
      <c r="AD162" s="13" t="n">
        <f aca="false">AC162*SQRT(AE162)</f>
        <v>42</v>
      </c>
      <c r="AE162" s="11" t="n">
        <v>4</v>
      </c>
      <c r="AF162" s="11" t="n">
        <f aca="false">LN(AB162/X162)</f>
        <v>0.0354467489957477</v>
      </c>
      <c r="AG162" s="11" t="n">
        <f aca="false">((AD162)^2/((AB162)^2 * AE162)) + ((Z162)^2/((X162)^2 * AA162))</f>
        <v>0.0343214168638536</v>
      </c>
      <c r="AH162" s="11" t="n">
        <f aca="false">1/AG162</f>
        <v>29.1363262760044</v>
      </c>
      <c r="AI162" s="11" t="n">
        <f aca="false">AH162/16</f>
        <v>1.82102039225028</v>
      </c>
      <c r="AJ162" s="11" t="n">
        <f aca="false">AF162*AI162</f>
        <v>0.0645492527602336</v>
      </c>
      <c r="AK162" s="11" t="s">
        <v>68</v>
      </c>
      <c r="AL162" s="11" t="s">
        <v>69</v>
      </c>
      <c r="AM162" s="11" t="s">
        <v>70</v>
      </c>
      <c r="AN162" s="11" t="s">
        <v>168</v>
      </c>
      <c r="AO162" s="17" t="s">
        <v>63</v>
      </c>
      <c r="AP162" s="11" t="s">
        <v>186</v>
      </c>
      <c r="AQ162" s="11" t="s">
        <v>170</v>
      </c>
    </row>
    <row r="163" customFormat="false" ht="13.8" hidden="false" customHeight="false" outlineLevel="0" collapsed="false">
      <c r="A163" s="11" t="s">
        <v>166</v>
      </c>
      <c r="B163" s="11" t="n">
        <v>9</v>
      </c>
      <c r="C163" s="11" t="s">
        <v>167</v>
      </c>
      <c r="D163" s="11" t="n">
        <v>2013</v>
      </c>
      <c r="E163" s="11" t="s">
        <v>45</v>
      </c>
      <c r="F163" s="11" t="s">
        <v>46</v>
      </c>
      <c r="G163" s="22" t="n">
        <v>9.45</v>
      </c>
      <c r="H163" s="22" t="n">
        <v>664.7</v>
      </c>
      <c r="I163" s="1" t="n">
        <f aca="false">(G163 +10) / (H163/1000)</f>
        <v>29.2613208966451</v>
      </c>
      <c r="J163" s="1" t="n">
        <v>7</v>
      </c>
      <c r="K163" s="1" t="s">
        <v>47</v>
      </c>
      <c r="L163" s="11" t="s">
        <v>48</v>
      </c>
      <c r="M163" s="11" t="s">
        <v>177</v>
      </c>
      <c r="N163" s="11" t="s">
        <v>50</v>
      </c>
      <c r="O163" s="11" t="s">
        <v>50</v>
      </c>
      <c r="P163" s="11" t="s">
        <v>51</v>
      </c>
      <c r="Q163" s="11" t="s">
        <v>52</v>
      </c>
      <c r="R163" s="11" t="n">
        <v>2.5</v>
      </c>
      <c r="S163" s="11" t="s">
        <v>53</v>
      </c>
      <c r="T163" s="12" t="n">
        <v>40513</v>
      </c>
      <c r="U163" s="11" t="n">
        <v>2.5</v>
      </c>
      <c r="V163" s="18" t="s">
        <v>106</v>
      </c>
      <c r="W163" s="11" t="n">
        <f aca="false">R163*U163</f>
        <v>6.25</v>
      </c>
      <c r="X163" s="13" t="n">
        <v>249.8</v>
      </c>
      <c r="Y163" s="13" t="n">
        <v>45.9</v>
      </c>
      <c r="Z163" s="13" t="n">
        <f aca="false">Y163*SQRT(AA163)</f>
        <v>91.8</v>
      </c>
      <c r="AA163" s="11" t="n">
        <v>4</v>
      </c>
      <c r="AB163" s="13" t="n">
        <v>261.6</v>
      </c>
      <c r="AC163" s="13" t="n">
        <v>31.48</v>
      </c>
      <c r="AD163" s="13" t="n">
        <f aca="false">AC163*SQRT(AE163)</f>
        <v>62.96</v>
      </c>
      <c r="AE163" s="11" t="n">
        <v>4</v>
      </c>
      <c r="AF163" s="11" t="n">
        <f aca="false">LN(AB163/X163)</f>
        <v>0.0461560218915665</v>
      </c>
      <c r="AG163" s="11" t="n">
        <f aca="false">((AD163)^2/((AB163)^2 * AE163)) + ((Z163)^2/((X163)^2 * AA163))</f>
        <v>0.0482438062304615</v>
      </c>
      <c r="AH163" s="11" t="n">
        <f aca="false">1/AG163</f>
        <v>20.728049425101</v>
      </c>
      <c r="AI163" s="11" t="n">
        <f aca="false">AH163/16</f>
        <v>1.29550308906881</v>
      </c>
      <c r="AJ163" s="11" t="n">
        <f aca="false">AF163*AI163</f>
        <v>0.0597952689396521</v>
      </c>
      <c r="AK163" s="11" t="s">
        <v>68</v>
      </c>
      <c r="AL163" s="11" t="s">
        <v>69</v>
      </c>
      <c r="AM163" s="11" t="s">
        <v>70</v>
      </c>
      <c r="AN163" s="11" t="s">
        <v>168</v>
      </c>
      <c r="AO163" s="17" t="s">
        <v>63</v>
      </c>
      <c r="AP163" s="11" t="s">
        <v>187</v>
      </c>
      <c r="AQ163" s="11" t="s">
        <v>170</v>
      </c>
    </row>
    <row r="164" customFormat="false" ht="13.8" hidden="false" customHeight="false" outlineLevel="0" collapsed="false">
      <c r="A164" s="11" t="s">
        <v>188</v>
      </c>
      <c r="B164" s="11" t="n">
        <v>10</v>
      </c>
      <c r="C164" s="11" t="s">
        <v>189</v>
      </c>
      <c r="D164" s="11" t="n">
        <v>2014</v>
      </c>
      <c r="E164" s="11" t="s">
        <v>190</v>
      </c>
      <c r="F164" s="11" t="s">
        <v>46</v>
      </c>
      <c r="G164" s="1" t="n">
        <v>2.1</v>
      </c>
      <c r="H164" s="1" t="n">
        <v>383</v>
      </c>
      <c r="I164" s="1" t="n">
        <f aca="false">(G164 +10) / (H164/1000)</f>
        <v>31.5926892950392</v>
      </c>
      <c r="J164" s="1" t="n">
        <v>6.8</v>
      </c>
      <c r="K164" s="1" t="s">
        <v>47</v>
      </c>
      <c r="L164" s="11" t="s">
        <v>89</v>
      </c>
      <c r="M164" s="11" t="s">
        <v>133</v>
      </c>
      <c r="N164" s="11" t="s">
        <v>50</v>
      </c>
      <c r="O164" s="11" t="s">
        <v>77</v>
      </c>
      <c r="P164" s="11" t="s">
        <v>91</v>
      </c>
      <c r="Q164" s="11" t="s">
        <v>78</v>
      </c>
      <c r="R164" s="11" t="n">
        <v>1.79</v>
      </c>
      <c r="S164" s="11" t="s">
        <v>79</v>
      </c>
      <c r="T164" s="12" t="n">
        <v>40391</v>
      </c>
      <c r="U164" s="11" t="n">
        <v>4</v>
      </c>
      <c r="V164" s="11" t="s">
        <v>54</v>
      </c>
      <c r="W164" s="11" t="n">
        <f aca="false">R164*U164</f>
        <v>7.16</v>
      </c>
      <c r="X164" s="13" t="n">
        <v>3.67</v>
      </c>
      <c r="Y164" s="13" t="n">
        <v>0.9</v>
      </c>
      <c r="Z164" s="13" t="n">
        <f aca="false">Y164*SQRT(AA164)</f>
        <v>1.55884572681199</v>
      </c>
      <c r="AA164" s="11" t="n">
        <v>3</v>
      </c>
      <c r="AB164" s="13" t="n">
        <v>4.69</v>
      </c>
      <c r="AC164" s="13" t="n">
        <v>0.91</v>
      </c>
      <c r="AD164" s="13" t="n">
        <f aca="false">AC164*SQRT(AE164)</f>
        <v>1.57616623488768</v>
      </c>
      <c r="AE164" s="11" t="n">
        <v>3</v>
      </c>
      <c r="AF164" s="11" t="n">
        <f aca="false">LN(AB164/X164)</f>
        <v>0.245240920391709</v>
      </c>
      <c r="AG164" s="11" t="n">
        <f aca="false">((AD164)^2/((AB164)^2 * AE164)) + ((Z164)^2/((X164)^2 * AA164))</f>
        <v>0.0977861243611329</v>
      </c>
      <c r="AH164" s="11" t="n">
        <f aca="false">1/AG164</f>
        <v>10.2263997733146</v>
      </c>
      <c r="AI164" s="11" t="n">
        <f aca="false">AH164/4</f>
        <v>2.55659994332864</v>
      </c>
      <c r="AJ164" s="11" t="n">
        <f aca="false">AF164*AI164</f>
        <v>0.626982923175307</v>
      </c>
      <c r="AK164" s="11" t="s">
        <v>68</v>
      </c>
      <c r="AL164" s="11" t="s">
        <v>56</v>
      </c>
      <c r="AM164" s="11" t="s">
        <v>57</v>
      </c>
      <c r="AN164" s="11" t="s">
        <v>58</v>
      </c>
      <c r="AO164" s="11" t="s">
        <v>141</v>
      </c>
      <c r="AP164" s="11" t="s">
        <v>191</v>
      </c>
      <c r="AQ164" s="11" t="s">
        <v>192</v>
      </c>
    </row>
    <row r="165" customFormat="false" ht="13.8" hidden="false" customHeight="false" outlineLevel="0" collapsed="false">
      <c r="A165" s="11" t="s">
        <v>188</v>
      </c>
      <c r="B165" s="11" t="n">
        <v>10</v>
      </c>
      <c r="C165" s="11" t="s">
        <v>189</v>
      </c>
      <c r="D165" s="11" t="n">
        <v>2014</v>
      </c>
      <c r="E165" s="11" t="s">
        <v>190</v>
      </c>
      <c r="F165" s="11" t="s">
        <v>83</v>
      </c>
      <c r="G165" s="1" t="n">
        <v>2.1</v>
      </c>
      <c r="H165" s="1" t="n">
        <v>383</v>
      </c>
      <c r="I165" s="1" t="n">
        <f aca="false">(G165 +10) / (H165/1000)</f>
        <v>31.5926892950392</v>
      </c>
      <c r="J165" s="1" t="n">
        <v>6.8</v>
      </c>
      <c r="K165" s="1" t="s">
        <v>47</v>
      </c>
      <c r="L165" s="11" t="s">
        <v>89</v>
      </c>
      <c r="M165" s="11" t="s">
        <v>133</v>
      </c>
      <c r="N165" s="11" t="s">
        <v>50</v>
      </c>
      <c r="O165" s="11" t="s">
        <v>77</v>
      </c>
      <c r="P165" s="11" t="s">
        <v>91</v>
      </c>
      <c r="Q165" s="11" t="s">
        <v>78</v>
      </c>
      <c r="R165" s="11" t="n">
        <v>1.79</v>
      </c>
      <c r="S165" s="11" t="s">
        <v>79</v>
      </c>
      <c r="T165" s="12" t="n">
        <v>40391</v>
      </c>
      <c r="U165" s="11" t="n">
        <v>4</v>
      </c>
      <c r="V165" s="11" t="s">
        <v>54</v>
      </c>
      <c r="W165" s="11" t="n">
        <f aca="false">R165*U165</f>
        <v>7.16</v>
      </c>
      <c r="X165" s="14" t="n">
        <v>2.82</v>
      </c>
      <c r="Y165" s="14" t="n">
        <v>0.61</v>
      </c>
      <c r="Z165" s="13" t="n">
        <f aca="false">Y165*SQRT(AA165)</f>
        <v>1.05655099261702</v>
      </c>
      <c r="AA165" s="15" t="n">
        <v>3</v>
      </c>
      <c r="AB165" s="13" t="n">
        <v>3.61</v>
      </c>
      <c r="AC165" s="13" t="n">
        <v>1.24</v>
      </c>
      <c r="AD165" s="13" t="n">
        <f aca="false">AC165*SQRT(AE165)</f>
        <v>2.14774300138541</v>
      </c>
      <c r="AE165" s="11" t="n">
        <v>3</v>
      </c>
      <c r="AF165" s="11" t="n">
        <f aca="false">LN(AB165/X165)</f>
        <v>0.246970887394767</v>
      </c>
      <c r="AG165" s="11" t="n">
        <f aca="false">((AD165)^2/((AB165)^2 * AE165)) + ((Z165)^2/((X165)^2 * AA165))</f>
        <v>0.164776495319224</v>
      </c>
      <c r="AH165" s="11" t="n">
        <f aca="false">1/AG165</f>
        <v>6.06882673443615</v>
      </c>
      <c r="AI165" s="11" t="n">
        <f aca="false">AH165/4</f>
        <v>1.51720668360904</v>
      </c>
      <c r="AJ165" s="11" t="n">
        <f aca="false">AF165*AI165</f>
        <v>0.374705881012196</v>
      </c>
      <c r="AK165" s="11" t="s">
        <v>68</v>
      </c>
      <c r="AL165" s="11" t="s">
        <v>56</v>
      </c>
      <c r="AM165" s="11" t="s">
        <v>57</v>
      </c>
      <c r="AN165" s="11" t="s">
        <v>58</v>
      </c>
      <c r="AO165" s="11" t="s">
        <v>141</v>
      </c>
      <c r="AP165" s="11" t="s">
        <v>191</v>
      </c>
      <c r="AQ165" s="11" t="s">
        <v>192</v>
      </c>
    </row>
    <row r="166" customFormat="false" ht="13.8" hidden="false" customHeight="false" outlineLevel="0" collapsed="false">
      <c r="A166" s="11" t="s">
        <v>188</v>
      </c>
      <c r="B166" s="11" t="n">
        <v>10</v>
      </c>
      <c r="C166" s="11" t="s">
        <v>189</v>
      </c>
      <c r="D166" s="11" t="n">
        <v>2014</v>
      </c>
      <c r="E166" s="11" t="s">
        <v>190</v>
      </c>
      <c r="F166" s="11" t="s">
        <v>46</v>
      </c>
      <c r="G166" s="1" t="n">
        <v>2.1</v>
      </c>
      <c r="H166" s="1" t="n">
        <v>383</v>
      </c>
      <c r="I166" s="1" t="n">
        <f aca="false">(G166 +10) / (H166/1000)</f>
        <v>31.5926892950392</v>
      </c>
      <c r="J166" s="1" t="n">
        <v>6.8</v>
      </c>
      <c r="K166" s="1" t="s">
        <v>47</v>
      </c>
      <c r="L166" s="11" t="s">
        <v>89</v>
      </c>
      <c r="M166" s="11" t="s">
        <v>133</v>
      </c>
      <c r="N166" s="11" t="s">
        <v>50</v>
      </c>
      <c r="O166" s="11" t="s">
        <v>77</v>
      </c>
      <c r="P166" s="11" t="s">
        <v>91</v>
      </c>
      <c r="Q166" s="11" t="s">
        <v>78</v>
      </c>
      <c r="R166" s="11" t="n">
        <v>1.79</v>
      </c>
      <c r="S166" s="11" t="s">
        <v>79</v>
      </c>
      <c r="T166" s="12" t="n">
        <v>40391</v>
      </c>
      <c r="U166" s="11" t="n">
        <v>4</v>
      </c>
      <c r="V166" s="11" t="s">
        <v>54</v>
      </c>
      <c r="W166" s="11" t="n">
        <f aca="false">R166*U166</f>
        <v>7.16</v>
      </c>
      <c r="X166" s="13" t="n">
        <v>1.67</v>
      </c>
      <c r="Y166" s="13" t="n">
        <v>0.54</v>
      </c>
      <c r="Z166" s="13" t="n">
        <f aca="false">Y166*SQRT(AA166)</f>
        <v>0.935307436087194</v>
      </c>
      <c r="AA166" s="11" t="n">
        <v>3</v>
      </c>
      <c r="AB166" s="13" t="n">
        <v>2</v>
      </c>
      <c r="AC166" s="13" t="n">
        <v>0.5</v>
      </c>
      <c r="AD166" s="13" t="n">
        <f aca="false">AC166*SQRT(AE166)</f>
        <v>0.866025403784439</v>
      </c>
      <c r="AE166" s="11" t="n">
        <v>3</v>
      </c>
      <c r="AF166" s="11" t="n">
        <f aca="false">LN(AB166/X166)</f>
        <v>0.180323554131282</v>
      </c>
      <c r="AG166" s="11" t="n">
        <f aca="false">((AD166)^2/((AB166)^2 * AE166)) + ((Z166)^2/((X166)^2 * AA166))</f>
        <v>0.167057352361146</v>
      </c>
      <c r="AH166" s="11" t="n">
        <f aca="false">1/AG166</f>
        <v>5.98596820712321</v>
      </c>
      <c r="AI166" s="11" t="n">
        <f aca="false">AH166/4</f>
        <v>1.4964920517808</v>
      </c>
      <c r="AJ166" s="11" t="n">
        <f aca="false">AF166*AI166</f>
        <v>0.269852765506329</v>
      </c>
      <c r="AK166" s="11" t="s">
        <v>68</v>
      </c>
      <c r="AL166" s="11" t="s">
        <v>56</v>
      </c>
      <c r="AM166" s="11" t="s">
        <v>57</v>
      </c>
      <c r="AN166" s="11" t="s">
        <v>58</v>
      </c>
      <c r="AO166" s="17" t="s">
        <v>193</v>
      </c>
      <c r="AP166" s="11" t="s">
        <v>191</v>
      </c>
      <c r="AQ166" s="11" t="s">
        <v>192</v>
      </c>
    </row>
    <row r="167" customFormat="false" ht="13.8" hidden="false" customHeight="false" outlineLevel="0" collapsed="false">
      <c r="A167" s="11" t="s">
        <v>188</v>
      </c>
      <c r="B167" s="11" t="n">
        <v>10</v>
      </c>
      <c r="C167" s="11" t="s">
        <v>189</v>
      </c>
      <c r="D167" s="11" t="n">
        <v>2014</v>
      </c>
      <c r="E167" s="11" t="s">
        <v>190</v>
      </c>
      <c r="F167" s="11" t="s">
        <v>83</v>
      </c>
      <c r="G167" s="1" t="n">
        <v>2.1</v>
      </c>
      <c r="H167" s="1" t="n">
        <v>383</v>
      </c>
      <c r="I167" s="1" t="n">
        <f aca="false">(G167 +10) / (H167/1000)</f>
        <v>31.5926892950392</v>
      </c>
      <c r="J167" s="1" t="n">
        <v>6.8</v>
      </c>
      <c r="K167" s="1" t="s">
        <v>47</v>
      </c>
      <c r="L167" s="11" t="s">
        <v>89</v>
      </c>
      <c r="M167" s="11" t="s">
        <v>133</v>
      </c>
      <c r="N167" s="11" t="s">
        <v>50</v>
      </c>
      <c r="O167" s="11" t="s">
        <v>77</v>
      </c>
      <c r="P167" s="11" t="s">
        <v>91</v>
      </c>
      <c r="Q167" s="11" t="s">
        <v>78</v>
      </c>
      <c r="R167" s="11" t="n">
        <v>1.79</v>
      </c>
      <c r="S167" s="11" t="s">
        <v>79</v>
      </c>
      <c r="T167" s="12" t="n">
        <v>40391</v>
      </c>
      <c r="U167" s="11" t="n">
        <v>4</v>
      </c>
      <c r="V167" s="11" t="s">
        <v>54</v>
      </c>
      <c r="W167" s="11" t="n">
        <f aca="false">R167*U167</f>
        <v>7.16</v>
      </c>
      <c r="X167" s="14" t="n">
        <v>3.12</v>
      </c>
      <c r="Y167" s="14" t="n">
        <v>0.03</v>
      </c>
      <c r="Z167" s="13" t="n">
        <f aca="false">Y167*SQRT(AA167)</f>
        <v>0.0519615242270663</v>
      </c>
      <c r="AA167" s="15" t="n">
        <v>3</v>
      </c>
      <c r="AB167" s="13" t="n">
        <v>2.68</v>
      </c>
      <c r="AC167" s="13" t="n">
        <v>0.15</v>
      </c>
      <c r="AD167" s="13" t="n">
        <f aca="false">AC167*SQRT(AE167)</f>
        <v>0.259807621135332</v>
      </c>
      <c r="AE167" s="11" t="n">
        <v>3</v>
      </c>
      <c r="AF167" s="11" t="n">
        <f aca="false">LN(AB167/X167)</f>
        <v>-0.152016207298626</v>
      </c>
      <c r="AG167" s="11" t="n">
        <f aca="false">((AD167)^2/((AB167)^2 * AE167)) + ((Z167)^2/((X167)^2 * AA167))</f>
        <v>0.00322511322878674</v>
      </c>
      <c r="AH167" s="11" t="n">
        <f aca="false">1/AG167</f>
        <v>310.066633032972</v>
      </c>
      <c r="AI167" s="11" t="n">
        <f aca="false">AH167/4</f>
        <v>77.5166582582429</v>
      </c>
      <c r="AJ167" s="11" t="n">
        <f aca="false">AF167*AI167</f>
        <v>-11.7837883908818</v>
      </c>
      <c r="AK167" s="11" t="s">
        <v>68</v>
      </c>
      <c r="AL167" s="11" t="s">
        <v>56</v>
      </c>
      <c r="AM167" s="11" t="s">
        <v>57</v>
      </c>
      <c r="AN167" s="11" t="s">
        <v>58</v>
      </c>
      <c r="AO167" s="17" t="s">
        <v>193</v>
      </c>
      <c r="AP167" s="11" t="s">
        <v>191</v>
      </c>
      <c r="AQ167" s="11" t="s">
        <v>192</v>
      </c>
    </row>
    <row r="168" customFormat="false" ht="13.8" hidden="false" customHeight="false" outlineLevel="0" collapsed="false">
      <c r="A168" s="11" t="s">
        <v>188</v>
      </c>
      <c r="B168" s="11" t="n">
        <v>10</v>
      </c>
      <c r="C168" s="11" t="s">
        <v>189</v>
      </c>
      <c r="D168" s="11" t="n">
        <v>2014</v>
      </c>
      <c r="E168" s="11" t="s">
        <v>190</v>
      </c>
      <c r="F168" s="11" t="s">
        <v>46</v>
      </c>
      <c r="G168" s="1" t="n">
        <v>2.1</v>
      </c>
      <c r="H168" s="1" t="n">
        <v>383</v>
      </c>
      <c r="I168" s="1" t="n">
        <f aca="false">(G168 +10) / (H168/1000)</f>
        <v>31.5926892950392</v>
      </c>
      <c r="J168" s="1" t="n">
        <v>6.8</v>
      </c>
      <c r="K168" s="1" t="s">
        <v>47</v>
      </c>
      <c r="L168" s="11" t="s">
        <v>89</v>
      </c>
      <c r="M168" s="11" t="s">
        <v>133</v>
      </c>
      <c r="N168" s="11" t="s">
        <v>50</v>
      </c>
      <c r="O168" s="11" t="s">
        <v>77</v>
      </c>
      <c r="P168" s="11" t="s">
        <v>91</v>
      </c>
      <c r="Q168" s="11" t="s">
        <v>78</v>
      </c>
      <c r="R168" s="11" t="n">
        <v>1.79</v>
      </c>
      <c r="S168" s="11" t="s">
        <v>79</v>
      </c>
      <c r="T168" s="12" t="n">
        <v>40391</v>
      </c>
      <c r="U168" s="11" t="n">
        <v>4</v>
      </c>
      <c r="V168" s="11" t="s">
        <v>54</v>
      </c>
      <c r="W168" s="11" t="n">
        <f aca="false">R168*U168</f>
        <v>7.16</v>
      </c>
      <c r="X168" s="13" t="n">
        <v>0.93</v>
      </c>
      <c r="Y168" s="13" t="n">
        <v>0.1</v>
      </c>
      <c r="Z168" s="13" t="n">
        <f aca="false">Y168*SQRT(AA168)</f>
        <v>0.173205080756888</v>
      </c>
      <c r="AA168" s="11" t="n">
        <v>3</v>
      </c>
      <c r="AB168" s="13" t="n">
        <v>1.16</v>
      </c>
      <c r="AC168" s="13" t="n">
        <v>0.06</v>
      </c>
      <c r="AD168" s="13" t="n">
        <f aca="false">AC168*SQRT(AE168)</f>
        <v>0.103923048454133</v>
      </c>
      <c r="AE168" s="11" t="n">
        <v>3</v>
      </c>
      <c r="AF168" s="11" t="n">
        <f aca="false">LN(AB168/X168)</f>
        <v>0.220990697953109</v>
      </c>
      <c r="AG168" s="11" t="n">
        <f aca="false">((AD168)^2/((AB168)^2 * AE168)) + ((Z168)^2/((X168)^2 * AA168))</f>
        <v>0.014237416737228</v>
      </c>
      <c r="AH168" s="11" t="n">
        <f aca="false">1/AG168</f>
        <v>70.237460801804</v>
      </c>
      <c r="AI168" s="11" t="n">
        <f aca="false">AH168/4</f>
        <v>17.559365200451</v>
      </c>
      <c r="AJ168" s="11" t="n">
        <f aca="false">AF168*AI168</f>
        <v>3.8804563712612</v>
      </c>
      <c r="AK168" s="11" t="s">
        <v>68</v>
      </c>
      <c r="AL168" s="11" t="s">
        <v>56</v>
      </c>
      <c r="AM168" s="11" t="s">
        <v>64</v>
      </c>
      <c r="AN168" s="11" t="s">
        <v>58</v>
      </c>
      <c r="AO168" s="11" t="s">
        <v>141</v>
      </c>
      <c r="AP168" s="11" t="s">
        <v>191</v>
      </c>
      <c r="AQ168" s="11" t="s">
        <v>192</v>
      </c>
    </row>
    <row r="169" customFormat="false" ht="13.8" hidden="false" customHeight="false" outlineLevel="0" collapsed="false">
      <c r="A169" s="11" t="s">
        <v>188</v>
      </c>
      <c r="B169" s="11" t="n">
        <v>10</v>
      </c>
      <c r="C169" s="11" t="s">
        <v>189</v>
      </c>
      <c r="D169" s="11" t="n">
        <v>2014</v>
      </c>
      <c r="E169" s="11" t="s">
        <v>190</v>
      </c>
      <c r="F169" s="11" t="s">
        <v>83</v>
      </c>
      <c r="G169" s="1" t="n">
        <v>2.1</v>
      </c>
      <c r="H169" s="1" t="n">
        <v>383</v>
      </c>
      <c r="I169" s="1" t="n">
        <f aca="false">(G169 +10) / (H169/1000)</f>
        <v>31.5926892950392</v>
      </c>
      <c r="J169" s="1" t="n">
        <v>6.8</v>
      </c>
      <c r="K169" s="1" t="s">
        <v>47</v>
      </c>
      <c r="L169" s="11" t="s">
        <v>89</v>
      </c>
      <c r="M169" s="11" t="s">
        <v>133</v>
      </c>
      <c r="N169" s="11" t="s">
        <v>50</v>
      </c>
      <c r="O169" s="11" t="s">
        <v>77</v>
      </c>
      <c r="P169" s="11" t="s">
        <v>91</v>
      </c>
      <c r="Q169" s="11" t="s">
        <v>78</v>
      </c>
      <c r="R169" s="11" t="n">
        <v>1.79</v>
      </c>
      <c r="S169" s="11" t="s">
        <v>79</v>
      </c>
      <c r="T169" s="12" t="n">
        <v>40391</v>
      </c>
      <c r="U169" s="11" t="n">
        <v>4</v>
      </c>
      <c r="V169" s="11" t="s">
        <v>54</v>
      </c>
      <c r="W169" s="11" t="n">
        <f aca="false">R169*U169</f>
        <v>7.16</v>
      </c>
      <c r="X169" s="14" t="n">
        <v>0.66</v>
      </c>
      <c r="Y169" s="14" t="n">
        <v>0.07</v>
      </c>
      <c r="Z169" s="13" t="n">
        <f aca="false">Y169*SQRT(AA169)</f>
        <v>0.121243556529821</v>
      </c>
      <c r="AA169" s="15" t="n">
        <v>3</v>
      </c>
      <c r="AB169" s="13" t="n">
        <v>0.9</v>
      </c>
      <c r="AC169" s="13" t="n">
        <v>0.18</v>
      </c>
      <c r="AD169" s="13" t="n">
        <f aca="false">AC169*SQRT(AE169)</f>
        <v>0.311769145362398</v>
      </c>
      <c r="AE169" s="11" t="n">
        <v>3</v>
      </c>
      <c r="AF169" s="11" t="n">
        <f aca="false">LN(AB169/X169)</f>
        <v>0.310154928303839</v>
      </c>
      <c r="AG169" s="11" t="n">
        <f aca="false">((AD169)^2/((AB169)^2 * AE169)) + ((Z169)^2/((X169)^2 * AA169))</f>
        <v>0.0512488521579431</v>
      </c>
      <c r="AH169" s="11" t="n">
        <f aca="false">1/AG169</f>
        <v>19.5126321447769</v>
      </c>
      <c r="AI169" s="11" t="n">
        <f aca="false">AH169/4</f>
        <v>4.87815803619423</v>
      </c>
      <c r="AJ169" s="11" t="n">
        <f aca="false">AF169*AI169</f>
        <v>1.51298475597062</v>
      </c>
      <c r="AK169" s="11" t="s">
        <v>68</v>
      </c>
      <c r="AL169" s="11" t="s">
        <v>56</v>
      </c>
      <c r="AM169" s="11" t="s">
        <v>64</v>
      </c>
      <c r="AN169" s="11" t="s">
        <v>58</v>
      </c>
      <c r="AO169" s="11" t="s">
        <v>141</v>
      </c>
      <c r="AP169" s="11" t="s">
        <v>191</v>
      </c>
      <c r="AQ169" s="11" t="s">
        <v>192</v>
      </c>
    </row>
    <row r="170" customFormat="false" ht="13.8" hidden="false" customHeight="false" outlineLevel="0" collapsed="false">
      <c r="A170" s="11" t="s">
        <v>188</v>
      </c>
      <c r="B170" s="11" t="n">
        <v>10</v>
      </c>
      <c r="C170" s="11" t="s">
        <v>189</v>
      </c>
      <c r="D170" s="11" t="n">
        <v>2014</v>
      </c>
      <c r="E170" s="11" t="s">
        <v>190</v>
      </c>
      <c r="F170" s="11" t="s">
        <v>46</v>
      </c>
      <c r="G170" s="1" t="n">
        <v>2.1</v>
      </c>
      <c r="H170" s="1" t="n">
        <v>383</v>
      </c>
      <c r="I170" s="1" t="n">
        <f aca="false">(G170 +10) / (H170/1000)</f>
        <v>31.5926892950392</v>
      </c>
      <c r="J170" s="1" t="n">
        <v>6.8</v>
      </c>
      <c r="K170" s="1" t="s">
        <v>47</v>
      </c>
      <c r="L170" s="11" t="s">
        <v>89</v>
      </c>
      <c r="M170" s="11" t="s">
        <v>133</v>
      </c>
      <c r="N170" s="11" t="s">
        <v>50</v>
      </c>
      <c r="O170" s="11" t="s">
        <v>77</v>
      </c>
      <c r="P170" s="11" t="s">
        <v>91</v>
      </c>
      <c r="Q170" s="11" t="s">
        <v>78</v>
      </c>
      <c r="R170" s="11" t="n">
        <v>1.79</v>
      </c>
      <c r="S170" s="11" t="s">
        <v>79</v>
      </c>
      <c r="T170" s="12" t="n">
        <v>40391</v>
      </c>
      <c r="U170" s="11" t="n">
        <v>4</v>
      </c>
      <c r="V170" s="11" t="s">
        <v>54</v>
      </c>
      <c r="W170" s="11" t="n">
        <f aca="false">R170*U170</f>
        <v>7.16</v>
      </c>
      <c r="X170" s="13" t="n">
        <v>0.48</v>
      </c>
      <c r="Y170" s="13" t="n">
        <v>0.02</v>
      </c>
      <c r="Z170" s="13" t="n">
        <f aca="false">Y170*SQRT(AA170)</f>
        <v>0.0346410161513775</v>
      </c>
      <c r="AA170" s="11" t="n">
        <v>3</v>
      </c>
      <c r="AB170" s="13" t="n">
        <v>0.52</v>
      </c>
      <c r="AC170" s="13" t="n">
        <v>0.01</v>
      </c>
      <c r="AD170" s="13" t="n">
        <f aca="false">AC170*SQRT(AE170)</f>
        <v>0.0173205080756888</v>
      </c>
      <c r="AE170" s="11" t="n">
        <v>3</v>
      </c>
      <c r="AF170" s="11" t="n">
        <f aca="false">LN(AB170/X170)</f>
        <v>0.0800427076735366</v>
      </c>
      <c r="AG170" s="11" t="n">
        <f aca="false">((AD170)^2/((AB170)^2 * AE170)) + ((Z170)^2/((X170)^2 * AA170))</f>
        <v>0.00210593359631821</v>
      </c>
      <c r="AH170" s="11" t="n">
        <f aca="false">1/AG170</f>
        <v>474.848780487805</v>
      </c>
      <c r="AI170" s="11" t="n">
        <f aca="false">AH170/4</f>
        <v>118.712195121951</v>
      </c>
      <c r="AJ170" s="11" t="n">
        <f aca="false">AF170*AI170</f>
        <v>9.50204553143019</v>
      </c>
      <c r="AK170" s="11" t="s">
        <v>68</v>
      </c>
      <c r="AL170" s="11" t="s">
        <v>56</v>
      </c>
      <c r="AM170" s="11" t="s">
        <v>64</v>
      </c>
      <c r="AN170" s="11" t="s">
        <v>58</v>
      </c>
      <c r="AO170" s="17" t="s">
        <v>193</v>
      </c>
      <c r="AP170" s="11" t="s">
        <v>191</v>
      </c>
      <c r="AQ170" s="11" t="s">
        <v>192</v>
      </c>
    </row>
    <row r="171" customFormat="false" ht="13.8" hidden="false" customHeight="false" outlineLevel="0" collapsed="false">
      <c r="A171" s="11" t="s">
        <v>188</v>
      </c>
      <c r="B171" s="11" t="n">
        <v>10</v>
      </c>
      <c r="C171" s="11" t="s">
        <v>189</v>
      </c>
      <c r="D171" s="11" t="n">
        <v>2014</v>
      </c>
      <c r="E171" s="11" t="s">
        <v>190</v>
      </c>
      <c r="F171" s="11" t="s">
        <v>83</v>
      </c>
      <c r="G171" s="1" t="n">
        <v>2.1</v>
      </c>
      <c r="H171" s="1" t="n">
        <v>383</v>
      </c>
      <c r="I171" s="1" t="n">
        <f aca="false">(G171 +10) / (H171/1000)</f>
        <v>31.5926892950392</v>
      </c>
      <c r="J171" s="1" t="n">
        <v>6.8</v>
      </c>
      <c r="K171" s="1" t="s">
        <v>47</v>
      </c>
      <c r="L171" s="11" t="s">
        <v>89</v>
      </c>
      <c r="M171" s="11" t="s">
        <v>133</v>
      </c>
      <c r="N171" s="11" t="s">
        <v>50</v>
      </c>
      <c r="O171" s="11" t="s">
        <v>77</v>
      </c>
      <c r="P171" s="11" t="s">
        <v>91</v>
      </c>
      <c r="Q171" s="11" t="s">
        <v>78</v>
      </c>
      <c r="R171" s="11" t="n">
        <v>1.79</v>
      </c>
      <c r="S171" s="11" t="s">
        <v>79</v>
      </c>
      <c r="T171" s="12" t="n">
        <v>40391</v>
      </c>
      <c r="U171" s="11" t="n">
        <v>4</v>
      </c>
      <c r="V171" s="11" t="s">
        <v>54</v>
      </c>
      <c r="W171" s="11" t="n">
        <f aca="false">R171*U171</f>
        <v>7.16</v>
      </c>
      <c r="X171" s="14" t="n">
        <v>0.89</v>
      </c>
      <c r="Y171" s="14" t="n">
        <v>0.18</v>
      </c>
      <c r="Z171" s="13" t="n">
        <f aca="false">Y171*SQRT(AA171)</f>
        <v>0.311769145362398</v>
      </c>
      <c r="AA171" s="15" t="n">
        <v>3</v>
      </c>
      <c r="AB171" s="13" t="n">
        <v>0.98</v>
      </c>
      <c r="AC171" s="13" t="n">
        <v>0.09</v>
      </c>
      <c r="AD171" s="13" t="n">
        <f aca="false">AC171*SQRT(AE171)</f>
        <v>0.155884572681199</v>
      </c>
      <c r="AE171" s="11" t="n">
        <v>3</v>
      </c>
      <c r="AF171" s="11" t="n">
        <f aca="false">LN(AB171/X171)</f>
        <v>0.0963311089384321</v>
      </c>
      <c r="AG171" s="11" t="n">
        <f aca="false">((AD171)^2/((AB171)^2 * AE171)) + ((Z171)^2/((X171)^2 * AA171))</f>
        <v>0.049337912111169</v>
      </c>
      <c r="AH171" s="11" t="n">
        <f aca="false">1/AG171</f>
        <v>20.2683890989709</v>
      </c>
      <c r="AI171" s="11" t="n">
        <f aca="false">AH171/4</f>
        <v>5.06709727474271</v>
      </c>
      <c r="AJ171" s="11" t="n">
        <f aca="false">AF171*AI171</f>
        <v>0.488119099574873</v>
      </c>
      <c r="AK171" s="11" t="s">
        <v>68</v>
      </c>
      <c r="AL171" s="11" t="s">
        <v>56</v>
      </c>
      <c r="AM171" s="11" t="s">
        <v>64</v>
      </c>
      <c r="AN171" s="11" t="s">
        <v>58</v>
      </c>
      <c r="AO171" s="17" t="s">
        <v>193</v>
      </c>
      <c r="AP171" s="11" t="s">
        <v>191</v>
      </c>
      <c r="AQ171" s="11" t="s">
        <v>192</v>
      </c>
    </row>
    <row r="172" customFormat="false" ht="13.8" hidden="false" customHeight="false" outlineLevel="0" collapsed="false">
      <c r="A172" s="11" t="s">
        <v>188</v>
      </c>
      <c r="B172" s="11" t="n">
        <v>10</v>
      </c>
      <c r="C172" s="11" t="s">
        <v>189</v>
      </c>
      <c r="D172" s="11" t="n">
        <v>2014</v>
      </c>
      <c r="E172" s="11" t="s">
        <v>190</v>
      </c>
      <c r="F172" s="11" t="s">
        <v>46</v>
      </c>
      <c r="G172" s="1" t="n">
        <v>2.1</v>
      </c>
      <c r="H172" s="1" t="n">
        <v>383</v>
      </c>
      <c r="I172" s="1" t="n">
        <f aca="false">(G172 +10) / (H172/1000)</f>
        <v>31.5926892950392</v>
      </c>
      <c r="J172" s="1" t="n">
        <v>6.8</v>
      </c>
      <c r="K172" s="1" t="s">
        <v>47</v>
      </c>
      <c r="L172" s="11" t="s">
        <v>89</v>
      </c>
      <c r="M172" s="11" t="s">
        <v>133</v>
      </c>
      <c r="N172" s="11" t="s">
        <v>50</v>
      </c>
      <c r="O172" s="11" t="s">
        <v>77</v>
      </c>
      <c r="P172" s="11" t="s">
        <v>91</v>
      </c>
      <c r="Q172" s="11" t="s">
        <v>78</v>
      </c>
      <c r="R172" s="11" t="n">
        <v>1.79</v>
      </c>
      <c r="S172" s="11" t="s">
        <v>79</v>
      </c>
      <c r="T172" s="12" t="n">
        <v>40391</v>
      </c>
      <c r="U172" s="11" t="n">
        <v>4</v>
      </c>
      <c r="V172" s="11" t="s">
        <v>54</v>
      </c>
      <c r="W172" s="11" t="n">
        <f aca="false">R172*U172</f>
        <v>7.16</v>
      </c>
      <c r="X172" s="13" t="n">
        <v>1.18</v>
      </c>
      <c r="Y172" s="13" t="n">
        <v>0.08</v>
      </c>
      <c r="Z172" s="13" t="n">
        <f aca="false">Y172*SQRT(AA172)</f>
        <v>0.13856406460551</v>
      </c>
      <c r="AA172" s="11" t="n">
        <v>3</v>
      </c>
      <c r="AB172" s="13" t="n">
        <v>1.33</v>
      </c>
      <c r="AC172" s="13" t="n">
        <v>0.01</v>
      </c>
      <c r="AD172" s="13" t="n">
        <f aca="false">AC172*SQRT(AE172)</f>
        <v>0.0173205080756888</v>
      </c>
      <c r="AE172" s="11" t="n">
        <v>3</v>
      </c>
      <c r="AF172" s="11" t="n">
        <f aca="false">LN(AB172/X172)</f>
        <v>0.119664503756089</v>
      </c>
      <c r="AG172" s="11" t="n">
        <f aca="false">((AD172)^2/((AB172)^2 * AE172)) + ((Z172)^2/((X172)^2 * AA172))</f>
        <v>0.00465291265868815</v>
      </c>
      <c r="AH172" s="11" t="n">
        <f aca="false">1/AG172</f>
        <v>214.919142772377</v>
      </c>
      <c r="AI172" s="11" t="n">
        <f aca="false">AH172/4</f>
        <v>53.7297856930943</v>
      </c>
      <c r="AJ172" s="11" t="n">
        <f aca="false">AF172*AI172</f>
        <v>6.42954814188514</v>
      </c>
      <c r="AK172" s="11" t="s">
        <v>68</v>
      </c>
      <c r="AL172" s="11" t="s">
        <v>56</v>
      </c>
      <c r="AM172" s="11" t="s">
        <v>67</v>
      </c>
      <c r="AN172" s="11" t="s">
        <v>58</v>
      </c>
      <c r="AO172" s="11" t="s">
        <v>141</v>
      </c>
      <c r="AP172" s="11" t="s">
        <v>191</v>
      </c>
      <c r="AQ172" s="11" t="s">
        <v>192</v>
      </c>
    </row>
    <row r="173" customFormat="false" ht="13.8" hidden="false" customHeight="false" outlineLevel="0" collapsed="false">
      <c r="A173" s="11" t="s">
        <v>188</v>
      </c>
      <c r="B173" s="11" t="n">
        <v>10</v>
      </c>
      <c r="C173" s="11" t="s">
        <v>189</v>
      </c>
      <c r="D173" s="11" t="n">
        <v>2014</v>
      </c>
      <c r="E173" s="11" t="s">
        <v>190</v>
      </c>
      <c r="F173" s="11" t="s">
        <v>83</v>
      </c>
      <c r="G173" s="1" t="n">
        <v>2.1</v>
      </c>
      <c r="H173" s="1" t="n">
        <v>383</v>
      </c>
      <c r="I173" s="1" t="n">
        <f aca="false">(G173 +10) / (H173/1000)</f>
        <v>31.5926892950392</v>
      </c>
      <c r="J173" s="1" t="n">
        <v>6.8</v>
      </c>
      <c r="K173" s="1" t="s">
        <v>47</v>
      </c>
      <c r="L173" s="11" t="s">
        <v>89</v>
      </c>
      <c r="M173" s="11" t="s">
        <v>133</v>
      </c>
      <c r="N173" s="11" t="s">
        <v>50</v>
      </c>
      <c r="O173" s="11" t="s">
        <v>77</v>
      </c>
      <c r="P173" s="11" t="s">
        <v>91</v>
      </c>
      <c r="Q173" s="11" t="s">
        <v>78</v>
      </c>
      <c r="R173" s="11" t="n">
        <v>1.79</v>
      </c>
      <c r="S173" s="11" t="s">
        <v>79</v>
      </c>
      <c r="T173" s="12" t="n">
        <v>40391</v>
      </c>
      <c r="U173" s="11" t="n">
        <v>4</v>
      </c>
      <c r="V173" s="11" t="s">
        <v>54</v>
      </c>
      <c r="W173" s="11" t="n">
        <f aca="false">R173*U173</f>
        <v>7.16</v>
      </c>
      <c r="X173" s="14" t="n">
        <v>0.85</v>
      </c>
      <c r="Y173" s="14" t="n">
        <v>0.05</v>
      </c>
      <c r="Z173" s="13" t="n">
        <f aca="false">Y173*SQRT(AA173)</f>
        <v>0.0866025403784439</v>
      </c>
      <c r="AA173" s="15" t="n">
        <v>3</v>
      </c>
      <c r="AB173" s="13" t="n">
        <v>1.06</v>
      </c>
      <c r="AC173" s="13" t="n">
        <v>0.19</v>
      </c>
      <c r="AD173" s="13" t="n">
        <f aca="false">AC173*SQRT(AE173)</f>
        <v>0.329089653438087</v>
      </c>
      <c r="AE173" s="11" t="n">
        <v>3</v>
      </c>
      <c r="AF173" s="11" t="n">
        <f aca="false">LN(AB173/X173)</f>
        <v>0.220787837621751</v>
      </c>
      <c r="AG173" s="11" t="n">
        <f aca="false">((AD173)^2/((AB173)^2 * AE173)) + ((Z173)^2/((X173)^2 * AA173))</f>
        <v>0.0355890790969708</v>
      </c>
      <c r="AH173" s="11" t="n">
        <f aca="false">1/AG173</f>
        <v>28.0985073335352</v>
      </c>
      <c r="AI173" s="11" t="n">
        <f aca="false">AH173/4</f>
        <v>7.02462683338381</v>
      </c>
      <c r="AJ173" s="11" t="n">
        <f aca="false">AF173*AI173</f>
        <v>1.55095216864254</v>
      </c>
      <c r="AK173" s="11" t="s">
        <v>68</v>
      </c>
      <c r="AL173" s="11" t="s">
        <v>56</v>
      </c>
      <c r="AM173" s="11" t="s">
        <v>67</v>
      </c>
      <c r="AN173" s="11" t="s">
        <v>58</v>
      </c>
      <c r="AO173" s="11" t="s">
        <v>141</v>
      </c>
      <c r="AP173" s="11" t="s">
        <v>191</v>
      </c>
      <c r="AQ173" s="11" t="s">
        <v>192</v>
      </c>
    </row>
    <row r="174" customFormat="false" ht="13.8" hidden="false" customHeight="false" outlineLevel="0" collapsed="false">
      <c r="A174" s="11" t="s">
        <v>188</v>
      </c>
      <c r="B174" s="11" t="n">
        <v>10</v>
      </c>
      <c r="C174" s="11" t="s">
        <v>189</v>
      </c>
      <c r="D174" s="11" t="n">
        <v>2014</v>
      </c>
      <c r="E174" s="11" t="s">
        <v>190</v>
      </c>
      <c r="F174" s="11" t="s">
        <v>46</v>
      </c>
      <c r="G174" s="1" t="n">
        <v>2.1</v>
      </c>
      <c r="H174" s="1" t="n">
        <v>383</v>
      </c>
      <c r="I174" s="1" t="n">
        <f aca="false">(G174 +10) / (H174/1000)</f>
        <v>31.5926892950392</v>
      </c>
      <c r="J174" s="1" t="n">
        <v>6.8</v>
      </c>
      <c r="K174" s="1" t="s">
        <v>47</v>
      </c>
      <c r="L174" s="11" t="s">
        <v>89</v>
      </c>
      <c r="M174" s="11" t="s">
        <v>133</v>
      </c>
      <c r="N174" s="11" t="s">
        <v>50</v>
      </c>
      <c r="O174" s="11" t="s">
        <v>77</v>
      </c>
      <c r="P174" s="11" t="s">
        <v>91</v>
      </c>
      <c r="Q174" s="11" t="s">
        <v>78</v>
      </c>
      <c r="R174" s="11" t="n">
        <v>1.79</v>
      </c>
      <c r="S174" s="11" t="s">
        <v>79</v>
      </c>
      <c r="T174" s="12" t="n">
        <v>40391</v>
      </c>
      <c r="U174" s="11" t="n">
        <v>4</v>
      </c>
      <c r="V174" s="11" t="s">
        <v>54</v>
      </c>
      <c r="W174" s="11" t="n">
        <f aca="false">R174*U174</f>
        <v>7.16</v>
      </c>
      <c r="X174" s="13" t="n">
        <v>0.5</v>
      </c>
      <c r="Y174" s="13" t="n">
        <v>0.07</v>
      </c>
      <c r="Z174" s="13" t="n">
        <f aca="false">Y174*SQRT(AA174)</f>
        <v>0.121243556529821</v>
      </c>
      <c r="AA174" s="11" t="n">
        <v>3</v>
      </c>
      <c r="AB174" s="13" t="n">
        <v>0.56</v>
      </c>
      <c r="AC174" s="13" t="n">
        <v>0.03</v>
      </c>
      <c r="AD174" s="13" t="n">
        <f aca="false">AC174*SQRT(AE174)</f>
        <v>0.0519615242270663</v>
      </c>
      <c r="AE174" s="11" t="n">
        <v>3</v>
      </c>
      <c r="AF174" s="11" t="n">
        <f aca="false">LN(AB174/X174)</f>
        <v>0.113328685307003</v>
      </c>
      <c r="AG174" s="11" t="n">
        <f aca="false">((AD174)^2/((AB174)^2 * AE174)) + ((Z174)^2/((X174)^2 * AA174))</f>
        <v>0.0224698979591837</v>
      </c>
      <c r="AH174" s="11" t="n">
        <f aca="false">1/AG174</f>
        <v>44.5039849231397</v>
      </c>
      <c r="AI174" s="11" t="n">
        <f aca="false">AH174/4</f>
        <v>11.1259962307849</v>
      </c>
      <c r="AJ174" s="11" t="n">
        <f aca="false">AF174*AI174</f>
        <v>1.26089452556553</v>
      </c>
      <c r="AK174" s="11" t="s">
        <v>68</v>
      </c>
      <c r="AL174" s="11" t="s">
        <v>56</v>
      </c>
      <c r="AM174" s="11" t="s">
        <v>67</v>
      </c>
      <c r="AN174" s="11" t="s">
        <v>58</v>
      </c>
      <c r="AO174" s="17" t="s">
        <v>193</v>
      </c>
      <c r="AP174" s="11" t="s">
        <v>191</v>
      </c>
      <c r="AQ174" s="11" t="s">
        <v>192</v>
      </c>
    </row>
    <row r="175" customFormat="false" ht="13.8" hidden="false" customHeight="false" outlineLevel="0" collapsed="false">
      <c r="A175" s="11" t="s">
        <v>188</v>
      </c>
      <c r="B175" s="11" t="n">
        <v>10</v>
      </c>
      <c r="C175" s="11" t="s">
        <v>189</v>
      </c>
      <c r="D175" s="11" t="n">
        <v>2014</v>
      </c>
      <c r="E175" s="11" t="s">
        <v>190</v>
      </c>
      <c r="F175" s="11" t="s">
        <v>83</v>
      </c>
      <c r="G175" s="1" t="n">
        <v>2.1</v>
      </c>
      <c r="H175" s="1" t="n">
        <v>383</v>
      </c>
      <c r="I175" s="1" t="n">
        <f aca="false">(G175 +10) / (H175/1000)</f>
        <v>31.5926892950392</v>
      </c>
      <c r="J175" s="1" t="n">
        <v>6.8</v>
      </c>
      <c r="K175" s="1" t="s">
        <v>47</v>
      </c>
      <c r="L175" s="11" t="s">
        <v>89</v>
      </c>
      <c r="M175" s="11" t="s">
        <v>133</v>
      </c>
      <c r="N175" s="11" t="s">
        <v>50</v>
      </c>
      <c r="O175" s="11" t="s">
        <v>77</v>
      </c>
      <c r="P175" s="11" t="s">
        <v>91</v>
      </c>
      <c r="Q175" s="11" t="s">
        <v>78</v>
      </c>
      <c r="R175" s="11" t="n">
        <v>1.79</v>
      </c>
      <c r="S175" s="11" t="s">
        <v>79</v>
      </c>
      <c r="T175" s="12" t="n">
        <v>40391</v>
      </c>
      <c r="U175" s="11" t="n">
        <v>4</v>
      </c>
      <c r="V175" s="11" t="s">
        <v>54</v>
      </c>
      <c r="W175" s="11" t="n">
        <f aca="false">R175*U175</f>
        <v>7.16</v>
      </c>
      <c r="X175" s="14" t="n">
        <v>0.86</v>
      </c>
      <c r="Y175" s="14" t="n">
        <v>0.16</v>
      </c>
      <c r="Z175" s="13" t="n">
        <f aca="false">Y175*SQRT(AA175)</f>
        <v>0.27712812921102</v>
      </c>
      <c r="AA175" s="15" t="n">
        <v>3</v>
      </c>
      <c r="AB175" s="13" t="n">
        <v>0.96</v>
      </c>
      <c r="AC175" s="13" t="n">
        <v>0.04</v>
      </c>
      <c r="AD175" s="13" t="n">
        <f aca="false">AC175*SQRT(AE175)</f>
        <v>0.0692820323027551</v>
      </c>
      <c r="AE175" s="11" t="n">
        <v>3</v>
      </c>
      <c r="AF175" s="11" t="n">
        <f aca="false">LN(AB175/X175)</f>
        <v>0.110000895214328</v>
      </c>
      <c r="AG175" s="11" t="n">
        <f aca="false">((AD175)^2/((AB175)^2 * AE175)) + ((Z175)^2/((X175)^2 * AA175))</f>
        <v>0.036349415600024</v>
      </c>
      <c r="AH175" s="11" t="n">
        <f aca="false">1/AG175</f>
        <v>27.5107586598817</v>
      </c>
      <c r="AI175" s="11" t="n">
        <f aca="false">AH175/4</f>
        <v>6.87768966497043</v>
      </c>
      <c r="AJ175" s="11" t="n">
        <f aca="false">AF175*AI175</f>
        <v>0.756552020153079</v>
      </c>
      <c r="AK175" s="11" t="s">
        <v>68</v>
      </c>
      <c r="AL175" s="11" t="s">
        <v>56</v>
      </c>
      <c r="AM175" s="11" t="s">
        <v>67</v>
      </c>
      <c r="AN175" s="11" t="s">
        <v>58</v>
      </c>
      <c r="AO175" s="17" t="s">
        <v>193</v>
      </c>
      <c r="AP175" s="11" t="s">
        <v>191</v>
      </c>
      <c r="AQ175" s="11" t="s">
        <v>192</v>
      </c>
    </row>
    <row r="176" customFormat="false" ht="13.8" hidden="false" customHeight="false" outlineLevel="0" collapsed="false">
      <c r="A176" s="11" t="s">
        <v>188</v>
      </c>
      <c r="B176" s="11" t="n">
        <v>10</v>
      </c>
      <c r="C176" s="11" t="s">
        <v>189</v>
      </c>
      <c r="D176" s="11" t="n">
        <v>2014</v>
      </c>
      <c r="E176" s="11" t="s">
        <v>190</v>
      </c>
      <c r="F176" s="11" t="s">
        <v>46</v>
      </c>
      <c r="G176" s="1" t="n">
        <v>2.1</v>
      </c>
      <c r="H176" s="1" t="n">
        <v>383</v>
      </c>
      <c r="I176" s="1" t="n">
        <f aca="false">(G176 +10) / (H176/1000)</f>
        <v>31.5926892950392</v>
      </c>
      <c r="J176" s="1" t="n">
        <v>6.8</v>
      </c>
      <c r="K176" s="1" t="s">
        <v>47</v>
      </c>
      <c r="L176" s="11" t="s">
        <v>89</v>
      </c>
      <c r="M176" s="11" t="s">
        <v>133</v>
      </c>
      <c r="N176" s="11" t="s">
        <v>50</v>
      </c>
      <c r="O176" s="11" t="s">
        <v>77</v>
      </c>
      <c r="P176" s="11" t="s">
        <v>91</v>
      </c>
      <c r="Q176" s="11" t="s">
        <v>78</v>
      </c>
      <c r="R176" s="11" t="n">
        <v>1.79</v>
      </c>
      <c r="S176" s="11" t="s">
        <v>79</v>
      </c>
      <c r="T176" s="12" t="n">
        <v>40391</v>
      </c>
      <c r="U176" s="11" t="n">
        <v>4</v>
      </c>
      <c r="V176" s="11" t="s">
        <v>54</v>
      </c>
      <c r="W176" s="11" t="n">
        <f aca="false">R176*U176</f>
        <v>7.16</v>
      </c>
      <c r="X176" s="13" t="n">
        <v>1.18</v>
      </c>
      <c r="Y176" s="13" t="n">
        <v>0.05</v>
      </c>
      <c r="Z176" s="13" t="n">
        <f aca="false">Y176*SQRT(AA176)</f>
        <v>0.0866025403784439</v>
      </c>
      <c r="AA176" s="11" t="n">
        <v>3</v>
      </c>
      <c r="AB176" s="13" t="n">
        <v>1.68</v>
      </c>
      <c r="AC176" s="13" t="n">
        <v>0.32</v>
      </c>
      <c r="AD176" s="13" t="n">
        <f aca="false">AC176*SQRT(AE176)</f>
        <v>0.554256258422041</v>
      </c>
      <c r="AE176" s="11" t="n">
        <v>3</v>
      </c>
      <c r="AF176" s="11" t="n">
        <f aca="false">LN(AB176/X176)</f>
        <v>0.353279354937594</v>
      </c>
      <c r="AG176" s="11" t="n">
        <f aca="false">((AD176)^2/((AB176)^2 * AE176)) + ((Z176)^2/((X176)^2 * AA176))</f>
        <v>0.0380766402127259</v>
      </c>
      <c r="AH176" s="11" t="n">
        <f aca="false">1/AG176</f>
        <v>26.2628213627362</v>
      </c>
      <c r="AI176" s="11" t="n">
        <f aca="false">AH176/4</f>
        <v>6.56570534068406</v>
      </c>
      <c r="AJ176" s="11" t="n">
        <f aca="false">AF176*AI176</f>
        <v>2.31952814746718</v>
      </c>
      <c r="AK176" s="11" t="s">
        <v>68</v>
      </c>
      <c r="AL176" s="11" t="s">
        <v>56</v>
      </c>
      <c r="AM176" s="11" t="s">
        <v>66</v>
      </c>
      <c r="AN176" s="11" t="s">
        <v>58</v>
      </c>
      <c r="AO176" s="11" t="s">
        <v>141</v>
      </c>
      <c r="AP176" s="11" t="s">
        <v>191</v>
      </c>
      <c r="AQ176" s="11" t="s">
        <v>192</v>
      </c>
    </row>
    <row r="177" customFormat="false" ht="13.8" hidden="false" customHeight="false" outlineLevel="0" collapsed="false">
      <c r="A177" s="11" t="s">
        <v>188</v>
      </c>
      <c r="B177" s="11" t="n">
        <v>10</v>
      </c>
      <c r="C177" s="11" t="s">
        <v>189</v>
      </c>
      <c r="D177" s="11" t="n">
        <v>2014</v>
      </c>
      <c r="E177" s="11" t="s">
        <v>190</v>
      </c>
      <c r="F177" s="11" t="s">
        <v>83</v>
      </c>
      <c r="G177" s="1" t="n">
        <v>2.1</v>
      </c>
      <c r="H177" s="1" t="n">
        <v>383</v>
      </c>
      <c r="I177" s="1" t="n">
        <f aca="false">(G177 +10) / (H177/1000)</f>
        <v>31.5926892950392</v>
      </c>
      <c r="J177" s="1" t="n">
        <v>6.8</v>
      </c>
      <c r="K177" s="1" t="s">
        <v>47</v>
      </c>
      <c r="L177" s="11" t="s">
        <v>89</v>
      </c>
      <c r="M177" s="11" t="s">
        <v>133</v>
      </c>
      <c r="N177" s="11" t="s">
        <v>50</v>
      </c>
      <c r="O177" s="11" t="s">
        <v>77</v>
      </c>
      <c r="P177" s="11" t="s">
        <v>91</v>
      </c>
      <c r="Q177" s="11" t="s">
        <v>78</v>
      </c>
      <c r="R177" s="11" t="n">
        <v>1.79</v>
      </c>
      <c r="S177" s="11" t="s">
        <v>79</v>
      </c>
      <c r="T177" s="12" t="n">
        <v>40391</v>
      </c>
      <c r="U177" s="11" t="n">
        <v>4</v>
      </c>
      <c r="V177" s="11" t="s">
        <v>54</v>
      </c>
      <c r="W177" s="11" t="n">
        <f aca="false">R177*U177</f>
        <v>7.16</v>
      </c>
      <c r="X177" s="14" t="n">
        <v>0.92</v>
      </c>
      <c r="Y177" s="14" t="n">
        <v>0.05</v>
      </c>
      <c r="Z177" s="13" t="n">
        <f aca="false">Y177*SQRT(AA177)</f>
        <v>0.0866025403784439</v>
      </c>
      <c r="AA177" s="15" t="n">
        <v>3</v>
      </c>
      <c r="AB177" s="13" t="n">
        <v>1.17</v>
      </c>
      <c r="AC177" s="13" t="n">
        <v>0.16</v>
      </c>
      <c r="AD177" s="13" t="n">
        <f aca="false">AC177*SQRT(AE177)</f>
        <v>0.27712812921102</v>
      </c>
      <c r="AE177" s="11" t="n">
        <v>3</v>
      </c>
      <c r="AF177" s="11" t="n">
        <f aca="false">LN(AB177/X177)</f>
        <v>0.240385357748716</v>
      </c>
      <c r="AG177" s="11" t="n">
        <f aca="false">((AD177)^2/((AB177)^2 * AE177)) + ((Z177)^2/((X177)^2 * AA177))</f>
        <v>0.0216548331066532</v>
      </c>
      <c r="AH177" s="11" t="n">
        <f aca="false">1/AG177</f>
        <v>46.1790675123126</v>
      </c>
      <c r="AI177" s="11" t="n">
        <f aca="false">AH177/4</f>
        <v>11.5447668780782</v>
      </c>
      <c r="AJ177" s="11" t="n">
        <f aca="false">AF177*AI177</f>
        <v>2.77519291611234</v>
      </c>
      <c r="AK177" s="11" t="s">
        <v>68</v>
      </c>
      <c r="AL177" s="11" t="s">
        <v>56</v>
      </c>
      <c r="AM177" s="11" t="s">
        <v>66</v>
      </c>
      <c r="AN177" s="11" t="s">
        <v>58</v>
      </c>
      <c r="AO177" s="11" t="s">
        <v>141</v>
      </c>
      <c r="AP177" s="11" t="s">
        <v>191</v>
      </c>
      <c r="AQ177" s="11" t="s">
        <v>192</v>
      </c>
    </row>
    <row r="178" customFormat="false" ht="13.8" hidden="false" customHeight="false" outlineLevel="0" collapsed="false">
      <c r="A178" s="11" t="s">
        <v>188</v>
      </c>
      <c r="B178" s="11" t="n">
        <v>10</v>
      </c>
      <c r="C178" s="11" t="s">
        <v>189</v>
      </c>
      <c r="D178" s="11" t="n">
        <v>2014</v>
      </c>
      <c r="E178" s="11" t="s">
        <v>190</v>
      </c>
      <c r="F178" s="11" t="s">
        <v>46</v>
      </c>
      <c r="G178" s="1" t="n">
        <v>2.1</v>
      </c>
      <c r="H178" s="1" t="n">
        <v>383</v>
      </c>
      <c r="I178" s="1" t="n">
        <f aca="false">(G178 +10) / (H178/1000)</f>
        <v>31.5926892950392</v>
      </c>
      <c r="J178" s="1" t="n">
        <v>6.8</v>
      </c>
      <c r="K178" s="1" t="s">
        <v>47</v>
      </c>
      <c r="L178" s="11" t="s">
        <v>89</v>
      </c>
      <c r="M178" s="11" t="s">
        <v>133</v>
      </c>
      <c r="N178" s="11" t="s">
        <v>50</v>
      </c>
      <c r="O178" s="11" t="s">
        <v>77</v>
      </c>
      <c r="P178" s="11" t="s">
        <v>91</v>
      </c>
      <c r="Q178" s="11" t="s">
        <v>78</v>
      </c>
      <c r="R178" s="11" t="n">
        <v>1.79</v>
      </c>
      <c r="S178" s="11" t="s">
        <v>79</v>
      </c>
      <c r="T178" s="12" t="n">
        <v>40391</v>
      </c>
      <c r="U178" s="11" t="n">
        <v>4</v>
      </c>
      <c r="V178" s="11" t="s">
        <v>54</v>
      </c>
      <c r="W178" s="11" t="n">
        <f aca="false">R178*U178</f>
        <v>7.16</v>
      </c>
      <c r="X178" s="13" t="n">
        <v>0.54</v>
      </c>
      <c r="Y178" s="13" t="n">
        <v>0.07</v>
      </c>
      <c r="Z178" s="13" t="n">
        <f aca="false">Y178*SQRT(AA178)</f>
        <v>0.121243556529821</v>
      </c>
      <c r="AA178" s="11" t="n">
        <v>3</v>
      </c>
      <c r="AB178" s="13" t="n">
        <v>0.72</v>
      </c>
      <c r="AC178" s="13" t="n">
        <v>0.04</v>
      </c>
      <c r="AD178" s="13" t="n">
        <f aca="false">AC178*SQRT(AE178)</f>
        <v>0.0692820323027551</v>
      </c>
      <c r="AE178" s="11" t="n">
        <v>3</v>
      </c>
      <c r="AF178" s="11" t="n">
        <f aca="false">LN(AB178/X178)</f>
        <v>0.287682072451781</v>
      </c>
      <c r="AG178" s="11" t="n">
        <f aca="false">((AD178)^2/((AB178)^2 * AE178)) + ((Z178)^2/((X178)^2 * AA178))</f>
        <v>0.0198902606310014</v>
      </c>
      <c r="AH178" s="11" t="n">
        <f aca="false">1/AG178</f>
        <v>50.2758620689655</v>
      </c>
      <c r="AI178" s="11" t="n">
        <f aca="false">AH178/4</f>
        <v>12.5689655172414</v>
      </c>
      <c r="AJ178" s="11" t="n">
        <f aca="false">AF178*AI178</f>
        <v>3.61586604857497</v>
      </c>
      <c r="AK178" s="11" t="s">
        <v>68</v>
      </c>
      <c r="AL178" s="11" t="s">
        <v>56</v>
      </c>
      <c r="AM178" s="11" t="s">
        <v>66</v>
      </c>
      <c r="AN178" s="11" t="s">
        <v>58</v>
      </c>
      <c r="AO178" s="17" t="s">
        <v>193</v>
      </c>
      <c r="AP178" s="11" t="s">
        <v>191</v>
      </c>
      <c r="AQ178" s="11" t="s">
        <v>192</v>
      </c>
    </row>
    <row r="179" customFormat="false" ht="13.8" hidden="false" customHeight="false" outlineLevel="0" collapsed="false">
      <c r="A179" s="11" t="s">
        <v>188</v>
      </c>
      <c r="B179" s="11" t="n">
        <v>10</v>
      </c>
      <c r="C179" s="11" t="s">
        <v>189</v>
      </c>
      <c r="D179" s="11" t="n">
        <v>2014</v>
      </c>
      <c r="E179" s="11" t="s">
        <v>190</v>
      </c>
      <c r="F179" s="11" t="s">
        <v>83</v>
      </c>
      <c r="G179" s="1" t="n">
        <v>2.1</v>
      </c>
      <c r="H179" s="1" t="n">
        <v>383</v>
      </c>
      <c r="I179" s="1" t="n">
        <f aca="false">(G179 +10) / (H179/1000)</f>
        <v>31.5926892950392</v>
      </c>
      <c r="J179" s="1" t="n">
        <v>6.8</v>
      </c>
      <c r="K179" s="1" t="s">
        <v>47</v>
      </c>
      <c r="L179" s="11" t="s">
        <v>89</v>
      </c>
      <c r="M179" s="11" t="s">
        <v>133</v>
      </c>
      <c r="N179" s="11" t="s">
        <v>50</v>
      </c>
      <c r="O179" s="11" t="s">
        <v>77</v>
      </c>
      <c r="P179" s="11" t="s">
        <v>91</v>
      </c>
      <c r="Q179" s="11" t="s">
        <v>78</v>
      </c>
      <c r="R179" s="11" t="n">
        <v>1.79</v>
      </c>
      <c r="S179" s="11" t="s">
        <v>79</v>
      </c>
      <c r="T179" s="12" t="n">
        <v>40391</v>
      </c>
      <c r="U179" s="11" t="n">
        <v>4</v>
      </c>
      <c r="V179" s="11" t="s">
        <v>54</v>
      </c>
      <c r="W179" s="11" t="n">
        <f aca="false">R179*U179</f>
        <v>7.16</v>
      </c>
      <c r="X179" s="14" t="n">
        <v>1.06</v>
      </c>
      <c r="Y179" s="14" t="n">
        <v>0.22</v>
      </c>
      <c r="Z179" s="13" t="n">
        <f aca="false">Y179*SQRT(AA179)</f>
        <v>0.381051177665153</v>
      </c>
      <c r="AA179" s="15" t="n">
        <v>3</v>
      </c>
      <c r="AB179" s="13" t="n">
        <v>1.25</v>
      </c>
      <c r="AC179" s="13" t="n">
        <v>0.12</v>
      </c>
      <c r="AD179" s="13" t="n">
        <f aca="false">AC179*SQRT(AE179)</f>
        <v>0.207846096908265</v>
      </c>
      <c r="AE179" s="11" t="n">
        <v>3</v>
      </c>
      <c r="AF179" s="11" t="n">
        <f aca="false">LN(AB179/X179)</f>
        <v>0.164874643190234</v>
      </c>
      <c r="AG179" s="11" t="n">
        <f aca="false">((AD179)^2/((AB179)^2 * AE179)) + ((Z179)^2/((X179)^2 * AA179))</f>
        <v>0.0522918276966892</v>
      </c>
      <c r="AH179" s="11" t="n">
        <f aca="false">1/AG179</f>
        <v>19.1234470862321</v>
      </c>
      <c r="AI179" s="11" t="n">
        <f aca="false">AH179/4</f>
        <v>4.78086177155802</v>
      </c>
      <c r="AJ179" s="11" t="n">
        <f aca="false">AF179*AI179</f>
        <v>0.788242878727458</v>
      </c>
      <c r="AK179" s="11" t="s">
        <v>68</v>
      </c>
      <c r="AL179" s="11" t="s">
        <v>56</v>
      </c>
      <c r="AM179" s="11" t="s">
        <v>66</v>
      </c>
      <c r="AN179" s="11" t="s">
        <v>58</v>
      </c>
      <c r="AO179" s="17" t="s">
        <v>193</v>
      </c>
      <c r="AP179" s="11" t="s">
        <v>191</v>
      </c>
      <c r="AQ179" s="11" t="s">
        <v>192</v>
      </c>
    </row>
    <row r="180" customFormat="false" ht="13.8" hidden="false" customHeight="false" outlineLevel="0" collapsed="false">
      <c r="A180" s="11" t="s">
        <v>188</v>
      </c>
      <c r="B180" s="11" t="n">
        <v>10</v>
      </c>
      <c r="C180" s="11" t="s">
        <v>189</v>
      </c>
      <c r="D180" s="11" t="n">
        <v>2014</v>
      </c>
      <c r="E180" s="11" t="s">
        <v>190</v>
      </c>
      <c r="F180" s="11" t="s">
        <v>46</v>
      </c>
      <c r="G180" s="1" t="n">
        <v>2.1</v>
      </c>
      <c r="H180" s="1" t="n">
        <v>383</v>
      </c>
      <c r="I180" s="1" t="n">
        <f aca="false">(G180 +10) / (H180/1000)</f>
        <v>31.5926892950392</v>
      </c>
      <c r="J180" s="1" t="n">
        <v>6.8</v>
      </c>
      <c r="K180" s="1" t="s">
        <v>47</v>
      </c>
      <c r="L180" s="11" t="s">
        <v>89</v>
      </c>
      <c r="M180" s="11" t="s">
        <v>133</v>
      </c>
      <c r="N180" s="11" t="s">
        <v>50</v>
      </c>
      <c r="O180" s="11" t="s">
        <v>77</v>
      </c>
      <c r="P180" s="11" t="s">
        <v>91</v>
      </c>
      <c r="Q180" s="11" t="s">
        <v>78</v>
      </c>
      <c r="R180" s="11" t="n">
        <v>1.79</v>
      </c>
      <c r="S180" s="11" t="s">
        <v>79</v>
      </c>
      <c r="T180" s="12" t="n">
        <v>40391</v>
      </c>
      <c r="U180" s="11" t="n">
        <v>4</v>
      </c>
      <c r="V180" s="11" t="s">
        <v>54</v>
      </c>
      <c r="W180" s="11" t="n">
        <f aca="false">R180*U180</f>
        <v>7.16</v>
      </c>
      <c r="X180" s="13" t="n">
        <v>4.83</v>
      </c>
      <c r="Y180" s="13" t="n">
        <v>0.21</v>
      </c>
      <c r="Z180" s="13" t="n">
        <f aca="false">Y180*SQRT(AA180)</f>
        <v>0.363730669589464</v>
      </c>
      <c r="AA180" s="11" t="n">
        <v>3</v>
      </c>
      <c r="AB180" s="13" t="n">
        <v>6.13</v>
      </c>
      <c r="AC180" s="13" t="n">
        <v>0.25</v>
      </c>
      <c r="AD180" s="13" t="n">
        <f aca="false">AC180*SQRT(AE180)</f>
        <v>0.433012701892219</v>
      </c>
      <c r="AE180" s="11" t="n">
        <v>3</v>
      </c>
      <c r="AF180" s="11" t="n">
        <f aca="false">LN(AB180/X180)</f>
        <v>0.238348282283639</v>
      </c>
      <c r="AG180" s="11" t="n">
        <f aca="false">((AD180)^2/((AB180)^2 * AE180)) + ((Z180)^2/((X180)^2 * AA180))</f>
        <v>0.00355361505151068</v>
      </c>
      <c r="AH180" s="11" t="n">
        <f aca="false">1/AG180</f>
        <v>281.40358072124</v>
      </c>
      <c r="AI180" s="11" t="n">
        <f aca="false">AH180/4</f>
        <v>70.3508951803101</v>
      </c>
      <c r="AJ180" s="11" t="n">
        <f aca="false">AF180*AI180</f>
        <v>16.7680150233432</v>
      </c>
      <c r="AK180" s="11" t="s">
        <v>68</v>
      </c>
      <c r="AL180" s="11" t="s">
        <v>56</v>
      </c>
      <c r="AM180" s="11" t="s">
        <v>127</v>
      </c>
      <c r="AN180" s="11" t="s">
        <v>58</v>
      </c>
      <c r="AO180" s="11" t="s">
        <v>141</v>
      </c>
      <c r="AP180" s="11" t="s">
        <v>128</v>
      </c>
      <c r="AQ180" s="11" t="s">
        <v>192</v>
      </c>
    </row>
    <row r="181" customFormat="false" ht="13.8" hidden="false" customHeight="false" outlineLevel="0" collapsed="false">
      <c r="A181" s="11" t="s">
        <v>188</v>
      </c>
      <c r="B181" s="11" t="n">
        <v>10</v>
      </c>
      <c r="C181" s="11" t="s">
        <v>189</v>
      </c>
      <c r="D181" s="11" t="n">
        <v>2014</v>
      </c>
      <c r="E181" s="11" t="s">
        <v>190</v>
      </c>
      <c r="F181" s="11" t="s">
        <v>83</v>
      </c>
      <c r="G181" s="1" t="n">
        <v>2.1</v>
      </c>
      <c r="H181" s="1" t="n">
        <v>383</v>
      </c>
      <c r="I181" s="1" t="n">
        <f aca="false">(G181 +10) / (H181/1000)</f>
        <v>31.5926892950392</v>
      </c>
      <c r="J181" s="1" t="n">
        <v>6.8</v>
      </c>
      <c r="K181" s="1" t="s">
        <v>47</v>
      </c>
      <c r="L181" s="11" t="s">
        <v>89</v>
      </c>
      <c r="M181" s="11" t="s">
        <v>133</v>
      </c>
      <c r="N181" s="11" t="s">
        <v>50</v>
      </c>
      <c r="O181" s="11" t="s">
        <v>77</v>
      </c>
      <c r="P181" s="11" t="s">
        <v>91</v>
      </c>
      <c r="Q181" s="11" t="s">
        <v>78</v>
      </c>
      <c r="R181" s="11" t="n">
        <v>1.79</v>
      </c>
      <c r="S181" s="11" t="s">
        <v>79</v>
      </c>
      <c r="T181" s="12" t="n">
        <v>40391</v>
      </c>
      <c r="U181" s="11" t="n">
        <v>4</v>
      </c>
      <c r="V181" s="11" t="s">
        <v>54</v>
      </c>
      <c r="W181" s="11" t="n">
        <f aca="false">R181*U181</f>
        <v>7.16</v>
      </c>
      <c r="X181" s="14" t="n">
        <v>3.78</v>
      </c>
      <c r="Y181" s="14" t="n">
        <v>0.23</v>
      </c>
      <c r="Z181" s="13" t="n">
        <f aca="false">Y181*SQRT(AA181)</f>
        <v>0.398371685740842</v>
      </c>
      <c r="AA181" s="15" t="n">
        <v>3</v>
      </c>
      <c r="AB181" s="13" t="n">
        <v>4.64</v>
      </c>
      <c r="AC181" s="13" t="n">
        <v>0.71</v>
      </c>
      <c r="AD181" s="13" t="n">
        <f aca="false">AC181*SQRT(AE181)</f>
        <v>1.2297560733739</v>
      </c>
      <c r="AE181" s="11" t="n">
        <v>3</v>
      </c>
      <c r="AF181" s="11" t="n">
        <f aca="false">LN(AB181/X181)</f>
        <v>0.204990356606668</v>
      </c>
      <c r="AG181" s="11" t="n">
        <f aca="false">((AD181)^2/((AB181)^2 * AE181)) + ((Z181)^2/((X181)^2 * AA181))</f>
        <v>0.0271165801261884</v>
      </c>
      <c r="AH181" s="11" t="n">
        <f aca="false">1/AG181</f>
        <v>36.877806690462</v>
      </c>
      <c r="AI181" s="11" t="n">
        <f aca="false">AH181/4</f>
        <v>9.2194516726155</v>
      </c>
      <c r="AJ181" s="11" t="n">
        <f aca="false">AF181*AI181</f>
        <v>1.88989868608739</v>
      </c>
      <c r="AK181" s="11" t="s">
        <v>68</v>
      </c>
      <c r="AL181" s="11" t="s">
        <v>56</v>
      </c>
      <c r="AM181" s="11" t="s">
        <v>127</v>
      </c>
      <c r="AN181" s="11" t="s">
        <v>58</v>
      </c>
      <c r="AO181" s="11" t="s">
        <v>141</v>
      </c>
      <c r="AP181" s="11" t="s">
        <v>128</v>
      </c>
      <c r="AQ181" s="11" t="s">
        <v>192</v>
      </c>
    </row>
    <row r="182" customFormat="false" ht="13.8" hidden="false" customHeight="false" outlineLevel="0" collapsed="false">
      <c r="A182" s="11" t="s">
        <v>188</v>
      </c>
      <c r="B182" s="11" t="n">
        <v>10</v>
      </c>
      <c r="C182" s="11" t="s">
        <v>189</v>
      </c>
      <c r="D182" s="11" t="n">
        <v>2014</v>
      </c>
      <c r="E182" s="11" t="s">
        <v>190</v>
      </c>
      <c r="F182" s="11" t="s">
        <v>46</v>
      </c>
      <c r="G182" s="1" t="n">
        <v>2.1</v>
      </c>
      <c r="H182" s="1" t="n">
        <v>383</v>
      </c>
      <c r="I182" s="1" t="n">
        <f aca="false">(G182 +10) / (H182/1000)</f>
        <v>31.5926892950392</v>
      </c>
      <c r="J182" s="1" t="n">
        <v>6.8</v>
      </c>
      <c r="K182" s="1" t="s">
        <v>47</v>
      </c>
      <c r="L182" s="11" t="s">
        <v>89</v>
      </c>
      <c r="M182" s="11" t="s">
        <v>133</v>
      </c>
      <c r="N182" s="11" t="s">
        <v>50</v>
      </c>
      <c r="O182" s="11" t="s">
        <v>77</v>
      </c>
      <c r="P182" s="11" t="s">
        <v>91</v>
      </c>
      <c r="Q182" s="11" t="s">
        <v>78</v>
      </c>
      <c r="R182" s="11" t="n">
        <v>1.79</v>
      </c>
      <c r="S182" s="11" t="s">
        <v>79</v>
      </c>
      <c r="T182" s="12" t="n">
        <v>40391</v>
      </c>
      <c r="U182" s="11" t="n">
        <v>4</v>
      </c>
      <c r="V182" s="11" t="s">
        <v>54</v>
      </c>
      <c r="W182" s="11" t="n">
        <f aca="false">R182*U182</f>
        <v>7.16</v>
      </c>
      <c r="X182" s="13" t="n">
        <v>2.2</v>
      </c>
      <c r="Y182" s="13" t="n">
        <v>0.27</v>
      </c>
      <c r="Z182" s="13" t="n">
        <f aca="false">Y182*SQRT(AA182)</f>
        <v>0.467653718043597</v>
      </c>
      <c r="AA182" s="11" t="n">
        <v>3</v>
      </c>
      <c r="AB182" s="13" t="n">
        <v>2.57</v>
      </c>
      <c r="AC182" s="13" t="n">
        <v>0.11</v>
      </c>
      <c r="AD182" s="13" t="n">
        <f aca="false">AC182*SQRT(AE182)</f>
        <v>0.190525588832577</v>
      </c>
      <c r="AE182" s="11" t="n">
        <v>3</v>
      </c>
      <c r="AF182" s="11" t="n">
        <f aca="false">LN(AB182/X182)</f>
        <v>0.155448538542858</v>
      </c>
      <c r="AG182" s="11" t="n">
        <f aca="false">((AD182)^2/((AB182)^2 * AE182)) + ((Z182)^2/((X182)^2 * AA182))</f>
        <v>0.0168939567030688</v>
      </c>
      <c r="AH182" s="11" t="n">
        <f aca="false">1/AG182</f>
        <v>59.1927644646058</v>
      </c>
      <c r="AI182" s="11" t="n">
        <f aca="false">AH182/4</f>
        <v>14.7981911161515</v>
      </c>
      <c r="AJ182" s="11" t="n">
        <f aca="false">AF182*AI182</f>
        <v>2.30035718208365</v>
      </c>
      <c r="AK182" s="11" t="s">
        <v>68</v>
      </c>
      <c r="AL182" s="11" t="s">
        <v>56</v>
      </c>
      <c r="AM182" s="11" t="s">
        <v>127</v>
      </c>
      <c r="AN182" s="11" t="s">
        <v>58</v>
      </c>
      <c r="AO182" s="17" t="s">
        <v>193</v>
      </c>
      <c r="AP182" s="11" t="s">
        <v>128</v>
      </c>
      <c r="AQ182" s="11" t="s">
        <v>192</v>
      </c>
    </row>
    <row r="183" customFormat="false" ht="13.8" hidden="false" customHeight="false" outlineLevel="0" collapsed="false">
      <c r="A183" s="11" t="s">
        <v>188</v>
      </c>
      <c r="B183" s="11" t="n">
        <v>10</v>
      </c>
      <c r="C183" s="11" t="s">
        <v>189</v>
      </c>
      <c r="D183" s="11" t="n">
        <v>2014</v>
      </c>
      <c r="E183" s="11" t="s">
        <v>190</v>
      </c>
      <c r="F183" s="11" t="s">
        <v>83</v>
      </c>
      <c r="G183" s="1" t="n">
        <v>2.1</v>
      </c>
      <c r="H183" s="1" t="n">
        <v>383</v>
      </c>
      <c r="I183" s="1" t="n">
        <f aca="false">(G183 +10) / (H183/1000)</f>
        <v>31.5926892950392</v>
      </c>
      <c r="J183" s="1" t="n">
        <v>6.8</v>
      </c>
      <c r="K183" s="1" t="s">
        <v>47</v>
      </c>
      <c r="L183" s="11" t="s">
        <v>89</v>
      </c>
      <c r="M183" s="11" t="s">
        <v>133</v>
      </c>
      <c r="N183" s="11" t="s">
        <v>50</v>
      </c>
      <c r="O183" s="11" t="s">
        <v>77</v>
      </c>
      <c r="P183" s="11" t="s">
        <v>91</v>
      </c>
      <c r="Q183" s="11" t="s">
        <v>78</v>
      </c>
      <c r="R183" s="11" t="n">
        <v>1.79</v>
      </c>
      <c r="S183" s="11" t="s">
        <v>79</v>
      </c>
      <c r="T183" s="12" t="n">
        <v>40391</v>
      </c>
      <c r="U183" s="11" t="n">
        <v>4</v>
      </c>
      <c r="V183" s="11" t="s">
        <v>54</v>
      </c>
      <c r="W183" s="11" t="n">
        <f aca="false">R183*U183</f>
        <v>7.16</v>
      </c>
      <c r="X183" s="14" t="n">
        <v>3.91</v>
      </c>
      <c r="Y183" s="14" t="n">
        <v>0.82</v>
      </c>
      <c r="Z183" s="13" t="n">
        <f aca="false">Y183*SQRT(AA183)</f>
        <v>1.42028166220648</v>
      </c>
      <c r="AA183" s="15" t="n">
        <v>3</v>
      </c>
      <c r="AB183" s="13" t="n">
        <v>4.39</v>
      </c>
      <c r="AC183" s="13" t="n">
        <v>0.24</v>
      </c>
      <c r="AD183" s="13" t="n">
        <f aca="false">AC183*SQRT(AE183)</f>
        <v>0.415692193816531</v>
      </c>
      <c r="AE183" s="11" t="n">
        <v>3</v>
      </c>
      <c r="AF183" s="11" t="n">
        <f aca="false">LN(AB183/X183)</f>
        <v>0.115791853089805</v>
      </c>
      <c r="AG183" s="11" t="n">
        <f aca="false">((AD183)^2/((AB183)^2 * AE183)) + ((Z183)^2/((X183)^2 * AA183))</f>
        <v>0.0469706971002508</v>
      </c>
      <c r="AH183" s="11" t="n">
        <f aca="false">1/AG183</f>
        <v>21.2898692532852</v>
      </c>
      <c r="AI183" s="11" t="n">
        <f aca="false">AH183/4</f>
        <v>5.32246731332129</v>
      </c>
      <c r="AJ183" s="11" t="n">
        <f aca="false">AF183*AI183</f>
        <v>0.616298353219388</v>
      </c>
      <c r="AK183" s="11" t="s">
        <v>68</v>
      </c>
      <c r="AL183" s="11" t="s">
        <v>56</v>
      </c>
      <c r="AM183" s="11" t="s">
        <v>127</v>
      </c>
      <c r="AN183" s="11" t="s">
        <v>58</v>
      </c>
      <c r="AO183" s="17" t="s">
        <v>193</v>
      </c>
      <c r="AP183" s="11" t="s">
        <v>128</v>
      </c>
      <c r="AQ183" s="11" t="s">
        <v>192</v>
      </c>
    </row>
    <row r="184" customFormat="false" ht="13.8" hidden="false" customHeight="false" outlineLevel="0" collapsed="false">
      <c r="A184" s="11" t="s">
        <v>194</v>
      </c>
      <c r="B184" s="11" t="n">
        <v>11</v>
      </c>
      <c r="C184" s="11" t="s">
        <v>195</v>
      </c>
      <c r="D184" s="11" t="n">
        <v>1998</v>
      </c>
      <c r="E184" s="11" t="s">
        <v>196</v>
      </c>
      <c r="F184" s="11" t="s">
        <v>46</v>
      </c>
      <c r="G184" s="11" t="n">
        <v>10.8</v>
      </c>
      <c r="H184" s="11" t="n">
        <v>583.6</v>
      </c>
      <c r="I184" s="1" t="n">
        <f aca="false">(G184 +10) / (H184/1000)</f>
        <v>35.6408498971899</v>
      </c>
      <c r="J184" s="1" t="n">
        <v>6.4</v>
      </c>
      <c r="K184" s="1" t="s">
        <v>102</v>
      </c>
      <c r="L184" s="11" t="s">
        <v>89</v>
      </c>
      <c r="M184" s="11" t="s">
        <v>197</v>
      </c>
      <c r="N184" s="11" t="s">
        <v>77</v>
      </c>
      <c r="O184" s="11" t="s">
        <v>50</v>
      </c>
      <c r="P184" s="11" t="s">
        <v>198</v>
      </c>
      <c r="Q184" s="11" t="s">
        <v>198</v>
      </c>
      <c r="R184" s="11" t="n">
        <v>2</v>
      </c>
      <c r="S184" s="11" t="s">
        <v>53</v>
      </c>
      <c r="T184" s="11" t="s">
        <v>199</v>
      </c>
      <c r="U184" s="11" t="n">
        <v>0.75</v>
      </c>
      <c r="V184" s="18" t="s">
        <v>106</v>
      </c>
      <c r="W184" s="11" t="n">
        <f aca="false">R184*U184</f>
        <v>1.5</v>
      </c>
      <c r="X184" s="13" t="n">
        <v>2.85</v>
      </c>
      <c r="Y184" s="13" t="n">
        <v>0.4</v>
      </c>
      <c r="Z184" s="13" t="n">
        <f aca="false">Y184*SQRT(AA184)</f>
        <v>0.979795897113271</v>
      </c>
      <c r="AA184" s="11" t="n">
        <v>6</v>
      </c>
      <c r="AB184" s="13" t="n">
        <v>2.17</v>
      </c>
      <c r="AC184" s="13" t="n">
        <v>0.29</v>
      </c>
      <c r="AD184" s="13" t="n">
        <f aca="false">AC184*SQRT(AE184)</f>
        <v>0.648459713474939</v>
      </c>
      <c r="AE184" s="11" t="n">
        <v>5</v>
      </c>
      <c r="AF184" s="11" t="n">
        <f aca="false">LN(AB184/X184)</f>
        <v>-0.272591826728191</v>
      </c>
      <c r="AG184" s="11" t="n">
        <f aca="false">((AD184)^2/((AB184)^2 * AE184)) + ((Z184)^2/((X184)^2 * AA184))</f>
        <v>0.0375581661337537</v>
      </c>
      <c r="AH184" s="11" t="n">
        <f aca="false">1/AG184</f>
        <v>26.6253681406797</v>
      </c>
      <c r="AI184" s="11" t="n">
        <f aca="false">AH184/3</f>
        <v>8.87512271355989</v>
      </c>
      <c r="AJ184" s="11" t="n">
        <f aca="false">AF184*AI184</f>
        <v>-2.41928591292615</v>
      </c>
      <c r="AK184" s="11" t="s">
        <v>55</v>
      </c>
      <c r="AL184" s="11" t="s">
        <v>56</v>
      </c>
      <c r="AM184" s="11" t="s">
        <v>57</v>
      </c>
      <c r="AN184" s="11" t="s">
        <v>200</v>
      </c>
      <c r="AO184" s="11" t="s">
        <v>59</v>
      </c>
      <c r="AP184" s="11" t="s">
        <v>60</v>
      </c>
      <c r="AQ184" s="11" t="s">
        <v>201</v>
      </c>
    </row>
    <row r="185" customFormat="false" ht="13.8" hidden="false" customHeight="false" outlineLevel="0" collapsed="false">
      <c r="A185" s="11" t="s">
        <v>194</v>
      </c>
      <c r="B185" s="11" t="n">
        <v>11</v>
      </c>
      <c r="C185" s="11" t="s">
        <v>195</v>
      </c>
      <c r="D185" s="11" t="n">
        <v>1998</v>
      </c>
      <c r="E185" s="11" t="s">
        <v>196</v>
      </c>
      <c r="F185" s="11" t="s">
        <v>46</v>
      </c>
      <c r="G185" s="11" t="n">
        <v>10.8</v>
      </c>
      <c r="H185" s="11" t="n">
        <v>583.6</v>
      </c>
      <c r="I185" s="1" t="n">
        <f aca="false">(G185 +10) / (H185/1000)</f>
        <v>35.6408498971899</v>
      </c>
      <c r="J185" s="1" t="n">
        <v>6.4</v>
      </c>
      <c r="K185" s="1" t="s">
        <v>102</v>
      </c>
      <c r="L185" s="11" t="s">
        <v>89</v>
      </c>
      <c r="M185" s="11" t="s">
        <v>197</v>
      </c>
      <c r="N185" s="11" t="s">
        <v>77</v>
      </c>
      <c r="O185" s="11" t="s">
        <v>50</v>
      </c>
      <c r="P185" s="11" t="s">
        <v>198</v>
      </c>
      <c r="Q185" s="11" t="s">
        <v>198</v>
      </c>
      <c r="R185" s="11" t="n">
        <v>2</v>
      </c>
      <c r="S185" s="11" t="s">
        <v>53</v>
      </c>
      <c r="T185" s="11" t="s">
        <v>202</v>
      </c>
      <c r="U185" s="11" t="n">
        <v>0.75</v>
      </c>
      <c r="V185" s="18" t="s">
        <v>106</v>
      </c>
      <c r="W185" s="11" t="n">
        <f aca="false">R185*U185</f>
        <v>1.5</v>
      </c>
      <c r="X185" s="13" t="n">
        <v>4.26</v>
      </c>
      <c r="Y185" s="13" t="n">
        <v>0.6</v>
      </c>
      <c r="Z185" s="13" t="n">
        <f aca="false">Y185*SQRT(AA185)</f>
        <v>1.46969384566991</v>
      </c>
      <c r="AA185" s="11" t="n">
        <v>6</v>
      </c>
      <c r="AB185" s="13" t="n">
        <v>3.79</v>
      </c>
      <c r="AC185" s="13" t="n">
        <v>0.59</v>
      </c>
      <c r="AD185" s="13" t="n">
        <f aca="false">AC185*SQRT(AE185)</f>
        <v>1.31928010672488</v>
      </c>
      <c r="AE185" s="11" t="n">
        <v>5</v>
      </c>
      <c r="AF185" s="11" t="n">
        <f aca="false">LN(AB185/X185)</f>
        <v>-0.116903141186944</v>
      </c>
      <c r="AG185" s="11" t="n">
        <f aca="false">((AD185)^2/((AB185)^2 * AE185)) + ((Z185)^2/((X185)^2 * AA185))</f>
        <v>0.0440713617513021</v>
      </c>
      <c r="AH185" s="11" t="n">
        <f aca="false">1/AG185</f>
        <v>22.690472004089</v>
      </c>
      <c r="AI185" s="11" t="n">
        <f aca="false">AH185/3</f>
        <v>7.56349066802967</v>
      </c>
      <c r="AJ185" s="11" t="n">
        <f aca="false">AF185*AI185</f>
        <v>-0.884195817430806</v>
      </c>
      <c r="AK185" s="11" t="s">
        <v>55</v>
      </c>
      <c r="AL185" s="11" t="s">
        <v>56</v>
      </c>
      <c r="AM185" s="11" t="s">
        <v>57</v>
      </c>
      <c r="AN185" s="11" t="s">
        <v>200</v>
      </c>
      <c r="AO185" s="11" t="s">
        <v>59</v>
      </c>
      <c r="AP185" s="11" t="s">
        <v>60</v>
      </c>
      <c r="AQ185" s="11" t="s">
        <v>201</v>
      </c>
    </row>
    <row r="186" customFormat="false" ht="13.8" hidden="false" customHeight="false" outlineLevel="0" collapsed="false">
      <c r="A186" s="11" t="s">
        <v>194</v>
      </c>
      <c r="B186" s="11" t="n">
        <v>11</v>
      </c>
      <c r="C186" s="11" t="s">
        <v>195</v>
      </c>
      <c r="D186" s="11" t="n">
        <v>1998</v>
      </c>
      <c r="E186" s="11" t="s">
        <v>196</v>
      </c>
      <c r="F186" s="11" t="s">
        <v>46</v>
      </c>
      <c r="G186" s="11" t="n">
        <v>10.8</v>
      </c>
      <c r="H186" s="11" t="n">
        <v>583.6</v>
      </c>
      <c r="I186" s="1" t="n">
        <f aca="false">(G186 +10) / (H186/1000)</f>
        <v>35.6408498971899</v>
      </c>
      <c r="J186" s="1" t="n">
        <v>6.4</v>
      </c>
      <c r="K186" s="1" t="s">
        <v>102</v>
      </c>
      <c r="L186" s="11" t="s">
        <v>89</v>
      </c>
      <c r="M186" s="11" t="s">
        <v>197</v>
      </c>
      <c r="N186" s="11" t="s">
        <v>77</v>
      </c>
      <c r="O186" s="11" t="s">
        <v>50</v>
      </c>
      <c r="P186" s="11" t="s">
        <v>198</v>
      </c>
      <c r="Q186" s="11" t="s">
        <v>198</v>
      </c>
      <c r="R186" s="11" t="n">
        <v>2</v>
      </c>
      <c r="S186" s="11" t="s">
        <v>53</v>
      </c>
      <c r="T186" s="11" t="s">
        <v>203</v>
      </c>
      <c r="U186" s="11" t="n">
        <v>0.75</v>
      </c>
      <c r="V186" s="18" t="s">
        <v>106</v>
      </c>
      <c r="W186" s="11" t="n">
        <f aca="false">R186*U186</f>
        <v>1.5</v>
      </c>
      <c r="X186" s="13" t="n">
        <v>3.8</v>
      </c>
      <c r="Y186" s="13" t="n">
        <v>0.42</v>
      </c>
      <c r="Z186" s="13" t="n">
        <f aca="false">Y186*SQRT(AA186)</f>
        <v>1.02878569196893</v>
      </c>
      <c r="AA186" s="11" t="n">
        <v>6</v>
      </c>
      <c r="AB186" s="13" t="n">
        <v>8.37</v>
      </c>
      <c r="AC186" s="13" t="n">
        <v>1.19</v>
      </c>
      <c r="AD186" s="13" t="n">
        <f aca="false">AC186*SQRT(AE186)</f>
        <v>2.66092089322475</v>
      </c>
      <c r="AE186" s="11" t="n">
        <v>5</v>
      </c>
      <c r="AF186" s="11" t="n">
        <f aca="false">LN(AB186/X186)</f>
        <v>0.789652817769044</v>
      </c>
      <c r="AG186" s="11" t="n">
        <f aca="false">((AD186)^2/((AB186)^2 * AE186)) + ((Z186)^2/((X186)^2 * AA186))</f>
        <v>0.0324296357378422</v>
      </c>
      <c r="AH186" s="11" t="n">
        <f aca="false">1/AG186</f>
        <v>30.8359923646351</v>
      </c>
      <c r="AI186" s="11" t="n">
        <f aca="false">AH186/3</f>
        <v>10.278664121545</v>
      </c>
      <c r="AJ186" s="11" t="n">
        <f aca="false">AF186*AI186</f>
        <v>8.11657608647961</v>
      </c>
      <c r="AK186" s="11" t="s">
        <v>55</v>
      </c>
      <c r="AL186" s="11" t="s">
        <v>56</v>
      </c>
      <c r="AM186" s="11" t="s">
        <v>57</v>
      </c>
      <c r="AN186" s="11" t="s">
        <v>200</v>
      </c>
      <c r="AO186" s="11" t="s">
        <v>59</v>
      </c>
      <c r="AP186" s="11" t="s">
        <v>60</v>
      </c>
      <c r="AQ186" s="11" t="s">
        <v>201</v>
      </c>
    </row>
    <row r="187" customFormat="false" ht="13.8" hidden="false" customHeight="false" outlineLevel="0" collapsed="false">
      <c r="A187" s="11" t="s">
        <v>194</v>
      </c>
      <c r="B187" s="11" t="n">
        <v>11</v>
      </c>
      <c r="C187" s="11" t="s">
        <v>195</v>
      </c>
      <c r="D187" s="11" t="n">
        <v>1998</v>
      </c>
      <c r="E187" s="11" t="s">
        <v>196</v>
      </c>
      <c r="F187" s="11" t="s">
        <v>46</v>
      </c>
      <c r="G187" s="11" t="n">
        <v>10.8</v>
      </c>
      <c r="H187" s="11" t="n">
        <v>583.6</v>
      </c>
      <c r="I187" s="1" t="n">
        <f aca="false">(G187 +10) / (H187/1000)</f>
        <v>35.6408498971899</v>
      </c>
      <c r="J187" s="1" t="n">
        <v>6.4</v>
      </c>
      <c r="K187" s="1" t="s">
        <v>102</v>
      </c>
      <c r="L187" s="11" t="s">
        <v>89</v>
      </c>
      <c r="M187" s="11" t="s">
        <v>197</v>
      </c>
      <c r="N187" s="11" t="s">
        <v>77</v>
      </c>
      <c r="O187" s="11" t="s">
        <v>50</v>
      </c>
      <c r="P187" s="11" t="s">
        <v>198</v>
      </c>
      <c r="Q187" s="11" t="s">
        <v>198</v>
      </c>
      <c r="R187" s="11" t="n">
        <v>2</v>
      </c>
      <c r="S187" s="11" t="s">
        <v>53</v>
      </c>
      <c r="T187" s="11" t="s">
        <v>199</v>
      </c>
      <c r="U187" s="11" t="n">
        <v>0.75</v>
      </c>
      <c r="V187" s="18" t="s">
        <v>106</v>
      </c>
      <c r="W187" s="11" t="n">
        <f aca="false">R187*U187</f>
        <v>1.5</v>
      </c>
      <c r="X187" s="13" t="n">
        <v>0.12</v>
      </c>
      <c r="Y187" s="13" t="n">
        <v>0.02</v>
      </c>
      <c r="Z187" s="13" t="n">
        <f aca="false">Y187*SQRT(AA187)</f>
        <v>0.0489897948556636</v>
      </c>
      <c r="AA187" s="11" t="n">
        <v>6</v>
      </c>
      <c r="AB187" s="13" t="n">
        <v>0.2</v>
      </c>
      <c r="AC187" s="13" t="n">
        <v>0.02</v>
      </c>
      <c r="AD187" s="13" t="n">
        <f aca="false">AC187*SQRT(AE187)</f>
        <v>0.0447213595499958</v>
      </c>
      <c r="AE187" s="11" t="n">
        <v>5</v>
      </c>
      <c r="AF187" s="11" t="n">
        <f aca="false">LN(AB187/X187)</f>
        <v>0.510825623765991</v>
      </c>
      <c r="AG187" s="11" t="n">
        <f aca="false">((AD187)^2/((AB187)^2 * AE187)) + ((Z187)^2/((X187)^2 * AA187))</f>
        <v>0.0377777777777778</v>
      </c>
      <c r="AH187" s="11" t="n">
        <f aca="false">1/AG187</f>
        <v>26.4705882352941</v>
      </c>
      <c r="AI187" s="11" t="n">
        <f aca="false">AH187/3</f>
        <v>8.8235294117647</v>
      </c>
      <c r="AJ187" s="11" t="n">
        <f aca="false">AF187*AI187</f>
        <v>4.50728491558227</v>
      </c>
      <c r="AK187" s="11" t="s">
        <v>55</v>
      </c>
      <c r="AL187" s="11" t="s">
        <v>56</v>
      </c>
      <c r="AM187" s="11" t="s">
        <v>64</v>
      </c>
      <c r="AN187" s="11" t="s">
        <v>200</v>
      </c>
      <c r="AO187" s="11" t="s">
        <v>59</v>
      </c>
      <c r="AP187" s="11" t="s">
        <v>60</v>
      </c>
      <c r="AQ187" s="11" t="s">
        <v>201</v>
      </c>
    </row>
    <row r="188" customFormat="false" ht="13.8" hidden="false" customHeight="false" outlineLevel="0" collapsed="false">
      <c r="A188" s="11" t="s">
        <v>194</v>
      </c>
      <c r="B188" s="11" t="n">
        <v>11</v>
      </c>
      <c r="C188" s="11" t="s">
        <v>195</v>
      </c>
      <c r="D188" s="11" t="n">
        <v>1998</v>
      </c>
      <c r="E188" s="11" t="s">
        <v>196</v>
      </c>
      <c r="F188" s="11" t="s">
        <v>46</v>
      </c>
      <c r="G188" s="11" t="n">
        <v>10.8</v>
      </c>
      <c r="H188" s="11" t="n">
        <v>583.6</v>
      </c>
      <c r="I188" s="1" t="n">
        <f aca="false">(G188 +10) / (H188/1000)</f>
        <v>35.6408498971899</v>
      </c>
      <c r="J188" s="1" t="n">
        <v>6.4</v>
      </c>
      <c r="K188" s="1" t="s">
        <v>102</v>
      </c>
      <c r="L188" s="11" t="s">
        <v>89</v>
      </c>
      <c r="M188" s="11" t="s">
        <v>197</v>
      </c>
      <c r="N188" s="11" t="s">
        <v>77</v>
      </c>
      <c r="O188" s="11" t="s">
        <v>50</v>
      </c>
      <c r="P188" s="11" t="s">
        <v>198</v>
      </c>
      <c r="Q188" s="11" t="s">
        <v>198</v>
      </c>
      <c r="R188" s="11" t="n">
        <v>2</v>
      </c>
      <c r="S188" s="11" t="s">
        <v>53</v>
      </c>
      <c r="T188" s="11" t="s">
        <v>202</v>
      </c>
      <c r="U188" s="11" t="n">
        <v>0.75</v>
      </c>
      <c r="V188" s="18" t="s">
        <v>106</v>
      </c>
      <c r="W188" s="11" t="n">
        <f aca="false">R188*U188</f>
        <v>1.5</v>
      </c>
      <c r="X188" s="13" t="n">
        <v>0.26</v>
      </c>
      <c r="Y188" s="13" t="n">
        <v>0.12</v>
      </c>
      <c r="Z188" s="13" t="n">
        <f aca="false">Y188*SQRT(AA188)</f>
        <v>0.293938769133981</v>
      </c>
      <c r="AA188" s="11" t="n">
        <v>6</v>
      </c>
      <c r="AB188" s="13" t="n">
        <v>0.45</v>
      </c>
      <c r="AC188" s="13" t="n">
        <v>0.23</v>
      </c>
      <c r="AD188" s="13" t="n">
        <f aca="false">AC188*SQRT(AE188)</f>
        <v>0.514295634824952</v>
      </c>
      <c r="AE188" s="11" t="n">
        <v>5</v>
      </c>
      <c r="AF188" s="11" t="n">
        <f aca="false">LN(AB188/X188)</f>
        <v>0.548565951748838</v>
      </c>
      <c r="AG188" s="11" t="n">
        <f aca="false">((AD188)^2/((AB188)^2 * AE188)) + ((Z188)^2/((X188)^2 * AA188))</f>
        <v>0.474252319380524</v>
      </c>
      <c r="AH188" s="11" t="n">
        <f aca="false">1/AG188</f>
        <v>2.10858220220455</v>
      </c>
      <c r="AI188" s="11" t="n">
        <f aca="false">AH188/3</f>
        <v>0.702860734068183</v>
      </c>
      <c r="AJ188" s="11" t="n">
        <f aca="false">AF188*AI188</f>
        <v>0.385565467531</v>
      </c>
      <c r="AK188" s="11" t="s">
        <v>55</v>
      </c>
      <c r="AL188" s="11" t="s">
        <v>56</v>
      </c>
      <c r="AM188" s="11" t="s">
        <v>64</v>
      </c>
      <c r="AN188" s="11" t="s">
        <v>200</v>
      </c>
      <c r="AO188" s="11" t="s">
        <v>59</v>
      </c>
      <c r="AP188" s="11" t="s">
        <v>60</v>
      </c>
      <c r="AQ188" s="11" t="s">
        <v>201</v>
      </c>
    </row>
    <row r="189" customFormat="false" ht="13.8" hidden="false" customHeight="false" outlineLevel="0" collapsed="false">
      <c r="A189" s="11" t="s">
        <v>194</v>
      </c>
      <c r="B189" s="11" t="n">
        <v>11</v>
      </c>
      <c r="C189" s="11" t="s">
        <v>195</v>
      </c>
      <c r="D189" s="11" t="n">
        <v>1998</v>
      </c>
      <c r="E189" s="11" t="s">
        <v>196</v>
      </c>
      <c r="F189" s="11" t="s">
        <v>46</v>
      </c>
      <c r="G189" s="11" t="n">
        <v>10.8</v>
      </c>
      <c r="H189" s="11" t="n">
        <v>583.6</v>
      </c>
      <c r="I189" s="1" t="n">
        <f aca="false">(G189 +10) / (H189/1000)</f>
        <v>35.6408498971899</v>
      </c>
      <c r="J189" s="1" t="n">
        <v>6.4</v>
      </c>
      <c r="K189" s="1" t="s">
        <v>102</v>
      </c>
      <c r="L189" s="11" t="s">
        <v>89</v>
      </c>
      <c r="M189" s="11" t="s">
        <v>197</v>
      </c>
      <c r="N189" s="11" t="s">
        <v>77</v>
      </c>
      <c r="O189" s="11" t="s">
        <v>50</v>
      </c>
      <c r="P189" s="11" t="s">
        <v>198</v>
      </c>
      <c r="Q189" s="11" t="s">
        <v>198</v>
      </c>
      <c r="R189" s="11" t="n">
        <v>2</v>
      </c>
      <c r="S189" s="11" t="s">
        <v>53</v>
      </c>
      <c r="T189" s="11" t="s">
        <v>203</v>
      </c>
      <c r="U189" s="11" t="n">
        <v>0.75</v>
      </c>
      <c r="V189" s="18" t="s">
        <v>106</v>
      </c>
      <c r="W189" s="11" t="n">
        <f aca="false">R189*U189</f>
        <v>1.5</v>
      </c>
      <c r="X189" s="13" t="n">
        <v>0.58</v>
      </c>
      <c r="Y189" s="13" t="n">
        <v>0.22</v>
      </c>
      <c r="Z189" s="13" t="n">
        <f aca="false">Y189*SQRT(AA189)</f>
        <v>0.538887743412299</v>
      </c>
      <c r="AA189" s="11" t="n">
        <v>6</v>
      </c>
      <c r="AB189" s="13" t="n">
        <v>0.91</v>
      </c>
      <c r="AC189" s="13" t="n">
        <v>0.25</v>
      </c>
      <c r="AD189" s="13" t="n">
        <f aca="false">AC189*SQRT(AE189)</f>
        <v>0.559016994374947</v>
      </c>
      <c r="AE189" s="11" t="n">
        <v>5</v>
      </c>
      <c r="AF189" s="11" t="n">
        <f aca="false">LN(AB189/X189)</f>
        <v>0.450416495970431</v>
      </c>
      <c r="AG189" s="11" t="n">
        <f aca="false">((AD189)^2/((AB189)^2 * AE189)) + ((Z189)^2/((X189)^2 * AA189))</f>
        <v>0.2193503142661</v>
      </c>
      <c r="AH189" s="11" t="n">
        <f aca="false">1/AG189</f>
        <v>4.55891756228292</v>
      </c>
      <c r="AI189" s="11" t="n">
        <f aca="false">AH189/3</f>
        <v>1.51963918742764</v>
      </c>
      <c r="AJ189" s="11" t="n">
        <f aca="false">AF189*AI189</f>
        <v>0.68447055794051</v>
      </c>
      <c r="AK189" s="11" t="s">
        <v>55</v>
      </c>
      <c r="AL189" s="11" t="s">
        <v>56</v>
      </c>
      <c r="AM189" s="11" t="s">
        <v>64</v>
      </c>
      <c r="AN189" s="11" t="s">
        <v>200</v>
      </c>
      <c r="AO189" s="11" t="s">
        <v>59</v>
      </c>
      <c r="AP189" s="11" t="s">
        <v>60</v>
      </c>
      <c r="AQ189" s="11" t="s">
        <v>201</v>
      </c>
    </row>
    <row r="190" customFormat="false" ht="13.8" hidden="false" customHeight="false" outlineLevel="0" collapsed="false">
      <c r="A190" s="11" t="s">
        <v>194</v>
      </c>
      <c r="B190" s="11" t="n">
        <v>11</v>
      </c>
      <c r="C190" s="11" t="s">
        <v>195</v>
      </c>
      <c r="D190" s="11" t="n">
        <v>1998</v>
      </c>
      <c r="E190" s="11" t="s">
        <v>196</v>
      </c>
      <c r="F190" s="11" t="s">
        <v>46</v>
      </c>
      <c r="G190" s="11" t="n">
        <v>10.8</v>
      </c>
      <c r="H190" s="11" t="n">
        <v>583.6</v>
      </c>
      <c r="I190" s="1" t="n">
        <f aca="false">(G190 +10) / (H190/1000)</f>
        <v>35.6408498971899</v>
      </c>
      <c r="J190" s="1" t="n">
        <v>6.4</v>
      </c>
      <c r="K190" s="1" t="s">
        <v>102</v>
      </c>
      <c r="L190" s="11" t="s">
        <v>89</v>
      </c>
      <c r="M190" s="11" t="s">
        <v>197</v>
      </c>
      <c r="N190" s="11" t="s">
        <v>77</v>
      </c>
      <c r="O190" s="11" t="s">
        <v>50</v>
      </c>
      <c r="P190" s="11" t="s">
        <v>198</v>
      </c>
      <c r="Q190" s="11" t="s">
        <v>198</v>
      </c>
      <c r="R190" s="11" t="n">
        <v>2</v>
      </c>
      <c r="S190" s="11" t="s">
        <v>53</v>
      </c>
      <c r="T190" s="12" t="s">
        <v>204</v>
      </c>
      <c r="U190" s="11" t="n">
        <v>0.75</v>
      </c>
      <c r="V190" s="18" t="s">
        <v>106</v>
      </c>
      <c r="W190" s="11" t="n">
        <f aca="false">R190*U190</f>
        <v>1.5</v>
      </c>
      <c r="X190" s="13" t="n">
        <v>384.98</v>
      </c>
      <c r="Y190" s="13" t="n">
        <v>68.4</v>
      </c>
      <c r="Z190" s="13" t="n">
        <f aca="false">Y190*SQRT(AA190)</f>
        <v>167.545098406369</v>
      </c>
      <c r="AA190" s="11" t="n">
        <v>6</v>
      </c>
      <c r="AB190" s="13" t="n">
        <v>493.35</v>
      </c>
      <c r="AC190" s="13" t="n">
        <v>149.27</v>
      </c>
      <c r="AD190" s="13" t="n">
        <f aca="false">AC190*SQRT(AE190)</f>
        <v>333.777867001394</v>
      </c>
      <c r="AE190" s="11" t="n">
        <v>5</v>
      </c>
      <c r="AF190" s="11" t="n">
        <f aca="false">LN(AB190/X190)</f>
        <v>0.248027476416686</v>
      </c>
      <c r="AG190" s="11" t="n">
        <f aca="false">((AD190)^2/((AB190)^2 * AE190)) + ((Z190)^2/((X190)^2 * AA190))</f>
        <v>0.1231122220065</v>
      </c>
      <c r="AH190" s="11" t="n">
        <f aca="false">1/AG190</f>
        <v>8.12267038724395</v>
      </c>
      <c r="AI190" s="11" t="n">
        <f aca="false">AH190/5</f>
        <v>1.62453407744879</v>
      </c>
      <c r="AJ190" s="11" t="n">
        <f aca="false">AF190*AI190</f>
        <v>0.402929087582532</v>
      </c>
      <c r="AK190" s="11" t="s">
        <v>68</v>
      </c>
      <c r="AL190" s="11" t="s">
        <v>205</v>
      </c>
      <c r="AM190" s="11" t="s">
        <v>70</v>
      </c>
      <c r="AN190" s="11" t="s">
        <v>200</v>
      </c>
      <c r="AO190" s="11" t="s">
        <v>206</v>
      </c>
      <c r="AP190" s="11" t="s">
        <v>207</v>
      </c>
      <c r="AQ190" s="11" t="s">
        <v>201</v>
      </c>
    </row>
    <row r="191" customFormat="false" ht="13.8" hidden="false" customHeight="false" outlineLevel="0" collapsed="false">
      <c r="A191" s="11" t="s">
        <v>194</v>
      </c>
      <c r="B191" s="11" t="n">
        <v>11</v>
      </c>
      <c r="C191" s="11" t="s">
        <v>195</v>
      </c>
      <c r="D191" s="11" t="n">
        <v>1998</v>
      </c>
      <c r="E191" s="11" t="s">
        <v>196</v>
      </c>
      <c r="F191" s="11" t="s">
        <v>110</v>
      </c>
      <c r="G191" s="11" t="n">
        <v>10.8</v>
      </c>
      <c r="H191" s="11" t="n">
        <v>583.6</v>
      </c>
      <c r="I191" s="1" t="n">
        <f aca="false">(G191 +10) / (H191/1000)</f>
        <v>35.6408498971899</v>
      </c>
      <c r="J191" s="1" t="n">
        <v>6.4</v>
      </c>
      <c r="K191" s="1" t="s">
        <v>102</v>
      </c>
      <c r="L191" s="11" t="s">
        <v>89</v>
      </c>
      <c r="M191" s="11" t="s">
        <v>197</v>
      </c>
      <c r="N191" s="11" t="s">
        <v>77</v>
      </c>
      <c r="O191" s="11" t="s">
        <v>50</v>
      </c>
      <c r="P191" s="11" t="s">
        <v>198</v>
      </c>
      <c r="Q191" s="11" t="s">
        <v>198</v>
      </c>
      <c r="R191" s="11" t="n">
        <v>2</v>
      </c>
      <c r="S191" s="11" t="s">
        <v>53</v>
      </c>
      <c r="T191" s="12" t="s">
        <v>204</v>
      </c>
      <c r="U191" s="11" t="n">
        <v>0.75</v>
      </c>
      <c r="V191" s="18" t="s">
        <v>106</v>
      </c>
      <c r="W191" s="11" t="n">
        <f aca="false">R191*U191</f>
        <v>1.5</v>
      </c>
      <c r="X191" s="14" t="n">
        <v>319</v>
      </c>
      <c r="Y191" s="14" t="n">
        <v>96.9</v>
      </c>
      <c r="Z191" s="13" t="n">
        <f aca="false">Y191*SQRT(AA191)</f>
        <v>216.67498701973</v>
      </c>
      <c r="AA191" s="15" t="n">
        <v>5</v>
      </c>
      <c r="AB191" s="13" t="n">
        <v>413.04</v>
      </c>
      <c r="AC191" s="13" t="n">
        <v>116.58</v>
      </c>
      <c r="AD191" s="13" t="n">
        <f aca="false">AC191*SQRT(AE191)</f>
        <v>260.680804816925</v>
      </c>
      <c r="AE191" s="11" t="n">
        <v>5</v>
      </c>
      <c r="AF191" s="11" t="n">
        <f aca="false">LN(AB191/X191)</f>
        <v>0.258353337786549</v>
      </c>
      <c r="AG191" s="11" t="n">
        <f aca="false">((AD191)^2/((AB191)^2 * AE191)) + ((Z191)^2/((X191)^2 * AA191))</f>
        <v>0.171935528581892</v>
      </c>
      <c r="AH191" s="11" t="n">
        <f aca="false">1/AG191</f>
        <v>5.81613357197262</v>
      </c>
      <c r="AI191" s="11" t="n">
        <f aca="false">AH191/5</f>
        <v>1.16322671439452</v>
      </c>
      <c r="AJ191" s="11" t="n">
        <f aca="false">AF191*AI191</f>
        <v>0.300523504266306</v>
      </c>
      <c r="AK191" s="11" t="s">
        <v>68</v>
      </c>
      <c r="AL191" s="11" t="s">
        <v>205</v>
      </c>
      <c r="AM191" s="11" t="s">
        <v>70</v>
      </c>
      <c r="AN191" s="11" t="s">
        <v>200</v>
      </c>
      <c r="AO191" s="11" t="s">
        <v>206</v>
      </c>
      <c r="AP191" s="11" t="s">
        <v>207</v>
      </c>
      <c r="AQ191" s="11" t="s">
        <v>201</v>
      </c>
    </row>
    <row r="192" customFormat="false" ht="13.8" hidden="false" customHeight="false" outlineLevel="0" collapsed="false">
      <c r="A192" s="11" t="s">
        <v>194</v>
      </c>
      <c r="B192" s="11" t="n">
        <v>11</v>
      </c>
      <c r="C192" s="11" t="s">
        <v>195</v>
      </c>
      <c r="D192" s="11" t="n">
        <v>1998</v>
      </c>
      <c r="E192" s="11" t="s">
        <v>196</v>
      </c>
      <c r="F192" s="11" t="s">
        <v>46</v>
      </c>
      <c r="G192" s="11" t="n">
        <v>10.8</v>
      </c>
      <c r="H192" s="11" t="n">
        <v>583.6</v>
      </c>
      <c r="I192" s="1" t="n">
        <f aca="false">(G192 +10) / (H192/1000)</f>
        <v>35.6408498971899</v>
      </c>
      <c r="J192" s="1" t="n">
        <v>6.4</v>
      </c>
      <c r="K192" s="1" t="s">
        <v>102</v>
      </c>
      <c r="L192" s="11" t="s">
        <v>89</v>
      </c>
      <c r="M192" s="11" t="s">
        <v>197</v>
      </c>
      <c r="N192" s="11" t="s">
        <v>77</v>
      </c>
      <c r="O192" s="11" t="s">
        <v>50</v>
      </c>
      <c r="P192" s="11" t="s">
        <v>198</v>
      </c>
      <c r="Q192" s="11" t="s">
        <v>198</v>
      </c>
      <c r="R192" s="11" t="n">
        <v>2</v>
      </c>
      <c r="S192" s="11" t="s">
        <v>53</v>
      </c>
      <c r="T192" s="12" t="s">
        <v>204</v>
      </c>
      <c r="U192" s="11" t="n">
        <v>0.75</v>
      </c>
      <c r="V192" s="18" t="s">
        <v>106</v>
      </c>
      <c r="W192" s="11" t="n">
        <f aca="false">R192*U192</f>
        <v>1.5</v>
      </c>
      <c r="X192" s="13" t="n">
        <v>180.05</v>
      </c>
      <c r="Y192" s="13" t="n">
        <v>57.3</v>
      </c>
      <c r="Z192" s="13" t="n">
        <f aca="false">Y192*SQRT(AA192)</f>
        <v>140.355762261476</v>
      </c>
      <c r="AA192" s="11" t="n">
        <v>6</v>
      </c>
      <c r="AB192" s="13" t="n">
        <v>279.14</v>
      </c>
      <c r="AC192" s="13" t="n">
        <v>86.62</v>
      </c>
      <c r="AD192" s="13" t="n">
        <f aca="false">AC192*SQRT(AE192)</f>
        <v>193.688208211032</v>
      </c>
      <c r="AE192" s="11" t="n">
        <v>5</v>
      </c>
      <c r="AF192" s="11" t="n">
        <f aca="false">LN(AB192/X192)</f>
        <v>0.438478857985614</v>
      </c>
      <c r="AG192" s="11" t="n">
        <f aca="false">((AD192)^2/((AB192)^2 * AE192)) + ((Z192)^2/((X192)^2 * AA192))</f>
        <v>0.197572280894108</v>
      </c>
      <c r="AH192" s="11" t="n">
        <f aca="false">1/AG192</f>
        <v>5.06143875787903</v>
      </c>
      <c r="AI192" s="11" t="n">
        <f aca="false">AH192/5</f>
        <v>1.01228775157581</v>
      </c>
      <c r="AJ192" s="11" t="n">
        <f aca="false">AF192*AI192</f>
        <v>0.443866777263784</v>
      </c>
      <c r="AK192" s="11" t="s">
        <v>68</v>
      </c>
      <c r="AL192" s="11" t="s">
        <v>205</v>
      </c>
      <c r="AM192" s="11" t="s">
        <v>70</v>
      </c>
      <c r="AN192" s="11" t="s">
        <v>200</v>
      </c>
      <c r="AO192" s="11" t="s">
        <v>141</v>
      </c>
      <c r="AP192" s="11" t="s">
        <v>207</v>
      </c>
      <c r="AQ192" s="11" t="s">
        <v>201</v>
      </c>
    </row>
    <row r="193" customFormat="false" ht="13.8" hidden="false" customHeight="false" outlineLevel="0" collapsed="false">
      <c r="A193" s="11" t="s">
        <v>194</v>
      </c>
      <c r="B193" s="11" t="n">
        <v>11</v>
      </c>
      <c r="C193" s="11" t="s">
        <v>195</v>
      </c>
      <c r="D193" s="11" t="n">
        <v>1998</v>
      </c>
      <c r="E193" s="11" t="s">
        <v>196</v>
      </c>
      <c r="F193" s="11" t="s">
        <v>110</v>
      </c>
      <c r="G193" s="11" t="n">
        <v>10.8</v>
      </c>
      <c r="H193" s="11" t="n">
        <v>583.6</v>
      </c>
      <c r="I193" s="1" t="n">
        <f aca="false">(G193 +10) / (H193/1000)</f>
        <v>35.6408498971899</v>
      </c>
      <c r="J193" s="1" t="n">
        <v>6.4</v>
      </c>
      <c r="K193" s="1" t="s">
        <v>102</v>
      </c>
      <c r="L193" s="11" t="s">
        <v>89</v>
      </c>
      <c r="M193" s="11" t="s">
        <v>197</v>
      </c>
      <c r="N193" s="11" t="s">
        <v>77</v>
      </c>
      <c r="O193" s="11" t="s">
        <v>50</v>
      </c>
      <c r="P193" s="11" t="s">
        <v>198</v>
      </c>
      <c r="Q193" s="11" t="s">
        <v>198</v>
      </c>
      <c r="R193" s="11" t="n">
        <v>2</v>
      </c>
      <c r="S193" s="11" t="s">
        <v>53</v>
      </c>
      <c r="T193" s="12" t="s">
        <v>204</v>
      </c>
      <c r="U193" s="11" t="n">
        <v>0.75</v>
      </c>
      <c r="V193" s="18" t="s">
        <v>106</v>
      </c>
      <c r="W193" s="11" t="n">
        <f aca="false">R193*U193</f>
        <v>1.5</v>
      </c>
      <c r="X193" s="14" t="n">
        <v>295.47</v>
      </c>
      <c r="Y193" s="14" t="n">
        <v>64.96</v>
      </c>
      <c r="Z193" s="13" t="n">
        <f aca="false">Y193*SQRT(AA193)</f>
        <v>145.254975818386</v>
      </c>
      <c r="AA193" s="15" t="n">
        <v>5</v>
      </c>
      <c r="AB193" s="13" t="n">
        <v>223.35</v>
      </c>
      <c r="AC193" s="13" t="n">
        <v>54.29</v>
      </c>
      <c r="AD193" s="13" t="n">
        <f aca="false">AC193*SQRT(AE193)</f>
        <v>121.396130498464</v>
      </c>
      <c r="AE193" s="11" t="n">
        <v>5</v>
      </c>
      <c r="AF193" s="11" t="n">
        <f aca="false">LN(AB193/X193)</f>
        <v>-0.279827261051593</v>
      </c>
      <c r="AG193" s="11" t="n">
        <f aca="false">((AD193)^2/((AB193)^2 * AE193)) + ((Z193)^2/((X193)^2 * AA193))</f>
        <v>0.10741910395451</v>
      </c>
      <c r="AH193" s="11" t="n">
        <f aca="false">1/AG193</f>
        <v>9.30933105179765</v>
      </c>
      <c r="AI193" s="11" t="n">
        <f aca="false">AH193/5</f>
        <v>1.86186621035953</v>
      </c>
      <c r="AJ193" s="11" t="n">
        <f aca="false">AF193*AI193</f>
        <v>-0.521000922089416</v>
      </c>
      <c r="AK193" s="11" t="s">
        <v>68</v>
      </c>
      <c r="AL193" s="11" t="s">
        <v>205</v>
      </c>
      <c r="AM193" s="11" t="s">
        <v>70</v>
      </c>
      <c r="AN193" s="11" t="s">
        <v>200</v>
      </c>
      <c r="AO193" s="11" t="s">
        <v>141</v>
      </c>
      <c r="AP193" s="11" t="s">
        <v>207</v>
      </c>
      <c r="AQ193" s="11" t="s">
        <v>201</v>
      </c>
    </row>
    <row r="194" customFormat="false" ht="13.8" hidden="false" customHeight="false" outlineLevel="0" collapsed="false">
      <c r="A194" s="11" t="s">
        <v>194</v>
      </c>
      <c r="B194" s="11" t="n">
        <v>11</v>
      </c>
      <c r="C194" s="11" t="s">
        <v>195</v>
      </c>
      <c r="D194" s="11" t="n">
        <v>1998</v>
      </c>
      <c r="E194" s="11" t="s">
        <v>196</v>
      </c>
      <c r="F194" s="11" t="s">
        <v>110</v>
      </c>
      <c r="G194" s="11" t="n">
        <v>10.8</v>
      </c>
      <c r="H194" s="11" t="n">
        <v>583.6</v>
      </c>
      <c r="I194" s="1" t="n">
        <f aca="false">(G194 +10) / (H194/1000)</f>
        <v>35.6408498971899</v>
      </c>
      <c r="J194" s="1" t="n">
        <v>6.4</v>
      </c>
      <c r="K194" s="1" t="s">
        <v>102</v>
      </c>
      <c r="L194" s="11" t="s">
        <v>89</v>
      </c>
      <c r="M194" s="11" t="s">
        <v>197</v>
      </c>
      <c r="N194" s="11" t="s">
        <v>77</v>
      </c>
      <c r="O194" s="11" t="s">
        <v>50</v>
      </c>
      <c r="P194" s="11" t="s">
        <v>198</v>
      </c>
      <c r="Q194" s="11" t="s">
        <v>198</v>
      </c>
      <c r="R194" s="11" t="n">
        <v>2</v>
      </c>
      <c r="S194" s="11" t="s">
        <v>53</v>
      </c>
      <c r="T194" s="12" t="s">
        <v>204</v>
      </c>
      <c r="U194" s="11" t="n">
        <v>0.75</v>
      </c>
      <c r="V194" s="18" t="s">
        <v>106</v>
      </c>
      <c r="W194" s="11" t="n">
        <f aca="false">R194*U194</f>
        <v>1.5</v>
      </c>
      <c r="X194" s="14" t="n">
        <v>223.44</v>
      </c>
      <c r="Y194" s="14" t="n">
        <v>51.96</v>
      </c>
      <c r="Z194" s="13" t="n">
        <f aca="false">Y194*SQRT(AA194)</f>
        <v>116.186092110889</v>
      </c>
      <c r="AA194" s="15" t="n">
        <v>5</v>
      </c>
      <c r="AB194" s="13" t="n">
        <v>268.17</v>
      </c>
      <c r="AC194" s="13" t="n">
        <v>40.99</v>
      </c>
      <c r="AD194" s="13" t="n">
        <f aca="false">AC194*SQRT(AE194)</f>
        <v>91.6564263977164</v>
      </c>
      <c r="AE194" s="11" t="n">
        <v>5</v>
      </c>
      <c r="AF194" s="11" t="n">
        <f aca="false">LN(AB194/X194)</f>
        <v>0.18247818613095</v>
      </c>
      <c r="AG194" s="11" t="n">
        <f aca="false">((AD194)^2/((AB194)^2 * AE194)) + ((Z194)^2/((X194)^2 * AA194))</f>
        <v>0.0774408474185445</v>
      </c>
      <c r="AH194" s="11" t="n">
        <f aca="false">1/AG194</f>
        <v>12.9130818338712</v>
      </c>
      <c r="AI194" s="11" t="n">
        <f aca="false">AH194/5</f>
        <v>2.58261636677424</v>
      </c>
      <c r="AJ194" s="11" t="n">
        <f aca="false">AF194*AI194</f>
        <v>0.471271150081068</v>
      </c>
      <c r="AK194" s="11" t="s">
        <v>68</v>
      </c>
      <c r="AL194" s="11" t="s">
        <v>205</v>
      </c>
      <c r="AM194" s="11" t="s">
        <v>70</v>
      </c>
      <c r="AN194" s="11" t="s">
        <v>200</v>
      </c>
      <c r="AO194" s="17" t="s">
        <v>193</v>
      </c>
      <c r="AP194" s="11" t="s">
        <v>207</v>
      </c>
      <c r="AQ194" s="11" t="s">
        <v>201</v>
      </c>
    </row>
    <row r="195" customFormat="false" ht="13.8" hidden="false" customHeight="false" outlineLevel="0" collapsed="false">
      <c r="A195" s="11" t="s">
        <v>194</v>
      </c>
      <c r="B195" s="11" t="n">
        <v>11</v>
      </c>
      <c r="C195" s="11" t="s">
        <v>195</v>
      </c>
      <c r="D195" s="11" t="n">
        <v>1998</v>
      </c>
      <c r="E195" s="11" t="s">
        <v>196</v>
      </c>
      <c r="F195" s="11" t="s">
        <v>46</v>
      </c>
      <c r="G195" s="11" t="n">
        <v>10.8</v>
      </c>
      <c r="H195" s="11" t="n">
        <v>583.6</v>
      </c>
      <c r="I195" s="1" t="n">
        <f aca="false">(G195 +10) / (H195/1000)</f>
        <v>35.6408498971899</v>
      </c>
      <c r="J195" s="1" t="n">
        <v>6.4</v>
      </c>
      <c r="K195" s="1" t="s">
        <v>102</v>
      </c>
      <c r="L195" s="11" t="s">
        <v>89</v>
      </c>
      <c r="M195" s="11" t="s">
        <v>197</v>
      </c>
      <c r="N195" s="11" t="s">
        <v>77</v>
      </c>
      <c r="O195" s="11" t="s">
        <v>50</v>
      </c>
      <c r="P195" s="11" t="s">
        <v>198</v>
      </c>
      <c r="Q195" s="11" t="s">
        <v>198</v>
      </c>
      <c r="R195" s="11" t="n">
        <v>2</v>
      </c>
      <c r="S195" s="11" t="s">
        <v>53</v>
      </c>
      <c r="T195" s="11" t="s">
        <v>202</v>
      </c>
      <c r="U195" s="11" t="n">
        <v>0.75</v>
      </c>
      <c r="V195" s="18" t="s">
        <v>106</v>
      </c>
      <c r="W195" s="11" t="n">
        <f aca="false">R195*U195</f>
        <v>1.5</v>
      </c>
      <c r="X195" s="13" t="n">
        <v>12.1</v>
      </c>
      <c r="Y195" s="13" t="n">
        <v>1.55</v>
      </c>
      <c r="Z195" s="13" t="n">
        <f aca="false">Y195*SQRT(AA195)</f>
        <v>3.79670910131393</v>
      </c>
      <c r="AA195" s="11" t="n">
        <v>6</v>
      </c>
      <c r="AB195" s="13" t="n">
        <v>10.92</v>
      </c>
      <c r="AC195" s="13" t="n">
        <v>1.99</v>
      </c>
      <c r="AD195" s="13" t="n">
        <f aca="false">AC195*SQRT(AE195)</f>
        <v>4.44977527522458</v>
      </c>
      <c r="AE195" s="11" t="n">
        <v>5</v>
      </c>
      <c r="AF195" s="11" t="n">
        <f aca="false">LN(AB195/X195)</f>
        <v>-0.102609482285936</v>
      </c>
      <c r="AG195" s="11" t="n">
        <f aca="false">((AD195)^2/((AB195)^2 * AE195)) + ((Z195)^2/((X195)^2 * AA195))</f>
        <v>0.0496187865569517</v>
      </c>
      <c r="AH195" s="11" t="n">
        <f aca="false">1/AG195</f>
        <v>20.1536568987276</v>
      </c>
      <c r="AI195" s="11" t="n">
        <f aca="false">AH195/2</f>
        <v>10.0768284493638</v>
      </c>
      <c r="AJ195" s="11" t="n">
        <f aca="false">AF195*AI195</f>
        <v>-1.03397815027341</v>
      </c>
      <c r="AK195" s="11" t="s">
        <v>55</v>
      </c>
      <c r="AL195" s="11" t="s">
        <v>56</v>
      </c>
      <c r="AM195" s="11" t="s">
        <v>127</v>
      </c>
      <c r="AN195" s="11" t="s">
        <v>200</v>
      </c>
      <c r="AO195" s="11" t="s">
        <v>59</v>
      </c>
      <c r="AP195" s="11" t="s">
        <v>60</v>
      </c>
      <c r="AQ195" s="11" t="s">
        <v>201</v>
      </c>
    </row>
    <row r="196" customFormat="false" ht="13.8" hidden="false" customHeight="false" outlineLevel="0" collapsed="false">
      <c r="A196" s="11" t="s">
        <v>194</v>
      </c>
      <c r="B196" s="11" t="n">
        <v>11</v>
      </c>
      <c r="C196" s="11" t="s">
        <v>195</v>
      </c>
      <c r="D196" s="11" t="n">
        <v>1998</v>
      </c>
      <c r="E196" s="11" t="s">
        <v>196</v>
      </c>
      <c r="F196" s="11" t="s">
        <v>46</v>
      </c>
      <c r="G196" s="11" t="n">
        <v>10.8</v>
      </c>
      <c r="H196" s="11" t="n">
        <v>583.6</v>
      </c>
      <c r="I196" s="1" t="n">
        <f aca="false">(G196 +10) / (H196/1000)</f>
        <v>35.6408498971899</v>
      </c>
      <c r="J196" s="1" t="n">
        <v>6.4</v>
      </c>
      <c r="K196" s="1" t="s">
        <v>102</v>
      </c>
      <c r="L196" s="11" t="s">
        <v>89</v>
      </c>
      <c r="M196" s="11" t="s">
        <v>197</v>
      </c>
      <c r="N196" s="11" t="s">
        <v>77</v>
      </c>
      <c r="O196" s="11" t="s">
        <v>50</v>
      </c>
      <c r="P196" s="11" t="s">
        <v>198</v>
      </c>
      <c r="Q196" s="11" t="s">
        <v>198</v>
      </c>
      <c r="R196" s="11" t="n">
        <v>2</v>
      </c>
      <c r="S196" s="11" t="s">
        <v>53</v>
      </c>
      <c r="T196" s="11" t="s">
        <v>203</v>
      </c>
      <c r="U196" s="11" t="n">
        <v>0.75</v>
      </c>
      <c r="V196" s="18" t="s">
        <v>106</v>
      </c>
      <c r="W196" s="11" t="n">
        <f aca="false">R196*U196</f>
        <v>1.5</v>
      </c>
      <c r="X196" s="13" t="n">
        <v>10.92</v>
      </c>
      <c r="Y196" s="13" t="n">
        <v>0.96</v>
      </c>
      <c r="Z196" s="13" t="n">
        <f aca="false">Y196*SQRT(AA196)</f>
        <v>2.35151015307185</v>
      </c>
      <c r="AA196" s="11" t="n">
        <v>6</v>
      </c>
      <c r="AB196" s="13" t="n">
        <v>22.02</v>
      </c>
      <c r="AC196" s="13" t="n">
        <v>3.74</v>
      </c>
      <c r="AD196" s="13" t="n">
        <f aca="false">AC196*SQRT(AE196)</f>
        <v>8.36289423584921</v>
      </c>
      <c r="AE196" s="11" t="n">
        <v>5</v>
      </c>
      <c r="AF196" s="11" t="n">
        <f aca="false">LN(AB196/X196)</f>
        <v>0.701355160977775</v>
      </c>
      <c r="AG196" s="11" t="n">
        <f aca="false">((AD196)^2/((AB196)^2 * AE196)) + ((Z196)^2/((X196)^2 * AA196))</f>
        <v>0.0365760613126564</v>
      </c>
      <c r="AH196" s="11" t="n">
        <f aca="false">1/AG196</f>
        <v>27.3402866276903</v>
      </c>
      <c r="AI196" s="11" t="n">
        <f aca="false">AH196/3</f>
        <v>9.11342887589676</v>
      </c>
      <c r="AJ196" s="11" t="n">
        <f aca="false">AF196*AI196</f>
        <v>6.39175037631408</v>
      </c>
      <c r="AK196" s="11" t="s">
        <v>55</v>
      </c>
      <c r="AL196" s="11" t="s">
        <v>56</v>
      </c>
      <c r="AM196" s="11" t="s">
        <v>127</v>
      </c>
      <c r="AN196" s="11" t="s">
        <v>200</v>
      </c>
      <c r="AO196" s="11" t="s">
        <v>59</v>
      </c>
      <c r="AP196" s="11" t="s">
        <v>60</v>
      </c>
      <c r="AQ196" s="11" t="s">
        <v>201</v>
      </c>
    </row>
    <row r="197" customFormat="false" ht="13.8" hidden="false" customHeight="false" outlineLevel="0" collapsed="false">
      <c r="A197" s="11" t="s">
        <v>208</v>
      </c>
      <c r="B197" s="11" t="n">
        <v>12</v>
      </c>
      <c r="C197" s="11" t="s">
        <v>87</v>
      </c>
      <c r="D197" s="11" t="n">
        <v>2011</v>
      </c>
      <c r="E197" s="11" t="s">
        <v>101</v>
      </c>
      <c r="F197" s="11" t="s">
        <v>46</v>
      </c>
      <c r="G197" s="1" t="n">
        <v>2.1</v>
      </c>
      <c r="H197" s="1" t="n">
        <v>383</v>
      </c>
      <c r="I197" s="1" t="n">
        <f aca="false">(G197 +10) / (H197/1000)</f>
        <v>31.5926892950392</v>
      </c>
      <c r="J197" s="1" t="n">
        <v>6.8</v>
      </c>
      <c r="K197" s="1" t="s">
        <v>47</v>
      </c>
      <c r="L197" s="11" t="s">
        <v>89</v>
      </c>
      <c r="M197" s="11" t="s">
        <v>133</v>
      </c>
      <c r="N197" s="11" t="s">
        <v>50</v>
      </c>
      <c r="O197" s="11" t="s">
        <v>77</v>
      </c>
      <c r="P197" s="11" t="s">
        <v>91</v>
      </c>
      <c r="Q197" s="11" t="s">
        <v>78</v>
      </c>
      <c r="R197" s="11" t="n">
        <v>1.6</v>
      </c>
      <c r="S197" s="11" t="s">
        <v>79</v>
      </c>
      <c r="T197" s="11" t="n">
        <v>2006</v>
      </c>
      <c r="U197" s="11" t="n">
        <v>2</v>
      </c>
      <c r="V197" s="18" t="s">
        <v>106</v>
      </c>
      <c r="W197" s="11" t="n">
        <f aca="false">R197*U197</f>
        <v>3.2</v>
      </c>
      <c r="X197" s="13" t="n">
        <v>23.07</v>
      </c>
      <c r="Y197" s="13" t="n">
        <v>1.79</v>
      </c>
      <c r="Z197" s="13" t="n">
        <f aca="false">Y197*SQRT(AA197)</f>
        <v>4.38458663958189</v>
      </c>
      <c r="AA197" s="11" t="n">
        <v>6</v>
      </c>
      <c r="AB197" s="13" t="n">
        <v>19.33</v>
      </c>
      <c r="AC197" s="13" t="n">
        <v>0</v>
      </c>
      <c r="AD197" s="13" t="n">
        <f aca="false">AC197*SQRT(AE197)</f>
        <v>0</v>
      </c>
      <c r="AE197" s="11" t="n">
        <v>6</v>
      </c>
      <c r="AF197" s="11" t="n">
        <f aca="false">LN(AB197/X197)</f>
        <v>-0.176874778965423</v>
      </c>
      <c r="AG197" s="11" t="n">
        <f aca="false">((AD197)^2/((AB197)^2 * AE197)) + ((Z197)^2/((X197)^2 * AA197))</f>
        <v>0.00602019935557318</v>
      </c>
      <c r="AH197" s="11" t="n">
        <f aca="false">1/AG197</f>
        <v>166.107456071908</v>
      </c>
      <c r="AI197" s="11" t="n">
        <f aca="false">AH197/2</f>
        <v>83.0537280359539</v>
      </c>
      <c r="AJ197" s="11" t="n">
        <f aca="false">AF197*AI197</f>
        <v>-14.6901097886137</v>
      </c>
      <c r="AK197" s="11" t="s">
        <v>209</v>
      </c>
      <c r="AL197" s="11" t="s">
        <v>56</v>
      </c>
      <c r="AM197" s="11" t="s">
        <v>57</v>
      </c>
      <c r="AN197" s="11" t="s">
        <v>58</v>
      </c>
      <c r="AO197" s="11" t="s">
        <v>93</v>
      </c>
      <c r="AP197" s="11" t="s">
        <v>108</v>
      </c>
      <c r="AQ197" s="11" t="s">
        <v>210</v>
      </c>
    </row>
    <row r="198" customFormat="false" ht="13.8" hidden="false" customHeight="false" outlineLevel="0" collapsed="false">
      <c r="A198" s="11" t="s">
        <v>208</v>
      </c>
      <c r="B198" s="11" t="n">
        <v>12</v>
      </c>
      <c r="C198" s="11" t="s">
        <v>87</v>
      </c>
      <c r="D198" s="11" t="n">
        <v>2011</v>
      </c>
      <c r="E198" s="11" t="s">
        <v>101</v>
      </c>
      <c r="F198" s="11" t="s">
        <v>46</v>
      </c>
      <c r="G198" s="1" t="n">
        <v>2.1</v>
      </c>
      <c r="H198" s="1" t="n">
        <v>383</v>
      </c>
      <c r="I198" s="1" t="n">
        <f aca="false">(G198 +10) / (H198/1000)</f>
        <v>31.5926892950392</v>
      </c>
      <c r="J198" s="1" t="n">
        <v>6.8</v>
      </c>
      <c r="K198" s="1" t="s">
        <v>47</v>
      </c>
      <c r="L198" s="11" t="s">
        <v>89</v>
      </c>
      <c r="M198" s="11" t="s">
        <v>133</v>
      </c>
      <c r="N198" s="11" t="s">
        <v>50</v>
      </c>
      <c r="O198" s="11" t="s">
        <v>77</v>
      </c>
      <c r="P198" s="11" t="s">
        <v>91</v>
      </c>
      <c r="Q198" s="11" t="s">
        <v>78</v>
      </c>
      <c r="R198" s="11" t="n">
        <v>1.6</v>
      </c>
      <c r="S198" s="11" t="s">
        <v>79</v>
      </c>
      <c r="T198" s="11" t="n">
        <v>2007</v>
      </c>
      <c r="U198" s="11" t="n">
        <v>2</v>
      </c>
      <c r="V198" s="18" t="s">
        <v>106</v>
      </c>
      <c r="W198" s="11" t="n">
        <f aca="false">R198*U198</f>
        <v>3.2</v>
      </c>
      <c r="X198" s="13" t="n">
        <v>23.04</v>
      </c>
      <c r="Y198" s="13" t="n">
        <v>1.9</v>
      </c>
      <c r="Z198" s="13" t="n">
        <f aca="false">Y198*SQRT(AA198)</f>
        <v>4.65403051128804</v>
      </c>
      <c r="AA198" s="11" t="n">
        <v>6</v>
      </c>
      <c r="AB198" s="13" t="n">
        <v>19.45</v>
      </c>
      <c r="AC198" s="13" t="n">
        <v>0</v>
      </c>
      <c r="AD198" s="13" t="n">
        <f aca="false">AC198*SQRT(AE198)</f>
        <v>0</v>
      </c>
      <c r="AE198" s="11" t="n">
        <v>6</v>
      </c>
      <c r="AF198" s="11" t="n">
        <f aca="false">LN(AB198/X198)</f>
        <v>-0.169384765763235</v>
      </c>
      <c r="AG198" s="11" t="n">
        <f aca="false">((AD198)^2/((AB198)^2 * AE198)) + ((Z198)^2/((X198)^2 * AA198))</f>
        <v>0.00680052203896605</v>
      </c>
      <c r="AH198" s="11" t="n">
        <f aca="false">1/AG198</f>
        <v>147.047534626039</v>
      </c>
      <c r="AI198" s="11" t="n">
        <f aca="false">AH198/2</f>
        <v>73.5237673130194</v>
      </c>
      <c r="AJ198" s="11" t="n">
        <f aca="false">AF198*AI198</f>
        <v>-12.4538061043464</v>
      </c>
      <c r="AK198" s="11" t="s">
        <v>209</v>
      </c>
      <c r="AL198" s="11" t="s">
        <v>56</v>
      </c>
      <c r="AM198" s="11" t="s">
        <v>57</v>
      </c>
      <c r="AN198" s="11" t="s">
        <v>58</v>
      </c>
      <c r="AO198" s="11" t="s">
        <v>93</v>
      </c>
      <c r="AP198" s="11" t="s">
        <v>108</v>
      </c>
      <c r="AQ198" s="11" t="s">
        <v>210</v>
      </c>
    </row>
    <row r="199" customFormat="false" ht="13.8" hidden="false" customHeight="false" outlineLevel="0" collapsed="false">
      <c r="A199" s="11" t="s">
        <v>208</v>
      </c>
      <c r="B199" s="11" t="n">
        <v>12</v>
      </c>
      <c r="C199" s="11" t="s">
        <v>87</v>
      </c>
      <c r="D199" s="11" t="n">
        <v>2011</v>
      </c>
      <c r="E199" s="11" t="s">
        <v>101</v>
      </c>
      <c r="F199" s="11" t="s">
        <v>46</v>
      </c>
      <c r="G199" s="1" t="n">
        <v>2.1</v>
      </c>
      <c r="H199" s="1" t="n">
        <v>383</v>
      </c>
      <c r="I199" s="1" t="n">
        <f aca="false">(G199 +10) / (H199/1000)</f>
        <v>31.5926892950392</v>
      </c>
      <c r="J199" s="1" t="n">
        <v>6.8</v>
      </c>
      <c r="K199" s="1" t="s">
        <v>47</v>
      </c>
      <c r="L199" s="11" t="s">
        <v>89</v>
      </c>
      <c r="M199" s="11" t="s">
        <v>133</v>
      </c>
      <c r="N199" s="11" t="s">
        <v>50</v>
      </c>
      <c r="O199" s="11" t="s">
        <v>77</v>
      </c>
      <c r="P199" s="11" t="s">
        <v>91</v>
      </c>
      <c r="Q199" s="11" t="s">
        <v>78</v>
      </c>
      <c r="R199" s="11" t="n">
        <v>1.6</v>
      </c>
      <c r="S199" s="11" t="s">
        <v>79</v>
      </c>
      <c r="T199" s="11" t="n">
        <v>2006</v>
      </c>
      <c r="U199" s="11" t="n">
        <v>2</v>
      </c>
      <c r="V199" s="18" t="s">
        <v>106</v>
      </c>
      <c r="W199" s="11" t="n">
        <f aca="false">R199*U199</f>
        <v>3.2</v>
      </c>
      <c r="X199" s="13" t="n">
        <v>6.26</v>
      </c>
      <c r="Y199" s="13" t="n">
        <v>0.56</v>
      </c>
      <c r="Z199" s="13" t="n">
        <f aca="false">Y199*SQRT(AA199)</f>
        <v>1.37171425595858</v>
      </c>
      <c r="AA199" s="11" t="n">
        <v>6</v>
      </c>
      <c r="AB199" s="13" t="n">
        <v>5.47</v>
      </c>
      <c r="AC199" s="13" t="n">
        <v>0</v>
      </c>
      <c r="AD199" s="13" t="n">
        <f aca="false">AC199*SQRT(AE199)</f>
        <v>0</v>
      </c>
      <c r="AE199" s="11" t="n">
        <v>6</v>
      </c>
      <c r="AF199" s="11" t="n">
        <f aca="false">LN(AB199/X199)</f>
        <v>-0.134901568678117</v>
      </c>
      <c r="AG199" s="11" t="n">
        <f aca="false">((AD199)^2/((AB199)^2 * AE199)) + ((Z199)^2/((X199)^2 * AA199))</f>
        <v>0.00800253141299799</v>
      </c>
      <c r="AH199" s="11" t="n">
        <f aca="false">1/AG199</f>
        <v>124.960459183673</v>
      </c>
      <c r="AI199" s="11" t="n">
        <f aca="false">AH199/2</f>
        <v>62.4802295918367</v>
      </c>
      <c r="AJ199" s="11" t="n">
        <f aca="false">AF199*AI199</f>
        <v>-8.42868098330768</v>
      </c>
      <c r="AK199" s="11" t="s">
        <v>209</v>
      </c>
      <c r="AL199" s="11" t="s">
        <v>56</v>
      </c>
      <c r="AM199" s="11" t="s">
        <v>64</v>
      </c>
      <c r="AN199" s="11" t="s">
        <v>58</v>
      </c>
      <c r="AO199" s="11" t="s">
        <v>93</v>
      </c>
      <c r="AP199" s="11" t="s">
        <v>108</v>
      </c>
      <c r="AQ199" s="11" t="s">
        <v>210</v>
      </c>
    </row>
    <row r="200" customFormat="false" ht="13.8" hidden="false" customHeight="false" outlineLevel="0" collapsed="false">
      <c r="A200" s="11" t="s">
        <v>208</v>
      </c>
      <c r="B200" s="11" t="n">
        <v>12</v>
      </c>
      <c r="C200" s="11" t="s">
        <v>87</v>
      </c>
      <c r="D200" s="11" t="n">
        <v>2011</v>
      </c>
      <c r="E200" s="11" t="s">
        <v>101</v>
      </c>
      <c r="F200" s="11" t="s">
        <v>46</v>
      </c>
      <c r="G200" s="1" t="n">
        <v>2.1</v>
      </c>
      <c r="H200" s="1" t="n">
        <v>383</v>
      </c>
      <c r="I200" s="1" t="n">
        <f aca="false">(G200 +10) / (H200/1000)</f>
        <v>31.5926892950392</v>
      </c>
      <c r="J200" s="1" t="n">
        <v>6.8</v>
      </c>
      <c r="K200" s="1" t="s">
        <v>47</v>
      </c>
      <c r="L200" s="11" t="s">
        <v>89</v>
      </c>
      <c r="M200" s="11" t="s">
        <v>133</v>
      </c>
      <c r="N200" s="11" t="s">
        <v>50</v>
      </c>
      <c r="O200" s="11" t="s">
        <v>77</v>
      </c>
      <c r="P200" s="11" t="s">
        <v>91</v>
      </c>
      <c r="Q200" s="11" t="s">
        <v>78</v>
      </c>
      <c r="R200" s="11" t="n">
        <v>1.6</v>
      </c>
      <c r="S200" s="11" t="s">
        <v>79</v>
      </c>
      <c r="T200" s="11" t="n">
        <v>2007</v>
      </c>
      <c r="U200" s="11" t="n">
        <v>2</v>
      </c>
      <c r="V200" s="18" t="s">
        <v>106</v>
      </c>
      <c r="W200" s="11" t="n">
        <f aca="false">R200*U200</f>
        <v>3.2</v>
      </c>
      <c r="X200" s="13" t="n">
        <v>6.17</v>
      </c>
      <c r="Y200" s="13" t="n">
        <v>0.72</v>
      </c>
      <c r="Z200" s="13" t="n">
        <f aca="false">Y200*SQRT(AA200)</f>
        <v>1.76363261480389</v>
      </c>
      <c r="AA200" s="11" t="n">
        <v>6</v>
      </c>
      <c r="AB200" s="13" t="n">
        <v>5.61</v>
      </c>
      <c r="AC200" s="13" t="n">
        <v>0</v>
      </c>
      <c r="AD200" s="13" t="n">
        <f aca="false">AC200*SQRT(AE200)</f>
        <v>0</v>
      </c>
      <c r="AE200" s="11" t="n">
        <v>6</v>
      </c>
      <c r="AF200" s="11" t="n">
        <f aca="false">LN(AB200/X200)</f>
        <v>-0.0951481183826914</v>
      </c>
      <c r="AG200" s="11" t="n">
        <f aca="false">((AD200)^2/((AB200)^2 * AE200)) + ((Z200)^2/((X200)^2 * AA200))</f>
        <v>0.0136174147401159</v>
      </c>
      <c r="AH200" s="11" t="n">
        <f aca="false">1/AG200</f>
        <v>73.43537808642</v>
      </c>
      <c r="AI200" s="11" t="n">
        <f aca="false">AH200/2</f>
        <v>36.71768904321</v>
      </c>
      <c r="AJ200" s="11" t="n">
        <f aca="false">AF200*AI200</f>
        <v>-3.4936190238222</v>
      </c>
      <c r="AK200" s="11" t="s">
        <v>209</v>
      </c>
      <c r="AL200" s="11" t="s">
        <v>56</v>
      </c>
      <c r="AM200" s="11" t="s">
        <v>64</v>
      </c>
      <c r="AN200" s="11" t="s">
        <v>58</v>
      </c>
      <c r="AO200" s="11" t="s">
        <v>93</v>
      </c>
      <c r="AP200" s="11" t="s">
        <v>108</v>
      </c>
      <c r="AQ200" s="11" t="s">
        <v>210</v>
      </c>
    </row>
    <row r="201" customFormat="false" ht="13.8" hidden="false" customHeight="false" outlineLevel="0" collapsed="false">
      <c r="A201" s="11" t="s">
        <v>208</v>
      </c>
      <c r="B201" s="11" t="n">
        <v>12</v>
      </c>
      <c r="C201" s="11" t="s">
        <v>87</v>
      </c>
      <c r="D201" s="11" t="n">
        <v>2011</v>
      </c>
      <c r="E201" s="11" t="s">
        <v>101</v>
      </c>
      <c r="F201" s="11" t="s">
        <v>46</v>
      </c>
      <c r="G201" s="1" t="n">
        <v>2.1</v>
      </c>
      <c r="H201" s="1" t="n">
        <v>383</v>
      </c>
      <c r="I201" s="1" t="n">
        <f aca="false">(G201 +10) / (H201/1000)</f>
        <v>31.5926892950392</v>
      </c>
      <c r="J201" s="1" t="n">
        <v>6.8</v>
      </c>
      <c r="K201" s="1" t="s">
        <v>47</v>
      </c>
      <c r="L201" s="11" t="s">
        <v>89</v>
      </c>
      <c r="M201" s="11" t="s">
        <v>133</v>
      </c>
      <c r="N201" s="11" t="s">
        <v>50</v>
      </c>
      <c r="O201" s="11" t="s">
        <v>77</v>
      </c>
      <c r="P201" s="11" t="s">
        <v>91</v>
      </c>
      <c r="Q201" s="11" t="s">
        <v>78</v>
      </c>
      <c r="R201" s="11" t="n">
        <v>1.6</v>
      </c>
      <c r="S201" s="11" t="s">
        <v>79</v>
      </c>
      <c r="T201" s="11" t="n">
        <v>2006</v>
      </c>
      <c r="U201" s="11" t="n">
        <v>2</v>
      </c>
      <c r="V201" s="18" t="s">
        <v>106</v>
      </c>
      <c r="W201" s="11" t="n">
        <f aca="false">R201*U201</f>
        <v>3.2</v>
      </c>
      <c r="X201" s="13" t="n">
        <v>13.35</v>
      </c>
      <c r="Y201" s="13" t="n">
        <v>1.06</v>
      </c>
      <c r="Z201" s="13" t="n">
        <f aca="false">Y201*SQRT(AA201)</f>
        <v>2.59645912735017</v>
      </c>
      <c r="AA201" s="11" t="n">
        <v>6</v>
      </c>
      <c r="AB201" s="13" t="n">
        <v>11.34</v>
      </c>
      <c r="AC201" s="13" t="n">
        <v>0</v>
      </c>
      <c r="AD201" s="13" t="n">
        <f aca="false">AC201*SQRT(AE201)</f>
        <v>0</v>
      </c>
      <c r="AE201" s="11" t="n">
        <v>6</v>
      </c>
      <c r="AF201" s="11" t="n">
        <f aca="false">LN(AB201/X201)</f>
        <v>-0.163180086546653</v>
      </c>
      <c r="AG201" s="11" t="n">
        <f aca="false">((AD201)^2/((AB201)^2 * AE201)) + ((Z201)^2/((X201)^2 * AA201))</f>
        <v>0.00630447895187196</v>
      </c>
      <c r="AH201" s="11" t="n">
        <f aca="false">1/AG201</f>
        <v>158.617390530438</v>
      </c>
      <c r="AI201" s="11" t="n">
        <f aca="false">AH201/2</f>
        <v>79.3086952652189</v>
      </c>
      <c r="AJ201" s="11" t="n">
        <f aca="false">AF201*AI201</f>
        <v>-12.9415997572806</v>
      </c>
      <c r="AK201" s="11" t="s">
        <v>209</v>
      </c>
      <c r="AL201" s="11" t="s">
        <v>56</v>
      </c>
      <c r="AM201" s="11" t="s">
        <v>67</v>
      </c>
      <c r="AN201" s="11" t="s">
        <v>58</v>
      </c>
      <c r="AO201" s="11" t="s">
        <v>93</v>
      </c>
      <c r="AP201" s="11" t="s">
        <v>108</v>
      </c>
      <c r="AQ201" s="11" t="s">
        <v>210</v>
      </c>
    </row>
    <row r="202" customFormat="false" ht="13.8" hidden="false" customHeight="false" outlineLevel="0" collapsed="false">
      <c r="A202" s="11" t="s">
        <v>208</v>
      </c>
      <c r="B202" s="11" t="n">
        <v>12</v>
      </c>
      <c r="C202" s="11" t="s">
        <v>87</v>
      </c>
      <c r="D202" s="11" t="n">
        <v>2011</v>
      </c>
      <c r="E202" s="11" t="s">
        <v>101</v>
      </c>
      <c r="F202" s="11" t="s">
        <v>46</v>
      </c>
      <c r="G202" s="1" t="n">
        <v>2.1</v>
      </c>
      <c r="H202" s="1" t="n">
        <v>383</v>
      </c>
      <c r="I202" s="1" t="n">
        <f aca="false">(G202 +10) / (H202/1000)</f>
        <v>31.5926892950392</v>
      </c>
      <c r="J202" s="1" t="n">
        <v>6.8</v>
      </c>
      <c r="K202" s="1" t="s">
        <v>47</v>
      </c>
      <c r="L202" s="11" t="s">
        <v>89</v>
      </c>
      <c r="M202" s="11" t="s">
        <v>133</v>
      </c>
      <c r="N202" s="11" t="s">
        <v>50</v>
      </c>
      <c r="O202" s="11" t="s">
        <v>77</v>
      </c>
      <c r="P202" s="11" t="s">
        <v>91</v>
      </c>
      <c r="Q202" s="11" t="s">
        <v>78</v>
      </c>
      <c r="R202" s="11" t="n">
        <v>1.6</v>
      </c>
      <c r="S202" s="11" t="s">
        <v>79</v>
      </c>
      <c r="T202" s="11" t="n">
        <v>2007</v>
      </c>
      <c r="U202" s="11" t="n">
        <v>2</v>
      </c>
      <c r="V202" s="18" t="s">
        <v>106</v>
      </c>
      <c r="W202" s="11" t="n">
        <f aca="false">R202*U202</f>
        <v>3.2</v>
      </c>
      <c r="X202" s="13" t="n">
        <v>13.4</v>
      </c>
      <c r="Y202" s="13" t="n">
        <v>0.95</v>
      </c>
      <c r="Z202" s="13" t="n">
        <f aca="false">Y202*SQRT(AA202)</f>
        <v>2.32701525564402</v>
      </c>
      <c r="AA202" s="11" t="n">
        <v>6</v>
      </c>
      <c r="AB202" s="13" t="n">
        <v>11.43</v>
      </c>
      <c r="AC202" s="13" t="n">
        <v>0</v>
      </c>
      <c r="AD202" s="13" t="n">
        <f aca="false">AC202*SQRT(AE202)</f>
        <v>0</v>
      </c>
      <c r="AE202" s="11" t="n">
        <v>6</v>
      </c>
      <c r="AF202" s="11" t="n">
        <f aca="false">LN(AB202/X202)</f>
        <v>-0.159013229150146</v>
      </c>
      <c r="AG202" s="11" t="n">
        <f aca="false">((AD202)^2/((AB202)^2 * AE202)) + ((Z202)^2/((X202)^2 * AA202))</f>
        <v>0.00502617509467587</v>
      </c>
      <c r="AH202" s="11" t="n">
        <f aca="false">1/AG202</f>
        <v>198.958448753463</v>
      </c>
      <c r="AI202" s="11" t="n">
        <f aca="false">AH202/2</f>
        <v>99.4792243767314</v>
      </c>
      <c r="AJ202" s="11" t="n">
        <f aca="false">AF202*AI202</f>
        <v>-15.818512701496</v>
      </c>
      <c r="AK202" s="11" t="s">
        <v>209</v>
      </c>
      <c r="AL202" s="11" t="s">
        <v>56</v>
      </c>
      <c r="AM202" s="11" t="s">
        <v>67</v>
      </c>
      <c r="AN202" s="11" t="s">
        <v>58</v>
      </c>
      <c r="AO202" s="11" t="s">
        <v>93</v>
      </c>
      <c r="AP202" s="11" t="s">
        <v>108</v>
      </c>
      <c r="AQ202" s="11" t="s">
        <v>210</v>
      </c>
    </row>
    <row r="203" customFormat="false" ht="13.8" hidden="false" customHeight="false" outlineLevel="0" collapsed="false">
      <c r="A203" s="11" t="s">
        <v>208</v>
      </c>
      <c r="B203" s="11" t="n">
        <v>12</v>
      </c>
      <c r="C203" s="11" t="s">
        <v>87</v>
      </c>
      <c r="D203" s="11" t="n">
        <v>2011</v>
      </c>
      <c r="E203" s="11" t="s">
        <v>101</v>
      </c>
      <c r="F203" s="11" t="s">
        <v>46</v>
      </c>
      <c r="G203" s="1" t="n">
        <v>2.1</v>
      </c>
      <c r="H203" s="1" t="n">
        <v>383</v>
      </c>
      <c r="I203" s="1" t="n">
        <f aca="false">(G203 +10) / (H203/1000)</f>
        <v>31.5926892950392</v>
      </c>
      <c r="J203" s="1" t="n">
        <v>6.8</v>
      </c>
      <c r="K203" s="1" t="s">
        <v>47</v>
      </c>
      <c r="L203" s="11" t="s">
        <v>89</v>
      </c>
      <c r="M203" s="11" t="s">
        <v>133</v>
      </c>
      <c r="N203" s="11" t="s">
        <v>50</v>
      </c>
      <c r="O203" s="11" t="s">
        <v>77</v>
      </c>
      <c r="P203" s="11" t="s">
        <v>91</v>
      </c>
      <c r="Q203" s="11" t="s">
        <v>78</v>
      </c>
      <c r="R203" s="11" t="n">
        <v>1.6</v>
      </c>
      <c r="S203" s="11" t="s">
        <v>79</v>
      </c>
      <c r="T203" s="11" t="n">
        <v>2006</v>
      </c>
      <c r="U203" s="11" t="n">
        <v>2</v>
      </c>
      <c r="V203" s="18" t="s">
        <v>106</v>
      </c>
      <c r="W203" s="11" t="n">
        <f aca="false">R203*U203</f>
        <v>3.2</v>
      </c>
      <c r="X203" s="13" t="n">
        <v>4.25</v>
      </c>
      <c r="Y203" s="13" t="n">
        <v>0.28</v>
      </c>
      <c r="Z203" s="13" t="n">
        <f aca="false">Y203*SQRT(AA203)</f>
        <v>0.68585712797929</v>
      </c>
      <c r="AA203" s="11" t="n">
        <v>6</v>
      </c>
      <c r="AB203" s="13" t="n">
        <v>3.41</v>
      </c>
      <c r="AC203" s="13" t="n">
        <v>0</v>
      </c>
      <c r="AD203" s="13" t="n">
        <f aca="false">AC203*SQRT(AE203)</f>
        <v>0</v>
      </c>
      <c r="AE203" s="11" t="n">
        <v>6</v>
      </c>
      <c r="AF203" s="11" t="n">
        <f aca="false">LN(AB203/X203)</f>
        <v>-0.2202066916409</v>
      </c>
      <c r="AG203" s="11" t="n">
        <f aca="false">((AD203)^2/((AB203)^2 * AE203)) + ((Z203)^2/((X203)^2 * AA203))</f>
        <v>0.00434048442906574</v>
      </c>
      <c r="AH203" s="11" t="n">
        <f aca="false">1/AG203</f>
        <v>230.389030612245</v>
      </c>
      <c r="AI203" s="11" t="n">
        <f aca="false">AH203/2</f>
        <v>115.194515306123</v>
      </c>
      <c r="AJ203" s="11" t="n">
        <f aca="false">AF203*AI203</f>
        <v>-25.3666031107383</v>
      </c>
      <c r="AK203" s="11" t="s">
        <v>209</v>
      </c>
      <c r="AL203" s="11" t="s">
        <v>56</v>
      </c>
      <c r="AM203" s="11" t="s">
        <v>66</v>
      </c>
      <c r="AN203" s="11" t="s">
        <v>58</v>
      </c>
      <c r="AO203" s="11" t="s">
        <v>93</v>
      </c>
      <c r="AP203" s="11" t="s">
        <v>108</v>
      </c>
      <c r="AQ203" s="11" t="s">
        <v>210</v>
      </c>
    </row>
    <row r="204" customFormat="false" ht="13.8" hidden="false" customHeight="false" outlineLevel="0" collapsed="false">
      <c r="A204" s="11" t="s">
        <v>208</v>
      </c>
      <c r="B204" s="11" t="n">
        <v>12</v>
      </c>
      <c r="C204" s="11" t="s">
        <v>87</v>
      </c>
      <c r="D204" s="11" t="n">
        <v>2011</v>
      </c>
      <c r="E204" s="11" t="s">
        <v>101</v>
      </c>
      <c r="F204" s="11" t="s">
        <v>46</v>
      </c>
      <c r="G204" s="1" t="n">
        <v>2.1</v>
      </c>
      <c r="H204" s="1" t="n">
        <v>383</v>
      </c>
      <c r="I204" s="1" t="n">
        <f aca="false">(G204 +10) / (H204/1000)</f>
        <v>31.5926892950392</v>
      </c>
      <c r="J204" s="1" t="n">
        <v>6.8</v>
      </c>
      <c r="K204" s="1" t="s">
        <v>47</v>
      </c>
      <c r="L204" s="11" t="s">
        <v>89</v>
      </c>
      <c r="M204" s="11" t="s">
        <v>133</v>
      </c>
      <c r="N204" s="11" t="s">
        <v>50</v>
      </c>
      <c r="O204" s="11" t="s">
        <v>77</v>
      </c>
      <c r="P204" s="11" t="s">
        <v>91</v>
      </c>
      <c r="Q204" s="11" t="s">
        <v>78</v>
      </c>
      <c r="R204" s="11" t="n">
        <v>1.6</v>
      </c>
      <c r="S204" s="11" t="s">
        <v>79</v>
      </c>
      <c r="T204" s="11" t="n">
        <v>2007</v>
      </c>
      <c r="U204" s="11" t="n">
        <v>2</v>
      </c>
      <c r="V204" s="18" t="s">
        <v>106</v>
      </c>
      <c r="W204" s="11" t="n">
        <f aca="false">R204*U204</f>
        <v>3.2</v>
      </c>
      <c r="X204" s="13" t="n">
        <v>4.2</v>
      </c>
      <c r="Y204" s="13" t="n">
        <v>0.23</v>
      </c>
      <c r="Z204" s="13" t="n">
        <f aca="false">Y204*SQRT(AA204)</f>
        <v>0.563382640840131</v>
      </c>
      <c r="AA204" s="11" t="n">
        <v>6</v>
      </c>
      <c r="AB204" s="13" t="n">
        <v>3.53</v>
      </c>
      <c r="AC204" s="13" t="n">
        <v>0</v>
      </c>
      <c r="AD204" s="13" t="n">
        <f aca="false">AC204*SQRT(AE204)</f>
        <v>0</v>
      </c>
      <c r="AE204" s="11" t="n">
        <v>6</v>
      </c>
      <c r="AF204" s="11" t="n">
        <f aca="false">LN(AB204/X204)</f>
        <v>-0.173786654344117</v>
      </c>
      <c r="AG204" s="11" t="n">
        <f aca="false">((AD204)^2/((AB204)^2 * AE204)) + ((Z204)^2/((X204)^2 * AA204))</f>
        <v>0.00299886621315193</v>
      </c>
      <c r="AH204" s="11" t="n">
        <f aca="false">1/AG204</f>
        <v>333.459357277883</v>
      </c>
      <c r="AI204" s="11" t="n">
        <f aca="false">AH204/2</f>
        <v>166.729678638941</v>
      </c>
      <c r="AJ204" s="11" t="n">
        <f aca="false">AF204*AI204</f>
        <v>-28.9753930305314</v>
      </c>
      <c r="AK204" s="11" t="s">
        <v>209</v>
      </c>
      <c r="AL204" s="11" t="s">
        <v>56</v>
      </c>
      <c r="AM204" s="11" t="s">
        <v>66</v>
      </c>
      <c r="AN204" s="11" t="s">
        <v>58</v>
      </c>
      <c r="AO204" s="11" t="s">
        <v>93</v>
      </c>
      <c r="AP204" s="11" t="s">
        <v>108</v>
      </c>
      <c r="AQ204" s="11" t="s">
        <v>210</v>
      </c>
    </row>
    <row r="205" customFormat="false" ht="13.8" hidden="false" customHeight="false" outlineLevel="0" collapsed="false">
      <c r="A205" s="11" t="s">
        <v>211</v>
      </c>
      <c r="B205" s="11" t="n">
        <v>13</v>
      </c>
      <c r="C205" s="11" t="s">
        <v>87</v>
      </c>
      <c r="D205" s="11" t="n">
        <v>2013</v>
      </c>
      <c r="E205" s="11" t="s">
        <v>212</v>
      </c>
      <c r="F205" s="11" t="s">
        <v>46</v>
      </c>
      <c r="G205" s="1" t="n">
        <v>2.1</v>
      </c>
      <c r="H205" s="1" t="n">
        <v>385.5</v>
      </c>
      <c r="I205" s="1" t="n">
        <f aca="false">(G205 +10) / (H205/1000)</f>
        <v>31.3878080415045</v>
      </c>
      <c r="J205" s="1" t="n">
        <v>7.8</v>
      </c>
      <c r="K205" s="1" t="s">
        <v>74</v>
      </c>
      <c r="L205" s="11" t="s">
        <v>89</v>
      </c>
      <c r="M205" s="11" t="s">
        <v>133</v>
      </c>
      <c r="N205" s="11" t="s">
        <v>77</v>
      </c>
      <c r="O205" s="11" t="s">
        <v>77</v>
      </c>
      <c r="P205" s="11" t="s">
        <v>91</v>
      </c>
      <c r="Q205" s="11" t="s">
        <v>78</v>
      </c>
      <c r="R205" s="11" t="n">
        <v>1.6</v>
      </c>
      <c r="S205" s="11" t="s">
        <v>79</v>
      </c>
      <c r="T205" s="11" t="n">
        <v>2006</v>
      </c>
      <c r="U205" s="11" t="n">
        <v>5</v>
      </c>
      <c r="V205" s="11" t="s">
        <v>54</v>
      </c>
      <c r="W205" s="11" t="n">
        <f aca="false">R205*U205</f>
        <v>8</v>
      </c>
      <c r="X205" s="13" t="n">
        <v>23.2</v>
      </c>
      <c r="Y205" s="13" t="n">
        <v>1.36</v>
      </c>
      <c r="Z205" s="13" t="n">
        <f aca="false">Y205*SQRT(AA205)</f>
        <v>3.33130605018512</v>
      </c>
      <c r="AA205" s="11" t="n">
        <v>6</v>
      </c>
      <c r="AB205" s="13" t="n">
        <v>24.42</v>
      </c>
      <c r="AC205" s="13" t="n">
        <v>0.619999999999997</v>
      </c>
      <c r="AD205" s="13" t="n">
        <f aca="false">AC205*SQRT(AE205)</f>
        <v>1.51868364052556</v>
      </c>
      <c r="AE205" s="11" t="n">
        <v>6</v>
      </c>
      <c r="AF205" s="11" t="n">
        <f aca="false">LN(AB205/X205)</f>
        <v>0.0512501900102945</v>
      </c>
      <c r="AG205" s="11" t="n">
        <f aca="false">((AD205)^2/((AB205)^2 * AE205)) + ((Z205)^2/((X205)^2 * AA205))</f>
        <v>0.00408098786585261</v>
      </c>
      <c r="AH205" s="11" t="n">
        <f aca="false">1/AG205</f>
        <v>245.038709467243</v>
      </c>
      <c r="AI205" s="11" t="n">
        <f aca="false">AH205/6</f>
        <v>40.8397849112071</v>
      </c>
      <c r="AJ205" s="11" t="n">
        <f aca="false">AF205*AI205</f>
        <v>2.09304673667892</v>
      </c>
      <c r="AK205" s="11" t="s">
        <v>209</v>
      </c>
      <c r="AL205" s="11" t="s">
        <v>56</v>
      </c>
      <c r="AM205" s="11" t="s">
        <v>57</v>
      </c>
      <c r="AN205" s="11" t="s">
        <v>58</v>
      </c>
      <c r="AO205" s="11" t="s">
        <v>93</v>
      </c>
      <c r="AP205" s="11" t="s">
        <v>213</v>
      </c>
      <c r="AQ205" s="11" t="s">
        <v>214</v>
      </c>
    </row>
    <row r="206" customFormat="false" ht="13.8" hidden="false" customHeight="false" outlineLevel="0" collapsed="false">
      <c r="A206" s="11" t="s">
        <v>211</v>
      </c>
      <c r="B206" s="11" t="n">
        <v>13</v>
      </c>
      <c r="C206" s="11" t="s">
        <v>87</v>
      </c>
      <c r="D206" s="11" t="n">
        <v>2013</v>
      </c>
      <c r="E206" s="11" t="s">
        <v>212</v>
      </c>
      <c r="F206" s="11" t="s">
        <v>136</v>
      </c>
      <c r="G206" s="1" t="n">
        <v>2.1</v>
      </c>
      <c r="H206" s="1" t="n">
        <v>385.5</v>
      </c>
      <c r="I206" s="1" t="n">
        <f aca="false">(G206 +10) / (H206/1000)</f>
        <v>31.3878080415045</v>
      </c>
      <c r="J206" s="1" t="n">
        <v>7.8</v>
      </c>
      <c r="K206" s="1" t="s">
        <v>74</v>
      </c>
      <c r="L206" s="11" t="s">
        <v>89</v>
      </c>
      <c r="M206" s="11" t="s">
        <v>133</v>
      </c>
      <c r="N206" s="11" t="s">
        <v>77</v>
      </c>
      <c r="O206" s="11" t="s">
        <v>50</v>
      </c>
      <c r="P206" s="11" t="s">
        <v>91</v>
      </c>
      <c r="Q206" s="11" t="s">
        <v>78</v>
      </c>
      <c r="R206" s="11" t="n">
        <v>1.6</v>
      </c>
      <c r="S206" s="11" t="s">
        <v>79</v>
      </c>
      <c r="T206" s="11" t="n">
        <v>2006</v>
      </c>
      <c r="U206" s="11" t="n">
        <v>5</v>
      </c>
      <c r="V206" s="11" t="s">
        <v>54</v>
      </c>
      <c r="W206" s="11" t="n">
        <f aca="false">R206*U206</f>
        <v>8</v>
      </c>
      <c r="X206" s="14" t="n">
        <v>24.36</v>
      </c>
      <c r="Y206" s="14" t="n">
        <v>1.77</v>
      </c>
      <c r="Z206" s="13" t="n">
        <f aca="false">Y206*SQRT(AA206)</f>
        <v>4.33559684472622</v>
      </c>
      <c r="AA206" s="15" t="n">
        <v>6</v>
      </c>
      <c r="AB206" s="13" t="n">
        <v>24.7</v>
      </c>
      <c r="AC206" s="13" t="n">
        <v>1.36</v>
      </c>
      <c r="AD206" s="13" t="n">
        <f aca="false">AC206*SQRT(AE206)</f>
        <v>3.33130605018512</v>
      </c>
      <c r="AE206" s="11" t="n">
        <v>6</v>
      </c>
      <c r="AF206" s="11" t="n">
        <f aca="false">LN(AB206/X206)</f>
        <v>0.0138608007922352</v>
      </c>
      <c r="AG206" s="11" t="n">
        <f aca="false">((AD206)^2/((AB206)^2 * AE206)) + ((Z206)^2/((X206)^2 * AA206))</f>
        <v>0.00831117376717486</v>
      </c>
      <c r="AH206" s="11" t="n">
        <f aca="false">1/AG206</f>
        <v>120.319948543191</v>
      </c>
      <c r="AI206" s="11" t="n">
        <f aca="false">AH206/6</f>
        <v>20.0533247571985</v>
      </c>
      <c r="AJ206" s="11" t="n">
        <f aca="false">AF206*AI206</f>
        <v>0.277955139681527</v>
      </c>
      <c r="AK206" s="11" t="s">
        <v>209</v>
      </c>
      <c r="AL206" s="11" t="s">
        <v>56</v>
      </c>
      <c r="AM206" s="11" t="s">
        <v>57</v>
      </c>
      <c r="AN206" s="11" t="s">
        <v>58</v>
      </c>
      <c r="AO206" s="11" t="s">
        <v>93</v>
      </c>
      <c r="AP206" s="11" t="s">
        <v>213</v>
      </c>
      <c r="AQ206" s="11" t="s">
        <v>214</v>
      </c>
    </row>
    <row r="207" customFormat="false" ht="13.8" hidden="false" customHeight="false" outlineLevel="0" collapsed="false">
      <c r="A207" s="11" t="s">
        <v>211</v>
      </c>
      <c r="B207" s="11" t="n">
        <v>13</v>
      </c>
      <c r="C207" s="11" t="s">
        <v>87</v>
      </c>
      <c r="D207" s="11" t="n">
        <v>2013</v>
      </c>
      <c r="E207" s="11" t="s">
        <v>212</v>
      </c>
      <c r="F207" s="11" t="s">
        <v>46</v>
      </c>
      <c r="G207" s="1" t="n">
        <v>2.1</v>
      </c>
      <c r="H207" s="1" t="n">
        <v>385.5</v>
      </c>
      <c r="I207" s="1" t="n">
        <f aca="false">(G207 +10) / (H207/1000)</f>
        <v>31.3878080415045</v>
      </c>
      <c r="J207" s="1" t="n">
        <v>7.8</v>
      </c>
      <c r="K207" s="1" t="s">
        <v>74</v>
      </c>
      <c r="L207" s="11" t="s">
        <v>89</v>
      </c>
      <c r="M207" s="11" t="s">
        <v>133</v>
      </c>
      <c r="N207" s="11" t="s">
        <v>77</v>
      </c>
      <c r="O207" s="11" t="s">
        <v>77</v>
      </c>
      <c r="P207" s="11" t="s">
        <v>91</v>
      </c>
      <c r="Q207" s="11" t="s">
        <v>78</v>
      </c>
      <c r="R207" s="11" t="n">
        <v>1.6</v>
      </c>
      <c r="S207" s="11" t="s">
        <v>79</v>
      </c>
      <c r="T207" s="11" t="n">
        <v>2007</v>
      </c>
      <c r="U207" s="11" t="n">
        <v>5</v>
      </c>
      <c r="V207" s="11" t="s">
        <v>54</v>
      </c>
      <c r="W207" s="11" t="n">
        <f aca="false">R207*U207</f>
        <v>8</v>
      </c>
      <c r="X207" s="13" t="n">
        <v>24.82</v>
      </c>
      <c r="Y207" s="13" t="n">
        <v>1.79</v>
      </c>
      <c r="Z207" s="13" t="n">
        <f aca="false">Y207*SQRT(AA207)</f>
        <v>4.38458663958189</v>
      </c>
      <c r="AA207" s="11" t="n">
        <v>6</v>
      </c>
      <c r="AB207" s="13" t="n">
        <v>23.17</v>
      </c>
      <c r="AC207" s="13" t="n">
        <v>1.32</v>
      </c>
      <c r="AD207" s="13" t="n">
        <f aca="false">AC207*SQRT(AE207)</f>
        <v>3.23332646047379</v>
      </c>
      <c r="AE207" s="11" t="n">
        <v>6</v>
      </c>
      <c r="AF207" s="11" t="n">
        <f aca="false">LN(AB207/X207)</f>
        <v>-0.0687914413321762</v>
      </c>
      <c r="AG207" s="11" t="n">
        <f aca="false">((AD207)^2/((AB207)^2 * AE207)) + ((Z207)^2/((X207)^2 * AA207))</f>
        <v>0.0084467934496438</v>
      </c>
      <c r="AH207" s="11" t="n">
        <f aca="false">1/AG207</f>
        <v>118.388120410612</v>
      </c>
      <c r="AI207" s="11" t="n">
        <f aca="false">AH207/6</f>
        <v>19.7313534017687</v>
      </c>
      <c r="AJ207" s="11" t="n">
        <f aca="false">AF207*AI207</f>
        <v>-1.35734823994221</v>
      </c>
      <c r="AK207" s="11" t="s">
        <v>209</v>
      </c>
      <c r="AL207" s="11" t="s">
        <v>56</v>
      </c>
      <c r="AM207" s="11" t="s">
        <v>57</v>
      </c>
      <c r="AN207" s="11" t="s">
        <v>58</v>
      </c>
      <c r="AO207" s="11" t="s">
        <v>93</v>
      </c>
      <c r="AP207" s="11" t="s">
        <v>213</v>
      </c>
      <c r="AQ207" s="11" t="s">
        <v>214</v>
      </c>
    </row>
    <row r="208" customFormat="false" ht="13.8" hidden="false" customHeight="false" outlineLevel="0" collapsed="false">
      <c r="A208" s="11" t="s">
        <v>211</v>
      </c>
      <c r="B208" s="11" t="n">
        <v>13</v>
      </c>
      <c r="C208" s="11" t="s">
        <v>87</v>
      </c>
      <c r="D208" s="11" t="n">
        <v>2013</v>
      </c>
      <c r="E208" s="11" t="s">
        <v>212</v>
      </c>
      <c r="F208" s="11" t="s">
        <v>136</v>
      </c>
      <c r="G208" s="1" t="n">
        <v>2.1</v>
      </c>
      <c r="H208" s="1" t="n">
        <v>385.5</v>
      </c>
      <c r="I208" s="1" t="n">
        <f aca="false">(G208 +10) / (H208/1000)</f>
        <v>31.3878080415045</v>
      </c>
      <c r="J208" s="1" t="n">
        <v>7.8</v>
      </c>
      <c r="K208" s="1" t="s">
        <v>74</v>
      </c>
      <c r="L208" s="11" t="s">
        <v>89</v>
      </c>
      <c r="M208" s="11" t="s">
        <v>133</v>
      </c>
      <c r="N208" s="11" t="s">
        <v>77</v>
      </c>
      <c r="O208" s="11" t="s">
        <v>50</v>
      </c>
      <c r="P208" s="11" t="s">
        <v>91</v>
      </c>
      <c r="Q208" s="11" t="s">
        <v>78</v>
      </c>
      <c r="R208" s="11" t="n">
        <v>1.6</v>
      </c>
      <c r="S208" s="11" t="s">
        <v>79</v>
      </c>
      <c r="T208" s="11" t="n">
        <v>2007</v>
      </c>
      <c r="U208" s="11" t="n">
        <v>5</v>
      </c>
      <c r="V208" s="11" t="s">
        <v>54</v>
      </c>
      <c r="W208" s="11" t="n">
        <f aca="false">R208*U208</f>
        <v>8</v>
      </c>
      <c r="X208" s="14" t="n">
        <v>23.04</v>
      </c>
      <c r="Y208" s="14" t="n">
        <v>0.859999999999999</v>
      </c>
      <c r="Z208" s="13" t="n">
        <f aca="false">Y208*SQRT(AA208)</f>
        <v>2.10656117879353</v>
      </c>
      <c r="AA208" s="15" t="n">
        <v>6</v>
      </c>
      <c r="AB208" s="13" t="n">
        <v>19.14</v>
      </c>
      <c r="AC208" s="13" t="n">
        <v>1.85</v>
      </c>
      <c r="AD208" s="13" t="n">
        <f aca="false">AC208*SQRT(AE208)</f>
        <v>4.53155602414887</v>
      </c>
      <c r="AE208" s="11" t="n">
        <v>6</v>
      </c>
      <c r="AF208" s="11" t="n">
        <f aca="false">LN(AB208/X208)</f>
        <v>-0.185451449802882</v>
      </c>
      <c r="AG208" s="11" t="n">
        <f aca="false">((AD208)^2/((AB208)^2 * AE208)) + ((Z208)^2/((X208)^2 * AA208))</f>
        <v>0.0107356836590971</v>
      </c>
      <c r="AH208" s="11" t="n">
        <f aca="false">1/AG208</f>
        <v>93.1473049834726</v>
      </c>
      <c r="AI208" s="11" t="n">
        <f aca="false">AH208/6</f>
        <v>15.5245508305788</v>
      </c>
      <c r="AJ208" s="11" t="n">
        <f aca="false">AF208*AI208</f>
        <v>-2.87905045906937</v>
      </c>
      <c r="AK208" s="11" t="s">
        <v>209</v>
      </c>
      <c r="AL208" s="11" t="s">
        <v>56</v>
      </c>
      <c r="AM208" s="11" t="s">
        <v>57</v>
      </c>
      <c r="AN208" s="11" t="s">
        <v>58</v>
      </c>
      <c r="AO208" s="11" t="s">
        <v>93</v>
      </c>
      <c r="AP208" s="11" t="s">
        <v>213</v>
      </c>
      <c r="AQ208" s="11" t="s">
        <v>214</v>
      </c>
    </row>
    <row r="209" customFormat="false" ht="13.8" hidden="false" customHeight="false" outlineLevel="0" collapsed="false">
      <c r="A209" s="11" t="s">
        <v>211</v>
      </c>
      <c r="B209" s="11" t="n">
        <v>13</v>
      </c>
      <c r="C209" s="11" t="s">
        <v>87</v>
      </c>
      <c r="D209" s="11" t="n">
        <v>2013</v>
      </c>
      <c r="E209" s="11" t="s">
        <v>212</v>
      </c>
      <c r="F209" s="11" t="s">
        <v>46</v>
      </c>
      <c r="G209" s="1" t="n">
        <v>2.1</v>
      </c>
      <c r="H209" s="1" t="n">
        <v>385.5</v>
      </c>
      <c r="I209" s="1" t="n">
        <f aca="false">(G209 +10) / (H209/1000)</f>
        <v>31.3878080415045</v>
      </c>
      <c r="J209" s="1" t="n">
        <v>7.8</v>
      </c>
      <c r="K209" s="1" t="s">
        <v>74</v>
      </c>
      <c r="L209" s="11" t="s">
        <v>89</v>
      </c>
      <c r="M209" s="11" t="s">
        <v>133</v>
      </c>
      <c r="N209" s="11" t="s">
        <v>77</v>
      </c>
      <c r="O209" s="11" t="s">
        <v>77</v>
      </c>
      <c r="P209" s="11" t="s">
        <v>91</v>
      </c>
      <c r="Q209" s="11" t="s">
        <v>78</v>
      </c>
      <c r="R209" s="11" t="n">
        <v>1.6</v>
      </c>
      <c r="S209" s="11" t="s">
        <v>79</v>
      </c>
      <c r="T209" s="11" t="n">
        <v>2009</v>
      </c>
      <c r="U209" s="11" t="n">
        <v>5</v>
      </c>
      <c r="V209" s="11" t="s">
        <v>54</v>
      </c>
      <c r="W209" s="11" t="n">
        <f aca="false">R209*U209</f>
        <v>8</v>
      </c>
      <c r="X209" s="13" t="n">
        <v>29.51</v>
      </c>
      <c r="Y209" s="13" t="n">
        <v>0.53</v>
      </c>
      <c r="Z209" s="13" t="n">
        <f aca="false">Y209*SQRT(AA209)</f>
        <v>1.29822956367508</v>
      </c>
      <c r="AA209" s="11" t="n">
        <v>6</v>
      </c>
      <c r="AB209" s="13" t="n">
        <v>29.66</v>
      </c>
      <c r="AC209" s="13" t="n">
        <v>0.539999999999999</v>
      </c>
      <c r="AD209" s="13" t="n">
        <f aca="false">AC209*SQRT(AE209)</f>
        <v>1.32272446110291</v>
      </c>
      <c r="AE209" s="11" t="n">
        <v>6</v>
      </c>
      <c r="AF209" s="11" t="n">
        <f aca="false">LN(AB209/X209)</f>
        <v>0.00507014775493797</v>
      </c>
      <c r="AG209" s="11" t="n">
        <f aca="false">((AD209)^2/((AB209)^2 * AE209)) + ((Z209)^2/((X209)^2 * AA209))</f>
        <v>0.000654032848573056</v>
      </c>
      <c r="AH209" s="11" t="n">
        <f aca="false">1/AG209</f>
        <v>1528.97519166165</v>
      </c>
      <c r="AI209" s="11" t="n">
        <f aca="false">AH209/6</f>
        <v>254.829198610274</v>
      </c>
      <c r="AJ209" s="11" t="n">
        <f aca="false">AF209*AI209</f>
        <v>1.29202168922652</v>
      </c>
      <c r="AK209" s="11" t="s">
        <v>209</v>
      </c>
      <c r="AL209" s="11" t="s">
        <v>56</v>
      </c>
      <c r="AM209" s="11" t="s">
        <v>57</v>
      </c>
      <c r="AN209" s="11" t="s">
        <v>58</v>
      </c>
      <c r="AO209" s="11" t="s">
        <v>93</v>
      </c>
      <c r="AP209" s="11" t="s">
        <v>213</v>
      </c>
      <c r="AQ209" s="11" t="s">
        <v>214</v>
      </c>
    </row>
    <row r="210" customFormat="false" ht="13.8" hidden="false" customHeight="false" outlineLevel="0" collapsed="false">
      <c r="A210" s="11" t="s">
        <v>211</v>
      </c>
      <c r="B210" s="11" t="n">
        <v>13</v>
      </c>
      <c r="C210" s="11" t="s">
        <v>87</v>
      </c>
      <c r="D210" s="11" t="n">
        <v>2013</v>
      </c>
      <c r="E210" s="11" t="s">
        <v>212</v>
      </c>
      <c r="F210" s="11" t="s">
        <v>136</v>
      </c>
      <c r="G210" s="1" t="n">
        <v>2.1</v>
      </c>
      <c r="H210" s="1" t="n">
        <v>385.5</v>
      </c>
      <c r="I210" s="1" t="n">
        <f aca="false">(G210 +10) / (H210/1000)</f>
        <v>31.3878080415045</v>
      </c>
      <c r="J210" s="1" t="n">
        <v>7.8</v>
      </c>
      <c r="K210" s="1" t="s">
        <v>74</v>
      </c>
      <c r="L210" s="11" t="s">
        <v>89</v>
      </c>
      <c r="M210" s="11" t="s">
        <v>133</v>
      </c>
      <c r="N210" s="11" t="s">
        <v>77</v>
      </c>
      <c r="O210" s="11" t="s">
        <v>50</v>
      </c>
      <c r="P210" s="11" t="s">
        <v>91</v>
      </c>
      <c r="Q210" s="11" t="s">
        <v>78</v>
      </c>
      <c r="R210" s="11" t="n">
        <v>1.6</v>
      </c>
      <c r="S210" s="11" t="s">
        <v>79</v>
      </c>
      <c r="T210" s="11" t="n">
        <v>2009</v>
      </c>
      <c r="U210" s="11" t="n">
        <v>5</v>
      </c>
      <c r="V210" s="11" t="s">
        <v>54</v>
      </c>
      <c r="W210" s="11" t="n">
        <f aca="false">R210*U210</f>
        <v>8</v>
      </c>
      <c r="X210" s="14" t="n">
        <v>26.61</v>
      </c>
      <c r="Y210" s="14" t="n">
        <v>0.920000000000002</v>
      </c>
      <c r="Z210" s="13" t="n">
        <f aca="false">Y210*SQRT(AA210)</f>
        <v>2.25353056336053</v>
      </c>
      <c r="AA210" s="15" t="n">
        <v>6</v>
      </c>
      <c r="AB210" s="13" t="n">
        <v>30.5</v>
      </c>
      <c r="AC210" s="13" t="n">
        <v>0.609999999999999</v>
      </c>
      <c r="AD210" s="13" t="n">
        <f aca="false">AC210*SQRT(AE210)</f>
        <v>1.49418874309774</v>
      </c>
      <c r="AE210" s="11" t="n">
        <v>6</v>
      </c>
      <c r="AF210" s="11" t="n">
        <f aca="false">LN(AB210/X210)</f>
        <v>0.136439598623768</v>
      </c>
      <c r="AG210" s="11" t="n">
        <f aca="false">((AD210)^2/((AB210)^2 * AE210)) + ((Z210)^2/((X210)^2 * AA210))</f>
        <v>0.00159532473247478</v>
      </c>
      <c r="AH210" s="11" t="n">
        <f aca="false">1/AG210</f>
        <v>626.831628472737</v>
      </c>
      <c r="AI210" s="11" t="n">
        <f aca="false">AH210/6</f>
        <v>104.47193807879</v>
      </c>
      <c r="AJ210" s="11" t="n">
        <f aca="false">AF210*AI210</f>
        <v>14.2541092989172</v>
      </c>
      <c r="AK210" s="11" t="s">
        <v>209</v>
      </c>
      <c r="AL210" s="11" t="s">
        <v>56</v>
      </c>
      <c r="AM210" s="11" t="s">
        <v>57</v>
      </c>
      <c r="AN210" s="11" t="s">
        <v>58</v>
      </c>
      <c r="AO210" s="11" t="s">
        <v>93</v>
      </c>
      <c r="AP210" s="11" t="s">
        <v>213</v>
      </c>
      <c r="AQ210" s="11" t="s">
        <v>214</v>
      </c>
    </row>
    <row r="211" customFormat="false" ht="13.8" hidden="false" customHeight="false" outlineLevel="0" collapsed="false">
      <c r="A211" s="11" t="s">
        <v>211</v>
      </c>
      <c r="B211" s="11" t="n">
        <v>13</v>
      </c>
      <c r="C211" s="11" t="s">
        <v>87</v>
      </c>
      <c r="D211" s="11" t="n">
        <v>2013</v>
      </c>
      <c r="E211" s="11" t="s">
        <v>212</v>
      </c>
      <c r="F211" s="11" t="s">
        <v>46</v>
      </c>
      <c r="G211" s="1" t="n">
        <v>2.1</v>
      </c>
      <c r="H211" s="1" t="n">
        <v>385.5</v>
      </c>
      <c r="I211" s="1" t="n">
        <f aca="false">(G211 +10) / (H211/1000)</f>
        <v>31.3878080415045</v>
      </c>
      <c r="J211" s="1" t="n">
        <v>7.8</v>
      </c>
      <c r="K211" s="1" t="s">
        <v>74</v>
      </c>
      <c r="L211" s="11" t="s">
        <v>89</v>
      </c>
      <c r="M211" s="11" t="s">
        <v>133</v>
      </c>
      <c r="N211" s="11" t="s">
        <v>77</v>
      </c>
      <c r="O211" s="11" t="s">
        <v>77</v>
      </c>
      <c r="P211" s="11" t="s">
        <v>91</v>
      </c>
      <c r="Q211" s="11" t="s">
        <v>78</v>
      </c>
      <c r="R211" s="11" t="n">
        <v>1.6</v>
      </c>
      <c r="S211" s="11" t="s">
        <v>79</v>
      </c>
      <c r="T211" s="11" t="n">
        <v>2006</v>
      </c>
      <c r="U211" s="11" t="n">
        <v>5</v>
      </c>
      <c r="V211" s="11" t="s">
        <v>54</v>
      </c>
      <c r="W211" s="11" t="n">
        <f aca="false">R211*U211</f>
        <v>8</v>
      </c>
      <c r="X211" s="13" t="n">
        <v>9.01</v>
      </c>
      <c r="Y211" s="13" t="n">
        <v>0.47</v>
      </c>
      <c r="Z211" s="13" t="n">
        <f aca="false">Y211*SQRT(AA211)</f>
        <v>1.15126017910809</v>
      </c>
      <c r="AA211" s="11" t="n">
        <v>6</v>
      </c>
      <c r="AB211" s="13" t="n">
        <v>8.26</v>
      </c>
      <c r="AC211" s="13" t="n">
        <v>0.200000000000001</v>
      </c>
      <c r="AD211" s="13" t="n">
        <f aca="false">AC211*SQRT(AE211)</f>
        <v>0.489897948556638</v>
      </c>
      <c r="AE211" s="11" t="n">
        <v>6</v>
      </c>
      <c r="AF211" s="11" t="n">
        <f aca="false">LN(AB211/X211)</f>
        <v>-0.0869104840873598</v>
      </c>
      <c r="AG211" s="11" t="n">
        <f aca="false">((AD211)^2/((AB211)^2 * AE211)) + ((Z211)^2/((X211)^2 * AA211))</f>
        <v>0.00330738322671254</v>
      </c>
      <c r="AH211" s="11" t="n">
        <f aca="false">1/AG211</f>
        <v>302.353834270961</v>
      </c>
      <c r="AI211" s="11" t="n">
        <f aca="false">AH211/6</f>
        <v>50.3923057118269</v>
      </c>
      <c r="AJ211" s="11" t="n">
        <f aca="false">AF211*AI211</f>
        <v>-4.3796196836931</v>
      </c>
      <c r="AK211" s="11" t="s">
        <v>209</v>
      </c>
      <c r="AL211" s="11" t="s">
        <v>56</v>
      </c>
      <c r="AM211" s="11" t="s">
        <v>64</v>
      </c>
      <c r="AN211" s="11" t="s">
        <v>58</v>
      </c>
      <c r="AO211" s="11" t="s">
        <v>93</v>
      </c>
      <c r="AP211" s="11" t="s">
        <v>213</v>
      </c>
      <c r="AQ211" s="11" t="s">
        <v>214</v>
      </c>
    </row>
    <row r="212" customFormat="false" ht="13.8" hidden="false" customHeight="false" outlineLevel="0" collapsed="false">
      <c r="A212" s="11" t="s">
        <v>211</v>
      </c>
      <c r="B212" s="11" t="n">
        <v>13</v>
      </c>
      <c r="C212" s="11" t="s">
        <v>87</v>
      </c>
      <c r="D212" s="11" t="n">
        <v>2013</v>
      </c>
      <c r="E212" s="11" t="s">
        <v>212</v>
      </c>
      <c r="F212" s="11" t="s">
        <v>136</v>
      </c>
      <c r="G212" s="1" t="n">
        <v>2.1</v>
      </c>
      <c r="H212" s="1" t="n">
        <v>385.5</v>
      </c>
      <c r="I212" s="1" t="n">
        <f aca="false">(G212 +10) / (H212/1000)</f>
        <v>31.3878080415045</v>
      </c>
      <c r="J212" s="1" t="n">
        <v>7.8</v>
      </c>
      <c r="K212" s="1" t="s">
        <v>74</v>
      </c>
      <c r="L212" s="11" t="s">
        <v>89</v>
      </c>
      <c r="M212" s="11" t="s">
        <v>133</v>
      </c>
      <c r="N212" s="11" t="s">
        <v>77</v>
      </c>
      <c r="O212" s="11" t="s">
        <v>50</v>
      </c>
      <c r="P212" s="11" t="s">
        <v>91</v>
      </c>
      <c r="Q212" s="11" t="s">
        <v>78</v>
      </c>
      <c r="R212" s="11" t="n">
        <v>1.6</v>
      </c>
      <c r="S212" s="11" t="s">
        <v>79</v>
      </c>
      <c r="T212" s="11" t="n">
        <v>2006</v>
      </c>
      <c r="U212" s="11" t="n">
        <v>5</v>
      </c>
      <c r="V212" s="11" t="s">
        <v>54</v>
      </c>
      <c r="W212" s="11" t="n">
        <f aca="false">R212*U212</f>
        <v>8</v>
      </c>
      <c r="X212" s="14" t="n">
        <v>7.16</v>
      </c>
      <c r="Y212" s="14" t="n">
        <v>0.62</v>
      </c>
      <c r="Z212" s="13" t="n">
        <f aca="false">Y212*SQRT(AA212)</f>
        <v>1.51868364052557</v>
      </c>
      <c r="AA212" s="15" t="n">
        <v>6</v>
      </c>
      <c r="AB212" s="13" t="n">
        <v>8.73</v>
      </c>
      <c r="AC212" s="13" t="n">
        <v>0.619999999999999</v>
      </c>
      <c r="AD212" s="13" t="n">
        <f aca="false">AC212*SQRT(AE212)</f>
        <v>1.51868364052557</v>
      </c>
      <c r="AE212" s="11" t="n">
        <v>6</v>
      </c>
      <c r="AF212" s="11" t="n">
        <f aca="false">LN(AB212/X212)</f>
        <v>0.198255388878957</v>
      </c>
      <c r="AG212" s="11" t="n">
        <f aca="false">((AD212)^2/((AB212)^2 * AE212)) + ((Z212)^2/((X212)^2 * AA212))</f>
        <v>0.0125419709810497</v>
      </c>
      <c r="AH212" s="11" t="n">
        <f aca="false">1/AG212</f>
        <v>79.7322846234416</v>
      </c>
      <c r="AI212" s="11" t="n">
        <f aca="false">AH212/6</f>
        <v>13.2887141039069</v>
      </c>
      <c r="AJ212" s="11" t="n">
        <f aca="false">AF212*AI212</f>
        <v>2.63455918237135</v>
      </c>
      <c r="AK212" s="11" t="s">
        <v>209</v>
      </c>
      <c r="AL212" s="11" t="s">
        <v>56</v>
      </c>
      <c r="AM212" s="11" t="s">
        <v>64</v>
      </c>
      <c r="AN212" s="11" t="s">
        <v>58</v>
      </c>
      <c r="AO212" s="11" t="s">
        <v>93</v>
      </c>
      <c r="AP212" s="11" t="s">
        <v>213</v>
      </c>
      <c r="AQ212" s="11" t="s">
        <v>214</v>
      </c>
    </row>
    <row r="213" customFormat="false" ht="13.8" hidden="false" customHeight="false" outlineLevel="0" collapsed="false">
      <c r="A213" s="11" t="s">
        <v>211</v>
      </c>
      <c r="B213" s="11" t="n">
        <v>13</v>
      </c>
      <c r="C213" s="11" t="s">
        <v>87</v>
      </c>
      <c r="D213" s="11" t="n">
        <v>2013</v>
      </c>
      <c r="E213" s="11" t="s">
        <v>212</v>
      </c>
      <c r="F213" s="11" t="s">
        <v>46</v>
      </c>
      <c r="G213" s="1" t="n">
        <v>2.1</v>
      </c>
      <c r="H213" s="1" t="n">
        <v>385.5</v>
      </c>
      <c r="I213" s="1" t="n">
        <f aca="false">(G213 +10) / (H213/1000)</f>
        <v>31.3878080415045</v>
      </c>
      <c r="J213" s="1" t="n">
        <v>7.8</v>
      </c>
      <c r="K213" s="1" t="s">
        <v>74</v>
      </c>
      <c r="L213" s="11" t="s">
        <v>89</v>
      </c>
      <c r="M213" s="11" t="s">
        <v>133</v>
      </c>
      <c r="N213" s="11" t="s">
        <v>77</v>
      </c>
      <c r="O213" s="11" t="s">
        <v>77</v>
      </c>
      <c r="P213" s="11" t="s">
        <v>91</v>
      </c>
      <c r="Q213" s="11" t="s">
        <v>78</v>
      </c>
      <c r="R213" s="11" t="n">
        <v>1.6</v>
      </c>
      <c r="S213" s="11" t="s">
        <v>79</v>
      </c>
      <c r="T213" s="11" t="n">
        <v>2007</v>
      </c>
      <c r="U213" s="11" t="n">
        <v>5</v>
      </c>
      <c r="V213" s="11" t="s">
        <v>54</v>
      </c>
      <c r="W213" s="11" t="n">
        <f aca="false">R213*U213</f>
        <v>8</v>
      </c>
      <c r="X213" s="13" t="n">
        <v>7.37</v>
      </c>
      <c r="Y213" s="13" t="n">
        <v>0.46</v>
      </c>
      <c r="Z213" s="13" t="n">
        <f aca="false">Y213*SQRT(AA213)</f>
        <v>1.12676528168026</v>
      </c>
      <c r="AA213" s="11" t="n">
        <v>6</v>
      </c>
      <c r="AB213" s="13" t="n">
        <v>6.64</v>
      </c>
      <c r="AC213" s="13" t="n">
        <v>0.53</v>
      </c>
      <c r="AD213" s="13" t="n">
        <f aca="false">AC213*SQRT(AE213)</f>
        <v>1.29822956367509</v>
      </c>
      <c r="AE213" s="11" t="n">
        <v>6</v>
      </c>
      <c r="AF213" s="11" t="n">
        <f aca="false">LN(AB213/X213)</f>
        <v>-0.104305742712903</v>
      </c>
      <c r="AG213" s="11" t="n">
        <f aca="false">((AD213)^2/((AB213)^2 * AE213)) + ((Z213)^2/((X213)^2 * AA213))</f>
        <v>0.0102667737826496</v>
      </c>
      <c r="AH213" s="11" t="n">
        <f aca="false">1/AG213</f>
        <v>97.4015811753792</v>
      </c>
      <c r="AI213" s="11" t="n">
        <f aca="false">AH213/6</f>
        <v>16.2335968625632</v>
      </c>
      <c r="AJ213" s="11" t="n">
        <f aca="false">AF213*AI213</f>
        <v>-1.69325737765151</v>
      </c>
      <c r="AK213" s="11" t="s">
        <v>209</v>
      </c>
      <c r="AL213" s="11" t="s">
        <v>56</v>
      </c>
      <c r="AM213" s="11" t="s">
        <v>64</v>
      </c>
      <c r="AN213" s="11" t="s">
        <v>58</v>
      </c>
      <c r="AO213" s="11" t="s">
        <v>93</v>
      </c>
      <c r="AP213" s="11" t="s">
        <v>213</v>
      </c>
      <c r="AQ213" s="11" t="s">
        <v>214</v>
      </c>
    </row>
    <row r="214" customFormat="false" ht="13.8" hidden="false" customHeight="false" outlineLevel="0" collapsed="false">
      <c r="A214" s="11" t="s">
        <v>211</v>
      </c>
      <c r="B214" s="11" t="n">
        <v>13</v>
      </c>
      <c r="C214" s="11" t="s">
        <v>87</v>
      </c>
      <c r="D214" s="11" t="n">
        <v>2013</v>
      </c>
      <c r="E214" s="11" t="s">
        <v>212</v>
      </c>
      <c r="F214" s="11" t="s">
        <v>136</v>
      </c>
      <c r="G214" s="1" t="n">
        <v>2.1</v>
      </c>
      <c r="H214" s="1" t="n">
        <v>385.5</v>
      </c>
      <c r="I214" s="1" t="n">
        <f aca="false">(G214 +10) / (H214/1000)</f>
        <v>31.3878080415045</v>
      </c>
      <c r="J214" s="1" t="n">
        <v>7.8</v>
      </c>
      <c r="K214" s="1" t="s">
        <v>74</v>
      </c>
      <c r="L214" s="11" t="s">
        <v>89</v>
      </c>
      <c r="M214" s="11" t="s">
        <v>133</v>
      </c>
      <c r="N214" s="11" t="s">
        <v>77</v>
      </c>
      <c r="O214" s="11" t="s">
        <v>50</v>
      </c>
      <c r="P214" s="11" t="s">
        <v>91</v>
      </c>
      <c r="Q214" s="11" t="s">
        <v>78</v>
      </c>
      <c r="R214" s="11" t="n">
        <v>1.6</v>
      </c>
      <c r="S214" s="11" t="s">
        <v>79</v>
      </c>
      <c r="T214" s="11" t="n">
        <v>2007</v>
      </c>
      <c r="U214" s="11" t="n">
        <v>5</v>
      </c>
      <c r="V214" s="11" t="s">
        <v>54</v>
      </c>
      <c r="W214" s="11" t="n">
        <f aca="false">R214*U214</f>
        <v>8</v>
      </c>
      <c r="X214" s="14" t="n">
        <v>6.44</v>
      </c>
      <c r="Y214" s="14" t="n">
        <v>0.4</v>
      </c>
      <c r="Z214" s="13" t="n">
        <f aca="false">Y214*SQRT(AA214)</f>
        <v>0.97979589711327</v>
      </c>
      <c r="AA214" s="15" t="n">
        <v>6</v>
      </c>
      <c r="AB214" s="13" t="n">
        <v>6.05</v>
      </c>
      <c r="AC214" s="13" t="n">
        <v>0.13</v>
      </c>
      <c r="AD214" s="13" t="n">
        <f aca="false">AC214*SQRT(AE214)</f>
        <v>0.318433666561813</v>
      </c>
      <c r="AE214" s="11" t="n">
        <v>6</v>
      </c>
      <c r="AF214" s="11" t="n">
        <f aca="false">LN(AB214/X214)</f>
        <v>-0.0624702680735122</v>
      </c>
      <c r="AG214" s="11" t="n">
        <f aca="false">((AD214)^2/((AB214)^2 * AE214)) + ((Z214)^2/((X214)^2 * AA214))</f>
        <v>0.00431959294938181</v>
      </c>
      <c r="AH214" s="11" t="n">
        <f aca="false">1/AG214</f>
        <v>231.503294805385</v>
      </c>
      <c r="AI214" s="11" t="n">
        <f aca="false">AH214/6</f>
        <v>38.5838824675642</v>
      </c>
      <c r="AJ214" s="11" t="n">
        <f aca="false">AF214*AI214</f>
        <v>-2.41034548106562</v>
      </c>
      <c r="AK214" s="11" t="s">
        <v>209</v>
      </c>
      <c r="AL214" s="11" t="s">
        <v>56</v>
      </c>
      <c r="AM214" s="11" t="s">
        <v>64</v>
      </c>
      <c r="AN214" s="11" t="s">
        <v>58</v>
      </c>
      <c r="AO214" s="11" t="s">
        <v>93</v>
      </c>
      <c r="AP214" s="11" t="s">
        <v>213</v>
      </c>
      <c r="AQ214" s="11" t="s">
        <v>214</v>
      </c>
    </row>
    <row r="215" customFormat="false" ht="13.8" hidden="false" customHeight="false" outlineLevel="0" collapsed="false">
      <c r="A215" s="11" t="s">
        <v>211</v>
      </c>
      <c r="B215" s="11" t="n">
        <v>13</v>
      </c>
      <c r="C215" s="11" t="s">
        <v>87</v>
      </c>
      <c r="D215" s="11" t="n">
        <v>2013</v>
      </c>
      <c r="E215" s="11" t="s">
        <v>212</v>
      </c>
      <c r="F215" s="11" t="s">
        <v>46</v>
      </c>
      <c r="G215" s="1" t="n">
        <v>2.1</v>
      </c>
      <c r="H215" s="1" t="n">
        <v>385.5</v>
      </c>
      <c r="I215" s="1" t="n">
        <f aca="false">(G215 +10) / (H215/1000)</f>
        <v>31.3878080415045</v>
      </c>
      <c r="J215" s="1" t="n">
        <v>7.8</v>
      </c>
      <c r="K215" s="1" t="s">
        <v>74</v>
      </c>
      <c r="L215" s="11" t="s">
        <v>89</v>
      </c>
      <c r="M215" s="11" t="s">
        <v>133</v>
      </c>
      <c r="N215" s="11" t="s">
        <v>77</v>
      </c>
      <c r="O215" s="11" t="s">
        <v>77</v>
      </c>
      <c r="P215" s="11" t="s">
        <v>91</v>
      </c>
      <c r="Q215" s="11" t="s">
        <v>78</v>
      </c>
      <c r="R215" s="11" t="n">
        <v>1.6</v>
      </c>
      <c r="S215" s="11" t="s">
        <v>79</v>
      </c>
      <c r="T215" s="11" t="n">
        <v>2009</v>
      </c>
      <c r="U215" s="11" t="n">
        <v>5</v>
      </c>
      <c r="V215" s="11" t="s">
        <v>54</v>
      </c>
      <c r="W215" s="11" t="n">
        <f aca="false">R215*U215</f>
        <v>8</v>
      </c>
      <c r="X215" s="13" t="n">
        <v>6.71</v>
      </c>
      <c r="Y215" s="13" t="n">
        <v>1.3</v>
      </c>
      <c r="Z215" s="13" t="n">
        <f aca="false">Y215*SQRT(AA215)</f>
        <v>3.18433666561813</v>
      </c>
      <c r="AA215" s="11" t="n">
        <v>6</v>
      </c>
      <c r="AB215" s="13" t="n">
        <v>8.16</v>
      </c>
      <c r="AC215" s="13" t="n">
        <v>1.52</v>
      </c>
      <c r="AD215" s="13" t="n">
        <f aca="false">AC215*SQRT(AE215)</f>
        <v>3.72322440903043</v>
      </c>
      <c r="AE215" s="11" t="n">
        <v>6</v>
      </c>
      <c r="AF215" s="11" t="n">
        <f aca="false">LN(AB215/X215)</f>
        <v>0.195645217992425</v>
      </c>
      <c r="AG215" s="11" t="n">
        <f aca="false">((AD215)^2/((AB215)^2 * AE215)) + ((Z215)^2/((X215)^2 * AA215))</f>
        <v>0.0722336462377365</v>
      </c>
      <c r="AH215" s="11" t="n">
        <f aca="false">1/AG215</f>
        <v>13.8439640262487</v>
      </c>
      <c r="AI215" s="11" t="n">
        <f aca="false">AH215/6</f>
        <v>2.30732733770812</v>
      </c>
      <c r="AJ215" s="11" t="n">
        <f aca="false">AF215*AI215</f>
        <v>0.451417559965787</v>
      </c>
      <c r="AK215" s="11" t="s">
        <v>209</v>
      </c>
      <c r="AL215" s="11" t="s">
        <v>56</v>
      </c>
      <c r="AM215" s="11" t="s">
        <v>64</v>
      </c>
      <c r="AN215" s="11" t="s">
        <v>58</v>
      </c>
      <c r="AO215" s="11" t="s">
        <v>93</v>
      </c>
      <c r="AP215" s="11" t="s">
        <v>213</v>
      </c>
      <c r="AQ215" s="11" t="s">
        <v>214</v>
      </c>
    </row>
    <row r="216" customFormat="false" ht="13.8" hidden="false" customHeight="false" outlineLevel="0" collapsed="false">
      <c r="A216" s="11" t="s">
        <v>211</v>
      </c>
      <c r="B216" s="11" t="n">
        <v>13</v>
      </c>
      <c r="C216" s="11" t="s">
        <v>87</v>
      </c>
      <c r="D216" s="11" t="n">
        <v>2013</v>
      </c>
      <c r="E216" s="11" t="s">
        <v>212</v>
      </c>
      <c r="F216" s="11" t="s">
        <v>136</v>
      </c>
      <c r="G216" s="1" t="n">
        <v>2.1</v>
      </c>
      <c r="H216" s="1" t="n">
        <v>385.5</v>
      </c>
      <c r="I216" s="1" t="n">
        <f aca="false">(G216 +10) / (H216/1000)</f>
        <v>31.3878080415045</v>
      </c>
      <c r="J216" s="1" t="n">
        <v>7.8</v>
      </c>
      <c r="K216" s="1" t="s">
        <v>74</v>
      </c>
      <c r="L216" s="11" t="s">
        <v>89</v>
      </c>
      <c r="M216" s="11" t="s">
        <v>133</v>
      </c>
      <c r="N216" s="11" t="s">
        <v>77</v>
      </c>
      <c r="O216" s="11" t="s">
        <v>50</v>
      </c>
      <c r="P216" s="11" t="s">
        <v>91</v>
      </c>
      <c r="Q216" s="11" t="s">
        <v>78</v>
      </c>
      <c r="R216" s="11" t="n">
        <v>1.6</v>
      </c>
      <c r="S216" s="11" t="s">
        <v>79</v>
      </c>
      <c r="T216" s="11" t="n">
        <v>2009</v>
      </c>
      <c r="U216" s="11" t="n">
        <v>5</v>
      </c>
      <c r="V216" s="11" t="s">
        <v>54</v>
      </c>
      <c r="W216" s="11" t="n">
        <f aca="false">R216*U216</f>
        <v>8</v>
      </c>
      <c r="X216" s="14" t="n">
        <v>8.54</v>
      </c>
      <c r="Y216" s="14" t="n">
        <v>0.99</v>
      </c>
      <c r="Z216" s="13" t="n">
        <f aca="false">Y216*SQRT(AA216)</f>
        <v>2.42499484535535</v>
      </c>
      <c r="AA216" s="15" t="n">
        <v>6</v>
      </c>
      <c r="AB216" s="13" t="n">
        <v>8.85</v>
      </c>
      <c r="AC216" s="13" t="n">
        <v>1.44</v>
      </c>
      <c r="AD216" s="13" t="n">
        <f aca="false">AC216*SQRT(AE216)</f>
        <v>3.52726522960777</v>
      </c>
      <c r="AE216" s="11" t="n">
        <v>6</v>
      </c>
      <c r="AF216" s="11" t="n">
        <f aca="false">LN(AB216/X216)</f>
        <v>0.0356564512193598</v>
      </c>
      <c r="AG216" s="11" t="n">
        <f aca="false">((AD216)^2/((AB216)^2 * AE216)) + ((Z216)^2/((X216)^2 * AA216))</f>
        <v>0.0399137700180896</v>
      </c>
      <c r="AH216" s="11" t="n">
        <f aca="false">1/AG216</f>
        <v>25.0540101710959</v>
      </c>
      <c r="AI216" s="11" t="n">
        <f aca="false">AH216/6</f>
        <v>4.17566836184932</v>
      </c>
      <c r="AJ216" s="11" t="n">
        <f aca="false">AF216*AI216</f>
        <v>0.148889515252504</v>
      </c>
      <c r="AK216" s="11" t="s">
        <v>209</v>
      </c>
      <c r="AL216" s="11" t="s">
        <v>56</v>
      </c>
      <c r="AM216" s="11" t="s">
        <v>64</v>
      </c>
      <c r="AN216" s="11" t="s">
        <v>58</v>
      </c>
      <c r="AO216" s="11" t="s">
        <v>93</v>
      </c>
      <c r="AP216" s="11" t="s">
        <v>213</v>
      </c>
      <c r="AQ216" s="11" t="s">
        <v>214</v>
      </c>
    </row>
    <row r="217" customFormat="false" ht="13.8" hidden="false" customHeight="false" outlineLevel="0" collapsed="false">
      <c r="A217" s="11" t="s">
        <v>211</v>
      </c>
      <c r="B217" s="11" t="n">
        <v>13</v>
      </c>
      <c r="C217" s="11" t="s">
        <v>87</v>
      </c>
      <c r="D217" s="11" t="n">
        <v>2013</v>
      </c>
      <c r="E217" s="11" t="s">
        <v>212</v>
      </c>
      <c r="F217" s="11" t="s">
        <v>46</v>
      </c>
      <c r="G217" s="1" t="n">
        <v>2.1</v>
      </c>
      <c r="H217" s="1" t="n">
        <v>385.5</v>
      </c>
      <c r="I217" s="1" t="n">
        <f aca="false">(G217 +10) / (H217/1000)</f>
        <v>31.3878080415045</v>
      </c>
      <c r="J217" s="1" t="n">
        <v>7.8</v>
      </c>
      <c r="K217" s="1" t="s">
        <v>74</v>
      </c>
      <c r="L217" s="11" t="s">
        <v>89</v>
      </c>
      <c r="M217" s="11" t="s">
        <v>133</v>
      </c>
      <c r="N217" s="11" t="s">
        <v>77</v>
      </c>
      <c r="O217" s="11" t="s">
        <v>77</v>
      </c>
      <c r="P217" s="11" t="s">
        <v>91</v>
      </c>
      <c r="Q217" s="11" t="s">
        <v>78</v>
      </c>
      <c r="R217" s="11" t="n">
        <v>1.6</v>
      </c>
      <c r="S217" s="11" t="s">
        <v>79</v>
      </c>
      <c r="T217" s="11" t="n">
        <v>2006</v>
      </c>
      <c r="U217" s="11" t="n">
        <v>5</v>
      </c>
      <c r="V217" s="11" t="s">
        <v>54</v>
      </c>
      <c r="W217" s="11" t="n">
        <f aca="false">R217*U217</f>
        <v>8</v>
      </c>
      <c r="X217" s="13" t="n">
        <v>14.87</v>
      </c>
      <c r="Y217" s="13" t="n">
        <v>0.82</v>
      </c>
      <c r="Z217" s="13" t="n">
        <f aca="false">Y217*SQRT(AA217)</f>
        <v>2.00858158908221</v>
      </c>
      <c r="AA217" s="11" t="n">
        <v>6</v>
      </c>
      <c r="AB217" s="13" t="n">
        <v>15.01</v>
      </c>
      <c r="AC217" s="13" t="n">
        <v>0.34</v>
      </c>
      <c r="AD217" s="13" t="n">
        <f aca="false">AC217*SQRT(AE217)</f>
        <v>0.83282651254628</v>
      </c>
      <c r="AE217" s="11" t="n">
        <v>6</v>
      </c>
      <c r="AF217" s="11" t="n">
        <f aca="false">LN(AB217/X217)</f>
        <v>0.00937088517330697</v>
      </c>
      <c r="AG217" s="11" t="n">
        <f aca="false">((AD217)^2/((AB217)^2 * AE217)) + ((Z217)^2/((X217)^2 * AA217))</f>
        <v>0.00355401883611714</v>
      </c>
      <c r="AH217" s="11" t="n">
        <f aca="false">1/AG217</f>
        <v>281.3716094686</v>
      </c>
      <c r="AI217" s="11" t="n">
        <f aca="false">AH217/6</f>
        <v>46.8952682447667</v>
      </c>
      <c r="AJ217" s="11" t="n">
        <f aca="false">AF217*AI217</f>
        <v>0.439450173893137</v>
      </c>
      <c r="AK217" s="11" t="s">
        <v>209</v>
      </c>
      <c r="AL217" s="11" t="s">
        <v>56</v>
      </c>
      <c r="AM217" s="11" t="s">
        <v>67</v>
      </c>
      <c r="AN217" s="11" t="s">
        <v>58</v>
      </c>
      <c r="AO217" s="11" t="s">
        <v>93</v>
      </c>
      <c r="AP217" s="11" t="s">
        <v>213</v>
      </c>
      <c r="AQ217" s="11" t="s">
        <v>214</v>
      </c>
    </row>
    <row r="218" customFormat="false" ht="13.8" hidden="false" customHeight="false" outlineLevel="0" collapsed="false">
      <c r="A218" s="11" t="s">
        <v>211</v>
      </c>
      <c r="B218" s="11" t="n">
        <v>13</v>
      </c>
      <c r="C218" s="11" t="s">
        <v>87</v>
      </c>
      <c r="D218" s="11" t="n">
        <v>2013</v>
      </c>
      <c r="E218" s="11" t="s">
        <v>212</v>
      </c>
      <c r="F218" s="11" t="s">
        <v>136</v>
      </c>
      <c r="G218" s="1" t="n">
        <v>2.1</v>
      </c>
      <c r="H218" s="1" t="n">
        <v>385.5</v>
      </c>
      <c r="I218" s="1" t="n">
        <f aca="false">(G218 +10) / (H218/1000)</f>
        <v>31.3878080415045</v>
      </c>
      <c r="J218" s="1" t="n">
        <v>7.8</v>
      </c>
      <c r="K218" s="1" t="s">
        <v>74</v>
      </c>
      <c r="L218" s="11" t="s">
        <v>89</v>
      </c>
      <c r="M218" s="11" t="s">
        <v>133</v>
      </c>
      <c r="N218" s="11" t="s">
        <v>77</v>
      </c>
      <c r="O218" s="11" t="s">
        <v>50</v>
      </c>
      <c r="P218" s="11" t="s">
        <v>91</v>
      </c>
      <c r="Q218" s="11" t="s">
        <v>78</v>
      </c>
      <c r="R218" s="11" t="n">
        <v>1.6</v>
      </c>
      <c r="S218" s="11" t="s">
        <v>79</v>
      </c>
      <c r="T218" s="11" t="n">
        <v>2006</v>
      </c>
      <c r="U218" s="11" t="n">
        <v>5</v>
      </c>
      <c r="V218" s="11" t="s">
        <v>54</v>
      </c>
      <c r="W218" s="11" t="n">
        <f aca="false">R218*U218</f>
        <v>8</v>
      </c>
      <c r="X218" s="14" t="n">
        <v>14.53</v>
      </c>
      <c r="Y218" s="14" t="n">
        <v>1.16</v>
      </c>
      <c r="Z218" s="13" t="n">
        <f aca="false">Y218*SQRT(AA218)</f>
        <v>2.84140810162849</v>
      </c>
      <c r="AA218" s="15" t="n">
        <v>6</v>
      </c>
      <c r="AB218" s="13" t="n">
        <v>14.87</v>
      </c>
      <c r="AC218" s="13" t="n">
        <v>0.960000000000001</v>
      </c>
      <c r="AD218" s="13" t="n">
        <f aca="false">AC218*SQRT(AE218)</f>
        <v>2.35151015307185</v>
      </c>
      <c r="AE218" s="11" t="n">
        <v>6</v>
      </c>
      <c r="AF218" s="11" t="n">
        <f aca="false">LN(AB218/X218)</f>
        <v>0.0231302828898721</v>
      </c>
      <c r="AG218" s="11" t="n">
        <f aca="false">((AD218)^2/((AB218)^2 * AE218)) + ((Z218)^2/((X218)^2 * AA218))</f>
        <v>0.01054153028391</v>
      </c>
      <c r="AH218" s="11" t="n">
        <f aca="false">1/AG218</f>
        <v>94.8628873671543</v>
      </c>
      <c r="AI218" s="11" t="n">
        <f aca="false">AH218/6</f>
        <v>15.810481227859</v>
      </c>
      <c r="AJ218" s="11" t="n">
        <f aca="false">AF218*AI218</f>
        <v>0.365700903425392</v>
      </c>
      <c r="AK218" s="11" t="s">
        <v>209</v>
      </c>
      <c r="AL218" s="11" t="s">
        <v>56</v>
      </c>
      <c r="AM218" s="11" t="s">
        <v>67</v>
      </c>
      <c r="AN218" s="11" t="s">
        <v>58</v>
      </c>
      <c r="AO218" s="11" t="s">
        <v>93</v>
      </c>
      <c r="AP218" s="11" t="s">
        <v>213</v>
      </c>
      <c r="AQ218" s="11" t="s">
        <v>214</v>
      </c>
    </row>
    <row r="219" customFormat="false" ht="13.8" hidden="false" customHeight="false" outlineLevel="0" collapsed="false">
      <c r="A219" s="11" t="s">
        <v>211</v>
      </c>
      <c r="B219" s="11" t="n">
        <v>13</v>
      </c>
      <c r="C219" s="11" t="s">
        <v>87</v>
      </c>
      <c r="D219" s="11" t="n">
        <v>2013</v>
      </c>
      <c r="E219" s="11" t="s">
        <v>212</v>
      </c>
      <c r="F219" s="11" t="s">
        <v>46</v>
      </c>
      <c r="G219" s="1" t="n">
        <v>2.1</v>
      </c>
      <c r="H219" s="1" t="n">
        <v>385.5</v>
      </c>
      <c r="I219" s="1" t="n">
        <f aca="false">(G219 +10) / (H219/1000)</f>
        <v>31.3878080415045</v>
      </c>
      <c r="J219" s="1" t="n">
        <v>7.8</v>
      </c>
      <c r="K219" s="1" t="s">
        <v>74</v>
      </c>
      <c r="L219" s="11" t="s">
        <v>89</v>
      </c>
      <c r="M219" s="11" t="s">
        <v>133</v>
      </c>
      <c r="N219" s="11" t="s">
        <v>77</v>
      </c>
      <c r="O219" s="11" t="s">
        <v>77</v>
      </c>
      <c r="P219" s="11" t="s">
        <v>91</v>
      </c>
      <c r="Q219" s="11" t="s">
        <v>78</v>
      </c>
      <c r="R219" s="11" t="n">
        <v>1.6</v>
      </c>
      <c r="S219" s="11" t="s">
        <v>79</v>
      </c>
      <c r="T219" s="11" t="n">
        <v>2007</v>
      </c>
      <c r="U219" s="11" t="n">
        <v>5</v>
      </c>
      <c r="V219" s="11" t="s">
        <v>54</v>
      </c>
      <c r="W219" s="11" t="n">
        <f aca="false">R219*U219</f>
        <v>8</v>
      </c>
      <c r="X219" s="13" t="n">
        <v>15.04</v>
      </c>
      <c r="Y219" s="13" t="n">
        <v>0.99</v>
      </c>
      <c r="Z219" s="13" t="n">
        <f aca="false">Y219*SQRT(AA219)</f>
        <v>2.42499484535535</v>
      </c>
      <c r="AA219" s="11" t="n">
        <v>6</v>
      </c>
      <c r="AB219" s="13" t="n">
        <v>13.98</v>
      </c>
      <c r="AC219" s="13" t="n">
        <v>0.66</v>
      </c>
      <c r="AD219" s="13" t="n">
        <f aca="false">AC219*SQRT(AE219)</f>
        <v>1.6166632302369</v>
      </c>
      <c r="AE219" s="11" t="n">
        <v>6</v>
      </c>
      <c r="AF219" s="11" t="n">
        <f aca="false">LN(AB219/X219)</f>
        <v>-0.0730855817160294</v>
      </c>
      <c r="AG219" s="11" t="n">
        <f aca="false">((AD219)^2/((AB219)^2 * AE219)) + ((Z219)^2/((X219)^2 * AA219))</f>
        <v>0.00656167306530105</v>
      </c>
      <c r="AH219" s="11" t="n">
        <f aca="false">1/AG219</f>
        <v>152.400156187014</v>
      </c>
      <c r="AI219" s="11" t="n">
        <f aca="false">AH219/6</f>
        <v>25.4000260311689</v>
      </c>
      <c r="AJ219" s="11" t="n">
        <f aca="false">AF219*AI219</f>
        <v>-1.85637567809027</v>
      </c>
      <c r="AK219" s="11" t="s">
        <v>209</v>
      </c>
      <c r="AL219" s="11" t="s">
        <v>56</v>
      </c>
      <c r="AM219" s="11" t="s">
        <v>67</v>
      </c>
      <c r="AN219" s="11" t="s">
        <v>58</v>
      </c>
      <c r="AO219" s="11" t="s">
        <v>93</v>
      </c>
      <c r="AP219" s="11" t="s">
        <v>213</v>
      </c>
      <c r="AQ219" s="11" t="s">
        <v>214</v>
      </c>
    </row>
    <row r="220" customFormat="false" ht="13.8" hidden="false" customHeight="false" outlineLevel="0" collapsed="false">
      <c r="A220" s="11" t="s">
        <v>211</v>
      </c>
      <c r="B220" s="11" t="n">
        <v>13</v>
      </c>
      <c r="C220" s="11" t="s">
        <v>87</v>
      </c>
      <c r="D220" s="11" t="n">
        <v>2013</v>
      </c>
      <c r="E220" s="11" t="s">
        <v>212</v>
      </c>
      <c r="F220" s="11" t="s">
        <v>136</v>
      </c>
      <c r="G220" s="1" t="n">
        <v>2.1</v>
      </c>
      <c r="H220" s="1" t="n">
        <v>385.5</v>
      </c>
      <c r="I220" s="1" t="n">
        <f aca="false">(G220 +10) / (H220/1000)</f>
        <v>31.3878080415045</v>
      </c>
      <c r="J220" s="1" t="n">
        <v>7.8</v>
      </c>
      <c r="K220" s="1" t="s">
        <v>74</v>
      </c>
      <c r="L220" s="11" t="s">
        <v>89</v>
      </c>
      <c r="M220" s="11" t="s">
        <v>133</v>
      </c>
      <c r="N220" s="11" t="s">
        <v>77</v>
      </c>
      <c r="O220" s="11" t="s">
        <v>50</v>
      </c>
      <c r="P220" s="11" t="s">
        <v>91</v>
      </c>
      <c r="Q220" s="11" t="s">
        <v>78</v>
      </c>
      <c r="R220" s="11" t="n">
        <v>1.6</v>
      </c>
      <c r="S220" s="11" t="s">
        <v>79</v>
      </c>
      <c r="T220" s="11" t="n">
        <v>2007</v>
      </c>
      <c r="U220" s="11" t="n">
        <v>5</v>
      </c>
      <c r="V220" s="11" t="s">
        <v>54</v>
      </c>
      <c r="W220" s="11" t="n">
        <f aca="false">R220*U220</f>
        <v>8</v>
      </c>
      <c r="X220" s="14" t="n">
        <v>14.11</v>
      </c>
      <c r="Y220" s="14" t="n">
        <v>0.530000000000001</v>
      </c>
      <c r="Z220" s="13" t="n">
        <f aca="false">Y220*SQRT(AA220)</f>
        <v>1.29822956367509</v>
      </c>
      <c r="AA220" s="15" t="n">
        <v>6</v>
      </c>
      <c r="AB220" s="13" t="n">
        <v>13.39</v>
      </c>
      <c r="AC220" s="13" t="n">
        <v>1.38</v>
      </c>
      <c r="AD220" s="13" t="n">
        <f aca="false">AC220*SQRT(AE220)</f>
        <v>3.38029584504078</v>
      </c>
      <c r="AE220" s="11" t="n">
        <v>6</v>
      </c>
      <c r="AF220" s="11" t="n">
        <f aca="false">LN(AB220/X220)</f>
        <v>-0.0523756061616415</v>
      </c>
      <c r="AG220" s="11" t="n">
        <f aca="false">((AD220)^2/((AB220)^2 * AE220)) + ((Z220)^2/((X220)^2 * AA220))</f>
        <v>0.0120326778754528</v>
      </c>
      <c r="AH220" s="11" t="n">
        <f aca="false">1/AG220</f>
        <v>83.1070199294576</v>
      </c>
      <c r="AI220" s="11" t="n">
        <f aca="false">AH220/6</f>
        <v>13.8511699882429</v>
      </c>
      <c r="AJ220" s="11" t="n">
        <f aca="false">AF220*AI220</f>
        <v>-0.725463424182161</v>
      </c>
      <c r="AK220" s="11" t="s">
        <v>209</v>
      </c>
      <c r="AL220" s="11" t="s">
        <v>56</v>
      </c>
      <c r="AM220" s="11" t="s">
        <v>67</v>
      </c>
      <c r="AN220" s="11" t="s">
        <v>58</v>
      </c>
      <c r="AO220" s="11" t="s">
        <v>93</v>
      </c>
      <c r="AP220" s="11" t="s">
        <v>213</v>
      </c>
      <c r="AQ220" s="11" t="s">
        <v>214</v>
      </c>
    </row>
    <row r="221" customFormat="false" ht="13.8" hidden="false" customHeight="false" outlineLevel="0" collapsed="false">
      <c r="A221" s="11" t="s">
        <v>211</v>
      </c>
      <c r="B221" s="11" t="n">
        <v>13</v>
      </c>
      <c r="C221" s="11" t="s">
        <v>87</v>
      </c>
      <c r="D221" s="11" t="n">
        <v>2013</v>
      </c>
      <c r="E221" s="11" t="s">
        <v>212</v>
      </c>
      <c r="F221" s="11" t="s">
        <v>46</v>
      </c>
      <c r="G221" s="1" t="n">
        <v>2.1</v>
      </c>
      <c r="H221" s="1" t="n">
        <v>385.5</v>
      </c>
      <c r="I221" s="1" t="n">
        <f aca="false">(G221 +10) / (H221/1000)</f>
        <v>31.3878080415045</v>
      </c>
      <c r="J221" s="1" t="n">
        <v>7.8</v>
      </c>
      <c r="K221" s="1" t="s">
        <v>74</v>
      </c>
      <c r="L221" s="11" t="s">
        <v>89</v>
      </c>
      <c r="M221" s="11" t="s">
        <v>133</v>
      </c>
      <c r="N221" s="11" t="s">
        <v>77</v>
      </c>
      <c r="O221" s="11" t="s">
        <v>77</v>
      </c>
      <c r="P221" s="11" t="s">
        <v>91</v>
      </c>
      <c r="Q221" s="11" t="s">
        <v>78</v>
      </c>
      <c r="R221" s="11" t="n">
        <v>1.6</v>
      </c>
      <c r="S221" s="11" t="s">
        <v>79</v>
      </c>
      <c r="T221" s="11" t="n">
        <v>2009</v>
      </c>
      <c r="U221" s="11" t="n">
        <v>5</v>
      </c>
      <c r="V221" s="11" t="s">
        <v>54</v>
      </c>
      <c r="W221" s="11" t="n">
        <f aca="false">R221*U221</f>
        <v>8</v>
      </c>
      <c r="X221" s="13" t="n">
        <v>17.77</v>
      </c>
      <c r="Y221" s="13" t="n">
        <v>0.15</v>
      </c>
      <c r="Z221" s="13" t="n">
        <f aca="false">Y221*SQRT(AA221)</f>
        <v>0.367423461417477</v>
      </c>
      <c r="AA221" s="11" t="n">
        <v>6</v>
      </c>
      <c r="AB221" s="13" t="n">
        <v>17.46</v>
      </c>
      <c r="AC221" s="13" t="n">
        <v>0.23</v>
      </c>
      <c r="AD221" s="13" t="n">
        <f aca="false">AC221*SQRT(AE221)</f>
        <v>0.563382640840132</v>
      </c>
      <c r="AE221" s="11" t="n">
        <v>6</v>
      </c>
      <c r="AF221" s="11" t="n">
        <f aca="false">LN(AB221/X221)</f>
        <v>-0.0175990917551037</v>
      </c>
      <c r="AG221" s="11" t="n">
        <f aca="false">((AD221)^2/((AB221)^2 * AE221)) + ((Z221)^2/((X221)^2 * AA221))</f>
        <v>0.000244780793452742</v>
      </c>
      <c r="AH221" s="11" t="n">
        <f aca="false">1/AG221</f>
        <v>4085.28784425671</v>
      </c>
      <c r="AI221" s="11" t="n">
        <f aca="false">AH221/6</f>
        <v>680.881307376119</v>
      </c>
      <c r="AJ221" s="11" t="n">
        <f aca="false">AF221*AI221</f>
        <v>-11.9828926028473</v>
      </c>
      <c r="AK221" s="11" t="s">
        <v>209</v>
      </c>
      <c r="AL221" s="11" t="s">
        <v>56</v>
      </c>
      <c r="AM221" s="11" t="s">
        <v>67</v>
      </c>
      <c r="AN221" s="11" t="s">
        <v>58</v>
      </c>
      <c r="AO221" s="11" t="s">
        <v>93</v>
      </c>
      <c r="AP221" s="11" t="s">
        <v>213</v>
      </c>
      <c r="AQ221" s="11" t="s">
        <v>214</v>
      </c>
    </row>
    <row r="222" customFormat="false" ht="13.8" hidden="false" customHeight="false" outlineLevel="0" collapsed="false">
      <c r="A222" s="11" t="s">
        <v>211</v>
      </c>
      <c r="B222" s="11" t="n">
        <v>13</v>
      </c>
      <c r="C222" s="11" t="s">
        <v>87</v>
      </c>
      <c r="D222" s="11" t="n">
        <v>2013</v>
      </c>
      <c r="E222" s="11" t="s">
        <v>212</v>
      </c>
      <c r="F222" s="11" t="s">
        <v>136</v>
      </c>
      <c r="G222" s="1" t="n">
        <v>2.1</v>
      </c>
      <c r="H222" s="1" t="n">
        <v>385.5</v>
      </c>
      <c r="I222" s="1" t="n">
        <f aca="false">(G222 +10) / (H222/1000)</f>
        <v>31.3878080415045</v>
      </c>
      <c r="J222" s="1" t="n">
        <v>7.8</v>
      </c>
      <c r="K222" s="1" t="s">
        <v>74</v>
      </c>
      <c r="L222" s="11" t="s">
        <v>89</v>
      </c>
      <c r="M222" s="11" t="s">
        <v>133</v>
      </c>
      <c r="N222" s="11" t="s">
        <v>77</v>
      </c>
      <c r="O222" s="11" t="s">
        <v>50</v>
      </c>
      <c r="P222" s="11" t="s">
        <v>91</v>
      </c>
      <c r="Q222" s="11" t="s">
        <v>78</v>
      </c>
      <c r="R222" s="11" t="n">
        <v>1.6</v>
      </c>
      <c r="S222" s="11" t="s">
        <v>79</v>
      </c>
      <c r="T222" s="11" t="n">
        <v>2009</v>
      </c>
      <c r="U222" s="11" t="n">
        <v>5</v>
      </c>
      <c r="V222" s="11" t="s">
        <v>54</v>
      </c>
      <c r="W222" s="11" t="n">
        <f aca="false">R222*U222</f>
        <v>8</v>
      </c>
      <c r="X222" s="14" t="n">
        <v>16.32</v>
      </c>
      <c r="Y222" s="14" t="n">
        <v>0.460000000000001</v>
      </c>
      <c r="Z222" s="13" t="n">
        <f aca="false">Y222*SQRT(AA222)</f>
        <v>1.12676528168026</v>
      </c>
      <c r="AA222" s="15" t="n">
        <v>6</v>
      </c>
      <c r="AB222" s="13" t="n">
        <v>18.15</v>
      </c>
      <c r="AC222" s="13" t="n">
        <v>0.530000000000001</v>
      </c>
      <c r="AD222" s="13" t="n">
        <f aca="false">AC222*SQRT(AE222)</f>
        <v>1.29822956367509</v>
      </c>
      <c r="AE222" s="11" t="n">
        <v>6</v>
      </c>
      <c r="AF222" s="11" t="n">
        <f aca="false">LN(AB222/X222)</f>
        <v>0.106279211174899</v>
      </c>
      <c r="AG222" s="11" t="n">
        <f aca="false">((AD222)^2/((AB222)^2 * AE222)) + ((Z222)^2/((X222)^2 * AA222))</f>
        <v>0.00164717042457336</v>
      </c>
      <c r="AH222" s="11" t="n">
        <f aca="false">1/AG222</f>
        <v>607.101721280003</v>
      </c>
      <c r="AI222" s="11" t="n">
        <f aca="false">AH222/6</f>
        <v>101.183620213334</v>
      </c>
      <c r="AJ222" s="11" t="n">
        <f aca="false">AF222*AI222</f>
        <v>10.7537153400937</v>
      </c>
      <c r="AK222" s="11" t="s">
        <v>209</v>
      </c>
      <c r="AL222" s="11" t="s">
        <v>56</v>
      </c>
      <c r="AM222" s="11" t="s">
        <v>67</v>
      </c>
      <c r="AN222" s="11" t="s">
        <v>58</v>
      </c>
      <c r="AO222" s="11" t="s">
        <v>93</v>
      </c>
      <c r="AP222" s="11" t="s">
        <v>213</v>
      </c>
      <c r="AQ222" s="11" t="s">
        <v>214</v>
      </c>
    </row>
    <row r="223" customFormat="false" ht="13.8" hidden="false" customHeight="false" outlineLevel="0" collapsed="false">
      <c r="A223" s="11" t="s">
        <v>211</v>
      </c>
      <c r="B223" s="11" t="n">
        <v>13</v>
      </c>
      <c r="C223" s="11" t="s">
        <v>87</v>
      </c>
      <c r="D223" s="11" t="n">
        <v>2013</v>
      </c>
      <c r="E223" s="11" t="s">
        <v>212</v>
      </c>
      <c r="F223" s="11" t="s">
        <v>46</v>
      </c>
      <c r="G223" s="1" t="n">
        <v>2.1</v>
      </c>
      <c r="H223" s="1" t="n">
        <v>385.5</v>
      </c>
      <c r="I223" s="1" t="n">
        <f aca="false">(G223 +10) / (H223/1000)</f>
        <v>31.3878080415045</v>
      </c>
      <c r="J223" s="1" t="n">
        <v>7.8</v>
      </c>
      <c r="K223" s="1" t="s">
        <v>74</v>
      </c>
      <c r="L223" s="11" t="s">
        <v>89</v>
      </c>
      <c r="M223" s="11" t="s">
        <v>133</v>
      </c>
      <c r="N223" s="11" t="s">
        <v>77</v>
      </c>
      <c r="O223" s="11" t="s">
        <v>77</v>
      </c>
      <c r="P223" s="11" t="s">
        <v>91</v>
      </c>
      <c r="Q223" s="11" t="s">
        <v>78</v>
      </c>
      <c r="R223" s="11" t="n">
        <v>1.6</v>
      </c>
      <c r="S223" s="11" t="s">
        <v>79</v>
      </c>
      <c r="T223" s="11" t="n">
        <v>2006</v>
      </c>
      <c r="U223" s="11" t="n">
        <v>5</v>
      </c>
      <c r="V223" s="11" t="s">
        <v>54</v>
      </c>
      <c r="W223" s="11" t="n">
        <f aca="false">R223*U223</f>
        <v>8</v>
      </c>
      <c r="X223" s="13" t="n">
        <v>3.14</v>
      </c>
      <c r="Y223" s="13" t="n">
        <v>0.55</v>
      </c>
      <c r="Z223" s="13" t="n">
        <f aca="false">Y223*SQRT(AA223)</f>
        <v>1.34721935853075</v>
      </c>
      <c r="AA223" s="11" t="n">
        <v>6</v>
      </c>
      <c r="AB223" s="13" t="n">
        <v>5.32</v>
      </c>
      <c r="AC223" s="13" t="n">
        <v>0.41</v>
      </c>
      <c r="AD223" s="13" t="n">
        <f aca="false">AC223*SQRT(AE223)</f>
        <v>1.0042907945411</v>
      </c>
      <c r="AE223" s="11" t="n">
        <v>6</v>
      </c>
      <c r="AF223" s="11" t="n">
        <f aca="false">LN(AB223/X223)</f>
        <v>0.527250503433391</v>
      </c>
      <c r="AG223" s="11" t="n">
        <f aca="false">((AD223)^2/((AB223)^2 * AE223)) + ((Z223)^2/((X223)^2 * AA223))</f>
        <v>0.0366201834718232</v>
      </c>
      <c r="AH223" s="11" t="n">
        <f aca="false">1/AG223</f>
        <v>27.3073454361427</v>
      </c>
      <c r="AI223" s="11" t="n">
        <f aca="false">AH223/6</f>
        <v>4.55122423935712</v>
      </c>
      <c r="AJ223" s="11" t="n">
        <f aca="false">AF223*AI223</f>
        <v>2.39963527143929</v>
      </c>
      <c r="AK223" s="11" t="s">
        <v>209</v>
      </c>
      <c r="AL223" s="11" t="s">
        <v>56</v>
      </c>
      <c r="AM223" s="11" t="s">
        <v>66</v>
      </c>
      <c r="AN223" s="11" t="s">
        <v>58</v>
      </c>
      <c r="AO223" s="11" t="s">
        <v>93</v>
      </c>
      <c r="AP223" s="11" t="s">
        <v>213</v>
      </c>
      <c r="AQ223" s="11" t="s">
        <v>214</v>
      </c>
    </row>
    <row r="224" customFormat="false" ht="13.8" hidden="false" customHeight="false" outlineLevel="0" collapsed="false">
      <c r="A224" s="11" t="s">
        <v>211</v>
      </c>
      <c r="B224" s="11" t="n">
        <v>13</v>
      </c>
      <c r="C224" s="11" t="s">
        <v>87</v>
      </c>
      <c r="D224" s="11" t="n">
        <v>2013</v>
      </c>
      <c r="E224" s="11" t="s">
        <v>212</v>
      </c>
      <c r="F224" s="11" t="s">
        <v>136</v>
      </c>
      <c r="G224" s="1" t="n">
        <v>2.1</v>
      </c>
      <c r="H224" s="1" t="n">
        <v>385.5</v>
      </c>
      <c r="I224" s="1" t="n">
        <f aca="false">(G224 +10) / (H224/1000)</f>
        <v>31.3878080415045</v>
      </c>
      <c r="J224" s="1" t="n">
        <v>7.8</v>
      </c>
      <c r="K224" s="1" t="s">
        <v>74</v>
      </c>
      <c r="L224" s="11" t="s">
        <v>89</v>
      </c>
      <c r="M224" s="11" t="s">
        <v>133</v>
      </c>
      <c r="N224" s="11" t="s">
        <v>77</v>
      </c>
      <c r="O224" s="11" t="s">
        <v>50</v>
      </c>
      <c r="P224" s="11" t="s">
        <v>91</v>
      </c>
      <c r="Q224" s="11" t="s">
        <v>78</v>
      </c>
      <c r="R224" s="11" t="n">
        <v>1.6</v>
      </c>
      <c r="S224" s="11" t="s">
        <v>79</v>
      </c>
      <c r="T224" s="11" t="n">
        <v>2006</v>
      </c>
      <c r="U224" s="11" t="n">
        <v>5</v>
      </c>
      <c r="V224" s="11" t="s">
        <v>54</v>
      </c>
      <c r="W224" s="11" t="n">
        <f aca="false">R224*U224</f>
        <v>8</v>
      </c>
      <c r="X224" s="14" t="n">
        <v>4.64</v>
      </c>
      <c r="Y224" s="14" t="n">
        <v>0.140000000000001</v>
      </c>
      <c r="Z224" s="13" t="n">
        <f aca="false">Y224*SQRT(AA224)</f>
        <v>0.342928563989646</v>
      </c>
      <c r="AA224" s="15" t="n">
        <v>6</v>
      </c>
      <c r="AB224" s="13" t="n">
        <v>4.37</v>
      </c>
      <c r="AC224" s="13" t="n">
        <v>0.34</v>
      </c>
      <c r="AD224" s="13" t="n">
        <f aca="false">AC224*SQRT(AE224)</f>
        <v>0.83282651254628</v>
      </c>
      <c r="AE224" s="11" t="n">
        <v>6</v>
      </c>
      <c r="AF224" s="11" t="n">
        <f aca="false">LN(AB224/X224)</f>
        <v>-0.059951357130665</v>
      </c>
      <c r="AG224" s="11" t="n">
        <f aca="false">((AD224)^2/((AB224)^2 * AE224)) + ((Z224)^2/((X224)^2 * AA224))</f>
        <v>0.00696371305406822</v>
      </c>
      <c r="AH224" s="11" t="n">
        <f aca="false">1/AG224</f>
        <v>143.601551677348</v>
      </c>
      <c r="AI224" s="11" t="n">
        <f aca="false">AH224/6</f>
        <v>23.9335919462247</v>
      </c>
      <c r="AJ224" s="11" t="n">
        <f aca="false">AF224*AI224</f>
        <v>-1.43485131818772</v>
      </c>
      <c r="AK224" s="11" t="s">
        <v>209</v>
      </c>
      <c r="AL224" s="11" t="s">
        <v>56</v>
      </c>
      <c r="AM224" s="11" t="s">
        <v>66</v>
      </c>
      <c r="AN224" s="11" t="s">
        <v>58</v>
      </c>
      <c r="AO224" s="11" t="s">
        <v>93</v>
      </c>
      <c r="AP224" s="11" t="s">
        <v>213</v>
      </c>
      <c r="AQ224" s="11" t="s">
        <v>214</v>
      </c>
    </row>
    <row r="225" customFormat="false" ht="13.8" hidden="false" customHeight="false" outlineLevel="0" collapsed="false">
      <c r="A225" s="11" t="s">
        <v>211</v>
      </c>
      <c r="B225" s="11" t="n">
        <v>13</v>
      </c>
      <c r="C225" s="11" t="s">
        <v>87</v>
      </c>
      <c r="D225" s="11" t="n">
        <v>2013</v>
      </c>
      <c r="E225" s="11" t="s">
        <v>212</v>
      </c>
      <c r="F225" s="11" t="s">
        <v>46</v>
      </c>
      <c r="G225" s="1" t="n">
        <v>2.1</v>
      </c>
      <c r="H225" s="1" t="n">
        <v>385.5</v>
      </c>
      <c r="I225" s="1" t="n">
        <f aca="false">(G225 +10) / (H225/1000)</f>
        <v>31.3878080415045</v>
      </c>
      <c r="J225" s="1" t="n">
        <v>7.8</v>
      </c>
      <c r="K225" s="1" t="s">
        <v>74</v>
      </c>
      <c r="L225" s="11" t="s">
        <v>89</v>
      </c>
      <c r="M225" s="11" t="s">
        <v>133</v>
      </c>
      <c r="N225" s="11" t="s">
        <v>77</v>
      </c>
      <c r="O225" s="11" t="s">
        <v>77</v>
      </c>
      <c r="P225" s="11" t="s">
        <v>91</v>
      </c>
      <c r="Q225" s="11" t="s">
        <v>78</v>
      </c>
      <c r="R225" s="11" t="n">
        <v>1.6</v>
      </c>
      <c r="S225" s="11" t="s">
        <v>79</v>
      </c>
      <c r="T225" s="11" t="n">
        <v>2007</v>
      </c>
      <c r="U225" s="11" t="n">
        <v>5</v>
      </c>
      <c r="V225" s="11" t="s">
        <v>54</v>
      </c>
      <c r="W225" s="11" t="n">
        <f aca="false">R225*U225</f>
        <v>8</v>
      </c>
      <c r="X225" s="13" t="n">
        <v>4.2</v>
      </c>
      <c r="Y225" s="13" t="n">
        <v>0.2</v>
      </c>
      <c r="Z225" s="13" t="n">
        <f aca="false">Y225*SQRT(AA225)</f>
        <v>0.489897948556636</v>
      </c>
      <c r="AA225" s="11" t="n">
        <v>6</v>
      </c>
      <c r="AB225" s="13" t="n">
        <v>4.07</v>
      </c>
      <c r="AC225" s="13" t="n">
        <v>0.26</v>
      </c>
      <c r="AD225" s="13" t="n">
        <f aca="false">AC225*SQRT(AE225)</f>
        <v>0.636867333123626</v>
      </c>
      <c r="AE225" s="11" t="n">
        <v>6</v>
      </c>
      <c r="AF225" s="11" t="n">
        <f aca="false">LN(AB225/X225)</f>
        <v>-0.031441525834819</v>
      </c>
      <c r="AG225" s="11" t="n">
        <f aca="false">((AD225)^2/((AB225)^2 * AE225)) + ((Z225)^2/((X225)^2 * AA225))</f>
        <v>0.00634849178197721</v>
      </c>
      <c r="AH225" s="11" t="n">
        <f aca="false">1/AG225</f>
        <v>157.517727728483</v>
      </c>
      <c r="AI225" s="11" t="n">
        <f aca="false">AH225/6</f>
        <v>26.2529546214139</v>
      </c>
      <c r="AJ225" s="11" t="n">
        <f aca="false">AF225*AI225</f>
        <v>-0.825432950969515</v>
      </c>
      <c r="AK225" s="11" t="s">
        <v>209</v>
      </c>
      <c r="AL225" s="11" t="s">
        <v>56</v>
      </c>
      <c r="AM225" s="11" t="s">
        <v>66</v>
      </c>
      <c r="AN225" s="11" t="s">
        <v>58</v>
      </c>
      <c r="AO225" s="11" t="s">
        <v>93</v>
      </c>
      <c r="AP225" s="11" t="s">
        <v>213</v>
      </c>
      <c r="AQ225" s="11" t="s">
        <v>214</v>
      </c>
    </row>
    <row r="226" customFormat="false" ht="13.8" hidden="false" customHeight="false" outlineLevel="0" collapsed="false">
      <c r="A226" s="11" t="s">
        <v>211</v>
      </c>
      <c r="B226" s="11" t="n">
        <v>13</v>
      </c>
      <c r="C226" s="11" t="s">
        <v>87</v>
      </c>
      <c r="D226" s="11" t="n">
        <v>2013</v>
      </c>
      <c r="E226" s="11" t="s">
        <v>212</v>
      </c>
      <c r="F226" s="11" t="s">
        <v>136</v>
      </c>
      <c r="G226" s="1" t="n">
        <v>2.1</v>
      </c>
      <c r="H226" s="1" t="n">
        <v>385.5</v>
      </c>
      <c r="I226" s="1" t="n">
        <f aca="false">(G226 +10) / (H226/1000)</f>
        <v>31.3878080415045</v>
      </c>
      <c r="J226" s="1" t="n">
        <v>7.8</v>
      </c>
      <c r="K226" s="1" t="s">
        <v>74</v>
      </c>
      <c r="L226" s="11" t="s">
        <v>89</v>
      </c>
      <c r="M226" s="11" t="s">
        <v>133</v>
      </c>
      <c r="N226" s="11" t="s">
        <v>77</v>
      </c>
      <c r="O226" s="11" t="s">
        <v>50</v>
      </c>
      <c r="P226" s="11" t="s">
        <v>91</v>
      </c>
      <c r="Q226" s="11" t="s">
        <v>78</v>
      </c>
      <c r="R226" s="11" t="n">
        <v>1.6</v>
      </c>
      <c r="S226" s="11" t="s">
        <v>79</v>
      </c>
      <c r="T226" s="11" t="n">
        <v>2007</v>
      </c>
      <c r="U226" s="11" t="n">
        <v>5</v>
      </c>
      <c r="V226" s="11" t="s">
        <v>54</v>
      </c>
      <c r="W226" s="11" t="n">
        <f aca="false">R226*U226</f>
        <v>8</v>
      </c>
      <c r="X226" s="14" t="n">
        <v>4.13</v>
      </c>
      <c r="Y226" s="14" t="n">
        <v>0.0700000000000003</v>
      </c>
      <c r="Z226" s="13" t="n">
        <f aca="false">Y226*SQRT(AA226)</f>
        <v>0.171464281994823</v>
      </c>
      <c r="AA226" s="15" t="n">
        <v>6</v>
      </c>
      <c r="AB226" s="13" t="n">
        <v>3.8</v>
      </c>
      <c r="AC226" s="13" t="n">
        <v>0.2</v>
      </c>
      <c r="AD226" s="13" t="n">
        <f aca="false">AC226*SQRT(AE226)</f>
        <v>0.489897948556636</v>
      </c>
      <c r="AE226" s="11" t="n">
        <v>6</v>
      </c>
      <c r="AF226" s="11" t="n">
        <f aca="false">LN(AB226/X226)</f>
        <v>-0.0832763402406014</v>
      </c>
      <c r="AG226" s="11" t="n">
        <f aca="false">((AD226)^2/((AB226)^2 * AE226)) + ((Z226)^2/((X226)^2 * AA226))</f>
        <v>0.00305735687439771</v>
      </c>
      <c r="AH226" s="11" t="n">
        <f aca="false">1/AG226</f>
        <v>327.079906298802</v>
      </c>
      <c r="AI226" s="11" t="n">
        <f aca="false">AH226/6</f>
        <v>54.5133177164669</v>
      </c>
      <c r="AJ226" s="11" t="n">
        <f aca="false">AF226*AI226</f>
        <v>-4.53966959380051</v>
      </c>
      <c r="AK226" s="11" t="s">
        <v>209</v>
      </c>
      <c r="AL226" s="11" t="s">
        <v>56</v>
      </c>
      <c r="AM226" s="11" t="s">
        <v>66</v>
      </c>
      <c r="AN226" s="11" t="s">
        <v>58</v>
      </c>
      <c r="AO226" s="11" t="s">
        <v>93</v>
      </c>
      <c r="AP226" s="11" t="s">
        <v>213</v>
      </c>
      <c r="AQ226" s="11" t="s">
        <v>214</v>
      </c>
    </row>
    <row r="227" customFormat="false" ht="13.8" hidden="false" customHeight="false" outlineLevel="0" collapsed="false">
      <c r="A227" s="11" t="s">
        <v>211</v>
      </c>
      <c r="B227" s="11" t="n">
        <v>13</v>
      </c>
      <c r="C227" s="11" t="s">
        <v>87</v>
      </c>
      <c r="D227" s="11" t="n">
        <v>2013</v>
      </c>
      <c r="E227" s="11" t="s">
        <v>212</v>
      </c>
      <c r="F227" s="11" t="s">
        <v>46</v>
      </c>
      <c r="G227" s="1" t="n">
        <v>2.1</v>
      </c>
      <c r="H227" s="1" t="n">
        <v>385.5</v>
      </c>
      <c r="I227" s="1" t="n">
        <f aca="false">(G227 +10) / (H227/1000)</f>
        <v>31.3878080415045</v>
      </c>
      <c r="J227" s="1" t="n">
        <v>7.8</v>
      </c>
      <c r="K227" s="1" t="s">
        <v>74</v>
      </c>
      <c r="L227" s="11" t="s">
        <v>89</v>
      </c>
      <c r="M227" s="11" t="s">
        <v>133</v>
      </c>
      <c r="N227" s="11" t="s">
        <v>77</v>
      </c>
      <c r="O227" s="11" t="s">
        <v>77</v>
      </c>
      <c r="P227" s="11" t="s">
        <v>91</v>
      </c>
      <c r="Q227" s="11" t="s">
        <v>78</v>
      </c>
      <c r="R227" s="11" t="n">
        <v>1.6</v>
      </c>
      <c r="S227" s="11" t="s">
        <v>79</v>
      </c>
      <c r="T227" s="11" t="n">
        <v>2009</v>
      </c>
      <c r="U227" s="11" t="n">
        <v>5</v>
      </c>
      <c r="V227" s="11" t="s">
        <v>54</v>
      </c>
      <c r="W227" s="11" t="n">
        <f aca="false">R227*U227</f>
        <v>8</v>
      </c>
      <c r="X227" s="13" t="n">
        <v>5.14</v>
      </c>
      <c r="Y227" s="13" t="n">
        <v>0.23</v>
      </c>
      <c r="Z227" s="13" t="n">
        <f aca="false">Y227*SQRT(AA227)</f>
        <v>0.563382640840131</v>
      </c>
      <c r="AA227" s="11" t="n">
        <v>6</v>
      </c>
      <c r="AB227" s="13" t="n">
        <v>5.41</v>
      </c>
      <c r="AC227" s="13" t="n">
        <v>0.39</v>
      </c>
      <c r="AD227" s="13" t="n">
        <f aca="false">AC227*SQRT(AE227)</f>
        <v>0.955300999685439</v>
      </c>
      <c r="AE227" s="11" t="n">
        <v>6</v>
      </c>
      <c r="AF227" s="11" t="n">
        <f aca="false">LN(AB227/X227)</f>
        <v>0.0511960133913165</v>
      </c>
      <c r="AG227" s="11" t="n">
        <f aca="false">((AD227)^2/((AB227)^2 * AE227)) + ((Z227)^2/((X227)^2 * AA227))</f>
        <v>0.0071990855339087</v>
      </c>
      <c r="AH227" s="11" t="n">
        <f aca="false">1/AG227</f>
        <v>138.906531293434</v>
      </c>
      <c r="AI227" s="11" t="n">
        <f aca="false">AH227/6</f>
        <v>23.1510885489057</v>
      </c>
      <c r="AJ227" s="11" t="n">
        <f aca="false">AF227*AI227</f>
        <v>1.18524343937333</v>
      </c>
      <c r="AK227" s="11" t="s">
        <v>209</v>
      </c>
      <c r="AL227" s="11" t="s">
        <v>56</v>
      </c>
      <c r="AM227" s="11" t="s">
        <v>66</v>
      </c>
      <c r="AN227" s="11" t="s">
        <v>58</v>
      </c>
      <c r="AO227" s="11" t="s">
        <v>93</v>
      </c>
      <c r="AP227" s="11" t="s">
        <v>213</v>
      </c>
      <c r="AQ227" s="11" t="s">
        <v>214</v>
      </c>
    </row>
    <row r="228" customFormat="false" ht="13.8" hidden="false" customHeight="false" outlineLevel="0" collapsed="false">
      <c r="A228" s="11" t="s">
        <v>211</v>
      </c>
      <c r="B228" s="11" t="n">
        <v>13</v>
      </c>
      <c r="C228" s="11" t="s">
        <v>87</v>
      </c>
      <c r="D228" s="11" t="n">
        <v>2013</v>
      </c>
      <c r="E228" s="11" t="s">
        <v>212</v>
      </c>
      <c r="F228" s="11" t="s">
        <v>136</v>
      </c>
      <c r="G228" s="1" t="n">
        <v>2.1</v>
      </c>
      <c r="H228" s="1" t="n">
        <v>385.5</v>
      </c>
      <c r="I228" s="1" t="n">
        <f aca="false">(G228 +10) / (H228/1000)</f>
        <v>31.3878080415045</v>
      </c>
      <c r="J228" s="1" t="n">
        <v>7.8</v>
      </c>
      <c r="K228" s="1" t="s">
        <v>74</v>
      </c>
      <c r="L228" s="11" t="s">
        <v>89</v>
      </c>
      <c r="M228" s="11" t="s">
        <v>133</v>
      </c>
      <c r="N228" s="11" t="s">
        <v>77</v>
      </c>
      <c r="O228" s="11" t="s">
        <v>50</v>
      </c>
      <c r="P228" s="11" t="s">
        <v>91</v>
      </c>
      <c r="Q228" s="11" t="s">
        <v>78</v>
      </c>
      <c r="R228" s="11" t="n">
        <v>1.6</v>
      </c>
      <c r="S228" s="11" t="s">
        <v>79</v>
      </c>
      <c r="T228" s="11" t="n">
        <v>2009</v>
      </c>
      <c r="U228" s="11" t="n">
        <v>5</v>
      </c>
      <c r="V228" s="11" t="s">
        <v>54</v>
      </c>
      <c r="W228" s="11" t="n">
        <f aca="false">R228*U228</f>
        <v>8</v>
      </c>
      <c r="X228" s="14" t="n">
        <v>5.11</v>
      </c>
      <c r="Y228" s="14" t="n">
        <v>0.529999999999999</v>
      </c>
      <c r="Z228" s="13" t="n">
        <f aca="false">Y228*SQRT(AA228)</f>
        <v>1.29822956367508</v>
      </c>
      <c r="AA228" s="15" t="n">
        <v>6</v>
      </c>
      <c r="AB228" s="13" t="n">
        <v>5.57</v>
      </c>
      <c r="AC228" s="13" t="n">
        <v>0.149999999999999</v>
      </c>
      <c r="AD228" s="13" t="n">
        <f aca="false">AC228*SQRT(AE228)</f>
        <v>0.367423461417475</v>
      </c>
      <c r="AE228" s="11" t="n">
        <v>6</v>
      </c>
      <c r="AF228" s="11" t="n">
        <f aca="false">LN(AB228/X228)</f>
        <v>0.0861956497235795</v>
      </c>
      <c r="AG228" s="11" t="n">
        <f aca="false">((AD228)^2/((AB228)^2 * AE228)) + ((Z228)^2/((X228)^2 * AA228))</f>
        <v>0.011482688863086</v>
      </c>
      <c r="AH228" s="11" t="n">
        <f aca="false">1/AG228</f>
        <v>87.0876161431799</v>
      </c>
      <c r="AI228" s="11" t="n">
        <f aca="false">AH228/6</f>
        <v>14.51460269053</v>
      </c>
      <c r="AJ228" s="11" t="n">
        <f aca="false">AF228*AI228</f>
        <v>1.25109560938985</v>
      </c>
      <c r="AK228" s="11" t="s">
        <v>209</v>
      </c>
      <c r="AL228" s="11" t="s">
        <v>56</v>
      </c>
      <c r="AM228" s="11" t="s">
        <v>66</v>
      </c>
      <c r="AN228" s="11" t="s">
        <v>58</v>
      </c>
      <c r="AO228" s="11" t="s">
        <v>93</v>
      </c>
      <c r="AP228" s="11" t="s">
        <v>213</v>
      </c>
      <c r="AQ228" s="11" t="s">
        <v>214</v>
      </c>
    </row>
    <row r="229" customFormat="false" ht="13.8" hidden="false" customHeight="false" outlineLevel="0" collapsed="false">
      <c r="A229" s="11" t="s">
        <v>211</v>
      </c>
      <c r="B229" s="11" t="n">
        <v>13</v>
      </c>
      <c r="C229" s="11" t="s">
        <v>87</v>
      </c>
      <c r="D229" s="11" t="n">
        <v>2013</v>
      </c>
      <c r="E229" s="11" t="s">
        <v>212</v>
      </c>
      <c r="F229" s="11" t="s">
        <v>46</v>
      </c>
      <c r="G229" s="1" t="n">
        <v>2.1</v>
      </c>
      <c r="H229" s="1" t="n">
        <v>385.5</v>
      </c>
      <c r="I229" s="1" t="n">
        <f aca="false">(G229 +10) / (H229/1000)</f>
        <v>31.3878080415045</v>
      </c>
      <c r="J229" s="1" t="n">
        <v>7.8</v>
      </c>
      <c r="K229" s="1" t="s">
        <v>74</v>
      </c>
      <c r="L229" s="11" t="s">
        <v>89</v>
      </c>
      <c r="M229" s="11" t="s">
        <v>133</v>
      </c>
      <c r="N229" s="11" t="s">
        <v>77</v>
      </c>
      <c r="O229" s="11" t="s">
        <v>77</v>
      </c>
      <c r="P229" s="11" t="s">
        <v>91</v>
      </c>
      <c r="Q229" s="11" t="s">
        <v>78</v>
      </c>
      <c r="R229" s="11" t="n">
        <v>1.6</v>
      </c>
      <c r="S229" s="11" t="s">
        <v>79</v>
      </c>
      <c r="T229" s="11" t="n">
        <v>2006</v>
      </c>
      <c r="U229" s="11" t="n">
        <v>5</v>
      </c>
      <c r="V229" s="11" t="s">
        <v>54</v>
      </c>
      <c r="W229" s="11" t="n">
        <f aca="false">R229*U229</f>
        <v>8</v>
      </c>
      <c r="X229" s="13" t="n">
        <v>453.99</v>
      </c>
      <c r="Y229" s="13" t="n">
        <v>44.17</v>
      </c>
      <c r="Z229" s="13" t="n">
        <f aca="false">Y229*SQRT(AA229)</f>
        <v>108.193961938733</v>
      </c>
      <c r="AA229" s="11" t="n">
        <v>6</v>
      </c>
      <c r="AB229" s="13" t="n">
        <v>368.1</v>
      </c>
      <c r="AC229" s="13" t="n">
        <v>26.99</v>
      </c>
      <c r="AD229" s="13" t="n">
        <f aca="false">AC229*SQRT(AE229)</f>
        <v>66.1117281577179</v>
      </c>
      <c r="AE229" s="11" t="n">
        <v>6</v>
      </c>
      <c r="AF229" s="11" t="n">
        <f aca="false">LN(AB229/X229)</f>
        <v>-0.209720530982069</v>
      </c>
      <c r="AG229" s="11" t="n">
        <f aca="false">((AD229)^2/((AB229)^2 * AE229)) + ((Z229)^2/((X229)^2 * AA229))</f>
        <v>0.0148420909430256</v>
      </c>
      <c r="AH229" s="11" t="n">
        <f aca="false">1/AG229</f>
        <v>67.3759515312704</v>
      </c>
      <c r="AI229" s="11" t="n">
        <f aca="false">AH229/8</f>
        <v>8.4219939414088</v>
      </c>
      <c r="AJ229" s="11" t="n">
        <f aca="false">AF229*AI229</f>
        <v>-1.76626504132002</v>
      </c>
      <c r="AK229" s="11" t="s">
        <v>134</v>
      </c>
      <c r="AL229" s="11" t="s">
        <v>69</v>
      </c>
      <c r="AM229" s="11" t="s">
        <v>70</v>
      </c>
      <c r="AN229" s="11" t="s">
        <v>58</v>
      </c>
      <c r="AO229" s="11" t="s">
        <v>93</v>
      </c>
      <c r="AP229" s="11" t="s">
        <v>128</v>
      </c>
      <c r="AQ229" s="11" t="s">
        <v>214</v>
      </c>
    </row>
    <row r="230" customFormat="false" ht="13.8" hidden="false" customHeight="false" outlineLevel="0" collapsed="false">
      <c r="A230" s="11" t="s">
        <v>211</v>
      </c>
      <c r="B230" s="11" t="n">
        <v>13</v>
      </c>
      <c r="C230" s="11" t="s">
        <v>87</v>
      </c>
      <c r="D230" s="11" t="n">
        <v>2013</v>
      </c>
      <c r="E230" s="11" t="s">
        <v>212</v>
      </c>
      <c r="F230" s="11" t="s">
        <v>136</v>
      </c>
      <c r="G230" s="1" t="n">
        <v>2.1</v>
      </c>
      <c r="H230" s="1" t="n">
        <v>385.5</v>
      </c>
      <c r="I230" s="1" t="n">
        <f aca="false">(G230 +10) / (H230/1000)</f>
        <v>31.3878080415045</v>
      </c>
      <c r="J230" s="1" t="n">
        <v>7.8</v>
      </c>
      <c r="K230" s="1" t="s">
        <v>74</v>
      </c>
      <c r="L230" s="11" t="s">
        <v>89</v>
      </c>
      <c r="M230" s="11" t="s">
        <v>133</v>
      </c>
      <c r="N230" s="11" t="s">
        <v>77</v>
      </c>
      <c r="O230" s="11" t="s">
        <v>50</v>
      </c>
      <c r="P230" s="11" t="s">
        <v>91</v>
      </c>
      <c r="Q230" s="11" t="s">
        <v>78</v>
      </c>
      <c r="R230" s="11" t="n">
        <v>1.6</v>
      </c>
      <c r="S230" s="11" t="s">
        <v>79</v>
      </c>
      <c r="T230" s="11" t="n">
        <v>2006</v>
      </c>
      <c r="U230" s="11" t="n">
        <v>5</v>
      </c>
      <c r="V230" s="11" t="s">
        <v>54</v>
      </c>
      <c r="W230" s="11" t="n">
        <f aca="false">R230*U230</f>
        <v>8</v>
      </c>
      <c r="X230" s="14" t="n">
        <v>510.43</v>
      </c>
      <c r="Y230" s="14" t="n">
        <v>41.72</v>
      </c>
      <c r="Z230" s="13" t="n">
        <f aca="false">Y230*SQRT(AA230)</f>
        <v>102.192712068914</v>
      </c>
      <c r="AA230" s="15" t="n">
        <v>6</v>
      </c>
      <c r="AB230" s="13" t="n">
        <v>436.81</v>
      </c>
      <c r="AC230" s="13" t="n">
        <v>49.08</v>
      </c>
      <c r="AD230" s="13" t="n">
        <f aca="false">AC230*SQRT(AE230)</f>
        <v>120.220956575798</v>
      </c>
      <c r="AE230" s="11" t="n">
        <v>6</v>
      </c>
      <c r="AF230" s="11" t="n">
        <f aca="false">LN(AB230/X230)</f>
        <v>-0.155755189791191</v>
      </c>
      <c r="AG230" s="11" t="n">
        <f aca="false">((AD230)^2/((AB230)^2 * AE230)) + ((Z230)^2/((X230)^2 * AA230))</f>
        <v>0.0193053957006101</v>
      </c>
      <c r="AH230" s="11" t="n">
        <f aca="false">1/AG230</f>
        <v>51.7989900599861</v>
      </c>
      <c r="AI230" s="11" t="n">
        <f aca="false">AH230/8</f>
        <v>6.47487375749826</v>
      </c>
      <c r="AJ230" s="11" t="n">
        <f aca="false">AF230*AI230</f>
        <v>-1.00849519097314</v>
      </c>
      <c r="AK230" s="11" t="s">
        <v>134</v>
      </c>
      <c r="AL230" s="11" t="s">
        <v>69</v>
      </c>
      <c r="AM230" s="11" t="s">
        <v>70</v>
      </c>
      <c r="AN230" s="11" t="s">
        <v>58</v>
      </c>
      <c r="AO230" s="11" t="s">
        <v>93</v>
      </c>
      <c r="AP230" s="11" t="s">
        <v>128</v>
      </c>
      <c r="AQ230" s="11" t="s">
        <v>214</v>
      </c>
    </row>
    <row r="231" customFormat="false" ht="13.8" hidden="false" customHeight="false" outlineLevel="0" collapsed="false">
      <c r="A231" s="11" t="s">
        <v>211</v>
      </c>
      <c r="B231" s="11" t="n">
        <v>13</v>
      </c>
      <c r="C231" s="11" t="s">
        <v>87</v>
      </c>
      <c r="D231" s="11" t="n">
        <v>2013</v>
      </c>
      <c r="E231" s="11" t="s">
        <v>212</v>
      </c>
      <c r="F231" s="11" t="s">
        <v>46</v>
      </c>
      <c r="G231" s="1" t="n">
        <v>2.1</v>
      </c>
      <c r="H231" s="1" t="n">
        <v>385.5</v>
      </c>
      <c r="I231" s="1" t="n">
        <f aca="false">(G231 +10) / (H231/1000)</f>
        <v>31.3878080415045</v>
      </c>
      <c r="J231" s="1" t="n">
        <v>7.8</v>
      </c>
      <c r="K231" s="1" t="s">
        <v>74</v>
      </c>
      <c r="L231" s="11" t="s">
        <v>89</v>
      </c>
      <c r="M231" s="11" t="s">
        <v>133</v>
      </c>
      <c r="N231" s="11" t="s">
        <v>77</v>
      </c>
      <c r="O231" s="11" t="s">
        <v>77</v>
      </c>
      <c r="P231" s="11" t="s">
        <v>91</v>
      </c>
      <c r="Q231" s="11" t="s">
        <v>78</v>
      </c>
      <c r="R231" s="11" t="n">
        <v>1.6</v>
      </c>
      <c r="S231" s="11" t="s">
        <v>79</v>
      </c>
      <c r="T231" s="11" t="n">
        <v>2007</v>
      </c>
      <c r="U231" s="11" t="n">
        <v>5</v>
      </c>
      <c r="V231" s="11" t="s">
        <v>54</v>
      </c>
      <c r="W231" s="11" t="n">
        <f aca="false">R231*U231</f>
        <v>8</v>
      </c>
      <c r="X231" s="13" t="n">
        <v>274.85</v>
      </c>
      <c r="Y231" s="13" t="n">
        <v>26.99</v>
      </c>
      <c r="Z231" s="13" t="n">
        <f aca="false">Y231*SQRT(AA231)</f>
        <v>66.111728157718</v>
      </c>
      <c r="AA231" s="11" t="n">
        <v>6</v>
      </c>
      <c r="AB231" s="13" t="n">
        <v>198.77</v>
      </c>
      <c r="AC231" s="13" t="n">
        <v>19.63</v>
      </c>
      <c r="AD231" s="13" t="n">
        <f aca="false">AC231*SQRT(AE231)</f>
        <v>48.0834836508338</v>
      </c>
      <c r="AE231" s="11" t="n">
        <v>6</v>
      </c>
      <c r="AF231" s="11" t="n">
        <f aca="false">LN(AB231/X231)</f>
        <v>-0.324077116904162</v>
      </c>
      <c r="AG231" s="11" t="n">
        <f aca="false">((AD231)^2/((AB231)^2 * AE231)) + ((Z231)^2/((X231)^2 * AA231))</f>
        <v>0.019396062776431</v>
      </c>
      <c r="AH231" s="11" t="n">
        <f aca="false">1/AG231</f>
        <v>51.5568551992492</v>
      </c>
      <c r="AI231" s="11" t="n">
        <f aca="false">AH231/8</f>
        <v>6.44460689990615</v>
      </c>
      <c r="AJ231" s="11" t="n">
        <f aca="false">AF231*AI231</f>
        <v>-2.08854962370225</v>
      </c>
      <c r="AK231" s="11" t="s">
        <v>134</v>
      </c>
      <c r="AL231" s="11" t="s">
        <v>69</v>
      </c>
      <c r="AM231" s="11" t="s">
        <v>70</v>
      </c>
      <c r="AN231" s="11" t="s">
        <v>58</v>
      </c>
      <c r="AO231" s="11" t="s">
        <v>93</v>
      </c>
      <c r="AP231" s="11" t="s">
        <v>128</v>
      </c>
      <c r="AQ231" s="11" t="s">
        <v>214</v>
      </c>
    </row>
    <row r="232" customFormat="false" ht="13.8" hidden="false" customHeight="false" outlineLevel="0" collapsed="false">
      <c r="A232" s="11" t="s">
        <v>211</v>
      </c>
      <c r="B232" s="11" t="n">
        <v>13</v>
      </c>
      <c r="C232" s="11" t="s">
        <v>87</v>
      </c>
      <c r="D232" s="11" t="n">
        <v>2013</v>
      </c>
      <c r="E232" s="11" t="s">
        <v>212</v>
      </c>
      <c r="F232" s="11" t="s">
        <v>136</v>
      </c>
      <c r="G232" s="1" t="n">
        <v>2.1</v>
      </c>
      <c r="H232" s="1" t="n">
        <v>385.5</v>
      </c>
      <c r="I232" s="1" t="n">
        <f aca="false">(G232 +10) / (H232/1000)</f>
        <v>31.3878080415045</v>
      </c>
      <c r="J232" s="1" t="n">
        <v>7.8</v>
      </c>
      <c r="K232" s="1" t="s">
        <v>74</v>
      </c>
      <c r="L232" s="11" t="s">
        <v>89</v>
      </c>
      <c r="M232" s="11" t="s">
        <v>133</v>
      </c>
      <c r="N232" s="11" t="s">
        <v>77</v>
      </c>
      <c r="O232" s="11" t="s">
        <v>50</v>
      </c>
      <c r="P232" s="11" t="s">
        <v>91</v>
      </c>
      <c r="Q232" s="11" t="s">
        <v>78</v>
      </c>
      <c r="R232" s="11" t="n">
        <v>1.6</v>
      </c>
      <c r="S232" s="11" t="s">
        <v>79</v>
      </c>
      <c r="T232" s="11" t="n">
        <v>2007</v>
      </c>
      <c r="U232" s="11" t="n">
        <v>5</v>
      </c>
      <c r="V232" s="11" t="s">
        <v>54</v>
      </c>
      <c r="W232" s="11" t="n">
        <f aca="false">R232*U232</f>
        <v>8</v>
      </c>
      <c r="X232" s="14" t="n">
        <v>348.47</v>
      </c>
      <c r="Y232" s="14" t="n">
        <v>34.35</v>
      </c>
      <c r="Z232" s="13" t="n">
        <f aca="false">Y232*SQRT(AA232)</f>
        <v>84.1399726646021</v>
      </c>
      <c r="AA232" s="15" t="n">
        <v>6</v>
      </c>
      <c r="AB232" s="13" t="n">
        <v>265.03</v>
      </c>
      <c r="AC232" s="13" t="n">
        <v>9.82000000000005</v>
      </c>
      <c r="AD232" s="13" t="n">
        <f aca="false">AC232*SQRT(AE232)</f>
        <v>24.0539892741309</v>
      </c>
      <c r="AE232" s="11" t="n">
        <v>6</v>
      </c>
      <c r="AF232" s="11" t="n">
        <f aca="false">LN(AB232/X232)</f>
        <v>-0.273709116155532</v>
      </c>
      <c r="AG232" s="11" t="n">
        <f aca="false">((AD232)^2/((AB232)^2 * AE232)) + ((Z232)^2/((X232)^2 * AA232))</f>
        <v>0.0110896682334135</v>
      </c>
      <c r="AH232" s="11" t="n">
        <f aca="false">1/AG232</f>
        <v>90.1740231494906</v>
      </c>
      <c r="AI232" s="11" t="n">
        <f aca="false">AH232/8</f>
        <v>11.2717528936863</v>
      </c>
      <c r="AJ232" s="11" t="n">
        <f aca="false">AF232*AI232</f>
        <v>-3.08518152205445</v>
      </c>
      <c r="AK232" s="11" t="s">
        <v>134</v>
      </c>
      <c r="AL232" s="11" t="s">
        <v>69</v>
      </c>
      <c r="AM232" s="11" t="s">
        <v>70</v>
      </c>
      <c r="AN232" s="11" t="s">
        <v>58</v>
      </c>
      <c r="AO232" s="11" t="s">
        <v>93</v>
      </c>
      <c r="AP232" s="11" t="s">
        <v>128</v>
      </c>
      <c r="AQ232" s="11" t="s">
        <v>214</v>
      </c>
    </row>
    <row r="233" customFormat="false" ht="13.8" hidden="false" customHeight="false" outlineLevel="0" collapsed="false">
      <c r="A233" s="11" t="s">
        <v>211</v>
      </c>
      <c r="B233" s="11" t="n">
        <v>13</v>
      </c>
      <c r="C233" s="11" t="s">
        <v>87</v>
      </c>
      <c r="D233" s="11" t="n">
        <v>2013</v>
      </c>
      <c r="E233" s="11" t="s">
        <v>212</v>
      </c>
      <c r="F233" s="11" t="s">
        <v>46</v>
      </c>
      <c r="G233" s="1" t="n">
        <v>2.1</v>
      </c>
      <c r="H233" s="1" t="n">
        <v>385.5</v>
      </c>
      <c r="I233" s="1" t="n">
        <f aca="false">(G233 +10) / (H233/1000)</f>
        <v>31.3878080415045</v>
      </c>
      <c r="J233" s="1" t="n">
        <v>7.8</v>
      </c>
      <c r="K233" s="1" t="s">
        <v>74</v>
      </c>
      <c r="L233" s="11" t="s">
        <v>89</v>
      </c>
      <c r="M233" s="11" t="s">
        <v>133</v>
      </c>
      <c r="N233" s="11" t="s">
        <v>77</v>
      </c>
      <c r="O233" s="11" t="s">
        <v>77</v>
      </c>
      <c r="P233" s="11" t="s">
        <v>91</v>
      </c>
      <c r="Q233" s="11" t="s">
        <v>78</v>
      </c>
      <c r="R233" s="11" t="n">
        <v>1.6</v>
      </c>
      <c r="S233" s="11" t="s">
        <v>79</v>
      </c>
      <c r="T233" s="11" t="n">
        <v>2008</v>
      </c>
      <c r="U233" s="11" t="n">
        <v>5</v>
      </c>
      <c r="V233" s="11" t="s">
        <v>54</v>
      </c>
      <c r="W233" s="11" t="n">
        <f aca="false">R233*U233</f>
        <v>8</v>
      </c>
      <c r="X233" s="13" t="n">
        <v>365.64</v>
      </c>
      <c r="Y233" s="13" t="n">
        <v>53.99</v>
      </c>
      <c r="Z233" s="13" t="n">
        <f aca="false">Y233*SQRT(AA233)</f>
        <v>132.247951212864</v>
      </c>
      <c r="AA233" s="11" t="n">
        <v>6</v>
      </c>
      <c r="AB233" s="13" t="n">
        <v>348.47</v>
      </c>
      <c r="AC233" s="13" t="n">
        <v>53.98</v>
      </c>
      <c r="AD233" s="13" t="n">
        <f aca="false">AC233*SQRT(AE233)</f>
        <v>132.223456315436</v>
      </c>
      <c r="AE233" s="11" t="n">
        <v>6</v>
      </c>
      <c r="AF233" s="11" t="n">
        <f aca="false">LN(AB233/X233)</f>
        <v>-0.0480970995041851</v>
      </c>
      <c r="AG233" s="11" t="n">
        <f aca="false">((AD233)^2/((AB233)^2 * AE233)) + ((Z233)^2/((X233)^2 * AA233))</f>
        <v>0.0457989360150295</v>
      </c>
      <c r="AH233" s="11" t="n">
        <f aca="false">1/AG233</f>
        <v>21.8345683766941</v>
      </c>
      <c r="AI233" s="11" t="n">
        <f aca="false">AH233/8</f>
        <v>2.72932104708676</v>
      </c>
      <c r="AJ233" s="11" t="n">
        <f aca="false">AF233*AI233</f>
        <v>-0.131272425980599</v>
      </c>
      <c r="AK233" s="11" t="s">
        <v>134</v>
      </c>
      <c r="AL233" s="11" t="s">
        <v>69</v>
      </c>
      <c r="AM233" s="11" t="s">
        <v>70</v>
      </c>
      <c r="AN233" s="11" t="s">
        <v>58</v>
      </c>
      <c r="AO233" s="11" t="s">
        <v>93</v>
      </c>
      <c r="AP233" s="11" t="s">
        <v>128</v>
      </c>
      <c r="AQ233" s="11" t="s">
        <v>214</v>
      </c>
    </row>
    <row r="234" customFormat="false" ht="13.8" hidden="false" customHeight="false" outlineLevel="0" collapsed="false">
      <c r="A234" s="11" t="s">
        <v>211</v>
      </c>
      <c r="B234" s="11" t="n">
        <v>13</v>
      </c>
      <c r="C234" s="11" t="s">
        <v>87</v>
      </c>
      <c r="D234" s="11" t="n">
        <v>2013</v>
      </c>
      <c r="E234" s="11" t="s">
        <v>212</v>
      </c>
      <c r="F234" s="11" t="s">
        <v>136</v>
      </c>
      <c r="G234" s="1" t="n">
        <v>2.1</v>
      </c>
      <c r="H234" s="1" t="n">
        <v>385.5</v>
      </c>
      <c r="I234" s="1" t="n">
        <f aca="false">(G234 +10) / (H234/1000)</f>
        <v>31.3878080415045</v>
      </c>
      <c r="J234" s="1" t="n">
        <v>7.8</v>
      </c>
      <c r="K234" s="1" t="s">
        <v>74</v>
      </c>
      <c r="L234" s="11" t="s">
        <v>89</v>
      </c>
      <c r="M234" s="11" t="s">
        <v>133</v>
      </c>
      <c r="N234" s="11" t="s">
        <v>77</v>
      </c>
      <c r="O234" s="11" t="s">
        <v>50</v>
      </c>
      <c r="P234" s="11" t="s">
        <v>91</v>
      </c>
      <c r="Q234" s="11" t="s">
        <v>78</v>
      </c>
      <c r="R234" s="11" t="n">
        <v>1.6</v>
      </c>
      <c r="S234" s="11" t="s">
        <v>79</v>
      </c>
      <c r="T234" s="11" t="n">
        <v>2008</v>
      </c>
      <c r="U234" s="11" t="n">
        <v>5</v>
      </c>
      <c r="V234" s="11" t="s">
        <v>54</v>
      </c>
      <c r="W234" s="11" t="n">
        <f aca="false">R234*U234</f>
        <v>8</v>
      </c>
      <c r="X234" s="14" t="n">
        <v>625.77</v>
      </c>
      <c r="Y234" s="14" t="n">
        <v>49.08</v>
      </c>
      <c r="Z234" s="13" t="n">
        <f aca="false">Y234*SQRT(AA234)</f>
        <v>120.220956575798</v>
      </c>
      <c r="AA234" s="15" t="n">
        <v>6</v>
      </c>
      <c r="AB234" s="13" t="n">
        <v>444.17</v>
      </c>
      <c r="AC234" s="13" t="n">
        <v>49.08</v>
      </c>
      <c r="AD234" s="13" t="n">
        <f aca="false">AC234*SQRT(AE234)</f>
        <v>120.220956575798</v>
      </c>
      <c r="AE234" s="11" t="n">
        <v>6</v>
      </c>
      <c r="AF234" s="11" t="n">
        <f aca="false">LN(AB234/X234)</f>
        <v>-0.342775519412984</v>
      </c>
      <c r="AG234" s="11" t="n">
        <f aca="false">((AD234)^2/((AB234)^2 * AE234)) + ((Z234)^2/((X234)^2 * AA234))</f>
        <v>0.0183613396206119</v>
      </c>
      <c r="AH234" s="11" t="n">
        <f aca="false">1/AG234</f>
        <v>54.4622571480258</v>
      </c>
      <c r="AI234" s="11" t="n">
        <f aca="false">AH234/8</f>
        <v>6.80778214350323</v>
      </c>
      <c r="AJ234" s="11" t="n">
        <f aca="false">AF234*AI234</f>
        <v>-2.33354106028976</v>
      </c>
      <c r="AK234" s="11" t="s">
        <v>134</v>
      </c>
      <c r="AL234" s="11" t="s">
        <v>69</v>
      </c>
      <c r="AM234" s="11" t="s">
        <v>70</v>
      </c>
      <c r="AN234" s="11" t="s">
        <v>58</v>
      </c>
      <c r="AO234" s="11" t="s">
        <v>93</v>
      </c>
      <c r="AP234" s="11" t="s">
        <v>128</v>
      </c>
      <c r="AQ234" s="11" t="s">
        <v>214</v>
      </c>
    </row>
    <row r="235" customFormat="false" ht="13.8" hidden="false" customHeight="false" outlineLevel="0" collapsed="false">
      <c r="A235" s="11" t="s">
        <v>211</v>
      </c>
      <c r="B235" s="11" t="n">
        <v>13</v>
      </c>
      <c r="C235" s="11" t="s">
        <v>87</v>
      </c>
      <c r="D235" s="11" t="n">
        <v>2013</v>
      </c>
      <c r="E235" s="11" t="s">
        <v>212</v>
      </c>
      <c r="F235" s="11" t="s">
        <v>46</v>
      </c>
      <c r="G235" s="1" t="n">
        <v>2.1</v>
      </c>
      <c r="H235" s="1" t="n">
        <v>385.5</v>
      </c>
      <c r="I235" s="1" t="n">
        <f aca="false">(G235 +10) / (H235/1000)</f>
        <v>31.3878080415045</v>
      </c>
      <c r="J235" s="1" t="n">
        <v>7.8</v>
      </c>
      <c r="K235" s="1" t="s">
        <v>74</v>
      </c>
      <c r="L235" s="11" t="s">
        <v>89</v>
      </c>
      <c r="M235" s="11" t="s">
        <v>133</v>
      </c>
      <c r="N235" s="11" t="s">
        <v>77</v>
      </c>
      <c r="O235" s="11" t="s">
        <v>77</v>
      </c>
      <c r="P235" s="11" t="s">
        <v>91</v>
      </c>
      <c r="Q235" s="11" t="s">
        <v>78</v>
      </c>
      <c r="R235" s="11" t="n">
        <v>1.6</v>
      </c>
      <c r="S235" s="11" t="s">
        <v>79</v>
      </c>
      <c r="T235" s="11" t="n">
        <v>2009</v>
      </c>
      <c r="U235" s="11" t="n">
        <v>5</v>
      </c>
      <c r="V235" s="11" t="s">
        <v>54</v>
      </c>
      <c r="W235" s="11" t="n">
        <f aca="false">R235*U235</f>
        <v>8</v>
      </c>
      <c r="X235" s="13" t="n">
        <v>321.47</v>
      </c>
      <c r="Y235" s="13" t="n">
        <v>19.63</v>
      </c>
      <c r="Z235" s="13" t="n">
        <f aca="false">Y235*SQRT(AA235)</f>
        <v>48.0834836508338</v>
      </c>
      <c r="AA235" s="11" t="n">
        <v>6</v>
      </c>
      <c r="AB235" s="13" t="n">
        <v>289.57</v>
      </c>
      <c r="AC235" s="13" t="n">
        <v>19.63</v>
      </c>
      <c r="AD235" s="13" t="n">
        <f aca="false">AC235*SQRT(AE235)</f>
        <v>48.0834836508338</v>
      </c>
      <c r="AE235" s="11" t="n">
        <v>6</v>
      </c>
      <c r="AF235" s="11" t="n">
        <f aca="false">LN(AB235/X235)</f>
        <v>-0.104507162741177</v>
      </c>
      <c r="AG235" s="11" t="n">
        <f aca="false">((AD235)^2/((AB235)^2 * AE235)) + ((Z235)^2/((X235)^2 * AA235))</f>
        <v>0.00832422673955021</v>
      </c>
      <c r="AH235" s="11" t="n">
        <f aca="false">1/AG235</f>
        <v>120.131278410376</v>
      </c>
      <c r="AI235" s="11" t="n">
        <f aca="false">AH235/8</f>
        <v>15.016409801297</v>
      </c>
      <c r="AJ235" s="11" t="n">
        <f aca="false">AF235*AI235</f>
        <v>-1.56932238289235</v>
      </c>
      <c r="AK235" s="11" t="s">
        <v>134</v>
      </c>
      <c r="AL235" s="11" t="s">
        <v>69</v>
      </c>
      <c r="AM235" s="11" t="s">
        <v>70</v>
      </c>
      <c r="AN235" s="11" t="s">
        <v>58</v>
      </c>
      <c r="AO235" s="11" t="s">
        <v>93</v>
      </c>
      <c r="AP235" s="11" t="s">
        <v>128</v>
      </c>
      <c r="AQ235" s="11" t="s">
        <v>214</v>
      </c>
    </row>
    <row r="236" customFormat="false" ht="13.8" hidden="false" customHeight="false" outlineLevel="0" collapsed="false">
      <c r="A236" s="11" t="s">
        <v>211</v>
      </c>
      <c r="B236" s="11" t="n">
        <v>13</v>
      </c>
      <c r="C236" s="11" t="s">
        <v>87</v>
      </c>
      <c r="D236" s="11" t="n">
        <v>2013</v>
      </c>
      <c r="E236" s="11" t="s">
        <v>212</v>
      </c>
      <c r="F236" s="11" t="s">
        <v>136</v>
      </c>
      <c r="G236" s="1" t="n">
        <v>2.1</v>
      </c>
      <c r="H236" s="1" t="n">
        <v>385.5</v>
      </c>
      <c r="I236" s="1" t="n">
        <f aca="false">(G236 +10) / (H236/1000)</f>
        <v>31.3878080415045</v>
      </c>
      <c r="J236" s="1" t="n">
        <v>7.8</v>
      </c>
      <c r="K236" s="1" t="s">
        <v>74</v>
      </c>
      <c r="L236" s="11" t="s">
        <v>89</v>
      </c>
      <c r="M236" s="11" t="s">
        <v>133</v>
      </c>
      <c r="N236" s="11" t="s">
        <v>77</v>
      </c>
      <c r="O236" s="11" t="s">
        <v>50</v>
      </c>
      <c r="P236" s="11" t="s">
        <v>91</v>
      </c>
      <c r="Q236" s="11" t="s">
        <v>78</v>
      </c>
      <c r="R236" s="11" t="n">
        <v>1.6</v>
      </c>
      <c r="S236" s="11" t="s">
        <v>79</v>
      </c>
      <c r="T236" s="11" t="n">
        <v>2009</v>
      </c>
      <c r="U236" s="11" t="n">
        <v>5</v>
      </c>
      <c r="V236" s="11" t="s">
        <v>54</v>
      </c>
      <c r="W236" s="11" t="n">
        <f aca="false">R236*U236</f>
        <v>8</v>
      </c>
      <c r="X236" s="14" t="n">
        <v>353.37</v>
      </c>
      <c r="Y236" s="14" t="n">
        <v>17.18</v>
      </c>
      <c r="Z236" s="13" t="n">
        <f aca="false">Y236*SQRT(AA236)</f>
        <v>42.082233781015</v>
      </c>
      <c r="AA236" s="15" t="n">
        <v>6</v>
      </c>
      <c r="AB236" s="13" t="n">
        <v>365.64</v>
      </c>
      <c r="AC236" s="13" t="n">
        <v>22.09</v>
      </c>
      <c r="AD236" s="13" t="n">
        <f aca="false">AC236*SQRT(AE236)</f>
        <v>54.1092284180805</v>
      </c>
      <c r="AE236" s="11" t="n">
        <v>6</v>
      </c>
      <c r="AF236" s="11" t="n">
        <f aca="false">LN(AB236/X236)</f>
        <v>0.0341335761468152</v>
      </c>
      <c r="AG236" s="11" t="n">
        <f aca="false">((AD236)^2/((AB236)^2 * AE236)) + ((Z236)^2/((X236)^2 * AA236))</f>
        <v>0.006013596430982</v>
      </c>
      <c r="AH236" s="11" t="n">
        <f aca="false">1/AG236</f>
        <v>166.289841940175</v>
      </c>
      <c r="AI236" s="11" t="n">
        <f aca="false">AH236/8</f>
        <v>20.7862302425219</v>
      </c>
      <c r="AJ236" s="11" t="n">
        <f aca="false">AF236*AI236</f>
        <v>0.709508372788355</v>
      </c>
      <c r="AK236" s="11" t="s">
        <v>134</v>
      </c>
      <c r="AL236" s="11" t="s">
        <v>69</v>
      </c>
      <c r="AM236" s="11" t="s">
        <v>70</v>
      </c>
      <c r="AN236" s="11" t="s">
        <v>58</v>
      </c>
      <c r="AO236" s="11" t="s">
        <v>93</v>
      </c>
      <c r="AP236" s="11" t="s">
        <v>128</v>
      </c>
      <c r="AQ236" s="11" t="s">
        <v>214</v>
      </c>
    </row>
    <row r="237" customFormat="false" ht="13.8" hidden="false" customHeight="false" outlineLevel="0" collapsed="false">
      <c r="A237" s="11" t="s">
        <v>215</v>
      </c>
      <c r="B237" s="11" t="n">
        <v>15</v>
      </c>
      <c r="C237" s="11" t="s">
        <v>72</v>
      </c>
      <c r="D237" s="11" t="n">
        <v>2014</v>
      </c>
      <c r="E237" s="11" t="s">
        <v>101</v>
      </c>
      <c r="F237" s="11" t="s">
        <v>46</v>
      </c>
      <c r="G237" s="1" t="n">
        <v>16</v>
      </c>
      <c r="H237" s="1" t="n">
        <v>1150</v>
      </c>
      <c r="I237" s="1" t="n">
        <f aca="false">(G237 +10) / (H237/1000)</f>
        <v>22.6086956521739</v>
      </c>
      <c r="J237" s="1" t="n">
        <v>7</v>
      </c>
      <c r="K237" s="1" t="s">
        <v>47</v>
      </c>
      <c r="L237" s="11" t="s">
        <v>140</v>
      </c>
      <c r="M237" s="11" t="s">
        <v>216</v>
      </c>
      <c r="N237" s="11" t="s">
        <v>77</v>
      </c>
      <c r="O237" s="11" t="s">
        <v>50</v>
      </c>
      <c r="P237" s="11" t="s">
        <v>51</v>
      </c>
      <c r="Q237" s="11" t="s">
        <v>78</v>
      </c>
      <c r="R237" s="11" t="n">
        <v>2</v>
      </c>
      <c r="S237" s="11" t="s">
        <v>53</v>
      </c>
      <c r="T237" s="11" t="s">
        <v>217</v>
      </c>
      <c r="U237" s="11" t="n">
        <v>2</v>
      </c>
      <c r="V237" s="11" t="s">
        <v>106</v>
      </c>
      <c r="W237" s="11" t="n">
        <f aca="false">R237*U237</f>
        <v>4</v>
      </c>
      <c r="X237" s="20" t="n">
        <v>3310000000</v>
      </c>
      <c r="Y237" s="13" t="s">
        <v>210</v>
      </c>
      <c r="Z237" s="20" t="n">
        <f aca="false">X237/10</f>
        <v>331000000</v>
      </c>
      <c r="AA237" s="11" t="n">
        <v>5</v>
      </c>
      <c r="AB237" s="20" t="n">
        <v>5500000000</v>
      </c>
      <c r="AC237" s="13" t="s">
        <v>210</v>
      </c>
      <c r="AD237" s="20" t="n">
        <f aca="false">AB237/10</f>
        <v>550000000</v>
      </c>
      <c r="AE237" s="11" t="n">
        <v>5</v>
      </c>
      <c r="AF237" s="11" t="n">
        <f aca="false">LN(AB237/X237)</f>
        <v>0.507799902849454</v>
      </c>
      <c r="AG237" s="11" t="n">
        <f aca="false">((AD237)^2/((AB237)^2 * AE237)) + ((Z237)^2/((X237)^2 * AA237))</f>
        <v>0.004</v>
      </c>
      <c r="AH237" s="11" t="n">
        <f aca="false">1/AG237</f>
        <v>250</v>
      </c>
      <c r="AI237" s="11" t="n">
        <f aca="false">AH237/6</f>
        <v>41.6666666666667</v>
      </c>
      <c r="AJ237" s="11" t="n">
        <f aca="false">AF237*AI237</f>
        <v>21.1583292853939</v>
      </c>
      <c r="AK237" s="11" t="s">
        <v>148</v>
      </c>
      <c r="AL237" s="11" t="s">
        <v>149</v>
      </c>
      <c r="AM237" s="11" t="s">
        <v>57</v>
      </c>
      <c r="AN237" s="11" t="s">
        <v>58</v>
      </c>
      <c r="AO237" s="11" t="s">
        <v>93</v>
      </c>
      <c r="AP237" s="11" t="s">
        <v>207</v>
      </c>
      <c r="AQ237" s="11" t="s">
        <v>218</v>
      </c>
    </row>
    <row r="238" customFormat="false" ht="13.8" hidden="false" customHeight="false" outlineLevel="0" collapsed="false">
      <c r="A238" s="11" t="s">
        <v>215</v>
      </c>
      <c r="B238" s="11" t="n">
        <v>15</v>
      </c>
      <c r="C238" s="11" t="s">
        <v>72</v>
      </c>
      <c r="D238" s="11" t="n">
        <v>2014</v>
      </c>
      <c r="E238" s="11" t="s">
        <v>101</v>
      </c>
      <c r="F238" s="11" t="s">
        <v>110</v>
      </c>
      <c r="G238" s="1" t="n">
        <v>16</v>
      </c>
      <c r="H238" s="1" t="n">
        <v>1150</v>
      </c>
      <c r="I238" s="1" t="n">
        <f aca="false">(G238 +10) / (H238/1000)</f>
        <v>22.6086956521739</v>
      </c>
      <c r="J238" s="1" t="n">
        <v>7</v>
      </c>
      <c r="K238" s="1" t="s">
        <v>47</v>
      </c>
      <c r="L238" s="11" t="s">
        <v>140</v>
      </c>
      <c r="M238" s="11" t="s">
        <v>216</v>
      </c>
      <c r="N238" s="11" t="s">
        <v>77</v>
      </c>
      <c r="O238" s="11" t="s">
        <v>50</v>
      </c>
      <c r="P238" s="11" t="s">
        <v>51</v>
      </c>
      <c r="Q238" s="11" t="s">
        <v>78</v>
      </c>
      <c r="R238" s="11" t="n">
        <v>2</v>
      </c>
      <c r="S238" s="11" t="s">
        <v>53</v>
      </c>
      <c r="T238" s="11" t="s">
        <v>217</v>
      </c>
      <c r="U238" s="11" t="n">
        <v>2</v>
      </c>
      <c r="V238" s="11" t="s">
        <v>106</v>
      </c>
      <c r="W238" s="11" t="n">
        <f aca="false">R238*U238</f>
        <v>4</v>
      </c>
      <c r="X238" s="21" t="n">
        <v>4920000000</v>
      </c>
      <c r="Y238" s="14" t="s">
        <v>210</v>
      </c>
      <c r="Z238" s="20" t="n">
        <f aca="false">X238/10</f>
        <v>492000000</v>
      </c>
      <c r="AA238" s="15" t="n">
        <v>5</v>
      </c>
      <c r="AB238" s="20" t="n">
        <v>5680000000</v>
      </c>
      <c r="AC238" s="13" t="s">
        <v>210</v>
      </c>
      <c r="AD238" s="20" t="n">
        <f aca="false">AB238/10</f>
        <v>568000000</v>
      </c>
      <c r="AE238" s="11" t="n">
        <v>5</v>
      </c>
      <c r="AF238" s="11" t="n">
        <f aca="false">LN(AB238/X238)</f>
        <v>0.143642702228843</v>
      </c>
      <c r="AG238" s="11" t="n">
        <f aca="false">((AD238)^2/((AB238)^2 * AE238)) + ((Z238)^2/((X238)^2 * AA238))</f>
        <v>0.004</v>
      </c>
      <c r="AH238" s="11" t="n">
        <f aca="false">1/AG238</f>
        <v>250</v>
      </c>
      <c r="AI238" s="11" t="n">
        <f aca="false">AH238/6</f>
        <v>41.6666666666667</v>
      </c>
      <c r="AJ238" s="11" t="n">
        <f aca="false">AF238*AI238</f>
        <v>5.98511259286846</v>
      </c>
      <c r="AK238" s="11" t="s">
        <v>148</v>
      </c>
      <c r="AL238" s="11" t="s">
        <v>149</v>
      </c>
      <c r="AM238" s="11" t="s">
        <v>57</v>
      </c>
      <c r="AN238" s="11" t="s">
        <v>58</v>
      </c>
      <c r="AO238" s="11" t="s">
        <v>93</v>
      </c>
      <c r="AP238" s="11" t="s">
        <v>207</v>
      </c>
      <c r="AQ238" s="11" t="s">
        <v>218</v>
      </c>
    </row>
    <row r="239" customFormat="false" ht="13.8" hidden="false" customHeight="false" outlineLevel="0" collapsed="false">
      <c r="A239" s="11" t="s">
        <v>215</v>
      </c>
      <c r="B239" s="11" t="n">
        <v>15</v>
      </c>
      <c r="C239" s="11" t="s">
        <v>72</v>
      </c>
      <c r="D239" s="11" t="n">
        <v>2014</v>
      </c>
      <c r="E239" s="11" t="s">
        <v>101</v>
      </c>
      <c r="F239" s="11" t="s">
        <v>46</v>
      </c>
      <c r="G239" s="1" t="n">
        <v>16</v>
      </c>
      <c r="H239" s="1" t="n">
        <v>1150</v>
      </c>
      <c r="I239" s="1" t="n">
        <f aca="false">(G239 +10) / (H239/1000)</f>
        <v>22.6086956521739</v>
      </c>
      <c r="J239" s="1" t="n">
        <v>7</v>
      </c>
      <c r="K239" s="1" t="s">
        <v>47</v>
      </c>
      <c r="L239" s="11" t="s">
        <v>140</v>
      </c>
      <c r="M239" s="11" t="s">
        <v>216</v>
      </c>
      <c r="N239" s="11" t="s">
        <v>77</v>
      </c>
      <c r="O239" s="11" t="s">
        <v>50</v>
      </c>
      <c r="P239" s="11" t="s">
        <v>51</v>
      </c>
      <c r="Q239" s="11" t="s">
        <v>78</v>
      </c>
      <c r="R239" s="11" t="n">
        <v>2</v>
      </c>
      <c r="S239" s="11" t="s">
        <v>53</v>
      </c>
      <c r="T239" s="11" t="s">
        <v>219</v>
      </c>
      <c r="U239" s="11" t="n">
        <v>2</v>
      </c>
      <c r="V239" s="11" t="s">
        <v>106</v>
      </c>
      <c r="W239" s="11" t="n">
        <f aca="false">R239*U239</f>
        <v>4</v>
      </c>
      <c r="X239" s="20" t="n">
        <v>1200000000</v>
      </c>
      <c r="Y239" s="13" t="s">
        <v>210</v>
      </c>
      <c r="Z239" s="20" t="n">
        <f aca="false">X239/10</f>
        <v>120000000</v>
      </c>
      <c r="AA239" s="11" t="n">
        <v>5</v>
      </c>
      <c r="AB239" s="20" t="n">
        <v>1430000000</v>
      </c>
      <c r="AC239" s="13" t="s">
        <v>210</v>
      </c>
      <c r="AD239" s="20" t="n">
        <f aca="false">AB239/10</f>
        <v>143000000</v>
      </c>
      <c r="AE239" s="11" t="n">
        <v>5</v>
      </c>
      <c r="AF239" s="11" t="n">
        <f aca="false">LN(AB239/X239)</f>
        <v>0.175352887477861</v>
      </c>
      <c r="AG239" s="11" t="n">
        <f aca="false">((AD239)^2/((AB239)^2 * AE239)) + ((Z239)^2/((X239)^2 * AA239))</f>
        <v>0.004</v>
      </c>
      <c r="AH239" s="11" t="n">
        <f aca="false">1/AG239</f>
        <v>250</v>
      </c>
      <c r="AI239" s="11" t="n">
        <f aca="false">AH239/6</f>
        <v>41.6666666666667</v>
      </c>
      <c r="AJ239" s="11" t="n">
        <f aca="false">AF239*AI239</f>
        <v>7.30637031157754</v>
      </c>
      <c r="AK239" s="11" t="s">
        <v>148</v>
      </c>
      <c r="AL239" s="11" t="s">
        <v>149</v>
      </c>
      <c r="AM239" s="11" t="s">
        <v>57</v>
      </c>
      <c r="AN239" s="11" t="s">
        <v>58</v>
      </c>
      <c r="AO239" s="11" t="s">
        <v>93</v>
      </c>
      <c r="AP239" s="11" t="s">
        <v>207</v>
      </c>
      <c r="AQ239" s="11" t="s">
        <v>218</v>
      </c>
    </row>
    <row r="240" customFormat="false" ht="13.8" hidden="false" customHeight="false" outlineLevel="0" collapsed="false">
      <c r="A240" s="11" t="s">
        <v>215</v>
      </c>
      <c r="B240" s="11" t="n">
        <v>15</v>
      </c>
      <c r="C240" s="11" t="s">
        <v>72</v>
      </c>
      <c r="D240" s="11" t="n">
        <v>2014</v>
      </c>
      <c r="E240" s="11" t="s">
        <v>101</v>
      </c>
      <c r="F240" s="11" t="s">
        <v>110</v>
      </c>
      <c r="G240" s="1" t="n">
        <v>16</v>
      </c>
      <c r="H240" s="1" t="n">
        <v>1150</v>
      </c>
      <c r="I240" s="1" t="n">
        <f aca="false">(G240 +10) / (H240/1000)</f>
        <v>22.6086956521739</v>
      </c>
      <c r="J240" s="1" t="n">
        <v>7</v>
      </c>
      <c r="K240" s="1" t="s">
        <v>47</v>
      </c>
      <c r="L240" s="11" t="s">
        <v>140</v>
      </c>
      <c r="M240" s="11" t="s">
        <v>216</v>
      </c>
      <c r="N240" s="11" t="s">
        <v>77</v>
      </c>
      <c r="O240" s="11" t="s">
        <v>50</v>
      </c>
      <c r="P240" s="11" t="s">
        <v>51</v>
      </c>
      <c r="Q240" s="11" t="s">
        <v>78</v>
      </c>
      <c r="R240" s="11" t="n">
        <v>2</v>
      </c>
      <c r="S240" s="11" t="s">
        <v>53</v>
      </c>
      <c r="T240" s="11" t="s">
        <v>219</v>
      </c>
      <c r="U240" s="11" t="n">
        <v>2</v>
      </c>
      <c r="V240" s="11" t="s">
        <v>106</v>
      </c>
      <c r="W240" s="11" t="n">
        <f aca="false">R240*U240</f>
        <v>4</v>
      </c>
      <c r="X240" s="21" t="n">
        <v>2100000000</v>
      </c>
      <c r="Y240" s="14" t="s">
        <v>210</v>
      </c>
      <c r="Z240" s="20" t="n">
        <f aca="false">X240/10</f>
        <v>210000000</v>
      </c>
      <c r="AA240" s="15" t="n">
        <v>5</v>
      </c>
      <c r="AB240" s="20" t="n">
        <v>1080000000</v>
      </c>
      <c r="AC240" s="13" t="s">
        <v>210</v>
      </c>
      <c r="AD240" s="20" t="n">
        <f aca="false">AB240/10</f>
        <v>108000000</v>
      </c>
      <c r="AE240" s="11" t="n">
        <v>5</v>
      </c>
      <c r="AF240" s="11" t="n">
        <f aca="false">LN(AB240/X240)</f>
        <v>-0.664976303593249</v>
      </c>
      <c r="AG240" s="11" t="n">
        <f aca="false">((AD240)^2/((AB240)^2 * AE240)) + ((Z240)^2/((X240)^2 * AA240))</f>
        <v>0.004</v>
      </c>
      <c r="AH240" s="11" t="n">
        <f aca="false">1/AG240</f>
        <v>250</v>
      </c>
      <c r="AI240" s="11" t="n">
        <f aca="false">AH240/6</f>
        <v>41.6666666666667</v>
      </c>
      <c r="AJ240" s="11" t="n">
        <f aca="false">AF240*AI240</f>
        <v>-27.707345983052</v>
      </c>
      <c r="AK240" s="11" t="s">
        <v>148</v>
      </c>
      <c r="AL240" s="11" t="s">
        <v>149</v>
      </c>
      <c r="AM240" s="11" t="s">
        <v>57</v>
      </c>
      <c r="AN240" s="11" t="s">
        <v>58</v>
      </c>
      <c r="AO240" s="11" t="s">
        <v>93</v>
      </c>
      <c r="AP240" s="11" t="s">
        <v>207</v>
      </c>
      <c r="AQ240" s="11" t="s">
        <v>218</v>
      </c>
    </row>
    <row r="241" customFormat="false" ht="13.8" hidden="false" customHeight="false" outlineLevel="0" collapsed="false">
      <c r="A241" s="11" t="s">
        <v>215</v>
      </c>
      <c r="B241" s="11" t="n">
        <v>15</v>
      </c>
      <c r="C241" s="11" t="s">
        <v>72</v>
      </c>
      <c r="D241" s="11" t="n">
        <v>2014</v>
      </c>
      <c r="E241" s="11" t="s">
        <v>101</v>
      </c>
      <c r="F241" s="11" t="s">
        <v>46</v>
      </c>
      <c r="G241" s="1" t="n">
        <v>16</v>
      </c>
      <c r="H241" s="1" t="n">
        <v>1150</v>
      </c>
      <c r="I241" s="1" t="n">
        <f aca="false">(G241 +10) / (H241/1000)</f>
        <v>22.6086956521739</v>
      </c>
      <c r="J241" s="1" t="n">
        <v>7</v>
      </c>
      <c r="K241" s="1" t="s">
        <v>47</v>
      </c>
      <c r="L241" s="11" t="s">
        <v>140</v>
      </c>
      <c r="M241" s="11" t="s">
        <v>216</v>
      </c>
      <c r="N241" s="11" t="s">
        <v>77</v>
      </c>
      <c r="O241" s="11" t="s">
        <v>50</v>
      </c>
      <c r="P241" s="11" t="s">
        <v>51</v>
      </c>
      <c r="Q241" s="11" t="s">
        <v>78</v>
      </c>
      <c r="R241" s="11" t="n">
        <v>2</v>
      </c>
      <c r="S241" s="11" t="s">
        <v>53</v>
      </c>
      <c r="T241" s="11" t="s">
        <v>220</v>
      </c>
      <c r="U241" s="11" t="n">
        <v>2</v>
      </c>
      <c r="V241" s="11" t="s">
        <v>106</v>
      </c>
      <c r="W241" s="11" t="n">
        <f aca="false">R241*U241</f>
        <v>4</v>
      </c>
      <c r="X241" s="20" t="n">
        <v>6180000000</v>
      </c>
      <c r="Y241" s="13" t="s">
        <v>210</v>
      </c>
      <c r="Z241" s="20" t="n">
        <f aca="false">X241/10</f>
        <v>618000000</v>
      </c>
      <c r="AA241" s="11" t="n">
        <v>5</v>
      </c>
      <c r="AB241" s="20" t="n">
        <v>9280000000</v>
      </c>
      <c r="AC241" s="13" t="s">
        <v>210</v>
      </c>
      <c r="AD241" s="20" t="n">
        <f aca="false">AB241/10</f>
        <v>928000000</v>
      </c>
      <c r="AE241" s="11" t="n">
        <v>5</v>
      </c>
      <c r="AF241" s="11" t="n">
        <f aca="false">LN(AB241/X241)</f>
        <v>0.40654327532851</v>
      </c>
      <c r="AG241" s="11" t="n">
        <f aca="false">((AD241)^2/((AB241)^2 * AE241)) + ((Z241)^2/((X241)^2 * AA241))</f>
        <v>0.004</v>
      </c>
      <c r="AH241" s="11" t="n">
        <f aca="false">1/AG241</f>
        <v>250</v>
      </c>
      <c r="AI241" s="11" t="n">
        <f aca="false">AH241/6</f>
        <v>41.6666666666667</v>
      </c>
      <c r="AJ241" s="11" t="n">
        <f aca="false">AF241*AI241</f>
        <v>16.9393031386879</v>
      </c>
      <c r="AK241" s="11" t="s">
        <v>148</v>
      </c>
      <c r="AL241" s="11" t="s">
        <v>149</v>
      </c>
      <c r="AM241" s="11" t="s">
        <v>57</v>
      </c>
      <c r="AN241" s="11" t="s">
        <v>58</v>
      </c>
      <c r="AO241" s="11" t="s">
        <v>93</v>
      </c>
      <c r="AP241" s="11" t="s">
        <v>207</v>
      </c>
      <c r="AQ241" s="11" t="s">
        <v>218</v>
      </c>
    </row>
    <row r="242" customFormat="false" ht="13.8" hidden="false" customHeight="false" outlineLevel="0" collapsed="false">
      <c r="A242" s="11" t="s">
        <v>215</v>
      </c>
      <c r="B242" s="11" t="n">
        <v>15</v>
      </c>
      <c r="C242" s="11" t="s">
        <v>72</v>
      </c>
      <c r="D242" s="11" t="n">
        <v>2014</v>
      </c>
      <c r="E242" s="11" t="s">
        <v>101</v>
      </c>
      <c r="F242" s="11" t="s">
        <v>110</v>
      </c>
      <c r="G242" s="1" t="n">
        <v>16</v>
      </c>
      <c r="H242" s="1" t="n">
        <v>1150</v>
      </c>
      <c r="I242" s="1" t="n">
        <f aca="false">(G242 +10) / (H242/1000)</f>
        <v>22.6086956521739</v>
      </c>
      <c r="J242" s="1" t="n">
        <v>7</v>
      </c>
      <c r="K242" s="1" t="s">
        <v>47</v>
      </c>
      <c r="L242" s="11" t="s">
        <v>140</v>
      </c>
      <c r="M242" s="11" t="s">
        <v>216</v>
      </c>
      <c r="N242" s="11" t="s">
        <v>77</v>
      </c>
      <c r="O242" s="11" t="s">
        <v>50</v>
      </c>
      <c r="P242" s="11" t="s">
        <v>51</v>
      </c>
      <c r="Q242" s="11" t="s">
        <v>78</v>
      </c>
      <c r="R242" s="11" t="n">
        <v>2</v>
      </c>
      <c r="S242" s="11" t="s">
        <v>53</v>
      </c>
      <c r="T242" s="11" t="s">
        <v>220</v>
      </c>
      <c r="U242" s="11" t="n">
        <v>2</v>
      </c>
      <c r="V242" s="11" t="s">
        <v>106</v>
      </c>
      <c r="W242" s="11" t="n">
        <f aca="false">R242*U242</f>
        <v>4</v>
      </c>
      <c r="X242" s="21" t="n">
        <v>12800000000</v>
      </c>
      <c r="Y242" s="14" t="s">
        <v>210</v>
      </c>
      <c r="Z242" s="20" t="n">
        <f aca="false">X242/10</f>
        <v>1280000000</v>
      </c>
      <c r="AA242" s="15" t="n">
        <v>5</v>
      </c>
      <c r="AB242" s="20" t="n">
        <v>8600000000</v>
      </c>
      <c r="AC242" s="13" t="s">
        <v>210</v>
      </c>
      <c r="AD242" s="20" t="n">
        <f aca="false">AB242/10</f>
        <v>860000000</v>
      </c>
      <c r="AE242" s="11" t="n">
        <v>5</v>
      </c>
      <c r="AF242" s="11" t="n">
        <f aca="false">LN(AB242/X242)</f>
        <v>-0.397682967666109</v>
      </c>
      <c r="AG242" s="11" t="n">
        <f aca="false">((AD242)^2/((AB242)^2 * AE242)) + ((Z242)^2/((X242)^2 * AA242))</f>
        <v>0.004</v>
      </c>
      <c r="AH242" s="11" t="n">
        <f aca="false">1/AG242</f>
        <v>250</v>
      </c>
      <c r="AI242" s="11" t="n">
        <f aca="false">AH242/6</f>
        <v>41.6666666666667</v>
      </c>
      <c r="AJ242" s="11" t="n">
        <f aca="false">AF242*AI242</f>
        <v>-16.5701236527545</v>
      </c>
      <c r="AK242" s="11" t="s">
        <v>148</v>
      </c>
      <c r="AL242" s="11" t="s">
        <v>149</v>
      </c>
      <c r="AM242" s="11" t="s">
        <v>57</v>
      </c>
      <c r="AN242" s="11" t="s">
        <v>58</v>
      </c>
      <c r="AO242" s="11" t="s">
        <v>93</v>
      </c>
      <c r="AP242" s="11" t="s">
        <v>207</v>
      </c>
      <c r="AQ242" s="11" t="s">
        <v>218</v>
      </c>
    </row>
    <row r="243" customFormat="false" ht="13.8" hidden="false" customHeight="false" outlineLevel="0" collapsed="false">
      <c r="A243" s="11" t="s">
        <v>215</v>
      </c>
      <c r="B243" s="11" t="n">
        <v>15</v>
      </c>
      <c r="C243" s="11" t="s">
        <v>72</v>
      </c>
      <c r="D243" s="11" t="n">
        <v>2014</v>
      </c>
      <c r="E243" s="11" t="s">
        <v>101</v>
      </c>
      <c r="F243" s="11" t="s">
        <v>46</v>
      </c>
      <c r="G243" s="1" t="n">
        <v>16</v>
      </c>
      <c r="H243" s="1" t="n">
        <v>1150</v>
      </c>
      <c r="I243" s="1" t="n">
        <f aca="false">(G243 +10) / (H243/1000)</f>
        <v>22.6086956521739</v>
      </c>
      <c r="J243" s="1" t="n">
        <v>7</v>
      </c>
      <c r="K243" s="1" t="s">
        <v>47</v>
      </c>
      <c r="L243" s="11" t="s">
        <v>140</v>
      </c>
      <c r="M243" s="11" t="s">
        <v>216</v>
      </c>
      <c r="N243" s="11" t="s">
        <v>77</v>
      </c>
      <c r="O243" s="11" t="s">
        <v>50</v>
      </c>
      <c r="P243" s="11" t="s">
        <v>51</v>
      </c>
      <c r="Q243" s="11" t="s">
        <v>78</v>
      </c>
      <c r="R243" s="11" t="n">
        <v>2</v>
      </c>
      <c r="S243" s="11" t="s">
        <v>53</v>
      </c>
      <c r="T243" s="11" t="s">
        <v>217</v>
      </c>
      <c r="U243" s="11" t="n">
        <v>2</v>
      </c>
      <c r="V243" s="11" t="s">
        <v>106</v>
      </c>
      <c r="W243" s="11" t="n">
        <f aca="false">R243*U243</f>
        <v>4</v>
      </c>
      <c r="X243" s="20" t="n">
        <v>435000000</v>
      </c>
      <c r="Y243" s="13" t="s">
        <v>210</v>
      </c>
      <c r="Z243" s="20" t="n">
        <f aca="false">X243/10</f>
        <v>43500000</v>
      </c>
      <c r="AA243" s="11" t="n">
        <v>5</v>
      </c>
      <c r="AB243" s="20" t="n">
        <v>317000000</v>
      </c>
      <c r="AC243" s="13" t="s">
        <v>210</v>
      </c>
      <c r="AD243" s="20" t="n">
        <f aca="false">AB243/10</f>
        <v>31700000</v>
      </c>
      <c r="AE243" s="11" t="n">
        <v>5</v>
      </c>
      <c r="AF243" s="11" t="n">
        <f aca="false">LN(AB243/X243)</f>
        <v>-0.316444257211403</v>
      </c>
      <c r="AG243" s="11" t="n">
        <f aca="false">((AD243)^2/((AB243)^2 * AE243)) + ((Z243)^2/((X243)^2 * AA243))</f>
        <v>0.004</v>
      </c>
      <c r="AH243" s="11" t="n">
        <f aca="false">1/AG243</f>
        <v>250</v>
      </c>
      <c r="AI243" s="11" t="n">
        <f aca="false">AH243/6</f>
        <v>41.6666666666667</v>
      </c>
      <c r="AJ243" s="11" t="n">
        <f aca="false">AF243*AI243</f>
        <v>-13.1851773838085</v>
      </c>
      <c r="AK243" s="11" t="s">
        <v>148</v>
      </c>
      <c r="AL243" s="11" t="s">
        <v>149</v>
      </c>
      <c r="AM243" s="11" t="s">
        <v>64</v>
      </c>
      <c r="AN243" s="11" t="s">
        <v>58</v>
      </c>
      <c r="AO243" s="11" t="s">
        <v>93</v>
      </c>
      <c r="AP243" s="11" t="s">
        <v>207</v>
      </c>
      <c r="AQ243" s="11" t="s">
        <v>218</v>
      </c>
    </row>
    <row r="244" customFormat="false" ht="13.8" hidden="false" customHeight="false" outlineLevel="0" collapsed="false">
      <c r="A244" s="11" t="s">
        <v>215</v>
      </c>
      <c r="B244" s="11" t="n">
        <v>15</v>
      </c>
      <c r="C244" s="11" t="s">
        <v>72</v>
      </c>
      <c r="D244" s="11" t="n">
        <v>2014</v>
      </c>
      <c r="E244" s="11" t="s">
        <v>101</v>
      </c>
      <c r="F244" s="11" t="s">
        <v>110</v>
      </c>
      <c r="G244" s="1" t="n">
        <v>16</v>
      </c>
      <c r="H244" s="1" t="n">
        <v>1150</v>
      </c>
      <c r="I244" s="1" t="n">
        <f aca="false">(G244 +10) / (H244/1000)</f>
        <v>22.6086956521739</v>
      </c>
      <c r="J244" s="1" t="n">
        <v>7</v>
      </c>
      <c r="K244" s="1" t="s">
        <v>47</v>
      </c>
      <c r="L244" s="11" t="s">
        <v>140</v>
      </c>
      <c r="M244" s="11" t="s">
        <v>216</v>
      </c>
      <c r="N244" s="11" t="s">
        <v>77</v>
      </c>
      <c r="O244" s="11" t="s">
        <v>50</v>
      </c>
      <c r="P244" s="11" t="s">
        <v>51</v>
      </c>
      <c r="Q244" s="11" t="s">
        <v>78</v>
      </c>
      <c r="R244" s="11" t="n">
        <v>2</v>
      </c>
      <c r="S244" s="11" t="s">
        <v>53</v>
      </c>
      <c r="T244" s="11" t="s">
        <v>217</v>
      </c>
      <c r="U244" s="11" t="n">
        <v>2</v>
      </c>
      <c r="V244" s="11" t="s">
        <v>106</v>
      </c>
      <c r="W244" s="11" t="n">
        <f aca="false">R244*U244</f>
        <v>4</v>
      </c>
      <c r="X244" s="21" t="n">
        <v>720000000</v>
      </c>
      <c r="Y244" s="14" t="s">
        <v>210</v>
      </c>
      <c r="Z244" s="20" t="n">
        <f aca="false">X244/10</f>
        <v>72000000</v>
      </c>
      <c r="AA244" s="15" t="n">
        <v>5</v>
      </c>
      <c r="AB244" s="20" t="n">
        <v>424000000</v>
      </c>
      <c r="AC244" s="13" t="s">
        <v>210</v>
      </c>
      <c r="AD244" s="20" t="n">
        <f aca="false">AB244/10</f>
        <v>42400000</v>
      </c>
      <c r="AE244" s="11" t="n">
        <v>5</v>
      </c>
      <c r="AF244" s="11" t="n">
        <f aca="false">LN(AB244/X244)</f>
        <v>-0.529517756778143</v>
      </c>
      <c r="AG244" s="11" t="n">
        <f aca="false">((AD244)^2/((AB244)^2 * AE244)) + ((Z244)^2/((X244)^2 * AA244))</f>
        <v>0.004</v>
      </c>
      <c r="AH244" s="11" t="n">
        <f aca="false">1/AG244</f>
        <v>250</v>
      </c>
      <c r="AI244" s="11" t="n">
        <f aca="false">AH244/6</f>
        <v>41.6666666666667</v>
      </c>
      <c r="AJ244" s="11" t="n">
        <f aca="false">AF244*AI244</f>
        <v>-22.063239865756</v>
      </c>
      <c r="AK244" s="11" t="s">
        <v>148</v>
      </c>
      <c r="AL244" s="11" t="s">
        <v>149</v>
      </c>
      <c r="AM244" s="11" t="s">
        <v>64</v>
      </c>
      <c r="AN244" s="11" t="s">
        <v>58</v>
      </c>
      <c r="AO244" s="11" t="s">
        <v>93</v>
      </c>
      <c r="AP244" s="11" t="s">
        <v>207</v>
      </c>
      <c r="AQ244" s="11" t="s">
        <v>218</v>
      </c>
    </row>
    <row r="245" customFormat="false" ht="13.8" hidden="false" customHeight="false" outlineLevel="0" collapsed="false">
      <c r="A245" s="11" t="s">
        <v>215</v>
      </c>
      <c r="B245" s="11" t="n">
        <v>15</v>
      </c>
      <c r="C245" s="11" t="s">
        <v>72</v>
      </c>
      <c r="D245" s="11" t="n">
        <v>2014</v>
      </c>
      <c r="E245" s="11" t="s">
        <v>101</v>
      </c>
      <c r="F245" s="11" t="s">
        <v>46</v>
      </c>
      <c r="G245" s="1" t="n">
        <v>16</v>
      </c>
      <c r="H245" s="1" t="n">
        <v>1150</v>
      </c>
      <c r="I245" s="1" t="n">
        <f aca="false">(G245 +10) / (H245/1000)</f>
        <v>22.6086956521739</v>
      </c>
      <c r="J245" s="1" t="n">
        <v>7</v>
      </c>
      <c r="K245" s="1" t="s">
        <v>47</v>
      </c>
      <c r="L245" s="11" t="s">
        <v>140</v>
      </c>
      <c r="M245" s="11" t="s">
        <v>216</v>
      </c>
      <c r="N245" s="11" t="s">
        <v>77</v>
      </c>
      <c r="O245" s="11" t="s">
        <v>50</v>
      </c>
      <c r="P245" s="11" t="s">
        <v>51</v>
      </c>
      <c r="Q245" s="11" t="s">
        <v>78</v>
      </c>
      <c r="R245" s="11" t="n">
        <v>2</v>
      </c>
      <c r="S245" s="11" t="s">
        <v>53</v>
      </c>
      <c r="T245" s="11" t="s">
        <v>219</v>
      </c>
      <c r="U245" s="11" t="n">
        <v>2</v>
      </c>
      <c r="V245" s="11" t="s">
        <v>106</v>
      </c>
      <c r="W245" s="11" t="n">
        <f aca="false">R245*U245</f>
        <v>4</v>
      </c>
      <c r="X245" s="20" t="n">
        <v>830000000</v>
      </c>
      <c r="Y245" s="13" t="s">
        <v>210</v>
      </c>
      <c r="Z245" s="20" t="n">
        <f aca="false">X245/10</f>
        <v>83000000</v>
      </c>
      <c r="AA245" s="11" t="n">
        <v>5</v>
      </c>
      <c r="AB245" s="20" t="n">
        <v>564000000</v>
      </c>
      <c r="AC245" s="13" t="s">
        <v>210</v>
      </c>
      <c r="AD245" s="20" t="n">
        <f aca="false">AB245/10</f>
        <v>56400000</v>
      </c>
      <c r="AE245" s="11" t="n">
        <v>5</v>
      </c>
      <c r="AF245" s="11" t="n">
        <f aca="false">LN(AB245/X245)</f>
        <v>-0.386371449292585</v>
      </c>
      <c r="AG245" s="11" t="n">
        <f aca="false">((AD245)^2/((AB245)^2 * AE245)) + ((Z245)^2/((X245)^2 * AA245))</f>
        <v>0.004</v>
      </c>
      <c r="AH245" s="11" t="n">
        <f aca="false">1/AG245</f>
        <v>250</v>
      </c>
      <c r="AI245" s="11" t="n">
        <f aca="false">AH245/6</f>
        <v>41.6666666666667</v>
      </c>
      <c r="AJ245" s="11" t="n">
        <f aca="false">AF245*AI245</f>
        <v>-16.098810387191</v>
      </c>
      <c r="AK245" s="11" t="s">
        <v>148</v>
      </c>
      <c r="AL245" s="11" t="s">
        <v>149</v>
      </c>
      <c r="AM245" s="11" t="s">
        <v>64</v>
      </c>
      <c r="AN245" s="11" t="s">
        <v>58</v>
      </c>
      <c r="AO245" s="11" t="s">
        <v>93</v>
      </c>
      <c r="AP245" s="11" t="s">
        <v>207</v>
      </c>
      <c r="AQ245" s="11" t="s">
        <v>218</v>
      </c>
    </row>
    <row r="246" customFormat="false" ht="13.8" hidden="false" customHeight="false" outlineLevel="0" collapsed="false">
      <c r="A246" s="11" t="s">
        <v>215</v>
      </c>
      <c r="B246" s="11" t="n">
        <v>15</v>
      </c>
      <c r="C246" s="11" t="s">
        <v>72</v>
      </c>
      <c r="D246" s="11" t="n">
        <v>2014</v>
      </c>
      <c r="E246" s="11" t="s">
        <v>101</v>
      </c>
      <c r="F246" s="11" t="s">
        <v>110</v>
      </c>
      <c r="G246" s="1" t="n">
        <v>16</v>
      </c>
      <c r="H246" s="1" t="n">
        <v>1150</v>
      </c>
      <c r="I246" s="1" t="n">
        <f aca="false">(G246 +10) / (H246/1000)</f>
        <v>22.6086956521739</v>
      </c>
      <c r="J246" s="1" t="n">
        <v>7</v>
      </c>
      <c r="K246" s="1" t="s">
        <v>47</v>
      </c>
      <c r="L246" s="11" t="s">
        <v>140</v>
      </c>
      <c r="M246" s="11" t="s">
        <v>216</v>
      </c>
      <c r="N246" s="11" t="s">
        <v>77</v>
      </c>
      <c r="O246" s="11" t="s">
        <v>50</v>
      </c>
      <c r="P246" s="11" t="s">
        <v>51</v>
      </c>
      <c r="Q246" s="11" t="s">
        <v>78</v>
      </c>
      <c r="R246" s="11" t="n">
        <v>2</v>
      </c>
      <c r="S246" s="11" t="s">
        <v>53</v>
      </c>
      <c r="T246" s="11" t="s">
        <v>219</v>
      </c>
      <c r="U246" s="11" t="n">
        <v>2</v>
      </c>
      <c r="V246" s="11" t="s">
        <v>106</v>
      </c>
      <c r="W246" s="11" t="n">
        <f aca="false">R246*U246</f>
        <v>4</v>
      </c>
      <c r="X246" s="21" t="n">
        <v>1100000000</v>
      </c>
      <c r="Y246" s="14" t="s">
        <v>210</v>
      </c>
      <c r="Z246" s="20" t="n">
        <f aca="false">X246/10</f>
        <v>110000000</v>
      </c>
      <c r="AA246" s="15" t="n">
        <v>5</v>
      </c>
      <c r="AB246" s="20" t="n">
        <v>594000000</v>
      </c>
      <c r="AC246" s="13" t="s">
        <v>210</v>
      </c>
      <c r="AD246" s="20" t="n">
        <f aca="false">AB246/10</f>
        <v>59400000</v>
      </c>
      <c r="AE246" s="11" t="n">
        <v>5</v>
      </c>
      <c r="AF246" s="11" t="n">
        <f aca="false">LN(AB246/X246)</f>
        <v>-0.616186139423817</v>
      </c>
      <c r="AG246" s="11" t="n">
        <f aca="false">((AD246)^2/((AB246)^2 * AE246)) + ((Z246)^2/((X246)^2 * AA246))</f>
        <v>0.004</v>
      </c>
      <c r="AH246" s="11" t="n">
        <f aca="false">1/AG246</f>
        <v>250</v>
      </c>
      <c r="AI246" s="11" t="n">
        <f aca="false">AH246/6</f>
        <v>41.6666666666667</v>
      </c>
      <c r="AJ246" s="11" t="n">
        <f aca="false">AF246*AI246</f>
        <v>-25.6744224759924</v>
      </c>
      <c r="AK246" s="11" t="s">
        <v>148</v>
      </c>
      <c r="AL246" s="11" t="s">
        <v>149</v>
      </c>
      <c r="AM246" s="11" t="s">
        <v>64</v>
      </c>
      <c r="AN246" s="11" t="s">
        <v>58</v>
      </c>
      <c r="AO246" s="11" t="s">
        <v>93</v>
      </c>
      <c r="AP246" s="11" t="s">
        <v>207</v>
      </c>
      <c r="AQ246" s="11" t="s">
        <v>218</v>
      </c>
    </row>
    <row r="247" customFormat="false" ht="13.8" hidden="false" customHeight="false" outlineLevel="0" collapsed="false">
      <c r="A247" s="11" t="s">
        <v>215</v>
      </c>
      <c r="B247" s="11" t="n">
        <v>15</v>
      </c>
      <c r="C247" s="11" t="s">
        <v>72</v>
      </c>
      <c r="D247" s="11" t="n">
        <v>2014</v>
      </c>
      <c r="E247" s="11" t="s">
        <v>101</v>
      </c>
      <c r="F247" s="11" t="s">
        <v>46</v>
      </c>
      <c r="G247" s="1" t="n">
        <v>16</v>
      </c>
      <c r="H247" s="1" t="n">
        <v>1150</v>
      </c>
      <c r="I247" s="1" t="n">
        <f aca="false">(G247 +10) / (H247/1000)</f>
        <v>22.6086956521739</v>
      </c>
      <c r="J247" s="1" t="n">
        <v>7</v>
      </c>
      <c r="K247" s="1" t="s">
        <v>47</v>
      </c>
      <c r="L247" s="11" t="s">
        <v>140</v>
      </c>
      <c r="M247" s="11" t="s">
        <v>216</v>
      </c>
      <c r="N247" s="11" t="s">
        <v>77</v>
      </c>
      <c r="O247" s="11" t="s">
        <v>50</v>
      </c>
      <c r="P247" s="11" t="s">
        <v>51</v>
      </c>
      <c r="Q247" s="11" t="s">
        <v>78</v>
      </c>
      <c r="R247" s="11" t="n">
        <v>2</v>
      </c>
      <c r="S247" s="11" t="s">
        <v>53</v>
      </c>
      <c r="T247" s="11" t="s">
        <v>220</v>
      </c>
      <c r="U247" s="11" t="n">
        <v>2</v>
      </c>
      <c r="V247" s="11" t="s">
        <v>106</v>
      </c>
      <c r="W247" s="11" t="n">
        <f aca="false">R247*U247</f>
        <v>4</v>
      </c>
      <c r="X247" s="20" t="n">
        <v>1010000000</v>
      </c>
      <c r="Y247" s="13" t="s">
        <v>210</v>
      </c>
      <c r="Z247" s="20" t="n">
        <f aca="false">X247/10</f>
        <v>101000000</v>
      </c>
      <c r="AA247" s="11" t="n">
        <v>5</v>
      </c>
      <c r="AB247" s="20" t="n">
        <v>1890000000</v>
      </c>
      <c r="AC247" s="13" t="s">
        <v>210</v>
      </c>
      <c r="AD247" s="20" t="n">
        <f aca="false">AB247/10</f>
        <v>189000000</v>
      </c>
      <c r="AE247" s="11" t="n">
        <v>5</v>
      </c>
      <c r="AF247" s="11" t="n">
        <f aca="false">LN(AB247/X247)</f>
        <v>0.626626498218383</v>
      </c>
      <c r="AG247" s="11" t="n">
        <f aca="false">((AD247)^2/((AB247)^2 * AE247)) + ((Z247)^2/((X247)^2 * AA247))</f>
        <v>0.004</v>
      </c>
      <c r="AH247" s="11" t="n">
        <f aca="false">1/AG247</f>
        <v>250</v>
      </c>
      <c r="AI247" s="11" t="n">
        <f aca="false">AH247/6</f>
        <v>41.6666666666667</v>
      </c>
      <c r="AJ247" s="11" t="n">
        <f aca="false">AF247*AI247</f>
        <v>26.109437425766</v>
      </c>
      <c r="AK247" s="11" t="s">
        <v>148</v>
      </c>
      <c r="AL247" s="11" t="s">
        <v>149</v>
      </c>
      <c r="AM247" s="11" t="s">
        <v>64</v>
      </c>
      <c r="AN247" s="11" t="s">
        <v>58</v>
      </c>
      <c r="AO247" s="11" t="s">
        <v>93</v>
      </c>
      <c r="AP247" s="11" t="s">
        <v>207</v>
      </c>
      <c r="AQ247" s="11" t="s">
        <v>218</v>
      </c>
    </row>
    <row r="248" customFormat="false" ht="13.8" hidden="false" customHeight="false" outlineLevel="0" collapsed="false">
      <c r="A248" s="11" t="s">
        <v>215</v>
      </c>
      <c r="B248" s="11" t="n">
        <v>15</v>
      </c>
      <c r="C248" s="11" t="s">
        <v>72</v>
      </c>
      <c r="D248" s="11" t="n">
        <v>2014</v>
      </c>
      <c r="E248" s="11" t="s">
        <v>101</v>
      </c>
      <c r="F248" s="11" t="s">
        <v>110</v>
      </c>
      <c r="G248" s="1" t="n">
        <v>16</v>
      </c>
      <c r="H248" s="1" t="n">
        <v>1150</v>
      </c>
      <c r="I248" s="1" t="n">
        <f aca="false">(G248 +10) / (H248/1000)</f>
        <v>22.6086956521739</v>
      </c>
      <c r="J248" s="1" t="n">
        <v>7</v>
      </c>
      <c r="K248" s="1" t="s">
        <v>47</v>
      </c>
      <c r="L248" s="11" t="s">
        <v>140</v>
      </c>
      <c r="M248" s="11" t="s">
        <v>216</v>
      </c>
      <c r="N248" s="11" t="s">
        <v>77</v>
      </c>
      <c r="O248" s="11" t="s">
        <v>50</v>
      </c>
      <c r="P248" s="11" t="s">
        <v>51</v>
      </c>
      <c r="Q248" s="11" t="s">
        <v>78</v>
      </c>
      <c r="R248" s="11" t="n">
        <v>2</v>
      </c>
      <c r="S248" s="11" t="s">
        <v>53</v>
      </c>
      <c r="T248" s="11" t="s">
        <v>220</v>
      </c>
      <c r="U248" s="11" t="n">
        <v>2</v>
      </c>
      <c r="V248" s="11" t="s">
        <v>106</v>
      </c>
      <c r="W248" s="11" t="n">
        <f aca="false">R248*U248</f>
        <v>4</v>
      </c>
      <c r="X248" s="21" t="n">
        <v>2300000000</v>
      </c>
      <c r="Y248" s="14" t="s">
        <v>210</v>
      </c>
      <c r="Z248" s="20" t="n">
        <f aca="false">X248/10</f>
        <v>230000000</v>
      </c>
      <c r="AA248" s="15" t="n">
        <v>5</v>
      </c>
      <c r="AB248" s="20" t="n">
        <v>1460000000</v>
      </c>
      <c r="AC248" s="13" t="s">
        <v>210</v>
      </c>
      <c r="AD248" s="20" t="n">
        <f aca="false">AB248/10</f>
        <v>146000000</v>
      </c>
      <c r="AE248" s="11" t="n">
        <v>5</v>
      </c>
      <c r="AF248" s="11" t="n">
        <f aca="false">LN(AB248/X248)</f>
        <v>-0.454472687214859</v>
      </c>
      <c r="AG248" s="11" t="n">
        <f aca="false">((AD248)^2/((AB248)^2 * AE248)) + ((Z248)^2/((X248)^2 * AA248))</f>
        <v>0.004</v>
      </c>
      <c r="AH248" s="11" t="n">
        <f aca="false">1/AG248</f>
        <v>250</v>
      </c>
      <c r="AI248" s="11" t="n">
        <f aca="false">AH248/6</f>
        <v>41.6666666666667</v>
      </c>
      <c r="AJ248" s="11" t="n">
        <f aca="false">AF248*AI248</f>
        <v>-18.9363619672858</v>
      </c>
      <c r="AK248" s="11" t="s">
        <v>148</v>
      </c>
      <c r="AL248" s="11" t="s">
        <v>149</v>
      </c>
      <c r="AM248" s="11" t="s">
        <v>64</v>
      </c>
      <c r="AN248" s="11" t="s">
        <v>58</v>
      </c>
      <c r="AO248" s="11" t="s">
        <v>93</v>
      </c>
      <c r="AP248" s="11" t="s">
        <v>207</v>
      </c>
      <c r="AQ248" s="11" t="s">
        <v>218</v>
      </c>
    </row>
    <row r="249" customFormat="false" ht="13.8" hidden="false" customHeight="false" outlineLevel="0" collapsed="false">
      <c r="A249" s="11" t="s">
        <v>215</v>
      </c>
      <c r="B249" s="11" t="n">
        <v>15</v>
      </c>
      <c r="C249" s="11" t="s">
        <v>72</v>
      </c>
      <c r="D249" s="11" t="n">
        <v>2014</v>
      </c>
      <c r="E249" s="11" t="s">
        <v>101</v>
      </c>
      <c r="F249" s="11" t="s">
        <v>46</v>
      </c>
      <c r="G249" s="1" t="n">
        <v>16</v>
      </c>
      <c r="H249" s="1" t="n">
        <v>1150</v>
      </c>
      <c r="I249" s="1" t="n">
        <f aca="false">(G249 +10) / (H249/1000)</f>
        <v>22.6086956521739</v>
      </c>
      <c r="J249" s="1" t="n">
        <v>7</v>
      </c>
      <c r="K249" s="1" t="s">
        <v>47</v>
      </c>
      <c r="L249" s="11" t="s">
        <v>140</v>
      </c>
      <c r="M249" s="11" t="s">
        <v>216</v>
      </c>
      <c r="N249" s="11" t="s">
        <v>77</v>
      </c>
      <c r="O249" s="11" t="s">
        <v>50</v>
      </c>
      <c r="P249" s="11" t="s">
        <v>51</v>
      </c>
      <c r="Q249" s="11" t="s">
        <v>78</v>
      </c>
      <c r="R249" s="11" t="n">
        <v>2</v>
      </c>
      <c r="S249" s="11" t="s">
        <v>53</v>
      </c>
      <c r="T249" s="11" t="s">
        <v>217</v>
      </c>
      <c r="U249" s="11" t="n">
        <v>2</v>
      </c>
      <c r="V249" s="11" t="s">
        <v>106</v>
      </c>
      <c r="W249" s="11" t="n">
        <f aca="false">R249*U249</f>
        <v>4</v>
      </c>
      <c r="X249" s="13" t="n">
        <v>0.4</v>
      </c>
      <c r="Y249" s="13" t="n">
        <v>0.04</v>
      </c>
      <c r="Z249" s="13" t="n">
        <f aca="false">Y249*SQRT(AA249)</f>
        <v>0.0894427190999916</v>
      </c>
      <c r="AA249" s="11" t="n">
        <v>5</v>
      </c>
      <c r="AB249" s="13" t="n">
        <v>0.37</v>
      </c>
      <c r="AC249" s="13" t="n">
        <v>0.14</v>
      </c>
      <c r="AD249" s="13" t="n">
        <f aca="false">AC249*SQRT(AE249)</f>
        <v>0.313049516849971</v>
      </c>
      <c r="AE249" s="11" t="n">
        <v>5</v>
      </c>
      <c r="AF249" s="11" t="n">
        <f aca="false">LN(AB249/X249)</f>
        <v>-0.0779615414697119</v>
      </c>
      <c r="AG249" s="11" t="n">
        <f aca="false">((AD249)^2/((AB249)^2 * AE249)) + ((Z249)^2/((X249)^2 * AA249))</f>
        <v>0.153170197224251</v>
      </c>
      <c r="AH249" s="11" t="n">
        <f aca="false">1/AG249</f>
        <v>6.52868520196482</v>
      </c>
      <c r="AI249" s="11" t="n">
        <f aca="false">AH249/6</f>
        <v>1.08811420032747</v>
      </c>
      <c r="AJ249" s="11" t="n">
        <f aca="false">AF249*AI249</f>
        <v>-0.0848310603526124</v>
      </c>
      <c r="AK249" s="11" t="s">
        <v>221</v>
      </c>
      <c r="AL249" s="11" t="s">
        <v>69</v>
      </c>
      <c r="AM249" s="11" t="s">
        <v>70</v>
      </c>
      <c r="AN249" s="11" t="s">
        <v>58</v>
      </c>
      <c r="AO249" s="11" t="s">
        <v>93</v>
      </c>
      <c r="AP249" s="11" t="s">
        <v>191</v>
      </c>
      <c r="AQ249" s="11" t="s">
        <v>218</v>
      </c>
    </row>
    <row r="250" customFormat="false" ht="13.8" hidden="false" customHeight="false" outlineLevel="0" collapsed="false">
      <c r="A250" s="11" t="s">
        <v>215</v>
      </c>
      <c r="B250" s="11" t="n">
        <v>15</v>
      </c>
      <c r="C250" s="11" t="s">
        <v>72</v>
      </c>
      <c r="D250" s="11" t="n">
        <v>2014</v>
      </c>
      <c r="E250" s="11" t="s">
        <v>101</v>
      </c>
      <c r="F250" s="11" t="s">
        <v>110</v>
      </c>
      <c r="G250" s="1" t="n">
        <v>16</v>
      </c>
      <c r="H250" s="1" t="n">
        <v>1150</v>
      </c>
      <c r="I250" s="1" t="n">
        <f aca="false">(G250 +10) / (H250/1000)</f>
        <v>22.6086956521739</v>
      </c>
      <c r="J250" s="1" t="n">
        <v>7</v>
      </c>
      <c r="K250" s="1" t="s">
        <v>47</v>
      </c>
      <c r="L250" s="11" t="s">
        <v>140</v>
      </c>
      <c r="M250" s="11" t="s">
        <v>216</v>
      </c>
      <c r="N250" s="11" t="s">
        <v>77</v>
      </c>
      <c r="O250" s="11" t="s">
        <v>50</v>
      </c>
      <c r="P250" s="11" t="s">
        <v>51</v>
      </c>
      <c r="Q250" s="11" t="s">
        <v>78</v>
      </c>
      <c r="R250" s="11" t="n">
        <v>2</v>
      </c>
      <c r="S250" s="11" t="s">
        <v>53</v>
      </c>
      <c r="T250" s="11" t="s">
        <v>217</v>
      </c>
      <c r="U250" s="11" t="n">
        <v>2</v>
      </c>
      <c r="V250" s="11" t="s">
        <v>106</v>
      </c>
      <c r="W250" s="11" t="n">
        <f aca="false">R250*U250</f>
        <v>4</v>
      </c>
      <c r="X250" s="14" t="n">
        <v>0.79</v>
      </c>
      <c r="Y250" s="14" t="n">
        <v>0.12</v>
      </c>
      <c r="Z250" s="13" t="n">
        <f aca="false">Y250*SQRT(AA250)</f>
        <v>0.268328157299975</v>
      </c>
      <c r="AA250" s="15" t="n">
        <v>5</v>
      </c>
      <c r="AB250" s="13" t="n">
        <v>0.7</v>
      </c>
      <c r="AC250" s="13" t="n">
        <v>0.1</v>
      </c>
      <c r="AD250" s="13" t="n">
        <f aca="false">AC250*SQRT(AE250)</f>
        <v>0.223606797749979</v>
      </c>
      <c r="AE250" s="11" t="n">
        <v>5</v>
      </c>
      <c r="AF250" s="11" t="n">
        <f aca="false">LN(AB250/X250)</f>
        <v>-0.120952610417663</v>
      </c>
      <c r="AG250" s="11" t="n">
        <f aca="false">((AD250)^2/((AB250)^2 * AE250)) + ((Z250)^2/((X250)^2 * AA250))</f>
        <v>0.0434813887099464</v>
      </c>
      <c r="AH250" s="11" t="n">
        <f aca="false">1/AG250</f>
        <v>22.9983454914642</v>
      </c>
      <c r="AI250" s="11" t="n">
        <f aca="false">AH250/6</f>
        <v>3.83305758191071</v>
      </c>
      <c r="AJ250" s="11" t="n">
        <f aca="false">AF250*AI250</f>
        <v>-0.463618320413315</v>
      </c>
      <c r="AK250" s="11" t="s">
        <v>221</v>
      </c>
      <c r="AL250" s="11" t="s">
        <v>69</v>
      </c>
      <c r="AM250" s="11" t="s">
        <v>70</v>
      </c>
      <c r="AN250" s="11" t="s">
        <v>58</v>
      </c>
      <c r="AO250" s="11" t="s">
        <v>93</v>
      </c>
      <c r="AP250" s="11" t="s">
        <v>191</v>
      </c>
      <c r="AQ250" s="11" t="s">
        <v>218</v>
      </c>
    </row>
    <row r="251" customFormat="false" ht="13.8" hidden="false" customHeight="false" outlineLevel="0" collapsed="false">
      <c r="A251" s="11" t="s">
        <v>215</v>
      </c>
      <c r="B251" s="11" t="n">
        <v>15</v>
      </c>
      <c r="C251" s="11" t="s">
        <v>72</v>
      </c>
      <c r="D251" s="11" t="n">
        <v>2014</v>
      </c>
      <c r="E251" s="11" t="s">
        <v>101</v>
      </c>
      <c r="F251" s="11" t="s">
        <v>46</v>
      </c>
      <c r="G251" s="1" t="n">
        <v>16</v>
      </c>
      <c r="H251" s="1" t="n">
        <v>1150</v>
      </c>
      <c r="I251" s="1" t="n">
        <f aca="false">(G251 +10) / (H251/1000)</f>
        <v>22.6086956521739</v>
      </c>
      <c r="J251" s="1" t="n">
        <v>7</v>
      </c>
      <c r="K251" s="1" t="s">
        <v>47</v>
      </c>
      <c r="L251" s="11" t="s">
        <v>140</v>
      </c>
      <c r="M251" s="11" t="s">
        <v>216</v>
      </c>
      <c r="N251" s="11" t="s">
        <v>77</v>
      </c>
      <c r="O251" s="11" t="s">
        <v>50</v>
      </c>
      <c r="P251" s="11" t="s">
        <v>51</v>
      </c>
      <c r="Q251" s="11" t="s">
        <v>78</v>
      </c>
      <c r="R251" s="11" t="n">
        <v>2</v>
      </c>
      <c r="S251" s="11" t="s">
        <v>53</v>
      </c>
      <c r="T251" s="11" t="s">
        <v>219</v>
      </c>
      <c r="U251" s="11" t="n">
        <v>2</v>
      </c>
      <c r="V251" s="11" t="s">
        <v>106</v>
      </c>
      <c r="W251" s="11" t="n">
        <f aca="false">R251*U251</f>
        <v>4</v>
      </c>
      <c r="X251" s="13" t="n">
        <v>0.24</v>
      </c>
      <c r="Y251" s="13" t="n">
        <v>0.08</v>
      </c>
      <c r="Z251" s="13" t="n">
        <f aca="false">Y251*SQRT(AA251)</f>
        <v>0.178885438199983</v>
      </c>
      <c r="AA251" s="11" t="n">
        <v>5</v>
      </c>
      <c r="AB251" s="13" t="n">
        <v>0.34</v>
      </c>
      <c r="AC251" s="13" t="n">
        <v>0.1</v>
      </c>
      <c r="AD251" s="13" t="n">
        <f aca="false">AC251*SQRT(AE251)</f>
        <v>0.223606797749979</v>
      </c>
      <c r="AE251" s="11" t="n">
        <v>5</v>
      </c>
      <c r="AF251" s="11" t="n">
        <f aca="false">LN(AB251/X251)</f>
        <v>0.348306694268216</v>
      </c>
      <c r="AG251" s="11" t="n">
        <f aca="false">((AD251)^2/((AB251)^2 * AE251)) + ((Z251)^2/((X251)^2 * AA251))</f>
        <v>0.19761630142253</v>
      </c>
      <c r="AH251" s="11" t="n">
        <f aca="false">1/AG251</f>
        <v>5.06031128404669</v>
      </c>
      <c r="AI251" s="11" t="n">
        <f aca="false">AH251/6</f>
        <v>0.843385214007781</v>
      </c>
      <c r="AJ251" s="11" t="n">
        <f aca="false">AF251*AI251</f>
        <v>0.293756715885742</v>
      </c>
      <c r="AK251" s="11" t="s">
        <v>221</v>
      </c>
      <c r="AL251" s="11" t="s">
        <v>69</v>
      </c>
      <c r="AM251" s="11" t="s">
        <v>70</v>
      </c>
      <c r="AN251" s="11" t="s">
        <v>58</v>
      </c>
      <c r="AO251" s="11" t="s">
        <v>93</v>
      </c>
      <c r="AP251" s="11" t="s">
        <v>191</v>
      </c>
      <c r="AQ251" s="11" t="s">
        <v>218</v>
      </c>
    </row>
    <row r="252" customFormat="false" ht="13.8" hidden="false" customHeight="false" outlineLevel="0" collapsed="false">
      <c r="A252" s="11" t="s">
        <v>215</v>
      </c>
      <c r="B252" s="11" t="n">
        <v>15</v>
      </c>
      <c r="C252" s="11" t="s">
        <v>72</v>
      </c>
      <c r="D252" s="11" t="n">
        <v>2014</v>
      </c>
      <c r="E252" s="11" t="s">
        <v>101</v>
      </c>
      <c r="F252" s="11" t="s">
        <v>110</v>
      </c>
      <c r="G252" s="1" t="n">
        <v>16</v>
      </c>
      <c r="H252" s="1" t="n">
        <v>1150</v>
      </c>
      <c r="I252" s="1" t="n">
        <f aca="false">(G252 +10) / (H252/1000)</f>
        <v>22.6086956521739</v>
      </c>
      <c r="J252" s="1" t="n">
        <v>7</v>
      </c>
      <c r="K252" s="1" t="s">
        <v>47</v>
      </c>
      <c r="L252" s="11" t="s">
        <v>140</v>
      </c>
      <c r="M252" s="11" t="s">
        <v>216</v>
      </c>
      <c r="N252" s="11" t="s">
        <v>77</v>
      </c>
      <c r="O252" s="11" t="s">
        <v>50</v>
      </c>
      <c r="P252" s="11" t="s">
        <v>51</v>
      </c>
      <c r="Q252" s="11" t="s">
        <v>78</v>
      </c>
      <c r="R252" s="11" t="n">
        <v>2</v>
      </c>
      <c r="S252" s="11" t="s">
        <v>53</v>
      </c>
      <c r="T252" s="11" t="s">
        <v>219</v>
      </c>
      <c r="U252" s="11" t="n">
        <v>2</v>
      </c>
      <c r="V252" s="11" t="s">
        <v>106</v>
      </c>
      <c r="W252" s="11" t="n">
        <f aca="false">R252*U252</f>
        <v>4</v>
      </c>
      <c r="X252" s="14" t="n">
        <v>0.49</v>
      </c>
      <c r="Y252" s="14" t="n">
        <v>0.15</v>
      </c>
      <c r="Z252" s="13" t="n">
        <f aca="false">Y252*SQRT(AA252)</f>
        <v>0.335410196624968</v>
      </c>
      <c r="AA252" s="15" t="n">
        <v>5</v>
      </c>
      <c r="AB252" s="13" t="n">
        <v>0.46</v>
      </c>
      <c r="AC252" s="13" t="n">
        <v>0.04</v>
      </c>
      <c r="AD252" s="13" t="n">
        <f aca="false">AC252*SQRT(AE252)</f>
        <v>0.0894427190999916</v>
      </c>
      <c r="AE252" s="11" t="n">
        <v>5</v>
      </c>
      <c r="AF252" s="11" t="n">
        <f aca="false">LN(AB252/X252)</f>
        <v>-0.0631789016215316</v>
      </c>
      <c r="AG252" s="11" t="n">
        <f aca="false">((AD252)^2/((AB252)^2 * AE252)) + ((Z252)^2/((X252)^2 * AA252))</f>
        <v>0.101272390442231</v>
      </c>
      <c r="AH252" s="11" t="n">
        <f aca="false">1/AG252</f>
        <v>9.87435959231585</v>
      </c>
      <c r="AI252" s="11" t="n">
        <f aca="false">AH252/6</f>
        <v>1.64572659871931</v>
      </c>
      <c r="AJ252" s="11" t="n">
        <f aca="false">AF252*AI252</f>
        <v>-0.103975198876425</v>
      </c>
      <c r="AK252" s="11" t="s">
        <v>221</v>
      </c>
      <c r="AL252" s="11" t="s">
        <v>69</v>
      </c>
      <c r="AM252" s="11" t="s">
        <v>70</v>
      </c>
      <c r="AN252" s="11" t="s">
        <v>58</v>
      </c>
      <c r="AO252" s="11" t="s">
        <v>93</v>
      </c>
      <c r="AP252" s="11" t="s">
        <v>191</v>
      </c>
      <c r="AQ252" s="11" t="s">
        <v>218</v>
      </c>
    </row>
    <row r="253" customFormat="false" ht="13.8" hidden="false" customHeight="false" outlineLevel="0" collapsed="false">
      <c r="A253" s="11" t="s">
        <v>215</v>
      </c>
      <c r="B253" s="11" t="n">
        <v>15</v>
      </c>
      <c r="C253" s="11" t="s">
        <v>72</v>
      </c>
      <c r="D253" s="11" t="n">
        <v>2014</v>
      </c>
      <c r="E253" s="11" t="s">
        <v>101</v>
      </c>
      <c r="F253" s="11" t="s">
        <v>46</v>
      </c>
      <c r="G253" s="1" t="n">
        <v>16</v>
      </c>
      <c r="H253" s="1" t="n">
        <v>1150</v>
      </c>
      <c r="I253" s="1" t="n">
        <f aca="false">(G253 +10) / (H253/1000)</f>
        <v>22.6086956521739</v>
      </c>
      <c r="J253" s="1" t="n">
        <v>7</v>
      </c>
      <c r="K253" s="1" t="s">
        <v>47</v>
      </c>
      <c r="L253" s="11" t="s">
        <v>140</v>
      </c>
      <c r="M253" s="11" t="s">
        <v>216</v>
      </c>
      <c r="N253" s="11" t="s">
        <v>77</v>
      </c>
      <c r="O253" s="11" t="s">
        <v>50</v>
      </c>
      <c r="P253" s="11" t="s">
        <v>51</v>
      </c>
      <c r="Q253" s="11" t="s">
        <v>78</v>
      </c>
      <c r="R253" s="11" t="n">
        <v>2</v>
      </c>
      <c r="S253" s="11" t="s">
        <v>53</v>
      </c>
      <c r="T253" s="11" t="s">
        <v>220</v>
      </c>
      <c r="U253" s="11" t="n">
        <v>2</v>
      </c>
      <c r="V253" s="11" t="s">
        <v>106</v>
      </c>
      <c r="W253" s="11" t="n">
        <f aca="false">R253*U253</f>
        <v>4</v>
      </c>
      <c r="X253" s="13" t="n">
        <v>0.45</v>
      </c>
      <c r="Y253" s="13" t="n">
        <v>0.18</v>
      </c>
      <c r="Z253" s="13" t="n">
        <f aca="false">Y253*SQRT(AA253)</f>
        <v>0.402492235949962</v>
      </c>
      <c r="AA253" s="11" t="n">
        <v>5</v>
      </c>
      <c r="AB253" s="13" t="n">
        <v>0.64</v>
      </c>
      <c r="AC253" s="13" t="n">
        <v>0.12</v>
      </c>
      <c r="AD253" s="13" t="n">
        <f aca="false">AC253*SQRT(AE253)</f>
        <v>0.268328157299975</v>
      </c>
      <c r="AE253" s="11" t="n">
        <v>5</v>
      </c>
      <c r="AF253" s="11" t="n">
        <f aca="false">LN(AB253/X253)</f>
        <v>0.352220593589352</v>
      </c>
      <c r="AG253" s="11" t="n">
        <f aca="false">((AD253)^2/((AB253)^2 * AE253)) + ((Z253)^2/((X253)^2 * AA253))</f>
        <v>0.19515625</v>
      </c>
      <c r="AH253" s="11" t="n">
        <f aca="false">1/AG253</f>
        <v>5.12409927942354</v>
      </c>
      <c r="AI253" s="11" t="n">
        <f aca="false">AH253/6</f>
        <v>0.85401654657059</v>
      </c>
      <c r="AJ253" s="11" t="n">
        <f aca="false">AF253*AI253</f>
        <v>0.300802214968222</v>
      </c>
      <c r="AK253" s="11" t="s">
        <v>221</v>
      </c>
      <c r="AL253" s="11" t="s">
        <v>69</v>
      </c>
      <c r="AM253" s="11" t="s">
        <v>70</v>
      </c>
      <c r="AN253" s="11" t="s">
        <v>58</v>
      </c>
      <c r="AO253" s="11" t="s">
        <v>93</v>
      </c>
      <c r="AP253" s="11" t="s">
        <v>191</v>
      </c>
      <c r="AQ253" s="11" t="s">
        <v>218</v>
      </c>
    </row>
    <row r="254" customFormat="false" ht="13.8" hidden="false" customHeight="false" outlineLevel="0" collapsed="false">
      <c r="A254" s="11" t="s">
        <v>215</v>
      </c>
      <c r="B254" s="11" t="n">
        <v>15</v>
      </c>
      <c r="C254" s="11" t="s">
        <v>72</v>
      </c>
      <c r="D254" s="11" t="n">
        <v>2014</v>
      </c>
      <c r="E254" s="11" t="s">
        <v>101</v>
      </c>
      <c r="F254" s="11" t="s">
        <v>110</v>
      </c>
      <c r="G254" s="1" t="n">
        <v>16</v>
      </c>
      <c r="H254" s="1" t="n">
        <v>1150</v>
      </c>
      <c r="I254" s="1" t="n">
        <f aca="false">(G254 +10) / (H254/1000)</f>
        <v>22.6086956521739</v>
      </c>
      <c r="J254" s="1" t="n">
        <v>7</v>
      </c>
      <c r="K254" s="1" t="s">
        <v>47</v>
      </c>
      <c r="L254" s="11" t="s">
        <v>140</v>
      </c>
      <c r="M254" s="11" t="s">
        <v>216</v>
      </c>
      <c r="N254" s="11" t="s">
        <v>77</v>
      </c>
      <c r="O254" s="11" t="s">
        <v>50</v>
      </c>
      <c r="P254" s="11" t="s">
        <v>51</v>
      </c>
      <c r="Q254" s="11" t="s">
        <v>78</v>
      </c>
      <c r="R254" s="11" t="n">
        <v>2</v>
      </c>
      <c r="S254" s="11" t="s">
        <v>53</v>
      </c>
      <c r="T254" s="11" t="s">
        <v>220</v>
      </c>
      <c r="U254" s="11" t="n">
        <v>2</v>
      </c>
      <c r="V254" s="11" t="s">
        <v>106</v>
      </c>
      <c r="W254" s="11" t="n">
        <f aca="false">R254*U254</f>
        <v>4</v>
      </c>
      <c r="X254" s="14" t="n">
        <v>0.76</v>
      </c>
      <c r="Y254" s="14" t="n">
        <v>0.2</v>
      </c>
      <c r="Z254" s="13" t="n">
        <f aca="false">Y254*SQRT(AA254)</f>
        <v>0.447213595499958</v>
      </c>
      <c r="AA254" s="15" t="n">
        <v>5</v>
      </c>
      <c r="AB254" s="13" t="n">
        <v>0.77</v>
      </c>
      <c r="AC254" s="13" t="n">
        <v>0.17</v>
      </c>
      <c r="AD254" s="13" t="n">
        <f aca="false">AC254*SQRT(AE254)</f>
        <v>0.380131556174964</v>
      </c>
      <c r="AE254" s="11" t="n">
        <v>5</v>
      </c>
      <c r="AF254" s="11" t="n">
        <f aca="false">LN(AB254/X254)</f>
        <v>0.0130720815673527</v>
      </c>
      <c r="AG254" s="11" t="n">
        <f aca="false">((AD254)^2/((AB254)^2 * AE254)) + ((Z254)^2/((X254)^2 * AA254))</f>
        <v>0.117995541890207</v>
      </c>
      <c r="AH254" s="11" t="n">
        <f aca="false">1/AG254</f>
        <v>8.47489645778723</v>
      </c>
      <c r="AI254" s="11" t="n">
        <f aca="false">AH254/6</f>
        <v>1.41248274296454</v>
      </c>
      <c r="AJ254" s="11" t="n">
        <f aca="false">AF254*AI254</f>
        <v>0.0184640896285105</v>
      </c>
      <c r="AK254" s="11" t="s">
        <v>221</v>
      </c>
      <c r="AL254" s="11" t="s">
        <v>69</v>
      </c>
      <c r="AM254" s="11" t="s">
        <v>70</v>
      </c>
      <c r="AN254" s="11" t="s">
        <v>58</v>
      </c>
      <c r="AO254" s="11" t="s">
        <v>93</v>
      </c>
      <c r="AP254" s="11" t="s">
        <v>191</v>
      </c>
      <c r="AQ254" s="11" t="s">
        <v>218</v>
      </c>
    </row>
    <row r="255" customFormat="false" ht="13.8" hidden="false" customHeight="false" outlineLevel="0" collapsed="false">
      <c r="A255" s="11" t="s">
        <v>222</v>
      </c>
      <c r="B255" s="11" t="n">
        <v>16</v>
      </c>
      <c r="C255" s="11" t="s">
        <v>223</v>
      </c>
      <c r="D255" s="11" t="n">
        <v>2012</v>
      </c>
      <c r="E255" s="11" t="s">
        <v>88</v>
      </c>
      <c r="F255" s="11" t="s">
        <v>46</v>
      </c>
      <c r="G255" s="1" t="n">
        <v>14.75</v>
      </c>
      <c r="H255" s="1" t="n">
        <v>402</v>
      </c>
      <c r="I255" s="1" t="n">
        <f aca="false">(G255 +10) / (H255/1000)</f>
        <v>61.5671641791045</v>
      </c>
      <c r="J255" s="1" t="n">
        <v>6.7</v>
      </c>
      <c r="K255" s="1" t="s">
        <v>47</v>
      </c>
      <c r="L255" s="11" t="s">
        <v>89</v>
      </c>
      <c r="M255" s="11" t="s">
        <v>224</v>
      </c>
      <c r="N255" s="11" t="s">
        <v>77</v>
      </c>
      <c r="O255" s="11" t="s">
        <v>77</v>
      </c>
      <c r="P255" s="11" t="s">
        <v>91</v>
      </c>
      <c r="Q255" s="11" t="s">
        <v>78</v>
      </c>
      <c r="R255" s="11" t="n">
        <v>1</v>
      </c>
      <c r="S255" s="11" t="s">
        <v>79</v>
      </c>
      <c r="T255" s="11" t="n">
        <v>2001</v>
      </c>
      <c r="U255" s="11" t="n">
        <v>6</v>
      </c>
      <c r="V255" s="11" t="s">
        <v>54</v>
      </c>
      <c r="W255" s="11" t="n">
        <f aca="false">R255*U255</f>
        <v>6</v>
      </c>
      <c r="X255" s="13" t="n">
        <v>3.66</v>
      </c>
      <c r="Y255" s="13" t="n">
        <v>0.69</v>
      </c>
      <c r="Z255" s="13" t="n">
        <f aca="false">Y255*SQRT(AA255)</f>
        <v>1.95161471607487</v>
      </c>
      <c r="AA255" s="11" t="n">
        <v>8</v>
      </c>
      <c r="AB255" s="13" t="n">
        <v>3.62</v>
      </c>
      <c r="AC255" s="13" t="n">
        <v>0.37</v>
      </c>
      <c r="AD255" s="13" t="n">
        <f aca="false">AC255*SQRT(AE255)</f>
        <v>1.04651803615609</v>
      </c>
      <c r="AE255" s="11" t="n">
        <v>8</v>
      </c>
      <c r="AF255" s="11" t="n">
        <f aca="false">LN(AB255/X255)</f>
        <v>-0.0109891215755952</v>
      </c>
      <c r="AG255" s="11" t="n">
        <f aca="false">((AD255)^2/((AB255)^2 * AE255)) + ((Z255)^2/((X255)^2 * AA255))</f>
        <v>0.0459883939025598</v>
      </c>
      <c r="AH255" s="11" t="n">
        <f aca="false">1/AG255</f>
        <v>21.7446167421893</v>
      </c>
      <c r="AI255" s="11" t="n">
        <f aca="false">AH255/6</f>
        <v>3.62410279036489</v>
      </c>
      <c r="AJ255" s="11" t="n">
        <f aca="false">AF255*AI255</f>
        <v>-0.0398257061657736</v>
      </c>
      <c r="AK255" s="11" t="s">
        <v>55</v>
      </c>
      <c r="AL255" s="11" t="s">
        <v>56</v>
      </c>
      <c r="AM255" s="11" t="s">
        <v>64</v>
      </c>
      <c r="AN255" s="11" t="s">
        <v>58</v>
      </c>
      <c r="AO255" s="11" t="s">
        <v>93</v>
      </c>
      <c r="AP255" s="11" t="s">
        <v>142</v>
      </c>
      <c r="AQ255" s="11" t="s">
        <v>225</v>
      </c>
    </row>
    <row r="256" customFormat="false" ht="13.8" hidden="false" customHeight="false" outlineLevel="0" collapsed="false">
      <c r="A256" s="11" t="s">
        <v>222</v>
      </c>
      <c r="B256" s="11" t="n">
        <v>16</v>
      </c>
      <c r="C256" s="11" t="s">
        <v>223</v>
      </c>
      <c r="D256" s="11" t="n">
        <v>2012</v>
      </c>
      <c r="E256" s="11" t="s">
        <v>88</v>
      </c>
      <c r="F256" s="11" t="s">
        <v>46</v>
      </c>
      <c r="G256" s="1" t="n">
        <v>14.75</v>
      </c>
      <c r="H256" s="1" t="n">
        <v>402</v>
      </c>
      <c r="I256" s="1" t="n">
        <f aca="false">(G256 +10) / (H256/1000)</f>
        <v>61.5671641791045</v>
      </c>
      <c r="J256" s="1" t="n">
        <v>6.7</v>
      </c>
      <c r="K256" s="1" t="s">
        <v>47</v>
      </c>
      <c r="L256" s="11" t="s">
        <v>89</v>
      </c>
      <c r="M256" s="11" t="s">
        <v>224</v>
      </c>
      <c r="N256" s="11" t="s">
        <v>77</v>
      </c>
      <c r="O256" s="11" t="s">
        <v>77</v>
      </c>
      <c r="P256" s="11" t="s">
        <v>91</v>
      </c>
      <c r="Q256" s="11" t="s">
        <v>78</v>
      </c>
      <c r="R256" s="11" t="n">
        <v>1</v>
      </c>
      <c r="S256" s="11" t="s">
        <v>79</v>
      </c>
      <c r="T256" s="11" t="n">
        <v>2002</v>
      </c>
      <c r="U256" s="11" t="n">
        <v>6</v>
      </c>
      <c r="V256" s="11" t="s">
        <v>54</v>
      </c>
      <c r="W256" s="11" t="n">
        <f aca="false">R256*U256</f>
        <v>6</v>
      </c>
      <c r="X256" s="13" t="n">
        <v>7.71</v>
      </c>
      <c r="Y256" s="13" t="n">
        <v>0.53</v>
      </c>
      <c r="Z256" s="13" t="n">
        <f aca="false">Y256*SQRT(AA256)</f>
        <v>1.49906637611548</v>
      </c>
      <c r="AA256" s="11" t="n">
        <v>8</v>
      </c>
      <c r="AB256" s="13" t="n">
        <v>7.63</v>
      </c>
      <c r="AC256" s="13" t="n">
        <v>0.61</v>
      </c>
      <c r="AD256" s="13" t="n">
        <f aca="false">AC256*SQRT(AE256)</f>
        <v>1.72534054609518</v>
      </c>
      <c r="AE256" s="11" t="n">
        <v>8</v>
      </c>
      <c r="AF256" s="11" t="n">
        <f aca="false">LN(AB256/X256)</f>
        <v>-0.0104303422788724</v>
      </c>
      <c r="AG256" s="11" t="n">
        <f aca="false">((AD256)^2/((AB256)^2 * AE256)) + ((Z256)^2/((X256)^2 * AA256))</f>
        <v>0.0111170627478578</v>
      </c>
      <c r="AH256" s="11" t="n">
        <f aca="false">1/AG256</f>
        <v>89.9518175511508</v>
      </c>
      <c r="AI256" s="11" t="n">
        <f aca="false">AH256/6</f>
        <v>14.9919695918585</v>
      </c>
      <c r="AJ256" s="11" t="n">
        <f aca="false">AF256*AI256</f>
        <v>-0.156371374277531</v>
      </c>
      <c r="AK256" s="11" t="s">
        <v>55</v>
      </c>
      <c r="AL256" s="11" t="s">
        <v>56</v>
      </c>
      <c r="AM256" s="11" t="s">
        <v>64</v>
      </c>
      <c r="AN256" s="11" t="s">
        <v>58</v>
      </c>
      <c r="AO256" s="11" t="s">
        <v>93</v>
      </c>
      <c r="AP256" s="11" t="s">
        <v>142</v>
      </c>
      <c r="AQ256" s="11" t="s">
        <v>225</v>
      </c>
    </row>
    <row r="257" customFormat="false" ht="13.8" hidden="false" customHeight="false" outlineLevel="0" collapsed="false">
      <c r="A257" s="11" t="s">
        <v>222</v>
      </c>
      <c r="B257" s="11" t="n">
        <v>16</v>
      </c>
      <c r="C257" s="11" t="s">
        <v>223</v>
      </c>
      <c r="D257" s="11" t="n">
        <v>2012</v>
      </c>
      <c r="E257" s="11" t="s">
        <v>88</v>
      </c>
      <c r="F257" s="11" t="s">
        <v>46</v>
      </c>
      <c r="G257" s="1" t="n">
        <v>14.75</v>
      </c>
      <c r="H257" s="1" t="n">
        <v>402</v>
      </c>
      <c r="I257" s="1" t="n">
        <f aca="false">(G257 +10) / (H257/1000)</f>
        <v>61.5671641791045</v>
      </c>
      <c r="J257" s="1" t="n">
        <v>6.7</v>
      </c>
      <c r="K257" s="1" t="s">
        <v>47</v>
      </c>
      <c r="L257" s="11" t="s">
        <v>89</v>
      </c>
      <c r="M257" s="11" t="s">
        <v>224</v>
      </c>
      <c r="N257" s="11" t="s">
        <v>77</v>
      </c>
      <c r="O257" s="11" t="s">
        <v>77</v>
      </c>
      <c r="P257" s="11" t="s">
        <v>91</v>
      </c>
      <c r="Q257" s="11" t="s">
        <v>78</v>
      </c>
      <c r="R257" s="11" t="n">
        <v>1</v>
      </c>
      <c r="S257" s="11" t="s">
        <v>79</v>
      </c>
      <c r="T257" s="11" t="n">
        <v>2003</v>
      </c>
      <c r="U257" s="11" t="n">
        <v>6</v>
      </c>
      <c r="V257" s="11" t="s">
        <v>54</v>
      </c>
      <c r="W257" s="11" t="n">
        <f aca="false">R257*U257</f>
        <v>6</v>
      </c>
      <c r="X257" s="13" t="n">
        <v>5</v>
      </c>
      <c r="Y257" s="13" t="n">
        <v>0.45</v>
      </c>
      <c r="Z257" s="13" t="n">
        <f aca="false">Y257*SQRT(AA257)</f>
        <v>1.27279220613579</v>
      </c>
      <c r="AA257" s="11" t="n">
        <v>8</v>
      </c>
      <c r="AB257" s="13" t="n">
        <v>5.61</v>
      </c>
      <c r="AC257" s="13" t="n">
        <v>0.6</v>
      </c>
      <c r="AD257" s="13" t="n">
        <f aca="false">AC257*SQRT(AE257)</f>
        <v>1.69705627484771</v>
      </c>
      <c r="AE257" s="11" t="n">
        <v>8</v>
      </c>
      <c r="AF257" s="11" t="n">
        <f aca="false">LN(AB257/X257)</f>
        <v>0.115112807100505</v>
      </c>
      <c r="AG257" s="11" t="n">
        <f aca="false">((AD257)^2/((AB257)^2 * AE257)) + ((Z257)^2/((X257)^2 * AA257))</f>
        <v>0.0195387028510967</v>
      </c>
      <c r="AH257" s="11" t="n">
        <f aca="false">1/AG257</f>
        <v>51.1804702502997</v>
      </c>
      <c r="AI257" s="11" t="n">
        <f aca="false">AH257/6</f>
        <v>8.53007837504994</v>
      </c>
      <c r="AJ257" s="11" t="n">
        <f aca="false">AF257*AI257</f>
        <v>0.981921266539313</v>
      </c>
      <c r="AK257" s="11" t="s">
        <v>55</v>
      </c>
      <c r="AL257" s="11" t="s">
        <v>56</v>
      </c>
      <c r="AM257" s="11" t="s">
        <v>64</v>
      </c>
      <c r="AN257" s="11" t="s">
        <v>58</v>
      </c>
      <c r="AO257" s="11" t="s">
        <v>93</v>
      </c>
      <c r="AP257" s="11" t="s">
        <v>142</v>
      </c>
      <c r="AQ257" s="11" t="s">
        <v>225</v>
      </c>
    </row>
    <row r="258" customFormat="false" ht="13.8" hidden="false" customHeight="false" outlineLevel="0" collapsed="false">
      <c r="A258" s="11" t="s">
        <v>222</v>
      </c>
      <c r="B258" s="11" t="n">
        <v>16</v>
      </c>
      <c r="C258" s="11" t="s">
        <v>223</v>
      </c>
      <c r="D258" s="11" t="n">
        <v>2012</v>
      </c>
      <c r="E258" s="11" t="s">
        <v>88</v>
      </c>
      <c r="F258" s="11" t="s">
        <v>46</v>
      </c>
      <c r="G258" s="1" t="n">
        <v>14.75</v>
      </c>
      <c r="H258" s="1" t="n">
        <v>402</v>
      </c>
      <c r="I258" s="1" t="n">
        <f aca="false">(G258 +10) / (H258/1000)</f>
        <v>61.5671641791045</v>
      </c>
      <c r="J258" s="1" t="n">
        <v>6.7</v>
      </c>
      <c r="K258" s="1" t="s">
        <v>47</v>
      </c>
      <c r="L258" s="11" t="s">
        <v>89</v>
      </c>
      <c r="M258" s="11" t="s">
        <v>224</v>
      </c>
      <c r="N258" s="11" t="s">
        <v>77</v>
      </c>
      <c r="O258" s="11" t="s">
        <v>77</v>
      </c>
      <c r="P258" s="11" t="s">
        <v>91</v>
      </c>
      <c r="Q258" s="11" t="s">
        <v>78</v>
      </c>
      <c r="R258" s="11" t="n">
        <v>1</v>
      </c>
      <c r="S258" s="11" t="s">
        <v>79</v>
      </c>
      <c r="T258" s="11" t="n">
        <v>2004</v>
      </c>
      <c r="U258" s="11" t="n">
        <v>6</v>
      </c>
      <c r="V258" s="11" t="s">
        <v>54</v>
      </c>
      <c r="W258" s="11" t="n">
        <f aca="false">R258*U258</f>
        <v>6</v>
      </c>
      <c r="X258" s="13" t="n">
        <v>3.1</v>
      </c>
      <c r="Y258" s="13" t="n">
        <v>0.81</v>
      </c>
      <c r="Z258" s="13" t="n">
        <f aca="false">Y258*SQRT(AA258)</f>
        <v>1.98408669165437</v>
      </c>
      <c r="AA258" s="11" t="n">
        <v>6</v>
      </c>
      <c r="AB258" s="13" t="n">
        <v>3.7</v>
      </c>
      <c r="AC258" s="13" t="n">
        <v>0.61</v>
      </c>
      <c r="AD258" s="13" t="n">
        <f aca="false">AC258*SQRT(AE258)</f>
        <v>1.49418874309774</v>
      </c>
      <c r="AE258" s="11" t="n">
        <v>6</v>
      </c>
      <c r="AF258" s="11" t="n">
        <f aca="false">LN(AB258/X258)</f>
        <v>0.176930708159078</v>
      </c>
      <c r="AG258" s="11" t="n">
        <f aca="false">((AD258)^2/((AB258)^2 * AE258)) + ((Z258)^2/((X258)^2 * AA258))</f>
        <v>0.0954530563412077</v>
      </c>
      <c r="AH258" s="11" t="n">
        <f aca="false">1/AG258</f>
        <v>10.4763539097731</v>
      </c>
      <c r="AI258" s="11" t="n">
        <f aca="false">AH258/6</f>
        <v>1.74605898496218</v>
      </c>
      <c r="AJ258" s="11" t="n">
        <f aca="false">AF258*AI258</f>
        <v>0.308931452696879</v>
      </c>
      <c r="AK258" s="11" t="s">
        <v>55</v>
      </c>
      <c r="AL258" s="11" t="s">
        <v>56</v>
      </c>
      <c r="AM258" s="11" t="s">
        <v>64</v>
      </c>
      <c r="AN258" s="11" t="s">
        <v>58</v>
      </c>
      <c r="AO258" s="11" t="s">
        <v>93</v>
      </c>
      <c r="AP258" s="11" t="s">
        <v>142</v>
      </c>
      <c r="AQ258" s="11" t="s">
        <v>225</v>
      </c>
    </row>
    <row r="259" customFormat="false" ht="13.8" hidden="false" customHeight="false" outlineLevel="0" collapsed="false">
      <c r="A259" s="11" t="s">
        <v>222</v>
      </c>
      <c r="B259" s="11" t="n">
        <v>16</v>
      </c>
      <c r="C259" s="11" t="s">
        <v>223</v>
      </c>
      <c r="D259" s="11" t="n">
        <v>2012</v>
      </c>
      <c r="E259" s="11" t="s">
        <v>88</v>
      </c>
      <c r="F259" s="11" t="s">
        <v>46</v>
      </c>
      <c r="G259" s="1" t="n">
        <v>14.75</v>
      </c>
      <c r="H259" s="1" t="n">
        <v>402</v>
      </c>
      <c r="I259" s="1" t="n">
        <f aca="false">(G259 +10) / (H259/1000)</f>
        <v>61.5671641791045</v>
      </c>
      <c r="J259" s="1" t="n">
        <v>6.7</v>
      </c>
      <c r="K259" s="1" t="s">
        <v>47</v>
      </c>
      <c r="L259" s="11" t="s">
        <v>89</v>
      </c>
      <c r="M259" s="11" t="s">
        <v>224</v>
      </c>
      <c r="N259" s="11" t="s">
        <v>77</v>
      </c>
      <c r="O259" s="11" t="s">
        <v>77</v>
      </c>
      <c r="P259" s="11" t="s">
        <v>91</v>
      </c>
      <c r="Q259" s="11" t="s">
        <v>78</v>
      </c>
      <c r="R259" s="11" t="n">
        <v>1</v>
      </c>
      <c r="S259" s="11" t="s">
        <v>79</v>
      </c>
      <c r="T259" s="11" t="n">
        <v>2005</v>
      </c>
      <c r="U259" s="11" t="n">
        <v>6</v>
      </c>
      <c r="V259" s="11" t="s">
        <v>54</v>
      </c>
      <c r="W259" s="11" t="n">
        <f aca="false">R259*U259</f>
        <v>6</v>
      </c>
      <c r="X259" s="13" t="n">
        <v>8</v>
      </c>
      <c r="Y259" s="13" t="n">
        <v>0.77</v>
      </c>
      <c r="Z259" s="13" t="n">
        <f aca="false">Y259*SQRT(AA259)</f>
        <v>1.88610710194305</v>
      </c>
      <c r="AA259" s="11" t="n">
        <v>6</v>
      </c>
      <c r="AB259" s="13" t="n">
        <v>8.2</v>
      </c>
      <c r="AC259" s="13" t="n">
        <v>0.65</v>
      </c>
      <c r="AD259" s="13" t="n">
        <f aca="false">AC259*SQRT(AE259)</f>
        <v>1.59216833280907</v>
      </c>
      <c r="AE259" s="11" t="n">
        <v>6</v>
      </c>
      <c r="AF259" s="11" t="n">
        <f aca="false">LN(AB259/X259)</f>
        <v>0.0246926125903714</v>
      </c>
      <c r="AG259" s="11" t="n">
        <f aca="false">((AD259)^2/((AB259)^2 * AE259)) + ((Z259)^2/((X259)^2 * AA259))</f>
        <v>0.0155475247248662</v>
      </c>
      <c r="AH259" s="11" t="n">
        <f aca="false">1/AG259</f>
        <v>64.3189200658181</v>
      </c>
      <c r="AI259" s="11" t="n">
        <f aca="false">AH259/6</f>
        <v>10.7198200109697</v>
      </c>
      <c r="AJ259" s="11" t="n">
        <f aca="false">AF259*AI259</f>
        <v>0.264700362569385</v>
      </c>
      <c r="AK259" s="11" t="s">
        <v>55</v>
      </c>
      <c r="AL259" s="11" t="s">
        <v>56</v>
      </c>
      <c r="AM259" s="11" t="s">
        <v>64</v>
      </c>
      <c r="AN259" s="11" t="s">
        <v>58</v>
      </c>
      <c r="AO259" s="11" t="s">
        <v>93</v>
      </c>
      <c r="AP259" s="11" t="s">
        <v>142</v>
      </c>
      <c r="AQ259" s="11" t="s">
        <v>225</v>
      </c>
    </row>
    <row r="260" customFormat="false" ht="13.8" hidden="false" customHeight="false" outlineLevel="0" collapsed="false">
      <c r="A260" s="11" t="s">
        <v>222</v>
      </c>
      <c r="B260" s="11" t="n">
        <v>16</v>
      </c>
      <c r="C260" s="11" t="s">
        <v>223</v>
      </c>
      <c r="D260" s="11" t="n">
        <v>2012</v>
      </c>
      <c r="E260" s="11" t="s">
        <v>88</v>
      </c>
      <c r="F260" s="11" t="s">
        <v>46</v>
      </c>
      <c r="G260" s="1" t="n">
        <v>14.75</v>
      </c>
      <c r="H260" s="1" t="n">
        <v>402</v>
      </c>
      <c r="I260" s="1" t="n">
        <f aca="false">(G260 +10) / (H260/1000)</f>
        <v>61.5671641791045</v>
      </c>
      <c r="J260" s="1" t="n">
        <v>6.7</v>
      </c>
      <c r="K260" s="1" t="s">
        <v>47</v>
      </c>
      <c r="L260" s="11" t="s">
        <v>89</v>
      </c>
      <c r="M260" s="11" t="s">
        <v>224</v>
      </c>
      <c r="N260" s="11" t="s">
        <v>77</v>
      </c>
      <c r="O260" s="11" t="s">
        <v>77</v>
      </c>
      <c r="P260" s="11" t="s">
        <v>91</v>
      </c>
      <c r="Q260" s="11" t="s">
        <v>78</v>
      </c>
      <c r="R260" s="11" t="n">
        <v>1</v>
      </c>
      <c r="S260" s="11" t="s">
        <v>79</v>
      </c>
      <c r="T260" s="11" t="n">
        <v>2006</v>
      </c>
      <c r="U260" s="11" t="n">
        <v>6</v>
      </c>
      <c r="V260" s="11" t="s">
        <v>54</v>
      </c>
      <c r="W260" s="11" t="n">
        <f aca="false">R260*U260</f>
        <v>6</v>
      </c>
      <c r="X260" s="13" t="n">
        <v>6.94</v>
      </c>
      <c r="Y260" s="13" t="n">
        <v>0.65</v>
      </c>
      <c r="Z260" s="13" t="n">
        <f aca="false">Y260*SQRT(AA260)</f>
        <v>1.59216833280907</v>
      </c>
      <c r="AA260" s="11" t="n">
        <v>6</v>
      </c>
      <c r="AB260" s="13" t="n">
        <v>5.08</v>
      </c>
      <c r="AC260" s="13" t="n">
        <v>0.69</v>
      </c>
      <c r="AD260" s="13" t="n">
        <f aca="false">AC260*SQRT(AE260)</f>
        <v>1.69014792252039</v>
      </c>
      <c r="AE260" s="11" t="n">
        <v>6</v>
      </c>
      <c r="AF260" s="11" t="n">
        <f aca="false">LN(AB260/X260)</f>
        <v>-0.311990512928323</v>
      </c>
      <c r="AG260" s="11" t="n">
        <f aca="false">((AD260)^2/((AB260)^2 * AE260)) + ((Z260)^2/((X260)^2 * AA260))</f>
        <v>0.0272210967012853</v>
      </c>
      <c r="AH260" s="11" t="n">
        <f aca="false">1/AG260</f>
        <v>36.7362127607733</v>
      </c>
      <c r="AI260" s="11" t="n">
        <f aca="false">AH260/6</f>
        <v>6.12270212679554</v>
      </c>
      <c r="AJ260" s="11" t="n">
        <f aca="false">AF260*AI260</f>
        <v>-1.91022497704628</v>
      </c>
      <c r="AK260" s="11" t="s">
        <v>55</v>
      </c>
      <c r="AL260" s="11" t="s">
        <v>56</v>
      </c>
      <c r="AM260" s="11" t="s">
        <v>64</v>
      </c>
      <c r="AN260" s="11" t="s">
        <v>58</v>
      </c>
      <c r="AO260" s="11" t="s">
        <v>93</v>
      </c>
      <c r="AP260" s="11" t="s">
        <v>142</v>
      </c>
      <c r="AQ260" s="11" t="s">
        <v>225</v>
      </c>
    </row>
    <row r="261" customFormat="false" ht="13.8" hidden="false" customHeight="false" outlineLevel="0" collapsed="false">
      <c r="A261" s="11" t="s">
        <v>222</v>
      </c>
      <c r="B261" s="11" t="n">
        <v>16</v>
      </c>
      <c r="C261" s="11" t="s">
        <v>223</v>
      </c>
      <c r="D261" s="11" t="n">
        <v>2012</v>
      </c>
      <c r="E261" s="11" t="s">
        <v>88</v>
      </c>
      <c r="F261" s="11" t="s">
        <v>46</v>
      </c>
      <c r="G261" s="1" t="n">
        <v>14.75</v>
      </c>
      <c r="H261" s="1" t="n">
        <v>402</v>
      </c>
      <c r="I261" s="1" t="n">
        <f aca="false">(G261 +10) / (H261/1000)</f>
        <v>61.5671641791045</v>
      </c>
      <c r="J261" s="1" t="n">
        <v>6.7</v>
      </c>
      <c r="K261" s="1" t="s">
        <v>47</v>
      </c>
      <c r="L261" s="11" t="s">
        <v>89</v>
      </c>
      <c r="M261" s="11" t="s">
        <v>224</v>
      </c>
      <c r="N261" s="11" t="s">
        <v>77</v>
      </c>
      <c r="O261" s="11" t="s">
        <v>77</v>
      </c>
      <c r="P261" s="11" t="s">
        <v>91</v>
      </c>
      <c r="Q261" s="11" t="s">
        <v>78</v>
      </c>
      <c r="R261" s="11" t="n">
        <v>1</v>
      </c>
      <c r="S261" s="11" t="s">
        <v>79</v>
      </c>
      <c r="T261" s="11" t="n">
        <v>2001</v>
      </c>
      <c r="U261" s="11" t="n">
        <v>6</v>
      </c>
      <c r="V261" s="11" t="s">
        <v>54</v>
      </c>
      <c r="W261" s="11" t="n">
        <f aca="false">R261*U261</f>
        <v>6</v>
      </c>
      <c r="X261" s="13" t="n">
        <v>5.04</v>
      </c>
      <c r="Y261" s="13" t="n">
        <v>0.26</v>
      </c>
      <c r="Z261" s="13" t="n">
        <f aca="false">Y261*SQRT(AA261)</f>
        <v>0.73539105243401</v>
      </c>
      <c r="AA261" s="11" t="n">
        <v>8</v>
      </c>
      <c r="AB261" s="13" t="n">
        <v>5.04</v>
      </c>
      <c r="AC261" s="13" t="n">
        <v>0.31</v>
      </c>
      <c r="AD261" s="13" t="n">
        <f aca="false">AC261*SQRT(AE261)</f>
        <v>0.876812408671319</v>
      </c>
      <c r="AE261" s="11" t="n">
        <v>8</v>
      </c>
      <c r="AF261" s="11" t="n">
        <f aca="false">LN(AB261/X261)</f>
        <v>0</v>
      </c>
      <c r="AG261" s="11" t="n">
        <f aca="false">((AD261)^2/((AB261)^2 * AE261)) + ((Z261)^2/((X261)^2 * AA261))</f>
        <v>0.00644447593852356</v>
      </c>
      <c r="AH261" s="11" t="n">
        <f aca="false">1/AG261</f>
        <v>155.171655467318</v>
      </c>
      <c r="AI261" s="11" t="n">
        <f aca="false">AH261/6</f>
        <v>25.8619425778864</v>
      </c>
      <c r="AJ261" s="11" t="n">
        <f aca="false">AF261*AI261</f>
        <v>0</v>
      </c>
      <c r="AK261" s="11" t="s">
        <v>55</v>
      </c>
      <c r="AL261" s="11" t="s">
        <v>56</v>
      </c>
      <c r="AM261" s="11" t="s">
        <v>67</v>
      </c>
      <c r="AN261" s="11" t="s">
        <v>58</v>
      </c>
      <c r="AO261" s="11" t="s">
        <v>93</v>
      </c>
      <c r="AP261" s="11" t="s">
        <v>142</v>
      </c>
      <c r="AQ261" s="11" t="s">
        <v>225</v>
      </c>
    </row>
    <row r="262" customFormat="false" ht="13.8" hidden="false" customHeight="false" outlineLevel="0" collapsed="false">
      <c r="A262" s="11" t="s">
        <v>222</v>
      </c>
      <c r="B262" s="11" t="n">
        <v>16</v>
      </c>
      <c r="C262" s="11" t="s">
        <v>223</v>
      </c>
      <c r="D262" s="11" t="n">
        <v>2012</v>
      </c>
      <c r="E262" s="11" t="s">
        <v>88</v>
      </c>
      <c r="F262" s="11" t="s">
        <v>46</v>
      </c>
      <c r="G262" s="1" t="n">
        <v>14.75</v>
      </c>
      <c r="H262" s="1" t="n">
        <v>402</v>
      </c>
      <c r="I262" s="1" t="n">
        <f aca="false">(G262 +10) / (H262/1000)</f>
        <v>61.5671641791045</v>
      </c>
      <c r="J262" s="1" t="n">
        <v>6.7</v>
      </c>
      <c r="K262" s="1" t="s">
        <v>47</v>
      </c>
      <c r="L262" s="11" t="s">
        <v>89</v>
      </c>
      <c r="M262" s="11" t="s">
        <v>224</v>
      </c>
      <c r="N262" s="11" t="s">
        <v>77</v>
      </c>
      <c r="O262" s="11" t="s">
        <v>77</v>
      </c>
      <c r="P262" s="11" t="s">
        <v>91</v>
      </c>
      <c r="Q262" s="11" t="s">
        <v>78</v>
      </c>
      <c r="R262" s="11" t="n">
        <v>1</v>
      </c>
      <c r="S262" s="11" t="s">
        <v>79</v>
      </c>
      <c r="T262" s="11" t="n">
        <v>2002</v>
      </c>
      <c r="U262" s="11" t="n">
        <v>6</v>
      </c>
      <c r="V262" s="11" t="s">
        <v>54</v>
      </c>
      <c r="W262" s="11" t="n">
        <f aca="false">R262*U262</f>
        <v>6</v>
      </c>
      <c r="X262" s="13" t="n">
        <v>6.53</v>
      </c>
      <c r="Y262" s="13" t="n">
        <v>0.23</v>
      </c>
      <c r="Z262" s="13" t="n">
        <f aca="false">Y262*SQRT(AA262)</f>
        <v>0.650538238691624</v>
      </c>
      <c r="AA262" s="11" t="n">
        <v>8</v>
      </c>
      <c r="AB262" s="13" t="n">
        <v>6.78</v>
      </c>
      <c r="AC262" s="13" t="n">
        <v>0.23</v>
      </c>
      <c r="AD262" s="13" t="n">
        <f aca="false">AC262*SQRT(AE262)</f>
        <v>0.650538238691624</v>
      </c>
      <c r="AE262" s="11" t="n">
        <v>8</v>
      </c>
      <c r="AF262" s="11" t="n">
        <f aca="false">LN(AB262/X262)</f>
        <v>0.0375701586639646</v>
      </c>
      <c r="AG262" s="11" t="n">
        <f aca="false">((AD262)^2/((AB262)^2 * AE262)) + ((Z262)^2/((X262)^2 * AA262))</f>
        <v>0.00239138349490604</v>
      </c>
      <c r="AH262" s="11" t="n">
        <f aca="false">1/AG262</f>
        <v>418.167977712538</v>
      </c>
      <c r="AI262" s="11" t="n">
        <f aca="false">AH262/6</f>
        <v>69.6946629520896</v>
      </c>
      <c r="AJ262" s="11" t="n">
        <f aca="false">AF262*AI262</f>
        <v>2.61843954514154</v>
      </c>
      <c r="AK262" s="11" t="s">
        <v>55</v>
      </c>
      <c r="AL262" s="11" t="s">
        <v>56</v>
      </c>
      <c r="AM262" s="11" t="s">
        <v>67</v>
      </c>
      <c r="AN262" s="11" t="s">
        <v>58</v>
      </c>
      <c r="AO262" s="11" t="s">
        <v>93</v>
      </c>
      <c r="AP262" s="11" t="s">
        <v>142</v>
      </c>
      <c r="AQ262" s="11" t="s">
        <v>225</v>
      </c>
    </row>
    <row r="263" customFormat="false" ht="13.8" hidden="false" customHeight="false" outlineLevel="0" collapsed="false">
      <c r="A263" s="11" t="s">
        <v>222</v>
      </c>
      <c r="B263" s="11" t="n">
        <v>16</v>
      </c>
      <c r="C263" s="11" t="s">
        <v>223</v>
      </c>
      <c r="D263" s="11" t="n">
        <v>2012</v>
      </c>
      <c r="E263" s="11" t="s">
        <v>88</v>
      </c>
      <c r="F263" s="11" t="s">
        <v>46</v>
      </c>
      <c r="G263" s="1" t="n">
        <v>14.75</v>
      </c>
      <c r="H263" s="1" t="n">
        <v>402</v>
      </c>
      <c r="I263" s="1" t="n">
        <f aca="false">(G263 +10) / (H263/1000)</f>
        <v>61.5671641791045</v>
      </c>
      <c r="J263" s="1" t="n">
        <v>6.7</v>
      </c>
      <c r="K263" s="1" t="s">
        <v>47</v>
      </c>
      <c r="L263" s="11" t="s">
        <v>89</v>
      </c>
      <c r="M263" s="11" t="s">
        <v>224</v>
      </c>
      <c r="N263" s="11" t="s">
        <v>77</v>
      </c>
      <c r="O263" s="11" t="s">
        <v>77</v>
      </c>
      <c r="P263" s="11" t="s">
        <v>91</v>
      </c>
      <c r="Q263" s="11" t="s">
        <v>78</v>
      </c>
      <c r="R263" s="11" t="n">
        <v>1</v>
      </c>
      <c r="S263" s="11" t="s">
        <v>79</v>
      </c>
      <c r="T263" s="11" t="n">
        <v>2003</v>
      </c>
      <c r="U263" s="11" t="n">
        <v>6</v>
      </c>
      <c r="V263" s="11" t="s">
        <v>54</v>
      </c>
      <c r="W263" s="11" t="n">
        <f aca="false">R263*U263</f>
        <v>6</v>
      </c>
      <c r="X263" s="13" t="n">
        <v>4.07</v>
      </c>
      <c r="Y263" s="13" t="n">
        <v>0.36</v>
      </c>
      <c r="Z263" s="13" t="n">
        <f aca="false">Y263*SQRT(AA263)</f>
        <v>1.01823376490863</v>
      </c>
      <c r="AA263" s="11" t="n">
        <v>8</v>
      </c>
      <c r="AB263" s="13" t="n">
        <v>4.25</v>
      </c>
      <c r="AC263" s="13" t="n">
        <v>0.36</v>
      </c>
      <c r="AD263" s="13" t="n">
        <f aca="false">AC263*SQRT(AE263)</f>
        <v>1.01823376490863</v>
      </c>
      <c r="AE263" s="11" t="n">
        <v>8</v>
      </c>
      <c r="AF263" s="11" t="n">
        <f aca="false">LN(AB263/X263)</f>
        <v>0.0432759834818219</v>
      </c>
      <c r="AG263" s="11" t="n">
        <f aca="false">((AD263)^2/((AB263)^2 * AE263)) + ((Z263)^2/((X263)^2 * AA263))</f>
        <v>0.0149988584567264</v>
      </c>
      <c r="AH263" s="11" t="n">
        <f aca="false">1/AG263</f>
        <v>66.6717405784664</v>
      </c>
      <c r="AI263" s="11" t="n">
        <f aca="false">AH263/6</f>
        <v>11.1119567630777</v>
      </c>
      <c r="AJ263" s="11" t="n">
        <f aca="false">AF263*AI263</f>
        <v>0.480880857329671</v>
      </c>
      <c r="AK263" s="11" t="s">
        <v>55</v>
      </c>
      <c r="AL263" s="11" t="s">
        <v>56</v>
      </c>
      <c r="AM263" s="11" t="s">
        <v>67</v>
      </c>
      <c r="AN263" s="11" t="s">
        <v>58</v>
      </c>
      <c r="AO263" s="11" t="s">
        <v>93</v>
      </c>
      <c r="AP263" s="11" t="s">
        <v>142</v>
      </c>
      <c r="AQ263" s="11" t="s">
        <v>225</v>
      </c>
    </row>
    <row r="264" customFormat="false" ht="13.8" hidden="false" customHeight="false" outlineLevel="0" collapsed="false">
      <c r="A264" s="11" t="s">
        <v>222</v>
      </c>
      <c r="B264" s="11" t="n">
        <v>16</v>
      </c>
      <c r="C264" s="11" t="s">
        <v>223</v>
      </c>
      <c r="D264" s="11" t="n">
        <v>2012</v>
      </c>
      <c r="E264" s="11" t="s">
        <v>88</v>
      </c>
      <c r="F264" s="11" t="s">
        <v>46</v>
      </c>
      <c r="G264" s="1" t="n">
        <v>14.75</v>
      </c>
      <c r="H264" s="1" t="n">
        <v>402</v>
      </c>
      <c r="I264" s="1" t="n">
        <f aca="false">(G264 +10) / (H264/1000)</f>
        <v>61.5671641791045</v>
      </c>
      <c r="J264" s="1" t="n">
        <v>6.7</v>
      </c>
      <c r="K264" s="1" t="s">
        <v>47</v>
      </c>
      <c r="L264" s="11" t="s">
        <v>89</v>
      </c>
      <c r="M264" s="11" t="s">
        <v>224</v>
      </c>
      <c r="N264" s="11" t="s">
        <v>77</v>
      </c>
      <c r="O264" s="11" t="s">
        <v>77</v>
      </c>
      <c r="P264" s="11" t="s">
        <v>91</v>
      </c>
      <c r="Q264" s="11" t="s">
        <v>78</v>
      </c>
      <c r="R264" s="11" t="n">
        <v>1</v>
      </c>
      <c r="S264" s="11" t="s">
        <v>79</v>
      </c>
      <c r="T264" s="11" t="n">
        <v>2004</v>
      </c>
      <c r="U264" s="11" t="n">
        <v>6</v>
      </c>
      <c r="V264" s="11" t="s">
        <v>54</v>
      </c>
      <c r="W264" s="11" t="n">
        <f aca="false">R264*U264</f>
        <v>6</v>
      </c>
      <c r="X264" s="13" t="n">
        <v>2.46</v>
      </c>
      <c r="Y264" s="13" t="n">
        <v>0.13</v>
      </c>
      <c r="Z264" s="13" t="n">
        <f aca="false">Y264*SQRT(AA264)</f>
        <v>0.318433666561813</v>
      </c>
      <c r="AA264" s="11" t="n">
        <v>6</v>
      </c>
      <c r="AB264" s="13" t="n">
        <v>2.71</v>
      </c>
      <c r="AC264" s="13" t="n">
        <v>0.2</v>
      </c>
      <c r="AD264" s="13" t="n">
        <f aca="false">AC264*SQRT(AE264)</f>
        <v>0.489897948556636</v>
      </c>
      <c r="AE264" s="11" t="n">
        <v>6</v>
      </c>
      <c r="AF264" s="11" t="n">
        <f aca="false">LN(AB264/X264)</f>
        <v>0.096787284947338</v>
      </c>
      <c r="AG264" s="11" t="n">
        <f aca="false">((AD264)^2/((AB264)^2 * AE264)) + ((Z264)^2/((X264)^2 * AA264))</f>
        <v>0.00823919880815224</v>
      </c>
      <c r="AH264" s="11" t="n">
        <f aca="false">1/AG264</f>
        <v>121.371024450891</v>
      </c>
      <c r="AI264" s="11" t="n">
        <f aca="false">AH264/6</f>
        <v>20.2285040751486</v>
      </c>
      <c r="AJ264" s="11" t="n">
        <f aca="false">AF264*AI264</f>
        <v>1.95786198797979</v>
      </c>
      <c r="AK264" s="11" t="s">
        <v>55</v>
      </c>
      <c r="AL264" s="11" t="s">
        <v>56</v>
      </c>
      <c r="AM264" s="11" t="s">
        <v>67</v>
      </c>
      <c r="AN264" s="11" t="s">
        <v>58</v>
      </c>
      <c r="AO264" s="11" t="s">
        <v>93</v>
      </c>
      <c r="AP264" s="11" t="s">
        <v>142</v>
      </c>
      <c r="AQ264" s="11" t="s">
        <v>225</v>
      </c>
    </row>
    <row r="265" customFormat="false" ht="13.8" hidden="false" customHeight="false" outlineLevel="0" collapsed="false">
      <c r="A265" s="11" t="s">
        <v>222</v>
      </c>
      <c r="B265" s="11" t="n">
        <v>16</v>
      </c>
      <c r="C265" s="11" t="s">
        <v>223</v>
      </c>
      <c r="D265" s="11" t="n">
        <v>2012</v>
      </c>
      <c r="E265" s="11" t="s">
        <v>88</v>
      </c>
      <c r="F265" s="11" t="s">
        <v>46</v>
      </c>
      <c r="G265" s="1" t="n">
        <v>14.75</v>
      </c>
      <c r="H265" s="1" t="n">
        <v>402</v>
      </c>
      <c r="I265" s="1" t="n">
        <f aca="false">(G265 +10) / (H265/1000)</f>
        <v>61.5671641791045</v>
      </c>
      <c r="J265" s="1" t="n">
        <v>6.7</v>
      </c>
      <c r="K265" s="1" t="s">
        <v>47</v>
      </c>
      <c r="L265" s="11" t="s">
        <v>89</v>
      </c>
      <c r="M265" s="11" t="s">
        <v>224</v>
      </c>
      <c r="N265" s="11" t="s">
        <v>77</v>
      </c>
      <c r="O265" s="11" t="s">
        <v>77</v>
      </c>
      <c r="P265" s="11" t="s">
        <v>91</v>
      </c>
      <c r="Q265" s="11" t="s">
        <v>78</v>
      </c>
      <c r="R265" s="11" t="n">
        <v>1</v>
      </c>
      <c r="S265" s="11" t="s">
        <v>79</v>
      </c>
      <c r="T265" s="11" t="n">
        <v>2005</v>
      </c>
      <c r="U265" s="11" t="n">
        <v>6</v>
      </c>
      <c r="V265" s="11" t="s">
        <v>54</v>
      </c>
      <c r="W265" s="11" t="n">
        <f aca="false">R265*U265</f>
        <v>6</v>
      </c>
      <c r="X265" s="13" t="n">
        <v>3.61</v>
      </c>
      <c r="Y265" s="13" t="n">
        <v>0.28</v>
      </c>
      <c r="Z265" s="13" t="n">
        <f aca="false">Y265*SQRT(AA265)</f>
        <v>0.68585712797929</v>
      </c>
      <c r="AA265" s="11" t="n">
        <v>6</v>
      </c>
      <c r="AB265" s="13" t="n">
        <v>3.43</v>
      </c>
      <c r="AC265" s="13" t="n">
        <v>0.38</v>
      </c>
      <c r="AD265" s="13" t="n">
        <f aca="false">AC265*SQRT(AE265)</f>
        <v>0.930806102257608</v>
      </c>
      <c r="AE265" s="11" t="n">
        <v>6</v>
      </c>
      <c r="AF265" s="11" t="n">
        <f aca="false">LN(AB265/X265)</f>
        <v>-0.051147511166941</v>
      </c>
      <c r="AG265" s="11" t="n">
        <f aca="false">((AD265)^2/((AB265)^2 * AE265)) + ((Z265)^2/((X265)^2 * AA265))</f>
        <v>0.0182897120318002</v>
      </c>
      <c r="AH265" s="11" t="n">
        <f aca="false">1/AG265</f>
        <v>54.6755464635696</v>
      </c>
      <c r="AI265" s="11" t="n">
        <f aca="false">AH265/6</f>
        <v>9.1125910772616</v>
      </c>
      <c r="AJ265" s="11" t="n">
        <f aca="false">AF265*AI265</f>
        <v>-0.466086353884005</v>
      </c>
      <c r="AK265" s="11" t="s">
        <v>55</v>
      </c>
      <c r="AL265" s="11" t="s">
        <v>56</v>
      </c>
      <c r="AM265" s="11" t="s">
        <v>67</v>
      </c>
      <c r="AN265" s="11" t="s">
        <v>58</v>
      </c>
      <c r="AO265" s="11" t="s">
        <v>93</v>
      </c>
      <c r="AP265" s="11" t="s">
        <v>142</v>
      </c>
      <c r="AQ265" s="11" t="s">
        <v>225</v>
      </c>
    </row>
    <row r="266" customFormat="false" ht="13.8" hidden="false" customHeight="false" outlineLevel="0" collapsed="false">
      <c r="A266" s="11" t="s">
        <v>222</v>
      </c>
      <c r="B266" s="11" t="n">
        <v>16</v>
      </c>
      <c r="C266" s="11" t="s">
        <v>223</v>
      </c>
      <c r="D266" s="11" t="n">
        <v>2012</v>
      </c>
      <c r="E266" s="11" t="s">
        <v>88</v>
      </c>
      <c r="F266" s="11" t="s">
        <v>46</v>
      </c>
      <c r="G266" s="1" t="n">
        <v>14.75</v>
      </c>
      <c r="H266" s="1" t="n">
        <v>402</v>
      </c>
      <c r="I266" s="1" t="n">
        <f aca="false">(G266 +10) / (H266/1000)</f>
        <v>61.5671641791045</v>
      </c>
      <c r="J266" s="1" t="n">
        <v>6.7</v>
      </c>
      <c r="K266" s="1" t="s">
        <v>47</v>
      </c>
      <c r="L266" s="11" t="s">
        <v>89</v>
      </c>
      <c r="M266" s="11" t="s">
        <v>224</v>
      </c>
      <c r="N266" s="11" t="s">
        <v>77</v>
      </c>
      <c r="O266" s="11" t="s">
        <v>77</v>
      </c>
      <c r="P266" s="11" t="s">
        <v>91</v>
      </c>
      <c r="Q266" s="11" t="s">
        <v>78</v>
      </c>
      <c r="R266" s="11" t="n">
        <v>1</v>
      </c>
      <c r="S266" s="11" t="s">
        <v>79</v>
      </c>
      <c r="T266" s="11" t="n">
        <v>2006</v>
      </c>
      <c r="U266" s="11" t="n">
        <v>6</v>
      </c>
      <c r="V266" s="11" t="s">
        <v>54</v>
      </c>
      <c r="W266" s="11" t="n">
        <f aca="false">R266*U266</f>
        <v>6</v>
      </c>
      <c r="X266" s="13" t="n">
        <v>3.89</v>
      </c>
      <c r="Y266" s="13" t="n">
        <v>0.33</v>
      </c>
      <c r="Z266" s="13" t="n">
        <f aca="false">Y266*SQRT(AA266)</f>
        <v>0.808331615118449</v>
      </c>
      <c r="AA266" s="11" t="n">
        <v>6</v>
      </c>
      <c r="AB266" s="13" t="n">
        <v>3.69</v>
      </c>
      <c r="AC266" s="13" t="n">
        <v>0.41</v>
      </c>
      <c r="AD266" s="13" t="n">
        <f aca="false">AC266*SQRT(AE266)</f>
        <v>1.0042907945411</v>
      </c>
      <c r="AE266" s="11" t="n">
        <v>6</v>
      </c>
      <c r="AF266" s="11" t="n">
        <f aca="false">LN(AB266/X266)</f>
        <v>-0.0527826995779192</v>
      </c>
      <c r="AG266" s="11" t="n">
        <f aca="false">((AD266)^2/((AB266)^2 * AE266)) + ((Z266)^2/((X266)^2 * AA266))</f>
        <v>0.0195423007634576</v>
      </c>
      <c r="AH266" s="11" t="n">
        <f aca="false">1/AG266</f>
        <v>51.171047467958</v>
      </c>
      <c r="AI266" s="11" t="n">
        <f aca="false">AH266/6</f>
        <v>8.52850791132633</v>
      </c>
      <c r="AJ266" s="11" t="n">
        <f aca="false">AF266*AI266</f>
        <v>-0.450157670931445</v>
      </c>
      <c r="AK266" s="11" t="s">
        <v>55</v>
      </c>
      <c r="AL266" s="11" t="s">
        <v>56</v>
      </c>
      <c r="AM266" s="11" t="s">
        <v>67</v>
      </c>
      <c r="AN266" s="11" t="s">
        <v>58</v>
      </c>
      <c r="AO266" s="11" t="s">
        <v>93</v>
      </c>
      <c r="AP266" s="11" t="s">
        <v>142</v>
      </c>
      <c r="AQ266" s="11" t="s">
        <v>225</v>
      </c>
    </row>
    <row r="267" customFormat="false" ht="13.8" hidden="false" customHeight="false" outlineLevel="0" collapsed="false">
      <c r="A267" s="11" t="s">
        <v>222</v>
      </c>
      <c r="B267" s="11" t="n">
        <v>16</v>
      </c>
      <c r="C267" s="11" t="s">
        <v>223</v>
      </c>
      <c r="D267" s="11" t="n">
        <v>2012</v>
      </c>
      <c r="E267" s="11" t="s">
        <v>88</v>
      </c>
      <c r="F267" s="11" t="s">
        <v>46</v>
      </c>
      <c r="G267" s="1" t="n">
        <v>14.75</v>
      </c>
      <c r="H267" s="1" t="n">
        <v>402</v>
      </c>
      <c r="I267" s="1" t="n">
        <f aca="false">(G267 +10) / (H267/1000)</f>
        <v>61.5671641791045</v>
      </c>
      <c r="J267" s="1" t="n">
        <v>6.7</v>
      </c>
      <c r="K267" s="1" t="s">
        <v>47</v>
      </c>
      <c r="L267" s="11" t="s">
        <v>89</v>
      </c>
      <c r="M267" s="11" t="s">
        <v>224</v>
      </c>
      <c r="N267" s="11" t="s">
        <v>77</v>
      </c>
      <c r="O267" s="11" t="s">
        <v>77</v>
      </c>
      <c r="P267" s="11" t="s">
        <v>91</v>
      </c>
      <c r="Q267" s="11" t="s">
        <v>78</v>
      </c>
      <c r="R267" s="11" t="n">
        <v>1</v>
      </c>
      <c r="S267" s="11" t="s">
        <v>79</v>
      </c>
      <c r="T267" s="11" t="n">
        <v>2001</v>
      </c>
      <c r="U267" s="11" t="n">
        <v>6</v>
      </c>
      <c r="V267" s="11" t="s">
        <v>54</v>
      </c>
      <c r="W267" s="11" t="n">
        <f aca="false">R267*U267</f>
        <v>6</v>
      </c>
      <c r="X267" s="13" t="n">
        <v>20.76</v>
      </c>
      <c r="Y267" s="13" t="n">
        <v>2.63</v>
      </c>
      <c r="Z267" s="13" t="n">
        <f aca="false">Y267*SQRT(AA267)</f>
        <v>7.43876333808248</v>
      </c>
      <c r="AA267" s="11" t="n">
        <v>8</v>
      </c>
      <c r="AB267" s="13" t="n">
        <v>20.21</v>
      </c>
      <c r="AC267" s="13" t="n">
        <v>2.21</v>
      </c>
      <c r="AD267" s="13" t="n">
        <f aca="false">AC267*SQRT(AE267)</f>
        <v>6.25082394568908</v>
      </c>
      <c r="AE267" s="11" t="n">
        <v>8</v>
      </c>
      <c r="AF267" s="11" t="n">
        <f aca="false">LN(AB267/X267)</f>
        <v>-0.0268505268821583</v>
      </c>
      <c r="AG267" s="11" t="n">
        <f aca="false">((AD267)^2/((AB267)^2 * AE267)) + ((Z267)^2/((X267)^2 * AA267))</f>
        <v>0.0280071434809228</v>
      </c>
      <c r="AH267" s="11" t="n">
        <f aca="false">1/AG267</f>
        <v>35.7051764554695</v>
      </c>
      <c r="AI267" s="11" t="n">
        <f aca="false">AH267/6</f>
        <v>5.95086274257825</v>
      </c>
      <c r="AJ267" s="11" t="n">
        <f aca="false">AF267*AI267</f>
        <v>-0.159783800041631</v>
      </c>
      <c r="AK267" s="11" t="s">
        <v>55</v>
      </c>
      <c r="AL267" s="11" t="s">
        <v>56</v>
      </c>
      <c r="AM267" s="11" t="s">
        <v>66</v>
      </c>
      <c r="AN267" s="11" t="s">
        <v>58</v>
      </c>
      <c r="AO267" s="11" t="s">
        <v>93</v>
      </c>
      <c r="AP267" s="11" t="s">
        <v>142</v>
      </c>
      <c r="AQ267" s="11" t="s">
        <v>225</v>
      </c>
    </row>
    <row r="268" customFormat="false" ht="13.8" hidden="false" customHeight="false" outlineLevel="0" collapsed="false">
      <c r="A268" s="11" t="s">
        <v>222</v>
      </c>
      <c r="B268" s="11" t="n">
        <v>16</v>
      </c>
      <c r="C268" s="11" t="s">
        <v>223</v>
      </c>
      <c r="D268" s="11" t="n">
        <v>2012</v>
      </c>
      <c r="E268" s="11" t="s">
        <v>88</v>
      </c>
      <c r="F268" s="11" t="s">
        <v>46</v>
      </c>
      <c r="G268" s="1" t="n">
        <v>14.75</v>
      </c>
      <c r="H268" s="1" t="n">
        <v>402</v>
      </c>
      <c r="I268" s="1" t="n">
        <f aca="false">(G268 +10) / (H268/1000)</f>
        <v>61.5671641791045</v>
      </c>
      <c r="J268" s="1" t="n">
        <v>6.7</v>
      </c>
      <c r="K268" s="1" t="s">
        <v>47</v>
      </c>
      <c r="L268" s="11" t="s">
        <v>89</v>
      </c>
      <c r="M268" s="11" t="s">
        <v>224</v>
      </c>
      <c r="N268" s="11" t="s">
        <v>77</v>
      </c>
      <c r="O268" s="11" t="s">
        <v>77</v>
      </c>
      <c r="P268" s="11" t="s">
        <v>91</v>
      </c>
      <c r="Q268" s="11" t="s">
        <v>78</v>
      </c>
      <c r="R268" s="11" t="n">
        <v>1</v>
      </c>
      <c r="S268" s="11" t="s">
        <v>79</v>
      </c>
      <c r="T268" s="11" t="n">
        <v>2002</v>
      </c>
      <c r="U268" s="11" t="n">
        <v>6</v>
      </c>
      <c r="V268" s="11" t="s">
        <v>54</v>
      </c>
      <c r="W268" s="11" t="n">
        <f aca="false">R268*U268</f>
        <v>6</v>
      </c>
      <c r="X268" s="13" t="n">
        <v>29.06</v>
      </c>
      <c r="Y268" s="13" t="n">
        <v>1.93</v>
      </c>
      <c r="Z268" s="13" t="n">
        <f aca="false">Y268*SQRT(AA268)</f>
        <v>5.45886435076015</v>
      </c>
      <c r="AA268" s="11" t="n">
        <v>8</v>
      </c>
      <c r="AB268" s="13" t="n">
        <v>26.71</v>
      </c>
      <c r="AC268" s="13" t="n">
        <v>1.24</v>
      </c>
      <c r="AD268" s="13" t="n">
        <f aca="false">AC268*SQRT(AE268)</f>
        <v>3.50724963468528</v>
      </c>
      <c r="AE268" s="11" t="n">
        <v>8</v>
      </c>
      <c r="AF268" s="11" t="n">
        <f aca="false">LN(AB268/X268)</f>
        <v>-0.0843246310202673</v>
      </c>
      <c r="AG268" s="11" t="n">
        <f aca="false">((AD268)^2/((AB268)^2 * AE268)) + ((Z268)^2/((X268)^2 * AA268))</f>
        <v>0.00656610104433782</v>
      </c>
      <c r="AH268" s="11" t="n">
        <f aca="false">1/AG268</f>
        <v>152.29738215228</v>
      </c>
      <c r="AI268" s="11" t="n">
        <f aca="false">AH268/6</f>
        <v>25.38289702538</v>
      </c>
      <c r="AJ268" s="11" t="n">
        <f aca="false">AF268*AI268</f>
        <v>-2.1404034258906</v>
      </c>
      <c r="AK268" s="11" t="s">
        <v>55</v>
      </c>
      <c r="AL268" s="11" t="s">
        <v>56</v>
      </c>
      <c r="AM268" s="11" t="s">
        <v>66</v>
      </c>
      <c r="AN268" s="11" t="s">
        <v>58</v>
      </c>
      <c r="AO268" s="11" t="s">
        <v>93</v>
      </c>
      <c r="AP268" s="11" t="s">
        <v>142</v>
      </c>
      <c r="AQ268" s="11" t="s">
        <v>225</v>
      </c>
    </row>
    <row r="269" customFormat="false" ht="13.8" hidden="false" customHeight="false" outlineLevel="0" collapsed="false">
      <c r="A269" s="11" t="s">
        <v>222</v>
      </c>
      <c r="B269" s="11" t="n">
        <v>16</v>
      </c>
      <c r="C269" s="11" t="s">
        <v>223</v>
      </c>
      <c r="D269" s="11" t="n">
        <v>2012</v>
      </c>
      <c r="E269" s="11" t="s">
        <v>88</v>
      </c>
      <c r="F269" s="11" t="s">
        <v>46</v>
      </c>
      <c r="G269" s="1" t="n">
        <v>14.75</v>
      </c>
      <c r="H269" s="1" t="n">
        <v>402</v>
      </c>
      <c r="I269" s="1" t="n">
        <f aca="false">(G269 +10) / (H269/1000)</f>
        <v>61.5671641791045</v>
      </c>
      <c r="J269" s="1" t="n">
        <v>6.7</v>
      </c>
      <c r="K269" s="1" t="s">
        <v>47</v>
      </c>
      <c r="L269" s="11" t="s">
        <v>89</v>
      </c>
      <c r="M269" s="11" t="s">
        <v>224</v>
      </c>
      <c r="N269" s="11" t="s">
        <v>77</v>
      </c>
      <c r="O269" s="11" t="s">
        <v>77</v>
      </c>
      <c r="P269" s="11" t="s">
        <v>91</v>
      </c>
      <c r="Q269" s="11" t="s">
        <v>78</v>
      </c>
      <c r="R269" s="11" t="n">
        <v>1</v>
      </c>
      <c r="S269" s="11" t="s">
        <v>79</v>
      </c>
      <c r="T269" s="11" t="n">
        <v>2003</v>
      </c>
      <c r="U269" s="11" t="n">
        <v>6</v>
      </c>
      <c r="V269" s="11" t="s">
        <v>54</v>
      </c>
      <c r="W269" s="11" t="n">
        <f aca="false">R269*U269</f>
        <v>6</v>
      </c>
      <c r="X269" s="13" t="n">
        <v>20.07</v>
      </c>
      <c r="Y269" s="13" t="n">
        <v>1.66</v>
      </c>
      <c r="Z269" s="13" t="n">
        <f aca="false">Y269*SQRT(AA269)</f>
        <v>4.69518902707868</v>
      </c>
      <c r="AA269" s="11" t="n">
        <v>8</v>
      </c>
      <c r="AB269" s="13" t="n">
        <v>18.55</v>
      </c>
      <c r="AC269" s="13" t="n">
        <v>2.21</v>
      </c>
      <c r="AD269" s="13" t="n">
        <f aca="false">AC269*SQRT(AE269)</f>
        <v>6.25082394568908</v>
      </c>
      <c r="AE269" s="11" t="n">
        <v>8</v>
      </c>
      <c r="AF269" s="11" t="n">
        <f aca="false">LN(AB269/X269)</f>
        <v>-0.0787563737548026</v>
      </c>
      <c r="AG269" s="11" t="n">
        <f aca="false">((AD269)^2/((AB269)^2 * AE269)) + ((Z269)^2/((X269)^2 * AA269))</f>
        <v>0.0210347648725515</v>
      </c>
      <c r="AH269" s="11" t="n">
        <f aca="false">1/AG269</f>
        <v>47.5403459966843</v>
      </c>
      <c r="AI269" s="11" t="n">
        <f aca="false">AH269/6</f>
        <v>7.92339099944739</v>
      </c>
      <c r="AJ269" s="11" t="n">
        <f aca="false">AF269*AI269</f>
        <v>-0.624017542957918</v>
      </c>
      <c r="AK269" s="11" t="s">
        <v>55</v>
      </c>
      <c r="AL269" s="11" t="s">
        <v>56</v>
      </c>
      <c r="AM269" s="11" t="s">
        <v>66</v>
      </c>
      <c r="AN269" s="11" t="s">
        <v>58</v>
      </c>
      <c r="AO269" s="11" t="s">
        <v>93</v>
      </c>
      <c r="AP269" s="11" t="s">
        <v>142</v>
      </c>
      <c r="AQ269" s="11" t="s">
        <v>225</v>
      </c>
    </row>
    <row r="270" customFormat="false" ht="13.8" hidden="false" customHeight="false" outlineLevel="0" collapsed="false">
      <c r="A270" s="11" t="s">
        <v>222</v>
      </c>
      <c r="B270" s="11" t="n">
        <v>16</v>
      </c>
      <c r="C270" s="11" t="s">
        <v>223</v>
      </c>
      <c r="D270" s="11" t="n">
        <v>2012</v>
      </c>
      <c r="E270" s="11" t="s">
        <v>88</v>
      </c>
      <c r="F270" s="11" t="s">
        <v>46</v>
      </c>
      <c r="G270" s="1" t="n">
        <v>14.75</v>
      </c>
      <c r="H270" s="1" t="n">
        <v>402</v>
      </c>
      <c r="I270" s="1" t="n">
        <f aca="false">(G270 +10) / (H270/1000)</f>
        <v>61.5671641791045</v>
      </c>
      <c r="J270" s="1" t="n">
        <v>6.7</v>
      </c>
      <c r="K270" s="1" t="s">
        <v>47</v>
      </c>
      <c r="L270" s="11" t="s">
        <v>89</v>
      </c>
      <c r="M270" s="11" t="s">
        <v>224</v>
      </c>
      <c r="N270" s="11" t="s">
        <v>77</v>
      </c>
      <c r="O270" s="11" t="s">
        <v>77</v>
      </c>
      <c r="P270" s="11" t="s">
        <v>91</v>
      </c>
      <c r="Q270" s="11" t="s">
        <v>78</v>
      </c>
      <c r="R270" s="11" t="n">
        <v>1</v>
      </c>
      <c r="S270" s="11" t="s">
        <v>79</v>
      </c>
      <c r="T270" s="11" t="n">
        <v>2004</v>
      </c>
      <c r="U270" s="11" t="n">
        <v>6</v>
      </c>
      <c r="V270" s="11" t="s">
        <v>54</v>
      </c>
      <c r="W270" s="11" t="n">
        <f aca="false">R270*U270</f>
        <v>6</v>
      </c>
      <c r="X270" s="13" t="n">
        <v>11.08</v>
      </c>
      <c r="Y270" s="13" t="n">
        <v>1.66</v>
      </c>
      <c r="Z270" s="13" t="n">
        <f aca="false">Y270*SQRT(AA270)</f>
        <v>4.06615297302008</v>
      </c>
      <c r="AA270" s="11" t="n">
        <v>6</v>
      </c>
      <c r="AB270" s="13" t="n">
        <v>10.12</v>
      </c>
      <c r="AC270" s="13" t="n">
        <v>1.24</v>
      </c>
      <c r="AD270" s="13" t="n">
        <f aca="false">AC270*SQRT(AE270)</f>
        <v>3.03736728105114</v>
      </c>
      <c r="AE270" s="11" t="n">
        <v>6</v>
      </c>
      <c r="AF270" s="11" t="n">
        <f aca="false">LN(AB270/X270)</f>
        <v>-0.0906280174598184</v>
      </c>
      <c r="AG270" s="11" t="n">
        <f aca="false">((AD270)^2/((AB270)^2 * AE270)) + ((Z270)^2/((X270)^2 * AA270))</f>
        <v>0.0374593946822886</v>
      </c>
      <c r="AH270" s="11" t="n">
        <f aca="false">1/AG270</f>
        <v>26.6955728591315</v>
      </c>
      <c r="AI270" s="11" t="n">
        <f aca="false">AH270/6</f>
        <v>4.44926214318859</v>
      </c>
      <c r="AJ270" s="11" t="n">
        <f aca="false">AF270*AI270</f>
        <v>-0.403227807196205</v>
      </c>
      <c r="AK270" s="11" t="s">
        <v>55</v>
      </c>
      <c r="AL270" s="11" t="s">
        <v>56</v>
      </c>
      <c r="AM270" s="11" t="s">
        <v>66</v>
      </c>
      <c r="AN270" s="11" t="s">
        <v>58</v>
      </c>
      <c r="AO270" s="11" t="s">
        <v>93</v>
      </c>
      <c r="AP270" s="11" t="s">
        <v>142</v>
      </c>
      <c r="AQ270" s="11" t="s">
        <v>225</v>
      </c>
    </row>
    <row r="271" customFormat="false" ht="13.8" hidden="false" customHeight="false" outlineLevel="0" collapsed="false">
      <c r="A271" s="11" t="s">
        <v>222</v>
      </c>
      <c r="B271" s="11" t="n">
        <v>16</v>
      </c>
      <c r="C271" s="11" t="s">
        <v>223</v>
      </c>
      <c r="D271" s="11" t="n">
        <v>2012</v>
      </c>
      <c r="E271" s="11" t="s">
        <v>88</v>
      </c>
      <c r="F271" s="11" t="s">
        <v>46</v>
      </c>
      <c r="G271" s="1" t="n">
        <v>14.75</v>
      </c>
      <c r="H271" s="1" t="n">
        <v>402</v>
      </c>
      <c r="I271" s="1" t="n">
        <f aca="false">(G271 +10) / (H271/1000)</f>
        <v>61.5671641791045</v>
      </c>
      <c r="J271" s="1" t="n">
        <v>6.7</v>
      </c>
      <c r="K271" s="1" t="s">
        <v>47</v>
      </c>
      <c r="L271" s="11" t="s">
        <v>89</v>
      </c>
      <c r="M271" s="11" t="s">
        <v>224</v>
      </c>
      <c r="N271" s="11" t="s">
        <v>77</v>
      </c>
      <c r="O271" s="11" t="s">
        <v>77</v>
      </c>
      <c r="P271" s="11" t="s">
        <v>91</v>
      </c>
      <c r="Q271" s="11" t="s">
        <v>78</v>
      </c>
      <c r="R271" s="11" t="n">
        <v>1</v>
      </c>
      <c r="S271" s="11" t="s">
        <v>79</v>
      </c>
      <c r="T271" s="11" t="n">
        <v>2005</v>
      </c>
      <c r="U271" s="11" t="n">
        <v>6</v>
      </c>
      <c r="V271" s="11" t="s">
        <v>54</v>
      </c>
      <c r="W271" s="11" t="n">
        <f aca="false">R271*U271</f>
        <v>6</v>
      </c>
      <c r="X271" s="13" t="n">
        <v>22.83</v>
      </c>
      <c r="Y271" s="13" t="n">
        <v>2.35</v>
      </c>
      <c r="Z271" s="13" t="n">
        <f aca="false">Y271*SQRT(AA271)</f>
        <v>5.75630089554047</v>
      </c>
      <c r="AA271" s="11" t="n">
        <v>6</v>
      </c>
      <c r="AB271" s="13" t="n">
        <v>24.22</v>
      </c>
      <c r="AC271" s="13" t="n">
        <v>1.24</v>
      </c>
      <c r="AD271" s="13" t="n">
        <f aca="false">AC271*SQRT(AE271)</f>
        <v>3.03736728105114</v>
      </c>
      <c r="AE271" s="11" t="n">
        <v>6</v>
      </c>
      <c r="AF271" s="11" t="n">
        <f aca="false">LN(AB271/X271)</f>
        <v>0.059103277583242</v>
      </c>
      <c r="AG271" s="11" t="n">
        <f aca="false">((AD271)^2/((AB271)^2 * AE271)) + ((Z271)^2/((X271)^2 * AA271))</f>
        <v>0.0132167290897595</v>
      </c>
      <c r="AH271" s="11" t="n">
        <f aca="false">1/AG271</f>
        <v>75.6616855205736</v>
      </c>
      <c r="AI271" s="11" t="n">
        <f aca="false">AH271/6</f>
        <v>12.6102809200956</v>
      </c>
      <c r="AJ271" s="11" t="n">
        <f aca="false">AF271*AI271</f>
        <v>0.74530893362307</v>
      </c>
      <c r="AK271" s="11" t="s">
        <v>55</v>
      </c>
      <c r="AL271" s="11" t="s">
        <v>56</v>
      </c>
      <c r="AM271" s="11" t="s">
        <v>66</v>
      </c>
      <c r="AN271" s="11" t="s">
        <v>58</v>
      </c>
      <c r="AO271" s="11" t="s">
        <v>93</v>
      </c>
      <c r="AP271" s="11" t="s">
        <v>142</v>
      </c>
      <c r="AQ271" s="11" t="s">
        <v>225</v>
      </c>
    </row>
    <row r="272" customFormat="false" ht="13.8" hidden="false" customHeight="false" outlineLevel="0" collapsed="false">
      <c r="A272" s="11" t="s">
        <v>222</v>
      </c>
      <c r="B272" s="11" t="n">
        <v>16</v>
      </c>
      <c r="C272" s="11" t="s">
        <v>223</v>
      </c>
      <c r="D272" s="11" t="n">
        <v>2012</v>
      </c>
      <c r="E272" s="11" t="s">
        <v>88</v>
      </c>
      <c r="F272" s="11" t="s">
        <v>46</v>
      </c>
      <c r="G272" s="1" t="n">
        <v>14.75</v>
      </c>
      <c r="H272" s="1" t="n">
        <v>402</v>
      </c>
      <c r="I272" s="1" t="n">
        <f aca="false">(G272 +10) / (H272/1000)</f>
        <v>61.5671641791045</v>
      </c>
      <c r="J272" s="1" t="n">
        <v>6.7</v>
      </c>
      <c r="K272" s="1" t="s">
        <v>47</v>
      </c>
      <c r="L272" s="11" t="s">
        <v>89</v>
      </c>
      <c r="M272" s="11" t="s">
        <v>224</v>
      </c>
      <c r="N272" s="11" t="s">
        <v>77</v>
      </c>
      <c r="O272" s="11" t="s">
        <v>77</v>
      </c>
      <c r="P272" s="11" t="s">
        <v>91</v>
      </c>
      <c r="Q272" s="11" t="s">
        <v>78</v>
      </c>
      <c r="R272" s="11" t="n">
        <v>1</v>
      </c>
      <c r="S272" s="11" t="s">
        <v>79</v>
      </c>
      <c r="T272" s="11" t="n">
        <v>2006</v>
      </c>
      <c r="U272" s="11" t="n">
        <v>6</v>
      </c>
      <c r="V272" s="11" t="s">
        <v>54</v>
      </c>
      <c r="W272" s="11" t="n">
        <f aca="false">R272*U272</f>
        <v>6</v>
      </c>
      <c r="X272" s="13" t="n">
        <v>17.86</v>
      </c>
      <c r="Y272" s="13" t="n">
        <v>0.83</v>
      </c>
      <c r="Z272" s="13" t="n">
        <f aca="false">Y272*SQRT(AA272)</f>
        <v>2.03307648651004</v>
      </c>
      <c r="AA272" s="11" t="n">
        <v>6</v>
      </c>
      <c r="AB272" s="13" t="n">
        <v>16.89</v>
      </c>
      <c r="AC272" s="13" t="n">
        <v>1.66</v>
      </c>
      <c r="AD272" s="13" t="n">
        <f aca="false">AC272*SQRT(AE272)</f>
        <v>4.06615297302008</v>
      </c>
      <c r="AE272" s="11" t="n">
        <v>6</v>
      </c>
      <c r="AF272" s="11" t="n">
        <f aca="false">LN(AB272/X272)</f>
        <v>-0.0558418446286442</v>
      </c>
      <c r="AG272" s="11" t="n">
        <f aca="false">((AD272)^2/((AB272)^2 * AE272)) + ((Z272)^2/((X272)^2 * AA272))</f>
        <v>0.011819248842896</v>
      </c>
      <c r="AH272" s="11" t="n">
        <f aca="false">1/AG272</f>
        <v>84.6077456606774</v>
      </c>
      <c r="AI272" s="11" t="n">
        <f aca="false">AH272/6</f>
        <v>14.1012909434462</v>
      </c>
      <c r="AJ272" s="11" t="n">
        <f aca="false">AF272*AI272</f>
        <v>-0.787442097927232</v>
      </c>
      <c r="AK272" s="11" t="s">
        <v>55</v>
      </c>
      <c r="AL272" s="11" t="s">
        <v>56</v>
      </c>
      <c r="AM272" s="11" t="s">
        <v>66</v>
      </c>
      <c r="AN272" s="11" t="s">
        <v>58</v>
      </c>
      <c r="AO272" s="11" t="s">
        <v>93</v>
      </c>
      <c r="AP272" s="11" t="s">
        <v>142</v>
      </c>
      <c r="AQ272" s="11" t="s">
        <v>225</v>
      </c>
    </row>
    <row r="273" customFormat="false" ht="13.8" hidden="false" customHeight="false" outlineLevel="0" collapsed="false">
      <c r="A273" s="11" t="s">
        <v>226</v>
      </c>
      <c r="B273" s="11" t="n">
        <v>17</v>
      </c>
      <c r="C273" s="11" t="s">
        <v>227</v>
      </c>
      <c r="D273" s="11" t="n">
        <v>2012</v>
      </c>
      <c r="E273" s="11" t="s">
        <v>228</v>
      </c>
      <c r="F273" s="11" t="s">
        <v>46</v>
      </c>
      <c r="G273" s="23" t="n">
        <v>11.6</v>
      </c>
      <c r="H273" s="23" t="n">
        <v>560</v>
      </c>
      <c r="I273" s="1" t="n">
        <f aca="false">(G273 +10) / (H273/1000)</f>
        <v>38.5714285714286</v>
      </c>
      <c r="J273" s="1" t="n">
        <v>5.8</v>
      </c>
      <c r="K273" s="24" t="s">
        <v>102</v>
      </c>
      <c r="L273" s="11" t="s">
        <v>89</v>
      </c>
      <c r="M273" s="11" t="s">
        <v>229</v>
      </c>
      <c r="N273" s="11" t="s">
        <v>77</v>
      </c>
      <c r="O273" s="11" t="s">
        <v>77</v>
      </c>
      <c r="P273" s="11" t="s">
        <v>91</v>
      </c>
      <c r="Q273" s="11" t="s">
        <v>78</v>
      </c>
      <c r="R273" s="11" t="n">
        <v>2</v>
      </c>
      <c r="S273" s="11" t="s">
        <v>53</v>
      </c>
      <c r="T273" s="12" t="n">
        <v>39356</v>
      </c>
      <c r="U273" s="11" t="n">
        <v>5</v>
      </c>
      <c r="V273" s="11" t="s">
        <v>54</v>
      </c>
      <c r="W273" s="11" t="n">
        <f aca="false">R273*U273</f>
        <v>10</v>
      </c>
      <c r="X273" s="20" t="n">
        <v>331585.08</v>
      </c>
      <c r="Y273" s="20" t="n">
        <v>14568.77</v>
      </c>
      <c r="Z273" s="20" t="n">
        <f aca="false">Y273*SQRT(AA273)</f>
        <v>25233.8498437852</v>
      </c>
      <c r="AA273" s="11" t="n">
        <v>3</v>
      </c>
      <c r="AB273" s="20" t="n">
        <v>326923.08</v>
      </c>
      <c r="AC273" s="20" t="n">
        <v>15734.26</v>
      </c>
      <c r="AD273" s="20" t="n">
        <f aca="false">AC273*SQRT(AE273)</f>
        <v>27252.5377394987</v>
      </c>
      <c r="AE273" s="11" t="n">
        <v>3</v>
      </c>
      <c r="AF273" s="11" t="n">
        <f aca="false">LN(AB273/X273)</f>
        <v>-0.0141595144115535</v>
      </c>
      <c r="AG273" s="11" t="n">
        <f aca="false">((AD273)^2/((AB273)^2 * AE273)) + ((Z273)^2/((X273)^2 * AA273))</f>
        <v>0.00424677339356993</v>
      </c>
      <c r="AH273" s="11" t="n">
        <f aca="false">1/AG273</f>
        <v>235.472889020664</v>
      </c>
      <c r="AI273" s="11" t="n">
        <f aca="false">AH273/8</f>
        <v>29.434111127583</v>
      </c>
      <c r="AJ273" s="11" t="n">
        <f aca="false">AF273*AI273</f>
        <v>-0.416772720702278</v>
      </c>
      <c r="AK273" s="11" t="s">
        <v>230</v>
      </c>
      <c r="AL273" s="11" t="s">
        <v>149</v>
      </c>
      <c r="AM273" s="11" t="s">
        <v>57</v>
      </c>
      <c r="AN273" s="11" t="s">
        <v>58</v>
      </c>
      <c r="AO273" s="11" t="s">
        <v>59</v>
      </c>
      <c r="AP273" s="11" t="s">
        <v>231</v>
      </c>
      <c r="AQ273" s="11" t="s">
        <v>232</v>
      </c>
    </row>
    <row r="274" customFormat="false" ht="13.8" hidden="false" customHeight="false" outlineLevel="0" collapsed="false">
      <c r="A274" s="11" t="s">
        <v>226</v>
      </c>
      <c r="B274" s="11" t="n">
        <v>17</v>
      </c>
      <c r="C274" s="11" t="s">
        <v>227</v>
      </c>
      <c r="D274" s="11" t="n">
        <v>2012</v>
      </c>
      <c r="E274" s="11" t="s">
        <v>228</v>
      </c>
      <c r="F274" s="11" t="s">
        <v>110</v>
      </c>
      <c r="G274" s="23" t="n">
        <v>11.6</v>
      </c>
      <c r="H274" s="23" t="n">
        <v>560</v>
      </c>
      <c r="I274" s="1" t="n">
        <f aca="false">(G274 +10) / (H274/1000)</f>
        <v>38.5714285714286</v>
      </c>
      <c r="J274" s="1" t="n">
        <v>5.8</v>
      </c>
      <c r="K274" s="24" t="s">
        <v>102</v>
      </c>
      <c r="L274" s="11" t="s">
        <v>89</v>
      </c>
      <c r="M274" s="11" t="s">
        <v>229</v>
      </c>
      <c r="N274" s="11" t="s">
        <v>77</v>
      </c>
      <c r="O274" s="11" t="s">
        <v>77</v>
      </c>
      <c r="P274" s="11" t="s">
        <v>91</v>
      </c>
      <c r="Q274" s="11" t="s">
        <v>78</v>
      </c>
      <c r="R274" s="11" t="n">
        <v>2</v>
      </c>
      <c r="S274" s="11" t="s">
        <v>53</v>
      </c>
      <c r="T274" s="12" t="n">
        <v>39356</v>
      </c>
      <c r="U274" s="11" t="n">
        <v>5</v>
      </c>
      <c r="V274" s="11" t="s">
        <v>54</v>
      </c>
      <c r="W274" s="11" t="n">
        <f aca="false">R274*U274</f>
        <v>10</v>
      </c>
      <c r="X274" s="21" t="n">
        <v>384615.38</v>
      </c>
      <c r="Y274" s="21" t="n">
        <v>100233.1</v>
      </c>
      <c r="Z274" s="20" t="n">
        <f aca="false">Y274*SQRT(AA274)</f>
        <v>173608.821800132</v>
      </c>
      <c r="AA274" s="15" t="n">
        <v>3</v>
      </c>
      <c r="AB274" s="20" t="n">
        <v>287878.79</v>
      </c>
      <c r="AC274" s="20" t="n">
        <v>6993</v>
      </c>
      <c r="AD274" s="20" t="n">
        <f aca="false">AC274*SQRT(AE274)</f>
        <v>12112.2312973292</v>
      </c>
      <c r="AE274" s="11" t="n">
        <v>3</v>
      </c>
      <c r="AF274" s="11" t="n">
        <f aca="false">LN(AB274/X274)</f>
        <v>-0.289704298464128</v>
      </c>
      <c r="AG274" s="11" t="n">
        <f aca="false">((AD274)^2/((AB274)^2 * AE274)) + ((Z274)^2/((X274)^2 * AA274))</f>
        <v>0.0685055958237509</v>
      </c>
      <c r="AH274" s="11" t="n">
        <f aca="false">1/AG274</f>
        <v>14.5973476761339</v>
      </c>
      <c r="AI274" s="11" t="n">
        <f aca="false">AH274/8</f>
        <v>1.82466845951674</v>
      </c>
      <c r="AJ274" s="11" t="n">
        <f aca="false">AF274*AI274</f>
        <v>-0.528614295993918</v>
      </c>
      <c r="AK274" s="11" t="s">
        <v>230</v>
      </c>
      <c r="AL274" s="11" t="s">
        <v>149</v>
      </c>
      <c r="AM274" s="11" t="s">
        <v>57</v>
      </c>
      <c r="AN274" s="11" t="s">
        <v>58</v>
      </c>
      <c r="AO274" s="11" t="s">
        <v>59</v>
      </c>
      <c r="AP274" s="11" t="s">
        <v>231</v>
      </c>
      <c r="AQ274" s="11" t="s">
        <v>232</v>
      </c>
    </row>
    <row r="275" customFormat="false" ht="13.8" hidden="false" customHeight="false" outlineLevel="0" collapsed="false">
      <c r="A275" s="11" t="s">
        <v>226</v>
      </c>
      <c r="B275" s="11" t="n">
        <v>17</v>
      </c>
      <c r="C275" s="11" t="s">
        <v>227</v>
      </c>
      <c r="D275" s="11" t="n">
        <v>2012</v>
      </c>
      <c r="E275" s="11" t="s">
        <v>228</v>
      </c>
      <c r="F275" s="11" t="s">
        <v>46</v>
      </c>
      <c r="G275" s="23" t="n">
        <v>11.6</v>
      </c>
      <c r="H275" s="23" t="n">
        <v>560</v>
      </c>
      <c r="I275" s="1" t="n">
        <f aca="false">(G275 +10) / (H275/1000)</f>
        <v>38.5714285714286</v>
      </c>
      <c r="J275" s="1" t="n">
        <v>5.8</v>
      </c>
      <c r="K275" s="24" t="s">
        <v>102</v>
      </c>
      <c r="L275" s="11" t="s">
        <v>89</v>
      </c>
      <c r="M275" s="11" t="s">
        <v>233</v>
      </c>
      <c r="N275" s="11" t="s">
        <v>77</v>
      </c>
      <c r="O275" s="11" t="s">
        <v>77</v>
      </c>
      <c r="P275" s="11" t="s">
        <v>91</v>
      </c>
      <c r="Q275" s="11" t="s">
        <v>78</v>
      </c>
      <c r="R275" s="11" t="n">
        <v>2</v>
      </c>
      <c r="S275" s="11" t="s">
        <v>53</v>
      </c>
      <c r="T275" s="12" t="n">
        <v>39356</v>
      </c>
      <c r="U275" s="11" t="n">
        <v>5</v>
      </c>
      <c r="V275" s="11" t="s">
        <v>54</v>
      </c>
      <c r="W275" s="11" t="n">
        <f aca="false">R275*U275</f>
        <v>10</v>
      </c>
      <c r="X275" s="20" t="n">
        <v>306526.81</v>
      </c>
      <c r="Y275" s="20" t="n">
        <v>11655.01</v>
      </c>
      <c r="Z275" s="20" t="n">
        <f aca="false">Y275*SQRT(AA275)</f>
        <v>20187.0694827234</v>
      </c>
      <c r="AA275" s="11" t="n">
        <v>3</v>
      </c>
      <c r="AB275" s="20" t="n">
        <v>270396.27</v>
      </c>
      <c r="AC275" s="20" t="n">
        <v>101398.6</v>
      </c>
      <c r="AD275" s="20" t="n">
        <f aca="false">AC275*SQRT(AE275)</f>
        <v>175627.527016354</v>
      </c>
      <c r="AE275" s="11" t="n">
        <v>3</v>
      </c>
      <c r="AF275" s="11" t="n">
        <f aca="false">LN(AB275/X275)</f>
        <v>-0.12541667330777</v>
      </c>
      <c r="AG275" s="11" t="n">
        <f aca="false">((AD275)^2/((AB275)^2 * AE275)) + ((Z275)^2/((X275)^2 * AA275))</f>
        <v>0.142070730450284</v>
      </c>
      <c r="AH275" s="11" t="n">
        <f aca="false">1/AG275</f>
        <v>7.03874750858649</v>
      </c>
      <c r="AI275" s="11" t="n">
        <f aca="false">AH275/8</f>
        <v>0.879843438573312</v>
      </c>
      <c r="AJ275" s="11" t="n">
        <f aca="false">AF275*AI275</f>
        <v>-0.110347037097534</v>
      </c>
      <c r="AK275" s="11" t="s">
        <v>230</v>
      </c>
      <c r="AL275" s="11" t="s">
        <v>149</v>
      </c>
      <c r="AM275" s="11" t="s">
        <v>57</v>
      </c>
      <c r="AN275" s="11" t="s">
        <v>58</v>
      </c>
      <c r="AO275" s="11" t="s">
        <v>59</v>
      </c>
      <c r="AP275" s="11" t="s">
        <v>231</v>
      </c>
      <c r="AQ275" s="11" t="s">
        <v>232</v>
      </c>
    </row>
    <row r="276" customFormat="false" ht="13.8" hidden="false" customHeight="false" outlineLevel="0" collapsed="false">
      <c r="A276" s="11" t="s">
        <v>226</v>
      </c>
      <c r="B276" s="11" t="n">
        <v>17</v>
      </c>
      <c r="C276" s="11" t="s">
        <v>227</v>
      </c>
      <c r="D276" s="11" t="n">
        <v>2012</v>
      </c>
      <c r="E276" s="11" t="s">
        <v>228</v>
      </c>
      <c r="F276" s="11" t="s">
        <v>110</v>
      </c>
      <c r="G276" s="23" t="n">
        <v>11.6</v>
      </c>
      <c r="H276" s="23" t="n">
        <v>560</v>
      </c>
      <c r="I276" s="1" t="n">
        <f aca="false">(G276 +10) / (H276/1000)</f>
        <v>38.5714285714286</v>
      </c>
      <c r="J276" s="1" t="n">
        <v>5.8</v>
      </c>
      <c r="K276" s="24" t="s">
        <v>102</v>
      </c>
      <c r="L276" s="11" t="s">
        <v>89</v>
      </c>
      <c r="M276" s="11" t="s">
        <v>233</v>
      </c>
      <c r="N276" s="11" t="s">
        <v>77</v>
      </c>
      <c r="O276" s="11" t="s">
        <v>77</v>
      </c>
      <c r="P276" s="11" t="s">
        <v>91</v>
      </c>
      <c r="Q276" s="11" t="s">
        <v>78</v>
      </c>
      <c r="R276" s="11" t="n">
        <v>2</v>
      </c>
      <c r="S276" s="11" t="s">
        <v>53</v>
      </c>
      <c r="T276" s="12" t="n">
        <v>39356</v>
      </c>
      <c r="U276" s="11" t="n">
        <v>5</v>
      </c>
      <c r="V276" s="11" t="s">
        <v>54</v>
      </c>
      <c r="W276" s="11" t="n">
        <f aca="false">R276*U276</f>
        <v>10</v>
      </c>
      <c r="X276" s="21" t="n">
        <v>341491.84</v>
      </c>
      <c r="Y276" s="21" t="n">
        <v>22144.52</v>
      </c>
      <c r="Z276" s="20" t="n">
        <f aca="false">Y276*SQRT(AA276)</f>
        <v>38355.4337492251</v>
      </c>
      <c r="AA276" s="15" t="n">
        <v>3</v>
      </c>
      <c r="AB276" s="20" t="n">
        <v>306526.81</v>
      </c>
      <c r="AC276" s="20" t="n">
        <v>0</v>
      </c>
      <c r="AD276" s="20" t="n">
        <f aca="false">AC276*SQRT(AE276)</f>
        <v>0</v>
      </c>
      <c r="AE276" s="11" t="n">
        <v>3</v>
      </c>
      <c r="AF276" s="11" t="n">
        <f aca="false">LN(AB276/X276)</f>
        <v>-0.108018561139904</v>
      </c>
      <c r="AG276" s="11" t="n">
        <f aca="false">((AD276)^2/((AB276)^2 * AE276)) + ((Z276)^2/((X276)^2 * AA276))</f>
        <v>0.00420505693990764</v>
      </c>
      <c r="AH276" s="11" t="n">
        <f aca="false">1/AG276</f>
        <v>237.808908247973</v>
      </c>
      <c r="AI276" s="11" t="n">
        <f aca="false">AH276/8</f>
        <v>29.7261135309967</v>
      </c>
      <c r="AJ276" s="11" t="n">
        <f aca="false">AF276*AI276</f>
        <v>-3.21097201189969</v>
      </c>
      <c r="AK276" s="11" t="s">
        <v>230</v>
      </c>
      <c r="AL276" s="11" t="s">
        <v>149</v>
      </c>
      <c r="AM276" s="11" t="s">
        <v>57</v>
      </c>
      <c r="AN276" s="11" t="s">
        <v>58</v>
      </c>
      <c r="AO276" s="11" t="s">
        <v>59</v>
      </c>
      <c r="AP276" s="11" t="s">
        <v>231</v>
      </c>
      <c r="AQ276" s="11" t="s">
        <v>232</v>
      </c>
    </row>
    <row r="277" customFormat="false" ht="13.8" hidden="false" customHeight="false" outlineLevel="0" collapsed="false">
      <c r="A277" s="11" t="s">
        <v>226</v>
      </c>
      <c r="B277" s="11" t="n">
        <v>17</v>
      </c>
      <c r="C277" s="11" t="s">
        <v>227</v>
      </c>
      <c r="D277" s="11" t="n">
        <v>2012</v>
      </c>
      <c r="E277" s="11" t="s">
        <v>228</v>
      </c>
      <c r="F277" s="11" t="s">
        <v>46</v>
      </c>
      <c r="G277" s="23" t="n">
        <v>11.6</v>
      </c>
      <c r="H277" s="23" t="n">
        <v>560</v>
      </c>
      <c r="I277" s="1" t="n">
        <f aca="false">(G277 +10) / (H277/1000)</f>
        <v>38.5714285714286</v>
      </c>
      <c r="J277" s="1" t="n">
        <v>5.8</v>
      </c>
      <c r="K277" s="24" t="s">
        <v>102</v>
      </c>
      <c r="L277" s="11" t="s">
        <v>89</v>
      </c>
      <c r="M277" s="11" t="s">
        <v>229</v>
      </c>
      <c r="N277" s="11" t="s">
        <v>77</v>
      </c>
      <c r="O277" s="11" t="s">
        <v>77</v>
      </c>
      <c r="P277" s="11" t="s">
        <v>91</v>
      </c>
      <c r="Q277" s="11" t="s">
        <v>78</v>
      </c>
      <c r="R277" s="11" t="n">
        <v>2</v>
      </c>
      <c r="S277" s="11" t="s">
        <v>53</v>
      </c>
      <c r="T277" s="12" t="n">
        <v>39356</v>
      </c>
      <c r="U277" s="11" t="n">
        <v>5</v>
      </c>
      <c r="V277" s="11" t="s">
        <v>54</v>
      </c>
      <c r="W277" s="11" t="n">
        <f aca="false">R277*U277</f>
        <v>10</v>
      </c>
      <c r="X277" s="20" t="n">
        <v>351981.35</v>
      </c>
      <c r="Y277" s="20" t="n">
        <v>31468.53</v>
      </c>
      <c r="Z277" s="20" t="n">
        <f aca="false">Y277*SQRT(AA277)</f>
        <v>54505.0927995055</v>
      </c>
      <c r="AA277" s="11" t="n">
        <v>3</v>
      </c>
      <c r="AB277" s="20" t="n">
        <v>286713.29</v>
      </c>
      <c r="AC277" s="20" t="n">
        <v>23310.02</v>
      </c>
      <c r="AD277" s="20" t="n">
        <f aca="false">AC277*SQRT(AE277)</f>
        <v>40374.1389654467</v>
      </c>
      <c r="AE277" s="11" t="n">
        <v>3</v>
      </c>
      <c r="AF277" s="11" t="n">
        <f aca="false">LN(AB277/X277)</f>
        <v>-0.205095464349953</v>
      </c>
      <c r="AG277" s="11" t="n">
        <f aca="false">((AD277)^2/((AB277)^2 * AE277)) + ((Z277)^2/((X277)^2 * AA277))</f>
        <v>0.0146028899903846</v>
      </c>
      <c r="AH277" s="11" t="n">
        <f aca="false">1/AG277</f>
        <v>68.4795955224246</v>
      </c>
      <c r="AI277" s="11" t="n">
        <f aca="false">AH277/8</f>
        <v>8.55994944030307</v>
      </c>
      <c r="AJ277" s="11" t="n">
        <f aca="false">AF277*AI277</f>
        <v>-1.75560680527108</v>
      </c>
      <c r="AK277" s="11" t="s">
        <v>230</v>
      </c>
      <c r="AL277" s="11" t="s">
        <v>149</v>
      </c>
      <c r="AM277" s="11" t="s">
        <v>57</v>
      </c>
      <c r="AN277" s="11" t="s">
        <v>58</v>
      </c>
      <c r="AO277" s="17" t="s">
        <v>63</v>
      </c>
      <c r="AP277" s="11" t="s">
        <v>231</v>
      </c>
      <c r="AQ277" s="11" t="s">
        <v>232</v>
      </c>
    </row>
    <row r="278" customFormat="false" ht="13.8" hidden="false" customHeight="false" outlineLevel="0" collapsed="false">
      <c r="A278" s="11" t="s">
        <v>226</v>
      </c>
      <c r="B278" s="11" t="n">
        <v>17</v>
      </c>
      <c r="C278" s="11" t="s">
        <v>227</v>
      </c>
      <c r="D278" s="11" t="n">
        <v>2012</v>
      </c>
      <c r="E278" s="11" t="s">
        <v>228</v>
      </c>
      <c r="F278" s="11" t="s">
        <v>110</v>
      </c>
      <c r="G278" s="23" t="n">
        <v>11.6</v>
      </c>
      <c r="H278" s="23" t="n">
        <v>560</v>
      </c>
      <c r="I278" s="1" t="n">
        <f aca="false">(G278 +10) / (H278/1000)</f>
        <v>38.5714285714286</v>
      </c>
      <c r="J278" s="1" t="n">
        <v>5.8</v>
      </c>
      <c r="K278" s="24" t="s">
        <v>102</v>
      </c>
      <c r="L278" s="11" t="s">
        <v>89</v>
      </c>
      <c r="M278" s="11" t="s">
        <v>229</v>
      </c>
      <c r="N278" s="11" t="s">
        <v>77</v>
      </c>
      <c r="O278" s="11" t="s">
        <v>77</v>
      </c>
      <c r="P278" s="11" t="s">
        <v>91</v>
      </c>
      <c r="Q278" s="11" t="s">
        <v>78</v>
      </c>
      <c r="R278" s="11" t="n">
        <v>2</v>
      </c>
      <c r="S278" s="11" t="s">
        <v>53</v>
      </c>
      <c r="T278" s="12" t="n">
        <v>39356</v>
      </c>
      <c r="U278" s="11" t="n">
        <v>5</v>
      </c>
      <c r="V278" s="11" t="s">
        <v>54</v>
      </c>
      <c r="W278" s="11" t="n">
        <f aca="false">R278*U278</f>
        <v>10</v>
      </c>
      <c r="X278" s="21" t="n">
        <v>235431.24</v>
      </c>
      <c r="Y278" s="21" t="n">
        <v>68764.56</v>
      </c>
      <c r="Z278" s="20" t="n">
        <f aca="false">Y278*SQRT(AA278)</f>
        <v>119103.711680119</v>
      </c>
      <c r="AA278" s="15" t="n">
        <v>3</v>
      </c>
      <c r="AB278" s="20" t="n">
        <v>153846.15</v>
      </c>
      <c r="AC278" s="20" t="n">
        <v>39627.04</v>
      </c>
      <c r="AD278" s="20" t="n">
        <f aca="false">AC278*SQRT(AE278)</f>
        <v>68636.0466335642</v>
      </c>
      <c r="AE278" s="11" t="n">
        <v>3</v>
      </c>
      <c r="AF278" s="11" t="n">
        <f aca="false">LN(AB278/X278)</f>
        <v>-0.425465819220775</v>
      </c>
      <c r="AG278" s="11" t="n">
        <f aca="false">((AD278)^2/((AB278)^2 * AE278)) + ((Z278)^2/((X278)^2 * AA278))</f>
        <v>0.151655514098542</v>
      </c>
      <c r="AH278" s="11" t="n">
        <f aca="false">1/AG278</f>
        <v>6.59389146477209</v>
      </c>
      <c r="AI278" s="11" t="n">
        <f aca="false">AH278/8</f>
        <v>0.824236433096512</v>
      </c>
      <c r="AJ278" s="11" t="n">
        <f aca="false">AF278*AI278</f>
        <v>-0.350684429239017</v>
      </c>
      <c r="AK278" s="11" t="s">
        <v>230</v>
      </c>
      <c r="AL278" s="11" t="s">
        <v>149</v>
      </c>
      <c r="AM278" s="11" t="s">
        <v>57</v>
      </c>
      <c r="AN278" s="11" t="s">
        <v>58</v>
      </c>
      <c r="AO278" s="17" t="s">
        <v>63</v>
      </c>
      <c r="AP278" s="11" t="s">
        <v>231</v>
      </c>
      <c r="AQ278" s="11" t="s">
        <v>232</v>
      </c>
    </row>
    <row r="279" customFormat="false" ht="13.8" hidden="false" customHeight="false" outlineLevel="0" collapsed="false">
      <c r="A279" s="11" t="s">
        <v>226</v>
      </c>
      <c r="B279" s="11" t="n">
        <v>17</v>
      </c>
      <c r="C279" s="11" t="s">
        <v>227</v>
      </c>
      <c r="D279" s="11" t="n">
        <v>2012</v>
      </c>
      <c r="E279" s="11" t="s">
        <v>228</v>
      </c>
      <c r="F279" s="11" t="s">
        <v>46</v>
      </c>
      <c r="G279" s="23" t="n">
        <v>11.6</v>
      </c>
      <c r="H279" s="23" t="n">
        <v>560</v>
      </c>
      <c r="I279" s="1" t="n">
        <f aca="false">(G279 +10) / (H279/1000)</f>
        <v>38.5714285714286</v>
      </c>
      <c r="J279" s="1" t="n">
        <v>5.8</v>
      </c>
      <c r="K279" s="24" t="s">
        <v>102</v>
      </c>
      <c r="L279" s="11" t="s">
        <v>89</v>
      </c>
      <c r="M279" s="11" t="s">
        <v>233</v>
      </c>
      <c r="N279" s="11" t="s">
        <v>77</v>
      </c>
      <c r="O279" s="11" t="s">
        <v>77</v>
      </c>
      <c r="P279" s="11" t="s">
        <v>91</v>
      </c>
      <c r="Q279" s="11" t="s">
        <v>78</v>
      </c>
      <c r="R279" s="11" t="n">
        <v>2</v>
      </c>
      <c r="S279" s="11" t="s">
        <v>53</v>
      </c>
      <c r="T279" s="12" t="n">
        <v>39356</v>
      </c>
      <c r="U279" s="11" t="n">
        <v>5</v>
      </c>
      <c r="V279" s="11" t="s">
        <v>54</v>
      </c>
      <c r="W279" s="11" t="n">
        <f aca="false">R279*U279</f>
        <v>10</v>
      </c>
      <c r="X279" s="20" t="n">
        <v>244755.24</v>
      </c>
      <c r="Y279" s="20" t="n">
        <v>60606.07</v>
      </c>
      <c r="Z279" s="20" t="n">
        <f aca="false">Y279*SQRT(AA279)</f>
        <v>104972.792487076</v>
      </c>
      <c r="AA279" s="11" t="n">
        <v>3</v>
      </c>
      <c r="AB279" s="20" t="n">
        <v>299533.8</v>
      </c>
      <c r="AC279" s="20" t="n">
        <v>3496.5</v>
      </c>
      <c r="AD279" s="20" t="n">
        <f aca="false">AC279*SQRT(AE279)</f>
        <v>6056.11564866458</v>
      </c>
      <c r="AE279" s="11" t="n">
        <v>3</v>
      </c>
      <c r="AF279" s="11" t="n">
        <f aca="false">LN(AB279/X279)</f>
        <v>0.201968575162743</v>
      </c>
      <c r="AG279" s="11" t="n">
        <f aca="false">((AD279)^2/((AB279)^2 * AE279)) + ((Z279)^2/((X279)^2 * AA279))</f>
        <v>0.0614514763328617</v>
      </c>
      <c r="AH279" s="11" t="n">
        <f aca="false">1/AG279</f>
        <v>16.2730020444642</v>
      </c>
      <c r="AI279" s="11" t="n">
        <f aca="false">AH279/8</f>
        <v>2.03412525555802</v>
      </c>
      <c r="AJ279" s="11" t="n">
        <f aca="false">AF279*AI279</f>
        <v>0.410829379567604</v>
      </c>
      <c r="AK279" s="11" t="s">
        <v>230</v>
      </c>
      <c r="AL279" s="11" t="s">
        <v>149</v>
      </c>
      <c r="AM279" s="11" t="s">
        <v>57</v>
      </c>
      <c r="AN279" s="11" t="s">
        <v>58</v>
      </c>
      <c r="AO279" s="17" t="s">
        <v>63</v>
      </c>
      <c r="AP279" s="11" t="s">
        <v>231</v>
      </c>
      <c r="AQ279" s="11" t="s">
        <v>232</v>
      </c>
    </row>
    <row r="280" customFormat="false" ht="13.8" hidden="false" customHeight="false" outlineLevel="0" collapsed="false">
      <c r="A280" s="11" t="s">
        <v>226</v>
      </c>
      <c r="B280" s="11" t="n">
        <v>17</v>
      </c>
      <c r="C280" s="11" t="s">
        <v>227</v>
      </c>
      <c r="D280" s="11" t="n">
        <v>2012</v>
      </c>
      <c r="E280" s="11" t="s">
        <v>228</v>
      </c>
      <c r="F280" s="11" t="s">
        <v>110</v>
      </c>
      <c r="G280" s="23" t="n">
        <v>11.6</v>
      </c>
      <c r="H280" s="23" t="n">
        <v>560</v>
      </c>
      <c r="I280" s="1" t="n">
        <f aca="false">(G280 +10) / (H280/1000)</f>
        <v>38.5714285714286</v>
      </c>
      <c r="J280" s="1" t="n">
        <v>5.8</v>
      </c>
      <c r="K280" s="24" t="s">
        <v>102</v>
      </c>
      <c r="L280" s="11" t="s">
        <v>89</v>
      </c>
      <c r="M280" s="11" t="s">
        <v>233</v>
      </c>
      <c r="N280" s="11" t="s">
        <v>77</v>
      </c>
      <c r="O280" s="11" t="s">
        <v>77</v>
      </c>
      <c r="P280" s="11" t="s">
        <v>91</v>
      </c>
      <c r="Q280" s="11" t="s">
        <v>78</v>
      </c>
      <c r="R280" s="11" t="n">
        <v>2</v>
      </c>
      <c r="S280" s="11" t="s">
        <v>53</v>
      </c>
      <c r="T280" s="12" t="n">
        <v>39356</v>
      </c>
      <c r="U280" s="11" t="n">
        <v>5</v>
      </c>
      <c r="V280" s="11" t="s">
        <v>54</v>
      </c>
      <c r="W280" s="11" t="n">
        <f aca="false">R280*U280</f>
        <v>10</v>
      </c>
      <c r="X280" s="21" t="n">
        <v>151515.15</v>
      </c>
      <c r="Y280" s="21" t="n">
        <v>62937.06</v>
      </c>
      <c r="Z280" s="20" t="n">
        <f aca="false">Y280*SQRT(AA280)</f>
        <v>109010.185599011</v>
      </c>
      <c r="AA280" s="15" t="n">
        <v>3</v>
      </c>
      <c r="AB280" s="20" t="n">
        <v>318181.82</v>
      </c>
      <c r="AC280" s="20" t="n">
        <v>5827.5</v>
      </c>
      <c r="AD280" s="20" t="n">
        <f aca="false">AC280*SQRT(AE280)</f>
        <v>10093.5260811076</v>
      </c>
      <c r="AE280" s="11" t="n">
        <v>3</v>
      </c>
      <c r="AF280" s="11" t="n">
        <f aca="false">LN(AB280/X280)</f>
        <v>0.741937360443663</v>
      </c>
      <c r="AG280" s="11" t="n">
        <f aca="false">((AD280)^2/((AB280)^2 * AE280)) + ((Z280)^2/((X280)^2 * AA280))</f>
        <v>0.172879805266137</v>
      </c>
      <c r="AH280" s="11" t="n">
        <f aca="false">1/AG280</f>
        <v>5.78436560858318</v>
      </c>
      <c r="AI280" s="11" t="n">
        <f aca="false">AH280/8</f>
        <v>0.723045701072897</v>
      </c>
      <c r="AJ280" s="11" t="n">
        <f aca="false">AF280*AI280</f>
        <v>0.536454618934163</v>
      </c>
      <c r="AK280" s="11" t="s">
        <v>230</v>
      </c>
      <c r="AL280" s="11" t="s">
        <v>149</v>
      </c>
      <c r="AM280" s="11" t="s">
        <v>57</v>
      </c>
      <c r="AN280" s="11" t="s">
        <v>58</v>
      </c>
      <c r="AO280" s="17" t="s">
        <v>63</v>
      </c>
      <c r="AP280" s="11" t="s">
        <v>231</v>
      </c>
      <c r="AQ280" s="11" t="s">
        <v>232</v>
      </c>
    </row>
    <row r="281" customFormat="false" ht="13.8" hidden="false" customHeight="false" outlineLevel="0" collapsed="false">
      <c r="A281" s="11" t="s">
        <v>226</v>
      </c>
      <c r="B281" s="11" t="n">
        <v>17</v>
      </c>
      <c r="C281" s="11" t="s">
        <v>227</v>
      </c>
      <c r="D281" s="11" t="n">
        <v>2012</v>
      </c>
      <c r="E281" s="11" t="s">
        <v>228</v>
      </c>
      <c r="F281" s="11" t="s">
        <v>46</v>
      </c>
      <c r="G281" s="23" t="n">
        <v>11.6</v>
      </c>
      <c r="H281" s="23" t="n">
        <v>560</v>
      </c>
      <c r="I281" s="1" t="n">
        <f aca="false">(G281 +10) / (H281/1000)</f>
        <v>38.5714285714286</v>
      </c>
      <c r="J281" s="1" t="n">
        <v>5.8</v>
      </c>
      <c r="K281" s="24" t="s">
        <v>102</v>
      </c>
      <c r="L281" s="11" t="s">
        <v>89</v>
      </c>
      <c r="M281" s="11" t="s">
        <v>229</v>
      </c>
      <c r="N281" s="11" t="s">
        <v>77</v>
      </c>
      <c r="O281" s="11" t="s">
        <v>77</v>
      </c>
      <c r="P281" s="11" t="s">
        <v>91</v>
      </c>
      <c r="Q281" s="11" t="s">
        <v>78</v>
      </c>
      <c r="R281" s="11" t="n">
        <v>2</v>
      </c>
      <c r="S281" s="11" t="s">
        <v>53</v>
      </c>
      <c r="T281" s="12" t="n">
        <v>39356</v>
      </c>
      <c r="U281" s="11" t="n">
        <v>5</v>
      </c>
      <c r="V281" s="11" t="s">
        <v>54</v>
      </c>
      <c r="W281" s="11" t="n">
        <f aca="false">R281*U281</f>
        <v>10</v>
      </c>
      <c r="X281" s="20" t="n">
        <v>5594.24</v>
      </c>
      <c r="Y281" s="20" t="n">
        <v>2232.89</v>
      </c>
      <c r="Z281" s="20" t="n">
        <f aca="false">Y281*SQRT(AA281)</f>
        <v>3867.47892771247</v>
      </c>
      <c r="AA281" s="11" t="n">
        <v>3</v>
      </c>
      <c r="AB281" s="20" t="n">
        <v>2809.12</v>
      </c>
      <c r="AC281" s="20" t="n">
        <v>3169.27</v>
      </c>
      <c r="AD281" s="20" t="n">
        <f aca="false">AC281*SQRT(AE281)</f>
        <v>5489.33666290382</v>
      </c>
      <c r="AE281" s="11" t="n">
        <v>3</v>
      </c>
      <c r="AF281" s="11" t="n">
        <f aca="false">LN(AB281/X281)</f>
        <v>-0.68886622993117</v>
      </c>
      <c r="AG281" s="11" t="n">
        <f aca="false">((AD281)^2/((AB281)^2 * AE281)) + ((Z281)^2/((X281)^2 * AA281))</f>
        <v>1.43216542002273</v>
      </c>
      <c r="AH281" s="11" t="n">
        <f aca="false">1/AG281</f>
        <v>0.698243363524396</v>
      </c>
      <c r="AI281" s="11" t="n">
        <f aca="false">AH281/8</f>
        <v>0.0872804204405495</v>
      </c>
      <c r="AJ281" s="11" t="n">
        <f aca="false">AF281*AI281</f>
        <v>-0.0601245341756887</v>
      </c>
      <c r="AK281" s="11" t="s">
        <v>230</v>
      </c>
      <c r="AL281" s="11" t="s">
        <v>149</v>
      </c>
      <c r="AM281" s="11" t="s">
        <v>64</v>
      </c>
      <c r="AN281" s="11" t="s">
        <v>58</v>
      </c>
      <c r="AO281" s="11" t="s">
        <v>59</v>
      </c>
      <c r="AP281" s="11" t="s">
        <v>231</v>
      </c>
      <c r="AQ281" s="11" t="s">
        <v>232</v>
      </c>
    </row>
    <row r="282" customFormat="false" ht="13.8" hidden="false" customHeight="false" outlineLevel="0" collapsed="false">
      <c r="A282" s="11" t="s">
        <v>226</v>
      </c>
      <c r="B282" s="11" t="n">
        <v>17</v>
      </c>
      <c r="C282" s="11" t="s">
        <v>227</v>
      </c>
      <c r="D282" s="11" t="n">
        <v>2012</v>
      </c>
      <c r="E282" s="11" t="s">
        <v>228</v>
      </c>
      <c r="F282" s="11" t="s">
        <v>110</v>
      </c>
      <c r="G282" s="23" t="n">
        <v>11.6</v>
      </c>
      <c r="H282" s="23" t="n">
        <v>560</v>
      </c>
      <c r="I282" s="1" t="n">
        <f aca="false">(G282 +10) / (H282/1000)</f>
        <v>38.5714285714286</v>
      </c>
      <c r="J282" s="1" t="n">
        <v>5.8</v>
      </c>
      <c r="K282" s="24" t="s">
        <v>102</v>
      </c>
      <c r="L282" s="11" t="s">
        <v>89</v>
      </c>
      <c r="M282" s="11" t="s">
        <v>229</v>
      </c>
      <c r="N282" s="11" t="s">
        <v>77</v>
      </c>
      <c r="O282" s="11" t="s">
        <v>77</v>
      </c>
      <c r="P282" s="11" t="s">
        <v>91</v>
      </c>
      <c r="Q282" s="11" t="s">
        <v>78</v>
      </c>
      <c r="R282" s="11" t="n">
        <v>2</v>
      </c>
      <c r="S282" s="11" t="s">
        <v>53</v>
      </c>
      <c r="T282" s="12" t="n">
        <v>39356</v>
      </c>
      <c r="U282" s="11" t="n">
        <v>5</v>
      </c>
      <c r="V282" s="11" t="s">
        <v>54</v>
      </c>
      <c r="W282" s="11" t="n">
        <f aca="false">R282*U282</f>
        <v>10</v>
      </c>
      <c r="X282" s="21" t="n">
        <v>7202.88</v>
      </c>
      <c r="Y282" s="21" t="n">
        <v>9219.69</v>
      </c>
      <c r="Z282" s="20" t="n">
        <f aca="false">Y282*SQRT(AA282)</f>
        <v>15968.9715100347</v>
      </c>
      <c r="AA282" s="15" t="n">
        <v>3</v>
      </c>
      <c r="AB282" s="20" t="n">
        <v>3721.49</v>
      </c>
      <c r="AC282" s="20" t="n">
        <v>4513.81</v>
      </c>
      <c r="AD282" s="20" t="n">
        <f aca="false">AC282*SQRT(AE282)</f>
        <v>7818.14825571247</v>
      </c>
      <c r="AE282" s="11" t="n">
        <v>3</v>
      </c>
      <c r="AF282" s="11" t="n">
        <f aca="false">LN(AB282/X282)</f>
        <v>-0.660356820317658</v>
      </c>
      <c r="AG282" s="11" t="n">
        <f aca="false">((AD282)^2/((AB282)^2 * AE282)) + ((Z282)^2/((X282)^2 * AA282))</f>
        <v>3.10953732298388</v>
      </c>
      <c r="AH282" s="11" t="n">
        <f aca="false">1/AG282</f>
        <v>0.321591251730148</v>
      </c>
      <c r="AI282" s="11" t="n">
        <f aca="false">AH282/8</f>
        <v>0.0401989064662685</v>
      </c>
      <c r="AJ282" s="11" t="n">
        <f aca="false">AF282*AI282</f>
        <v>-0.026545622054312</v>
      </c>
      <c r="AK282" s="11" t="s">
        <v>230</v>
      </c>
      <c r="AL282" s="11" t="s">
        <v>149</v>
      </c>
      <c r="AM282" s="11" t="s">
        <v>64</v>
      </c>
      <c r="AN282" s="11" t="s">
        <v>58</v>
      </c>
      <c r="AO282" s="11" t="s">
        <v>59</v>
      </c>
      <c r="AP282" s="11" t="s">
        <v>231</v>
      </c>
      <c r="AQ282" s="11" t="s">
        <v>232</v>
      </c>
    </row>
    <row r="283" customFormat="false" ht="13.8" hidden="false" customHeight="false" outlineLevel="0" collapsed="false">
      <c r="A283" s="11" t="s">
        <v>226</v>
      </c>
      <c r="B283" s="11" t="n">
        <v>17</v>
      </c>
      <c r="C283" s="11" t="s">
        <v>227</v>
      </c>
      <c r="D283" s="11" t="n">
        <v>2012</v>
      </c>
      <c r="E283" s="11" t="s">
        <v>228</v>
      </c>
      <c r="F283" s="11" t="s">
        <v>46</v>
      </c>
      <c r="G283" s="23" t="n">
        <v>11.6</v>
      </c>
      <c r="H283" s="23" t="n">
        <v>560</v>
      </c>
      <c r="I283" s="1" t="n">
        <f aca="false">(G283 +10) / (H283/1000)</f>
        <v>38.5714285714286</v>
      </c>
      <c r="J283" s="1" t="n">
        <v>5.8</v>
      </c>
      <c r="K283" s="24" t="s">
        <v>102</v>
      </c>
      <c r="L283" s="11" t="s">
        <v>89</v>
      </c>
      <c r="M283" s="11" t="s">
        <v>233</v>
      </c>
      <c r="N283" s="11" t="s">
        <v>77</v>
      </c>
      <c r="O283" s="11" t="s">
        <v>77</v>
      </c>
      <c r="P283" s="11" t="s">
        <v>91</v>
      </c>
      <c r="Q283" s="11" t="s">
        <v>78</v>
      </c>
      <c r="R283" s="11" t="n">
        <v>2</v>
      </c>
      <c r="S283" s="11" t="s">
        <v>53</v>
      </c>
      <c r="T283" s="12" t="n">
        <v>39356</v>
      </c>
      <c r="U283" s="11" t="n">
        <v>5</v>
      </c>
      <c r="V283" s="11" t="s">
        <v>54</v>
      </c>
      <c r="W283" s="11" t="n">
        <f aca="false">R283*U283</f>
        <v>10</v>
      </c>
      <c r="X283" s="20" t="n">
        <v>3913.57</v>
      </c>
      <c r="Y283" s="20" t="n">
        <v>792.31</v>
      </c>
      <c r="Z283" s="20" t="n">
        <f aca="false">Y283*SQRT(AA283)</f>
        <v>1372.3211753449</v>
      </c>
      <c r="AA283" s="11" t="n">
        <v>3</v>
      </c>
      <c r="AB283" s="20" t="n">
        <v>3985.59</v>
      </c>
      <c r="AC283" s="20" t="n">
        <v>216.09</v>
      </c>
      <c r="AD283" s="20" t="n">
        <f aca="false">AC283*SQRT(AE283)</f>
        <v>374.278859007559</v>
      </c>
      <c r="AE283" s="11" t="n">
        <v>3</v>
      </c>
      <c r="AF283" s="11" t="n">
        <f aca="false">LN(AB283/X283)</f>
        <v>0.0182353555852301</v>
      </c>
      <c r="AG283" s="11" t="n">
        <f aca="false">((AD283)^2/((AB283)^2 * AE283)) + ((Z283)^2/((X283)^2 * AA283))</f>
        <v>0.0439263766576208</v>
      </c>
      <c r="AH283" s="11" t="n">
        <f aca="false">1/AG283</f>
        <v>22.7653650514903</v>
      </c>
      <c r="AI283" s="11" t="n">
        <f aca="false">AH283/8</f>
        <v>2.84567063143629</v>
      </c>
      <c r="AJ283" s="11" t="n">
        <f aca="false">AF283*AI283</f>
        <v>0.051891815842687</v>
      </c>
      <c r="AK283" s="11" t="s">
        <v>230</v>
      </c>
      <c r="AL283" s="11" t="s">
        <v>149</v>
      </c>
      <c r="AM283" s="11" t="s">
        <v>64</v>
      </c>
      <c r="AN283" s="11" t="s">
        <v>58</v>
      </c>
      <c r="AO283" s="11" t="s">
        <v>59</v>
      </c>
      <c r="AP283" s="11" t="s">
        <v>231</v>
      </c>
      <c r="AQ283" s="11" t="s">
        <v>232</v>
      </c>
    </row>
    <row r="284" customFormat="false" ht="13.8" hidden="false" customHeight="false" outlineLevel="0" collapsed="false">
      <c r="A284" s="11" t="s">
        <v>226</v>
      </c>
      <c r="B284" s="11" t="n">
        <v>17</v>
      </c>
      <c r="C284" s="11" t="s">
        <v>227</v>
      </c>
      <c r="D284" s="11" t="n">
        <v>2012</v>
      </c>
      <c r="E284" s="11" t="s">
        <v>228</v>
      </c>
      <c r="F284" s="11" t="s">
        <v>110</v>
      </c>
      <c r="G284" s="23" t="n">
        <v>11.6</v>
      </c>
      <c r="H284" s="23" t="n">
        <v>560</v>
      </c>
      <c r="I284" s="1" t="n">
        <f aca="false">(G284 +10) / (H284/1000)</f>
        <v>38.5714285714286</v>
      </c>
      <c r="J284" s="1" t="n">
        <v>5.8</v>
      </c>
      <c r="K284" s="24" t="s">
        <v>102</v>
      </c>
      <c r="L284" s="11" t="s">
        <v>89</v>
      </c>
      <c r="M284" s="11" t="s">
        <v>233</v>
      </c>
      <c r="N284" s="11" t="s">
        <v>77</v>
      </c>
      <c r="O284" s="11" t="s">
        <v>77</v>
      </c>
      <c r="P284" s="11" t="s">
        <v>91</v>
      </c>
      <c r="Q284" s="11" t="s">
        <v>78</v>
      </c>
      <c r="R284" s="11" t="n">
        <v>2</v>
      </c>
      <c r="S284" s="11" t="s">
        <v>53</v>
      </c>
      <c r="T284" s="12" t="n">
        <v>39356</v>
      </c>
      <c r="U284" s="11" t="n">
        <v>5</v>
      </c>
      <c r="V284" s="11" t="s">
        <v>54</v>
      </c>
      <c r="W284" s="11" t="n">
        <f aca="false">R284*U284</f>
        <v>10</v>
      </c>
      <c r="X284" s="21" t="n">
        <v>5642.26</v>
      </c>
      <c r="Y284" s="21" t="n">
        <v>1776.71</v>
      </c>
      <c r="Z284" s="20" t="n">
        <f aca="false">Y284*SQRT(AA284)</f>
        <v>3077.3519903157</v>
      </c>
      <c r="AA284" s="15" t="n">
        <v>3</v>
      </c>
      <c r="AB284" s="20" t="n">
        <v>3289.32</v>
      </c>
      <c r="AC284" s="20" t="n">
        <v>0</v>
      </c>
      <c r="AD284" s="20" t="n">
        <f aca="false">AC284*SQRT(AE284)</f>
        <v>0</v>
      </c>
      <c r="AE284" s="11" t="n">
        <v>3</v>
      </c>
      <c r="AF284" s="11" t="n">
        <f aca="false">LN(AB284/X284)</f>
        <v>-0.539603837982825</v>
      </c>
      <c r="AG284" s="11" t="n">
        <f aca="false">((AD284)^2/((AB284)^2 * AE284)) + ((Z284)^2/((X284)^2 * AA284))</f>
        <v>0.0991578047996642</v>
      </c>
      <c r="AH284" s="11" t="n">
        <f aca="false">1/AG284</f>
        <v>10.0849348371555</v>
      </c>
      <c r="AI284" s="11" t="n">
        <f aca="false">AH284/8</f>
        <v>1.26061685464444</v>
      </c>
      <c r="AJ284" s="11" t="n">
        <f aca="false">AF284*AI284</f>
        <v>-0.680233692991977</v>
      </c>
      <c r="AK284" s="11" t="s">
        <v>230</v>
      </c>
      <c r="AL284" s="11" t="s">
        <v>149</v>
      </c>
      <c r="AM284" s="11" t="s">
        <v>64</v>
      </c>
      <c r="AN284" s="11" t="s">
        <v>58</v>
      </c>
      <c r="AO284" s="11" t="s">
        <v>59</v>
      </c>
      <c r="AP284" s="11" t="s">
        <v>231</v>
      </c>
      <c r="AQ284" s="11" t="s">
        <v>232</v>
      </c>
    </row>
    <row r="285" customFormat="false" ht="13.8" hidden="false" customHeight="false" outlineLevel="0" collapsed="false">
      <c r="A285" s="11" t="s">
        <v>226</v>
      </c>
      <c r="B285" s="11" t="n">
        <v>17</v>
      </c>
      <c r="C285" s="11" t="s">
        <v>227</v>
      </c>
      <c r="D285" s="11" t="n">
        <v>2012</v>
      </c>
      <c r="E285" s="11" t="s">
        <v>228</v>
      </c>
      <c r="F285" s="11" t="s">
        <v>46</v>
      </c>
      <c r="G285" s="23" t="n">
        <v>11.6</v>
      </c>
      <c r="H285" s="23" t="n">
        <v>560</v>
      </c>
      <c r="I285" s="1" t="n">
        <f aca="false">(G285 +10) / (H285/1000)</f>
        <v>38.5714285714286</v>
      </c>
      <c r="J285" s="1" t="n">
        <v>5.8</v>
      </c>
      <c r="K285" s="24" t="s">
        <v>102</v>
      </c>
      <c r="L285" s="11" t="s">
        <v>89</v>
      </c>
      <c r="M285" s="11" t="s">
        <v>229</v>
      </c>
      <c r="N285" s="11" t="s">
        <v>77</v>
      </c>
      <c r="O285" s="11" t="s">
        <v>77</v>
      </c>
      <c r="P285" s="11" t="s">
        <v>91</v>
      </c>
      <c r="Q285" s="11" t="s">
        <v>78</v>
      </c>
      <c r="R285" s="11" t="n">
        <v>2</v>
      </c>
      <c r="S285" s="11" t="s">
        <v>53</v>
      </c>
      <c r="T285" s="12" t="n">
        <v>39356</v>
      </c>
      <c r="U285" s="11" t="n">
        <v>5</v>
      </c>
      <c r="V285" s="11" t="s">
        <v>54</v>
      </c>
      <c r="W285" s="11" t="n">
        <f aca="false">R285*U285</f>
        <v>10</v>
      </c>
      <c r="X285" s="20" t="n">
        <v>4801.92</v>
      </c>
      <c r="Y285" s="20" t="n">
        <v>1584.63</v>
      </c>
      <c r="Z285" s="20" t="n">
        <f aca="false">Y285*SQRT(AA285)</f>
        <v>2744.65967119787</v>
      </c>
      <c r="AA285" s="11" t="n">
        <v>3</v>
      </c>
      <c r="AB285" s="20" t="n">
        <v>2833.13</v>
      </c>
      <c r="AC285" s="20" t="n">
        <v>552.22</v>
      </c>
      <c r="AD285" s="20" t="n">
        <f aca="false">AC285*SQRT(AE285)</f>
        <v>956.473096955685</v>
      </c>
      <c r="AE285" s="11" t="n">
        <v>3</v>
      </c>
      <c r="AF285" s="11" t="n">
        <f aca="false">LN(AB285/X285)</f>
        <v>-0.527633730388103</v>
      </c>
      <c r="AG285" s="11" t="n">
        <f aca="false">((AD285)^2/((AB285)^2 * AE285)) + ((Z285)^2/((X285)^2 * AA285))</f>
        <v>0.146891426550561</v>
      </c>
      <c r="AH285" s="11" t="n">
        <f aca="false">1/AG285</f>
        <v>6.8077492572774</v>
      </c>
      <c r="AI285" s="11" t="n">
        <f aca="false">AH285/8</f>
        <v>0.850968657159675</v>
      </c>
      <c r="AJ285" s="11" t="n">
        <f aca="false">AF285*AI285</f>
        <v>-0.448999767020514</v>
      </c>
      <c r="AK285" s="11" t="s">
        <v>230</v>
      </c>
      <c r="AL285" s="11" t="s">
        <v>149</v>
      </c>
      <c r="AM285" s="11" t="s">
        <v>64</v>
      </c>
      <c r="AN285" s="11" t="s">
        <v>58</v>
      </c>
      <c r="AO285" s="17" t="s">
        <v>63</v>
      </c>
      <c r="AP285" s="11" t="s">
        <v>231</v>
      </c>
      <c r="AQ285" s="11" t="s">
        <v>232</v>
      </c>
    </row>
    <row r="286" customFormat="false" ht="13.8" hidden="false" customHeight="false" outlineLevel="0" collapsed="false">
      <c r="A286" s="11" t="s">
        <v>226</v>
      </c>
      <c r="B286" s="11" t="n">
        <v>17</v>
      </c>
      <c r="C286" s="11" t="s">
        <v>227</v>
      </c>
      <c r="D286" s="11" t="n">
        <v>2012</v>
      </c>
      <c r="E286" s="11" t="s">
        <v>228</v>
      </c>
      <c r="F286" s="11" t="s">
        <v>110</v>
      </c>
      <c r="G286" s="23" t="n">
        <v>11.6</v>
      </c>
      <c r="H286" s="23" t="n">
        <v>560</v>
      </c>
      <c r="I286" s="1" t="n">
        <f aca="false">(G286 +10) / (H286/1000)</f>
        <v>38.5714285714286</v>
      </c>
      <c r="J286" s="1" t="n">
        <v>5.8</v>
      </c>
      <c r="K286" s="24" t="s">
        <v>102</v>
      </c>
      <c r="L286" s="11" t="s">
        <v>89</v>
      </c>
      <c r="M286" s="11" t="s">
        <v>229</v>
      </c>
      <c r="N286" s="11" t="s">
        <v>77</v>
      </c>
      <c r="O286" s="11" t="s">
        <v>77</v>
      </c>
      <c r="P286" s="11" t="s">
        <v>91</v>
      </c>
      <c r="Q286" s="11" t="s">
        <v>78</v>
      </c>
      <c r="R286" s="11" t="n">
        <v>2</v>
      </c>
      <c r="S286" s="11" t="s">
        <v>53</v>
      </c>
      <c r="T286" s="12" t="n">
        <v>39356</v>
      </c>
      <c r="U286" s="11" t="n">
        <v>5</v>
      </c>
      <c r="V286" s="11" t="s">
        <v>54</v>
      </c>
      <c r="W286" s="11" t="n">
        <f aca="false">R286*U286</f>
        <v>10</v>
      </c>
      <c r="X286" s="21" t="n">
        <v>5042.02</v>
      </c>
      <c r="Y286" s="21" t="n">
        <v>1464.58</v>
      </c>
      <c r="Z286" s="20" t="n">
        <f aca="false">Y286*SQRT(AA286)</f>
        <v>2536.72697174923</v>
      </c>
      <c r="AA286" s="15" t="n">
        <v>3</v>
      </c>
      <c r="AB286" s="20" t="n">
        <v>3097.24</v>
      </c>
      <c r="AC286" s="20" t="n">
        <v>888.35</v>
      </c>
      <c r="AD286" s="20" t="n">
        <f aca="false">AC286*SQRT(AE286)</f>
        <v>1538.66733490381</v>
      </c>
      <c r="AE286" s="11" t="n">
        <v>3</v>
      </c>
      <c r="AF286" s="11" t="n">
        <f aca="false">LN(AB286/X286)</f>
        <v>-0.487295403099846</v>
      </c>
      <c r="AG286" s="11" t="n">
        <f aca="false">((AD286)^2/((AB286)^2 * AE286)) + ((Z286)^2/((X286)^2 * AA286))</f>
        <v>0.166641280727024</v>
      </c>
      <c r="AH286" s="11" t="n">
        <f aca="false">1/AG286</f>
        <v>6.00091403304866</v>
      </c>
      <c r="AI286" s="11" t="n">
        <f aca="false">AH286/8</f>
        <v>0.750114254131083</v>
      </c>
      <c r="AJ286" s="11" t="n">
        <f aca="false">AF286*AI286</f>
        <v>-0.365527227837746</v>
      </c>
      <c r="AK286" s="11" t="s">
        <v>230</v>
      </c>
      <c r="AL286" s="11" t="s">
        <v>149</v>
      </c>
      <c r="AM286" s="11" t="s">
        <v>64</v>
      </c>
      <c r="AN286" s="11" t="s">
        <v>58</v>
      </c>
      <c r="AO286" s="17" t="s">
        <v>63</v>
      </c>
      <c r="AP286" s="11" t="s">
        <v>231</v>
      </c>
      <c r="AQ286" s="11" t="s">
        <v>232</v>
      </c>
    </row>
    <row r="287" customFormat="false" ht="13.8" hidden="false" customHeight="false" outlineLevel="0" collapsed="false">
      <c r="A287" s="11" t="s">
        <v>226</v>
      </c>
      <c r="B287" s="11" t="n">
        <v>17</v>
      </c>
      <c r="C287" s="11" t="s">
        <v>227</v>
      </c>
      <c r="D287" s="11" t="n">
        <v>2012</v>
      </c>
      <c r="E287" s="11" t="s">
        <v>228</v>
      </c>
      <c r="F287" s="11" t="s">
        <v>46</v>
      </c>
      <c r="G287" s="23" t="n">
        <v>11.6</v>
      </c>
      <c r="H287" s="23" t="n">
        <v>560</v>
      </c>
      <c r="I287" s="1" t="n">
        <f aca="false">(G287 +10) / (H287/1000)</f>
        <v>38.5714285714286</v>
      </c>
      <c r="J287" s="1" t="n">
        <v>5.8</v>
      </c>
      <c r="K287" s="24" t="s">
        <v>102</v>
      </c>
      <c r="L287" s="11" t="s">
        <v>89</v>
      </c>
      <c r="M287" s="11" t="s">
        <v>233</v>
      </c>
      <c r="N287" s="11" t="s">
        <v>77</v>
      </c>
      <c r="O287" s="11" t="s">
        <v>77</v>
      </c>
      <c r="P287" s="11" t="s">
        <v>91</v>
      </c>
      <c r="Q287" s="11" t="s">
        <v>78</v>
      </c>
      <c r="R287" s="11" t="n">
        <v>2</v>
      </c>
      <c r="S287" s="11" t="s">
        <v>53</v>
      </c>
      <c r="T287" s="12" t="n">
        <v>39356</v>
      </c>
      <c r="U287" s="11" t="n">
        <v>5</v>
      </c>
      <c r="V287" s="11" t="s">
        <v>54</v>
      </c>
      <c r="W287" s="11" t="n">
        <f aca="false">R287*U287</f>
        <v>10</v>
      </c>
      <c r="X287" s="20" t="n">
        <v>2665.07</v>
      </c>
      <c r="Y287" s="20" t="n">
        <v>456.18</v>
      </c>
      <c r="Z287" s="20" t="n">
        <f aca="false">Y287*SQRT(AA287)</f>
        <v>790.12693739677</v>
      </c>
      <c r="AA287" s="11" t="n">
        <v>3</v>
      </c>
      <c r="AB287" s="20" t="n">
        <v>3769.51</v>
      </c>
      <c r="AC287" s="20" t="n">
        <v>24.0099999999998</v>
      </c>
      <c r="AD287" s="20" t="n">
        <f aca="false">AC287*SQRT(AE287)</f>
        <v>41.5865398897283</v>
      </c>
      <c r="AE287" s="11" t="n">
        <v>3</v>
      </c>
      <c r="AF287" s="11" t="n">
        <f aca="false">LN(AB287/X287)</f>
        <v>0.346714695848472</v>
      </c>
      <c r="AG287" s="11" t="n">
        <f aca="false">((AD287)^2/((AB287)^2 * AE287)) + ((Z287)^2/((X287)^2 * AA287))</f>
        <v>0.0293397356909664</v>
      </c>
      <c r="AH287" s="11" t="n">
        <f aca="false">1/AG287</f>
        <v>34.0834699580438</v>
      </c>
      <c r="AI287" s="11" t="n">
        <f aca="false">AH287/8</f>
        <v>4.26043374475548</v>
      </c>
      <c r="AJ287" s="11" t="n">
        <f aca="false">AF287*AI287</f>
        <v>1.47715498999546</v>
      </c>
      <c r="AK287" s="11" t="s">
        <v>230</v>
      </c>
      <c r="AL287" s="11" t="s">
        <v>149</v>
      </c>
      <c r="AM287" s="11" t="s">
        <v>64</v>
      </c>
      <c r="AN287" s="11" t="s">
        <v>58</v>
      </c>
      <c r="AO287" s="17" t="s">
        <v>63</v>
      </c>
      <c r="AP287" s="11" t="s">
        <v>231</v>
      </c>
      <c r="AQ287" s="11" t="s">
        <v>232</v>
      </c>
    </row>
    <row r="288" customFormat="false" ht="13.8" hidden="false" customHeight="false" outlineLevel="0" collapsed="false">
      <c r="A288" s="11" t="s">
        <v>226</v>
      </c>
      <c r="B288" s="11" t="n">
        <v>17</v>
      </c>
      <c r="C288" s="11" t="s">
        <v>227</v>
      </c>
      <c r="D288" s="11" t="n">
        <v>2012</v>
      </c>
      <c r="E288" s="11" t="s">
        <v>228</v>
      </c>
      <c r="F288" s="11" t="s">
        <v>110</v>
      </c>
      <c r="G288" s="23" t="n">
        <v>11.6</v>
      </c>
      <c r="H288" s="23" t="n">
        <v>560</v>
      </c>
      <c r="I288" s="1" t="n">
        <f aca="false">(G288 +10) / (H288/1000)</f>
        <v>38.5714285714286</v>
      </c>
      <c r="J288" s="1" t="n">
        <v>5.8</v>
      </c>
      <c r="K288" s="24" t="s">
        <v>102</v>
      </c>
      <c r="L288" s="11" t="s">
        <v>89</v>
      </c>
      <c r="M288" s="11" t="s">
        <v>233</v>
      </c>
      <c r="N288" s="11" t="s">
        <v>77</v>
      </c>
      <c r="O288" s="11" t="s">
        <v>77</v>
      </c>
      <c r="P288" s="11" t="s">
        <v>91</v>
      </c>
      <c r="Q288" s="11" t="s">
        <v>78</v>
      </c>
      <c r="R288" s="11" t="n">
        <v>2</v>
      </c>
      <c r="S288" s="11" t="s">
        <v>53</v>
      </c>
      <c r="T288" s="12" t="n">
        <v>39356</v>
      </c>
      <c r="U288" s="11" t="n">
        <v>5</v>
      </c>
      <c r="V288" s="11" t="s">
        <v>54</v>
      </c>
      <c r="W288" s="11" t="n">
        <f aca="false">R288*U288</f>
        <v>10</v>
      </c>
      <c r="X288" s="21" t="n">
        <v>4873.95</v>
      </c>
      <c r="Y288" s="21" t="n">
        <v>1370</v>
      </c>
      <c r="Z288" s="20" t="n">
        <f aca="false">Y288*SQRT(AA288)</f>
        <v>2372.90960636936</v>
      </c>
      <c r="AA288" s="15" t="n">
        <v>3</v>
      </c>
      <c r="AB288" s="20" t="n">
        <v>3865.55</v>
      </c>
      <c r="AC288" s="20" t="n">
        <v>888.349999999999</v>
      </c>
      <c r="AD288" s="20" t="n">
        <f aca="false">AC288*SQRT(AE288)</f>
        <v>1538.66733490381</v>
      </c>
      <c r="AE288" s="11" t="n">
        <v>3</v>
      </c>
      <c r="AF288" s="11" t="n">
        <f aca="false">LN(AB288/X288)</f>
        <v>-0.231800722003826</v>
      </c>
      <c r="AG288" s="11" t="n">
        <f aca="false">((AD288)^2/((AB288)^2 * AE288)) + ((Z288)^2/((X288)^2 * AA288))</f>
        <v>0.13182302399202</v>
      </c>
      <c r="AH288" s="11" t="n">
        <f aca="false">1/AG288</f>
        <v>7.5859282370926</v>
      </c>
      <c r="AI288" s="11" t="n">
        <f aca="false">AH288/8</f>
        <v>0.948241029636575</v>
      </c>
      <c r="AJ288" s="11" t="n">
        <f aca="false">AF288*AI288</f>
        <v>-0.219802955303409</v>
      </c>
      <c r="AK288" s="11" t="s">
        <v>230</v>
      </c>
      <c r="AL288" s="11" t="s">
        <v>149</v>
      </c>
      <c r="AM288" s="11" t="s">
        <v>64</v>
      </c>
      <c r="AN288" s="11" t="s">
        <v>58</v>
      </c>
      <c r="AO288" s="17" t="s">
        <v>63</v>
      </c>
      <c r="AP288" s="11" t="s">
        <v>231</v>
      </c>
      <c r="AQ288" s="11" t="s">
        <v>232</v>
      </c>
    </row>
    <row r="289" customFormat="false" ht="13.8" hidden="false" customHeight="false" outlineLevel="0" collapsed="false">
      <c r="A289" s="11" t="s">
        <v>226</v>
      </c>
      <c r="B289" s="11" t="n">
        <v>17</v>
      </c>
      <c r="C289" s="11" t="s">
        <v>227</v>
      </c>
      <c r="D289" s="11" t="n">
        <v>2012</v>
      </c>
      <c r="E289" s="11" t="s">
        <v>228</v>
      </c>
      <c r="F289" s="11" t="s">
        <v>46</v>
      </c>
      <c r="G289" s="23" t="n">
        <v>11.6</v>
      </c>
      <c r="H289" s="23" t="n">
        <v>560</v>
      </c>
      <c r="I289" s="1" t="n">
        <f aca="false">(G289 +10) / (H289/1000)</f>
        <v>38.5714285714286</v>
      </c>
      <c r="J289" s="1" t="n">
        <v>5.8</v>
      </c>
      <c r="K289" s="24" t="s">
        <v>102</v>
      </c>
      <c r="L289" s="11" t="s">
        <v>89</v>
      </c>
      <c r="M289" s="11" t="s">
        <v>229</v>
      </c>
      <c r="N289" s="11" t="s">
        <v>77</v>
      </c>
      <c r="O289" s="11" t="s">
        <v>77</v>
      </c>
      <c r="P289" s="11" t="s">
        <v>91</v>
      </c>
      <c r="Q289" s="11" t="s">
        <v>78</v>
      </c>
      <c r="R289" s="11" t="n">
        <v>2</v>
      </c>
      <c r="S289" s="11" t="s">
        <v>53</v>
      </c>
      <c r="T289" s="12" t="n">
        <v>39356</v>
      </c>
      <c r="U289" s="11" t="n">
        <v>5</v>
      </c>
      <c r="V289" s="11" t="s">
        <v>54</v>
      </c>
      <c r="W289" s="11" t="n">
        <f aca="false">R289*U289</f>
        <v>10</v>
      </c>
      <c r="X289" s="13" t="n">
        <v>569.1</v>
      </c>
      <c r="Y289" s="13" t="n">
        <v>57.09</v>
      </c>
      <c r="Z289" s="13" t="n">
        <f aca="false">Y289*SQRT(AA289)</f>
        <v>98.8827806041072</v>
      </c>
      <c r="AA289" s="11" t="n">
        <v>3</v>
      </c>
      <c r="AB289" s="13" t="n">
        <v>560.4</v>
      </c>
      <c r="AC289" s="13" t="n">
        <v>27.67</v>
      </c>
      <c r="AD289" s="13" t="n">
        <f aca="false">AC289*SQRT(AE289)</f>
        <v>47.9258458454308</v>
      </c>
      <c r="AE289" s="11" t="n">
        <v>3</v>
      </c>
      <c r="AF289" s="11" t="n">
        <f aca="false">LN(AB289/X289)</f>
        <v>-0.0154053511462264</v>
      </c>
      <c r="AG289" s="11" t="n">
        <f aca="false">((AD289)^2/((AB289)^2 * AE289)) + ((Z289)^2/((X289)^2 * AA289))</f>
        <v>0.0125012924926425</v>
      </c>
      <c r="AH289" s="11" t="n">
        <f aca="false">1/AG289</f>
        <v>79.9917289023146</v>
      </c>
      <c r="AI289" s="11" t="n">
        <f aca="false">AH289/8</f>
        <v>9.99896611278933</v>
      </c>
      <c r="AJ289" s="11" t="n">
        <f aca="false">AF289*AI289</f>
        <v>-0.154037584066738</v>
      </c>
      <c r="AK289" s="11" t="s">
        <v>68</v>
      </c>
      <c r="AL289" s="11" t="s">
        <v>69</v>
      </c>
      <c r="AM289" s="11" t="s">
        <v>70</v>
      </c>
      <c r="AN289" s="11" t="s">
        <v>58</v>
      </c>
      <c r="AO289" s="11" t="s">
        <v>59</v>
      </c>
      <c r="AP289" s="11" t="s">
        <v>191</v>
      </c>
      <c r="AQ289" s="11" t="s">
        <v>232</v>
      </c>
    </row>
    <row r="290" customFormat="false" ht="13.8" hidden="false" customHeight="false" outlineLevel="0" collapsed="false">
      <c r="A290" s="11" t="s">
        <v>226</v>
      </c>
      <c r="B290" s="11" t="n">
        <v>17</v>
      </c>
      <c r="C290" s="11" t="s">
        <v>227</v>
      </c>
      <c r="D290" s="11" t="n">
        <v>2012</v>
      </c>
      <c r="E290" s="11" t="s">
        <v>228</v>
      </c>
      <c r="F290" s="11" t="s">
        <v>110</v>
      </c>
      <c r="G290" s="23" t="n">
        <v>11.6</v>
      </c>
      <c r="H290" s="23" t="n">
        <v>560</v>
      </c>
      <c r="I290" s="1" t="n">
        <f aca="false">(G290 +10) / (H290/1000)</f>
        <v>38.5714285714286</v>
      </c>
      <c r="J290" s="1" t="n">
        <v>5.8</v>
      </c>
      <c r="K290" s="24" t="s">
        <v>102</v>
      </c>
      <c r="L290" s="11" t="s">
        <v>89</v>
      </c>
      <c r="M290" s="11" t="s">
        <v>229</v>
      </c>
      <c r="N290" s="11" t="s">
        <v>77</v>
      </c>
      <c r="O290" s="11" t="s">
        <v>77</v>
      </c>
      <c r="P290" s="11" t="s">
        <v>91</v>
      </c>
      <c r="Q290" s="11" t="s">
        <v>78</v>
      </c>
      <c r="R290" s="11" t="n">
        <v>2</v>
      </c>
      <c r="S290" s="11" t="s">
        <v>53</v>
      </c>
      <c r="T290" s="12" t="n">
        <v>39356</v>
      </c>
      <c r="U290" s="11" t="n">
        <v>5</v>
      </c>
      <c r="V290" s="11" t="s">
        <v>54</v>
      </c>
      <c r="W290" s="11" t="n">
        <f aca="false">R290*U290</f>
        <v>10</v>
      </c>
      <c r="X290" s="14" t="n">
        <v>424.2</v>
      </c>
      <c r="Y290" s="14" t="n">
        <v>55.64</v>
      </c>
      <c r="Z290" s="13" t="n">
        <f aca="false">Y290*SQRT(AA290)</f>
        <v>96.3713069331323</v>
      </c>
      <c r="AA290" s="15" t="n">
        <v>3</v>
      </c>
      <c r="AB290" s="13" t="n">
        <v>487.6</v>
      </c>
      <c r="AC290" s="13" t="n">
        <v>34.61</v>
      </c>
      <c r="AD290" s="13" t="n">
        <f aca="false">AC290*SQRT(AE290)</f>
        <v>59.9462784499588</v>
      </c>
      <c r="AE290" s="11" t="n">
        <v>3</v>
      </c>
      <c r="AF290" s="11" t="n">
        <f aca="false">LN(AB290/X290)</f>
        <v>0.139290355476534</v>
      </c>
      <c r="AG290" s="11" t="n">
        <f aca="false">((AD290)^2/((AB290)^2 * AE290)) + ((Z290)^2/((X290)^2 * AA290))</f>
        <v>0.0222423425252791</v>
      </c>
      <c r="AH290" s="11" t="n">
        <f aca="false">1/AG290</f>
        <v>44.959293242763</v>
      </c>
      <c r="AI290" s="11" t="n">
        <f aca="false">AH290/8</f>
        <v>5.61991165534537</v>
      </c>
      <c r="AJ290" s="11" t="n">
        <f aca="false">AF290*AI290</f>
        <v>0.782799492219773</v>
      </c>
      <c r="AK290" s="11" t="s">
        <v>68</v>
      </c>
      <c r="AL290" s="11" t="s">
        <v>69</v>
      </c>
      <c r="AM290" s="11" t="s">
        <v>70</v>
      </c>
      <c r="AN290" s="11" t="s">
        <v>58</v>
      </c>
      <c r="AO290" s="11" t="s">
        <v>59</v>
      </c>
      <c r="AP290" s="11" t="s">
        <v>191</v>
      </c>
      <c r="AQ290" s="11" t="s">
        <v>232</v>
      </c>
    </row>
    <row r="291" customFormat="false" ht="13.8" hidden="false" customHeight="false" outlineLevel="0" collapsed="false">
      <c r="A291" s="11" t="s">
        <v>226</v>
      </c>
      <c r="B291" s="11" t="n">
        <v>17</v>
      </c>
      <c r="C291" s="11" t="s">
        <v>227</v>
      </c>
      <c r="D291" s="11" t="n">
        <v>2012</v>
      </c>
      <c r="E291" s="11" t="s">
        <v>228</v>
      </c>
      <c r="F291" s="11" t="s">
        <v>46</v>
      </c>
      <c r="G291" s="23" t="n">
        <v>11.6</v>
      </c>
      <c r="H291" s="23" t="n">
        <v>560</v>
      </c>
      <c r="I291" s="1" t="n">
        <f aca="false">(G291 +10) / (H291/1000)</f>
        <v>38.5714285714286</v>
      </c>
      <c r="J291" s="1" t="n">
        <v>5.8</v>
      </c>
      <c r="K291" s="24" t="s">
        <v>102</v>
      </c>
      <c r="L291" s="11" t="s">
        <v>89</v>
      </c>
      <c r="M291" s="11" t="s">
        <v>233</v>
      </c>
      <c r="N291" s="11" t="s">
        <v>77</v>
      </c>
      <c r="O291" s="11" t="s">
        <v>77</v>
      </c>
      <c r="P291" s="11" t="s">
        <v>91</v>
      </c>
      <c r="Q291" s="11" t="s">
        <v>78</v>
      </c>
      <c r="R291" s="11" t="n">
        <v>2</v>
      </c>
      <c r="S291" s="11" t="s">
        <v>53</v>
      </c>
      <c r="T291" s="12" t="n">
        <v>39356</v>
      </c>
      <c r="U291" s="11" t="n">
        <v>5</v>
      </c>
      <c r="V291" s="11" t="s">
        <v>54</v>
      </c>
      <c r="W291" s="11" t="n">
        <f aca="false">R291*U291</f>
        <v>10</v>
      </c>
      <c r="X291" s="13" t="n">
        <v>677.9</v>
      </c>
      <c r="Y291" s="13" t="n">
        <v>51.31</v>
      </c>
      <c r="Z291" s="13" t="n">
        <f aca="false">Y291*SQRT(AA291)</f>
        <v>88.8715269363591</v>
      </c>
      <c r="AA291" s="11" t="n">
        <v>3</v>
      </c>
      <c r="AB291" s="13" t="n">
        <v>805.1</v>
      </c>
      <c r="AC291" s="13" t="n">
        <v>90.1</v>
      </c>
      <c r="AD291" s="13" t="n">
        <f aca="false">AC291*SQRT(AE291)</f>
        <v>156.057777761956</v>
      </c>
      <c r="AE291" s="11" t="n">
        <v>3</v>
      </c>
      <c r="AF291" s="11" t="n">
        <f aca="false">LN(AB291/X291)</f>
        <v>0.171966708869015</v>
      </c>
      <c r="AG291" s="11" t="n">
        <f aca="false">((AD291)^2/((AB291)^2 * AE291)) + ((Z291)^2/((X291)^2 * AA291))</f>
        <v>0.0182531181578974</v>
      </c>
      <c r="AH291" s="11" t="n">
        <f aca="false">1/AG291</f>
        <v>54.7851600668755</v>
      </c>
      <c r="AI291" s="11" t="n">
        <f aca="false">AH291/8</f>
        <v>6.84814500835943</v>
      </c>
      <c r="AJ291" s="11" t="n">
        <f aca="false">AF291*AI291</f>
        <v>1.17765295894534</v>
      </c>
      <c r="AK291" s="11" t="s">
        <v>68</v>
      </c>
      <c r="AL291" s="11" t="s">
        <v>69</v>
      </c>
      <c r="AM291" s="11" t="s">
        <v>70</v>
      </c>
      <c r="AN291" s="11" t="s">
        <v>58</v>
      </c>
      <c r="AO291" s="11" t="s">
        <v>59</v>
      </c>
      <c r="AP291" s="11" t="s">
        <v>191</v>
      </c>
      <c r="AQ291" s="11" t="s">
        <v>232</v>
      </c>
    </row>
    <row r="292" customFormat="false" ht="13.8" hidden="false" customHeight="false" outlineLevel="0" collapsed="false">
      <c r="A292" s="11" t="s">
        <v>226</v>
      </c>
      <c r="B292" s="11" t="n">
        <v>17</v>
      </c>
      <c r="C292" s="11" t="s">
        <v>227</v>
      </c>
      <c r="D292" s="11" t="n">
        <v>2012</v>
      </c>
      <c r="E292" s="11" t="s">
        <v>228</v>
      </c>
      <c r="F292" s="11" t="s">
        <v>110</v>
      </c>
      <c r="G292" s="23" t="n">
        <v>11.6</v>
      </c>
      <c r="H292" s="23" t="n">
        <v>560</v>
      </c>
      <c r="I292" s="1" t="n">
        <f aca="false">(G292 +10) / (H292/1000)</f>
        <v>38.5714285714286</v>
      </c>
      <c r="J292" s="1" t="n">
        <v>5.8</v>
      </c>
      <c r="K292" s="24" t="s">
        <v>102</v>
      </c>
      <c r="L292" s="11" t="s">
        <v>89</v>
      </c>
      <c r="M292" s="11" t="s">
        <v>233</v>
      </c>
      <c r="N292" s="11" t="s">
        <v>77</v>
      </c>
      <c r="O292" s="11" t="s">
        <v>77</v>
      </c>
      <c r="P292" s="11" t="s">
        <v>91</v>
      </c>
      <c r="Q292" s="11" t="s">
        <v>78</v>
      </c>
      <c r="R292" s="11" t="n">
        <v>2</v>
      </c>
      <c r="S292" s="11" t="s">
        <v>53</v>
      </c>
      <c r="T292" s="12" t="n">
        <v>39356</v>
      </c>
      <c r="U292" s="11" t="n">
        <v>5</v>
      </c>
      <c r="V292" s="11" t="s">
        <v>54</v>
      </c>
      <c r="W292" s="11" t="n">
        <f aca="false">R292*U292</f>
        <v>10</v>
      </c>
      <c r="X292" s="14" t="n">
        <v>403.6</v>
      </c>
      <c r="Y292" s="14" t="n">
        <v>35.94</v>
      </c>
      <c r="Z292" s="13" t="n">
        <f aca="false">Y292*SQRT(AA292)</f>
        <v>62.2499060240254</v>
      </c>
      <c r="AA292" s="15" t="n">
        <v>3</v>
      </c>
      <c r="AB292" s="13" t="n">
        <v>504.5</v>
      </c>
      <c r="AC292" s="13" t="n">
        <v>14.42</v>
      </c>
      <c r="AD292" s="13" t="n">
        <f aca="false">AC292*SQRT(AE292)</f>
        <v>24.9761726451432</v>
      </c>
      <c r="AE292" s="11" t="n">
        <v>3</v>
      </c>
      <c r="AF292" s="11" t="n">
        <f aca="false">LN(AB292/X292)</f>
        <v>0.22314355131421</v>
      </c>
      <c r="AG292" s="11" t="n">
        <f aca="false">((AD292)^2/((AB292)^2 * AE292)) + ((Z292)^2/((X292)^2 * AA292))</f>
        <v>0.00874662045554332</v>
      </c>
      <c r="AH292" s="11" t="n">
        <f aca="false">1/AG292</f>
        <v>114.329872329859</v>
      </c>
      <c r="AI292" s="11" t="n">
        <f aca="false">AH292/8</f>
        <v>14.2912340412324</v>
      </c>
      <c r="AJ292" s="11" t="n">
        <f aca="false">AF292*AI292</f>
        <v>3.18899671662312</v>
      </c>
      <c r="AK292" s="11" t="s">
        <v>68</v>
      </c>
      <c r="AL292" s="11" t="s">
        <v>69</v>
      </c>
      <c r="AM292" s="11" t="s">
        <v>70</v>
      </c>
      <c r="AN292" s="11" t="s">
        <v>58</v>
      </c>
      <c r="AO292" s="11" t="s">
        <v>59</v>
      </c>
      <c r="AP292" s="11" t="s">
        <v>191</v>
      </c>
      <c r="AQ292" s="11" t="s">
        <v>232</v>
      </c>
    </row>
    <row r="293" customFormat="false" ht="13.8" hidden="false" customHeight="false" outlineLevel="0" collapsed="false">
      <c r="A293" s="11" t="s">
        <v>226</v>
      </c>
      <c r="B293" s="11" t="n">
        <v>17</v>
      </c>
      <c r="C293" s="11" t="s">
        <v>227</v>
      </c>
      <c r="D293" s="11" t="n">
        <v>2012</v>
      </c>
      <c r="E293" s="11" t="s">
        <v>228</v>
      </c>
      <c r="F293" s="11" t="s">
        <v>46</v>
      </c>
      <c r="G293" s="23" t="n">
        <v>11.6</v>
      </c>
      <c r="H293" s="23" t="n">
        <v>560</v>
      </c>
      <c r="I293" s="1" t="n">
        <f aca="false">(G293 +10) / (H293/1000)</f>
        <v>38.5714285714286</v>
      </c>
      <c r="J293" s="1" t="n">
        <v>5.8</v>
      </c>
      <c r="K293" s="24" t="s">
        <v>102</v>
      </c>
      <c r="L293" s="11" t="s">
        <v>89</v>
      </c>
      <c r="M293" s="11" t="s">
        <v>229</v>
      </c>
      <c r="N293" s="11" t="s">
        <v>77</v>
      </c>
      <c r="O293" s="11" t="s">
        <v>77</v>
      </c>
      <c r="P293" s="11" t="s">
        <v>91</v>
      </c>
      <c r="Q293" s="11" t="s">
        <v>78</v>
      </c>
      <c r="R293" s="11" t="n">
        <v>2</v>
      </c>
      <c r="S293" s="11" t="s">
        <v>53</v>
      </c>
      <c r="T293" s="12" t="n">
        <v>39356</v>
      </c>
      <c r="U293" s="11" t="n">
        <v>5</v>
      </c>
      <c r="V293" s="11" t="s">
        <v>54</v>
      </c>
      <c r="W293" s="11" t="n">
        <f aca="false">R293*U293</f>
        <v>10</v>
      </c>
      <c r="X293" s="13" t="n">
        <v>272</v>
      </c>
      <c r="Y293" s="13" t="n">
        <v>100.07</v>
      </c>
      <c r="Z293" s="13" t="n">
        <f aca="false">Y293*SQRT(AA293)</f>
        <v>173.326324313418</v>
      </c>
      <c r="AA293" s="11" t="n">
        <v>3</v>
      </c>
      <c r="AB293" s="13" t="n">
        <v>219.7</v>
      </c>
      <c r="AC293" s="13" t="n">
        <v>107.26</v>
      </c>
      <c r="AD293" s="13" t="n">
        <f aca="false">AC293*SQRT(AE293)</f>
        <v>185.779769619838</v>
      </c>
      <c r="AE293" s="11" t="n">
        <v>3</v>
      </c>
      <c r="AF293" s="11" t="n">
        <f aca="false">LN(AB293/X293)</f>
        <v>-0.213539086905433</v>
      </c>
      <c r="AG293" s="11" t="n">
        <f aca="false">((AD293)^2/((AB293)^2 * AE293)) + ((Z293)^2/((X293)^2 * AA293))</f>
        <v>0.373703829156994</v>
      </c>
      <c r="AH293" s="11" t="n">
        <f aca="false">1/AG293</f>
        <v>2.67591585094489</v>
      </c>
      <c r="AI293" s="11" t="n">
        <f aca="false">AH293/8</f>
        <v>0.334489481368111</v>
      </c>
      <c r="AJ293" s="11" t="n">
        <f aca="false">AF293*AI293</f>
        <v>-0.0714265784308182</v>
      </c>
      <c r="AK293" s="11" t="s">
        <v>68</v>
      </c>
      <c r="AL293" s="11" t="s">
        <v>69</v>
      </c>
      <c r="AM293" s="11" t="s">
        <v>70</v>
      </c>
      <c r="AN293" s="11" t="s">
        <v>58</v>
      </c>
      <c r="AO293" s="17" t="s">
        <v>63</v>
      </c>
      <c r="AP293" s="11" t="s">
        <v>191</v>
      </c>
      <c r="AQ293" s="11" t="s">
        <v>232</v>
      </c>
    </row>
    <row r="294" customFormat="false" ht="13.8" hidden="false" customHeight="false" outlineLevel="0" collapsed="false">
      <c r="A294" s="11" t="s">
        <v>226</v>
      </c>
      <c r="B294" s="11" t="n">
        <v>17</v>
      </c>
      <c r="C294" s="11" t="s">
        <v>227</v>
      </c>
      <c r="D294" s="11" t="n">
        <v>2012</v>
      </c>
      <c r="E294" s="11" t="s">
        <v>228</v>
      </c>
      <c r="F294" s="11" t="s">
        <v>110</v>
      </c>
      <c r="G294" s="23" t="n">
        <v>11.6</v>
      </c>
      <c r="H294" s="23" t="n">
        <v>560</v>
      </c>
      <c r="I294" s="1" t="n">
        <f aca="false">(G294 +10) / (H294/1000)</f>
        <v>38.5714285714286</v>
      </c>
      <c r="J294" s="1" t="n">
        <v>5.8</v>
      </c>
      <c r="K294" s="24" t="s">
        <v>102</v>
      </c>
      <c r="L294" s="11" t="s">
        <v>89</v>
      </c>
      <c r="M294" s="11" t="s">
        <v>229</v>
      </c>
      <c r="N294" s="11" t="s">
        <v>77</v>
      </c>
      <c r="O294" s="11" t="s">
        <v>77</v>
      </c>
      <c r="P294" s="11" t="s">
        <v>91</v>
      </c>
      <c r="Q294" s="11" t="s">
        <v>78</v>
      </c>
      <c r="R294" s="11" t="n">
        <v>2</v>
      </c>
      <c r="S294" s="11" t="s">
        <v>53</v>
      </c>
      <c r="T294" s="12" t="n">
        <v>39356</v>
      </c>
      <c r="U294" s="11" t="n">
        <v>5</v>
      </c>
      <c r="V294" s="11" t="s">
        <v>54</v>
      </c>
      <c r="W294" s="11" t="n">
        <f aca="false">R294*U294</f>
        <v>10</v>
      </c>
      <c r="X294" s="14" t="n">
        <v>236.3</v>
      </c>
      <c r="Y294" s="14" t="n">
        <v>19.98</v>
      </c>
      <c r="Z294" s="13" t="n">
        <f aca="false">Y294*SQRT(AA294)</f>
        <v>34.6063751352262</v>
      </c>
      <c r="AA294" s="15" t="n">
        <v>3</v>
      </c>
      <c r="AB294" s="13" t="n">
        <v>212.6</v>
      </c>
      <c r="AC294" s="13" t="n">
        <v>59.2</v>
      </c>
      <c r="AD294" s="13" t="n">
        <f aca="false">AC294*SQRT(AE294)</f>
        <v>102.537407808078</v>
      </c>
      <c r="AE294" s="11" t="n">
        <v>3</v>
      </c>
      <c r="AF294" s="11" t="n">
        <f aca="false">LN(AB294/X294)</f>
        <v>-0.105689718285015</v>
      </c>
      <c r="AG294" s="11" t="n">
        <f aca="false">((AD294)^2/((AB294)^2 * AE294)) + ((Z294)^2/((X294)^2 * AA294))</f>
        <v>0.0846877103974024</v>
      </c>
      <c r="AH294" s="11" t="n">
        <f aca="false">1/AG294</f>
        <v>11.8080887451962</v>
      </c>
      <c r="AI294" s="11" t="n">
        <f aca="false">AH294/8</f>
        <v>1.47601109314952</v>
      </c>
      <c r="AJ294" s="11" t="n">
        <f aca="false">AF294*AI294</f>
        <v>-0.15599919662053</v>
      </c>
      <c r="AK294" s="11" t="s">
        <v>68</v>
      </c>
      <c r="AL294" s="11" t="s">
        <v>69</v>
      </c>
      <c r="AM294" s="11" t="s">
        <v>70</v>
      </c>
      <c r="AN294" s="11" t="s">
        <v>58</v>
      </c>
      <c r="AO294" s="17" t="s">
        <v>63</v>
      </c>
      <c r="AP294" s="11" t="s">
        <v>191</v>
      </c>
      <c r="AQ294" s="11" t="s">
        <v>232</v>
      </c>
    </row>
    <row r="295" customFormat="false" ht="13.8" hidden="false" customHeight="false" outlineLevel="0" collapsed="false">
      <c r="A295" s="11" t="s">
        <v>226</v>
      </c>
      <c r="B295" s="11" t="n">
        <v>17</v>
      </c>
      <c r="C295" s="11" t="s">
        <v>227</v>
      </c>
      <c r="D295" s="11" t="n">
        <v>2012</v>
      </c>
      <c r="E295" s="11" t="s">
        <v>228</v>
      </c>
      <c r="F295" s="11" t="s">
        <v>46</v>
      </c>
      <c r="G295" s="23" t="n">
        <v>11.6</v>
      </c>
      <c r="H295" s="23" t="n">
        <v>560</v>
      </c>
      <c r="I295" s="1" t="n">
        <f aca="false">(G295 +10) / (H295/1000)</f>
        <v>38.5714285714286</v>
      </c>
      <c r="J295" s="1" t="n">
        <v>5.8</v>
      </c>
      <c r="K295" s="24" t="s">
        <v>102</v>
      </c>
      <c r="L295" s="11" t="s">
        <v>89</v>
      </c>
      <c r="M295" s="11" t="s">
        <v>233</v>
      </c>
      <c r="N295" s="11" t="s">
        <v>77</v>
      </c>
      <c r="O295" s="11" t="s">
        <v>77</v>
      </c>
      <c r="P295" s="11" t="s">
        <v>91</v>
      </c>
      <c r="Q295" s="11" t="s">
        <v>78</v>
      </c>
      <c r="R295" s="11" t="n">
        <v>2</v>
      </c>
      <c r="S295" s="11" t="s">
        <v>53</v>
      </c>
      <c r="T295" s="12" t="n">
        <v>39356</v>
      </c>
      <c r="U295" s="11" t="n">
        <v>5</v>
      </c>
      <c r="V295" s="11" t="s">
        <v>54</v>
      </c>
      <c r="W295" s="11" t="n">
        <f aca="false">R295*U295</f>
        <v>10</v>
      </c>
      <c r="X295" s="13" t="n">
        <v>456.7</v>
      </c>
      <c r="Y295" s="13" t="n">
        <v>130.2</v>
      </c>
      <c r="Z295" s="13" t="n">
        <f aca="false">Y295*SQRT(AA295)</f>
        <v>225.513015145468</v>
      </c>
      <c r="AA295" s="11" t="n">
        <v>3</v>
      </c>
      <c r="AB295" s="13" t="n">
        <v>358.6</v>
      </c>
      <c r="AC295" s="13" t="n">
        <v>83.42</v>
      </c>
      <c r="AD295" s="13" t="n">
        <f aca="false">AC295*SQRT(AE295)</f>
        <v>144.487678367396</v>
      </c>
      <c r="AE295" s="11" t="n">
        <v>3</v>
      </c>
      <c r="AF295" s="11" t="n">
        <f aca="false">LN(AB295/X295)</f>
        <v>-0.241819159019921</v>
      </c>
      <c r="AG295" s="11" t="n">
        <f aca="false">((AD295)^2/((AB295)^2 * AE295)) + ((Z295)^2/((X295)^2 * AA295))</f>
        <v>0.135390821647366</v>
      </c>
      <c r="AH295" s="11" t="n">
        <f aca="false">1/AG295</f>
        <v>7.38602504831948</v>
      </c>
      <c r="AI295" s="11" t="n">
        <f aca="false">AH295/8</f>
        <v>0.923253131039935</v>
      </c>
      <c r="AJ295" s="11" t="n">
        <f aca="false">AF295*AI295</f>
        <v>-0.223260295710586</v>
      </c>
      <c r="AK295" s="11" t="s">
        <v>68</v>
      </c>
      <c r="AL295" s="11" t="s">
        <v>69</v>
      </c>
      <c r="AM295" s="11" t="s">
        <v>70</v>
      </c>
      <c r="AN295" s="11" t="s">
        <v>58</v>
      </c>
      <c r="AO295" s="17" t="s">
        <v>63</v>
      </c>
      <c r="AP295" s="11" t="s">
        <v>191</v>
      </c>
      <c r="AQ295" s="11" t="s">
        <v>232</v>
      </c>
    </row>
    <row r="296" customFormat="false" ht="13.8" hidden="false" customHeight="false" outlineLevel="0" collapsed="false">
      <c r="A296" s="11" t="s">
        <v>226</v>
      </c>
      <c r="B296" s="11" t="n">
        <v>17</v>
      </c>
      <c r="C296" s="11" t="s">
        <v>227</v>
      </c>
      <c r="D296" s="11" t="n">
        <v>2012</v>
      </c>
      <c r="E296" s="11" t="s">
        <v>228</v>
      </c>
      <c r="F296" s="11" t="s">
        <v>110</v>
      </c>
      <c r="G296" s="23" t="n">
        <v>11.6</v>
      </c>
      <c r="H296" s="23" t="n">
        <v>560</v>
      </c>
      <c r="I296" s="1" t="n">
        <f aca="false">(G296 +10) / (H296/1000)</f>
        <v>38.5714285714286</v>
      </c>
      <c r="J296" s="1" t="n">
        <v>5.8</v>
      </c>
      <c r="K296" s="24" t="s">
        <v>102</v>
      </c>
      <c r="L296" s="11" t="s">
        <v>89</v>
      </c>
      <c r="M296" s="11" t="s">
        <v>233</v>
      </c>
      <c r="N296" s="11" t="s">
        <v>77</v>
      </c>
      <c r="O296" s="11" t="s">
        <v>77</v>
      </c>
      <c r="P296" s="11" t="s">
        <v>91</v>
      </c>
      <c r="Q296" s="11" t="s">
        <v>78</v>
      </c>
      <c r="R296" s="11" t="n">
        <v>2</v>
      </c>
      <c r="S296" s="11" t="s">
        <v>53</v>
      </c>
      <c r="T296" s="12" t="n">
        <v>39356</v>
      </c>
      <c r="U296" s="11" t="n">
        <v>5</v>
      </c>
      <c r="V296" s="11" t="s">
        <v>54</v>
      </c>
      <c r="W296" s="11" t="n">
        <f aca="false">R296*U296</f>
        <v>10</v>
      </c>
      <c r="X296" s="14" t="n">
        <v>261.3</v>
      </c>
      <c r="Y296" s="14" t="n">
        <v>26.18</v>
      </c>
      <c r="Z296" s="13" t="n">
        <f aca="false">Y296*SQRT(AA296)</f>
        <v>45.3450901421532</v>
      </c>
      <c r="AA296" s="15" t="n">
        <v>3</v>
      </c>
      <c r="AB296" s="13" t="n">
        <v>260.5</v>
      </c>
      <c r="AC296" s="13" t="n">
        <v>20.27</v>
      </c>
      <c r="AD296" s="13" t="n">
        <f aca="false">AC296*SQRT(AE296)</f>
        <v>35.1086698694211</v>
      </c>
      <c r="AE296" s="11" t="n">
        <v>3</v>
      </c>
      <c r="AF296" s="11" t="n">
        <f aca="false">LN(AB296/X296)</f>
        <v>-0.00306631133314528</v>
      </c>
      <c r="AG296" s="11" t="n">
        <f aca="false">((AD296)^2/((AB296)^2 * AE296)) + ((Z296)^2/((X296)^2 * AA296))</f>
        <v>0.0160929986141855</v>
      </c>
      <c r="AH296" s="11" t="n">
        <f aca="false">1/AG296</f>
        <v>62.1388234706321</v>
      </c>
      <c r="AI296" s="11" t="n">
        <f aca="false">AH296/8</f>
        <v>7.76735293382902</v>
      </c>
      <c r="AJ296" s="11" t="n">
        <f aca="false">AF296*AI296</f>
        <v>-0.0238171223295391</v>
      </c>
      <c r="AK296" s="11" t="s">
        <v>68</v>
      </c>
      <c r="AL296" s="11" t="s">
        <v>69</v>
      </c>
      <c r="AM296" s="11" t="s">
        <v>70</v>
      </c>
      <c r="AN296" s="11" t="s">
        <v>58</v>
      </c>
      <c r="AO296" s="17" t="s">
        <v>63</v>
      </c>
      <c r="AP296" s="11" t="s">
        <v>191</v>
      </c>
      <c r="AQ296" s="11" t="s">
        <v>232</v>
      </c>
    </row>
    <row r="297" customFormat="false" ht="13.8" hidden="false" customHeight="false" outlineLevel="0" collapsed="false">
      <c r="A297" s="11" t="s">
        <v>234</v>
      </c>
      <c r="B297" s="11" t="n">
        <v>19</v>
      </c>
      <c r="C297" s="11" t="s">
        <v>235</v>
      </c>
      <c r="D297" s="11" t="n">
        <v>2016</v>
      </c>
      <c r="E297" s="11" t="s">
        <v>236</v>
      </c>
      <c r="F297" s="11" t="s">
        <v>46</v>
      </c>
      <c r="G297" s="1" t="n">
        <v>7.1</v>
      </c>
      <c r="H297" s="1" t="n">
        <v>2128</v>
      </c>
      <c r="I297" s="1" t="n">
        <f aca="false">(G297 +10) / (H297/1000)</f>
        <v>8.03571428571429</v>
      </c>
      <c r="J297" s="1" t="n">
        <v>5.8</v>
      </c>
      <c r="K297" s="24" t="s">
        <v>102</v>
      </c>
      <c r="L297" s="11" t="s">
        <v>89</v>
      </c>
      <c r="M297" s="11" t="s">
        <v>237</v>
      </c>
      <c r="N297" s="11" t="s">
        <v>50</v>
      </c>
      <c r="O297" s="11" t="s">
        <v>50</v>
      </c>
      <c r="P297" s="11" t="s">
        <v>91</v>
      </c>
      <c r="Q297" s="11" t="s">
        <v>78</v>
      </c>
      <c r="R297" s="11" t="n">
        <v>1.4</v>
      </c>
      <c r="S297" s="11" t="s">
        <v>79</v>
      </c>
      <c r="T297" s="11" t="n">
        <v>2009</v>
      </c>
      <c r="U297" s="11" t="n">
        <v>7</v>
      </c>
      <c r="V297" s="11" t="s">
        <v>54</v>
      </c>
      <c r="W297" s="11" t="n">
        <f aca="false">R297*U297</f>
        <v>9.8</v>
      </c>
      <c r="X297" s="13" t="n">
        <v>0.55</v>
      </c>
      <c r="Y297" s="13" t="n">
        <v>0.07</v>
      </c>
      <c r="Z297" s="13" t="n">
        <f aca="false">Y297*SQRT(AA297)</f>
        <v>0.14</v>
      </c>
      <c r="AA297" s="11" t="n">
        <v>4</v>
      </c>
      <c r="AB297" s="13" t="n">
        <v>0.47</v>
      </c>
      <c r="AC297" s="13" t="n">
        <v>0.12</v>
      </c>
      <c r="AD297" s="13" t="n">
        <f aca="false">AC297*SQRT(AE297)</f>
        <v>0.24</v>
      </c>
      <c r="AE297" s="11" t="n">
        <v>4</v>
      </c>
      <c r="AF297" s="11" t="n">
        <f aca="false">LN(AB297/X297)</f>
        <v>-0.157185583522413</v>
      </c>
      <c r="AG297" s="11" t="n">
        <f aca="false">((AD297)^2/((AB297)^2 * AE297)) + ((Z297)^2/((X297)^2 * AA297))</f>
        <v>0.0813862149209283</v>
      </c>
      <c r="AH297" s="11" t="n">
        <f aca="false">1/AG297</f>
        <v>12.2870931025796</v>
      </c>
      <c r="AI297" s="11" t="n">
        <f aca="false">AH297/6</f>
        <v>2.04784885042993</v>
      </c>
      <c r="AJ297" s="11" t="n">
        <f aca="false">AF297*AI297</f>
        <v>-0.321892316520532</v>
      </c>
      <c r="AK297" s="11" t="s">
        <v>238</v>
      </c>
      <c r="AL297" s="11" t="s">
        <v>239</v>
      </c>
      <c r="AM297" s="11" t="s">
        <v>70</v>
      </c>
      <c r="AN297" s="11" t="s">
        <v>58</v>
      </c>
      <c r="AO297" s="11" t="s">
        <v>59</v>
      </c>
      <c r="AP297" s="11" t="s">
        <v>128</v>
      </c>
      <c r="AQ297" s="11" t="s">
        <v>240</v>
      </c>
    </row>
    <row r="298" customFormat="false" ht="13.8" hidden="false" customHeight="false" outlineLevel="0" collapsed="false">
      <c r="A298" s="11" t="s">
        <v>234</v>
      </c>
      <c r="B298" s="11" t="n">
        <v>19</v>
      </c>
      <c r="C298" s="11" t="s">
        <v>235</v>
      </c>
      <c r="D298" s="11" t="n">
        <v>2016</v>
      </c>
      <c r="E298" s="11" t="s">
        <v>236</v>
      </c>
      <c r="F298" s="11" t="s">
        <v>46</v>
      </c>
      <c r="G298" s="1" t="n">
        <v>7.1</v>
      </c>
      <c r="H298" s="1" t="n">
        <v>2128</v>
      </c>
      <c r="I298" s="1" t="n">
        <f aca="false">(G298 +10) / (H298/1000)</f>
        <v>8.03571428571429</v>
      </c>
      <c r="J298" s="1" t="n">
        <v>5.8</v>
      </c>
      <c r="K298" s="24" t="s">
        <v>102</v>
      </c>
      <c r="L298" s="11" t="s">
        <v>89</v>
      </c>
      <c r="M298" s="11" t="s">
        <v>237</v>
      </c>
      <c r="N298" s="11" t="s">
        <v>50</v>
      </c>
      <c r="O298" s="11" t="s">
        <v>50</v>
      </c>
      <c r="P298" s="11" t="s">
        <v>91</v>
      </c>
      <c r="Q298" s="11" t="s">
        <v>78</v>
      </c>
      <c r="R298" s="11" t="n">
        <v>1.4</v>
      </c>
      <c r="S298" s="11" t="s">
        <v>79</v>
      </c>
      <c r="T298" s="11" t="n">
        <v>2010</v>
      </c>
      <c r="U298" s="11" t="n">
        <v>7</v>
      </c>
      <c r="V298" s="11" t="s">
        <v>54</v>
      </c>
      <c r="W298" s="11" t="n">
        <f aca="false">R298*U298</f>
        <v>9.8</v>
      </c>
      <c r="X298" s="13" t="n">
        <v>0.11</v>
      </c>
      <c r="Y298" s="13" t="n">
        <v>0.02</v>
      </c>
      <c r="Z298" s="13" t="n">
        <f aca="false">Y298*SQRT(AA298)</f>
        <v>0.04</v>
      </c>
      <c r="AA298" s="11" t="n">
        <v>4</v>
      </c>
      <c r="AB298" s="13" t="n">
        <v>0.09</v>
      </c>
      <c r="AC298" s="13" t="n">
        <v>0.03</v>
      </c>
      <c r="AD298" s="13" t="n">
        <f aca="false">AC298*SQRT(AE298)</f>
        <v>0.06</v>
      </c>
      <c r="AE298" s="11" t="n">
        <v>4</v>
      </c>
      <c r="AF298" s="11" t="n">
        <f aca="false">LN(AB298/X298)</f>
        <v>-0.200670695462151</v>
      </c>
      <c r="AG298" s="11" t="n">
        <f aca="false">((AD298)^2/((AB298)^2 * AE298)) + ((Z298)^2/((X298)^2 * AA298))</f>
        <v>0.144168962350781</v>
      </c>
      <c r="AH298" s="11" t="n">
        <f aca="false">1/AG298</f>
        <v>6.93630573248405</v>
      </c>
      <c r="AI298" s="11" t="n">
        <f aca="false">AH298/6</f>
        <v>1.15605095541401</v>
      </c>
      <c r="AJ298" s="11" t="n">
        <f aca="false">AF298*AI298</f>
        <v>-0.231985549212613</v>
      </c>
      <c r="AK298" s="11" t="s">
        <v>238</v>
      </c>
      <c r="AL298" s="11" t="s">
        <v>239</v>
      </c>
      <c r="AM298" s="11" t="s">
        <v>70</v>
      </c>
      <c r="AN298" s="11" t="s">
        <v>58</v>
      </c>
      <c r="AO298" s="11" t="s">
        <v>59</v>
      </c>
      <c r="AP298" s="11" t="s">
        <v>128</v>
      </c>
      <c r="AQ298" s="11" t="s">
        <v>240</v>
      </c>
    </row>
    <row r="299" customFormat="false" ht="13.8" hidden="false" customHeight="false" outlineLevel="0" collapsed="false">
      <c r="A299" s="11" t="s">
        <v>234</v>
      </c>
      <c r="B299" s="11" t="n">
        <v>19</v>
      </c>
      <c r="C299" s="11" t="s">
        <v>235</v>
      </c>
      <c r="D299" s="11" t="n">
        <v>2016</v>
      </c>
      <c r="E299" s="11" t="s">
        <v>236</v>
      </c>
      <c r="F299" s="11" t="s">
        <v>46</v>
      </c>
      <c r="G299" s="1" t="n">
        <v>7.1</v>
      </c>
      <c r="H299" s="1" t="n">
        <v>2128</v>
      </c>
      <c r="I299" s="1" t="n">
        <f aca="false">(G299 +10) / (H299/1000)</f>
        <v>8.03571428571429</v>
      </c>
      <c r="J299" s="1" t="n">
        <v>5.8</v>
      </c>
      <c r="K299" s="24" t="s">
        <v>102</v>
      </c>
      <c r="L299" s="11" t="s">
        <v>89</v>
      </c>
      <c r="M299" s="11" t="s">
        <v>237</v>
      </c>
      <c r="N299" s="11" t="s">
        <v>50</v>
      </c>
      <c r="O299" s="11" t="s">
        <v>50</v>
      </c>
      <c r="P299" s="11" t="s">
        <v>91</v>
      </c>
      <c r="Q299" s="11" t="s">
        <v>78</v>
      </c>
      <c r="R299" s="11" t="n">
        <v>1.4</v>
      </c>
      <c r="S299" s="11" t="s">
        <v>79</v>
      </c>
      <c r="T299" s="11" t="n">
        <v>2011</v>
      </c>
      <c r="U299" s="11" t="n">
        <v>7</v>
      </c>
      <c r="V299" s="11" t="s">
        <v>54</v>
      </c>
      <c r="W299" s="11" t="n">
        <f aca="false">R299*U299</f>
        <v>9.8</v>
      </c>
      <c r="X299" s="13" t="n">
        <v>0.1</v>
      </c>
      <c r="Y299" s="13" t="n">
        <v>0.04</v>
      </c>
      <c r="Z299" s="13" t="n">
        <f aca="false">Y299*SQRT(AA299)</f>
        <v>0.08</v>
      </c>
      <c r="AA299" s="11" t="n">
        <v>4</v>
      </c>
      <c r="AB299" s="13" t="n">
        <v>0.14</v>
      </c>
      <c r="AC299" s="13" t="n">
        <v>0.02</v>
      </c>
      <c r="AD299" s="13" t="n">
        <f aca="false">AC299*SQRT(AE299)</f>
        <v>0.04</v>
      </c>
      <c r="AE299" s="11" t="n">
        <v>4</v>
      </c>
      <c r="AF299" s="11" t="n">
        <f aca="false">LN(AB299/X299)</f>
        <v>0.336472236621213</v>
      </c>
      <c r="AG299" s="11" t="n">
        <f aca="false">((AD299)^2/((AB299)^2 * AE299)) + ((Z299)^2/((X299)^2 * AA299))</f>
        <v>0.180408163265306</v>
      </c>
      <c r="AH299" s="11" t="n">
        <f aca="false">1/AG299</f>
        <v>5.54298642533937</v>
      </c>
      <c r="AI299" s="11" t="n">
        <f aca="false">AH299/6</f>
        <v>0.923831070889895</v>
      </c>
      <c r="AJ299" s="11" t="n">
        <f aca="false">AF299*AI299</f>
        <v>0.310843506682493</v>
      </c>
      <c r="AK299" s="11" t="s">
        <v>238</v>
      </c>
      <c r="AL299" s="11" t="s">
        <v>239</v>
      </c>
      <c r="AM299" s="11" t="s">
        <v>70</v>
      </c>
      <c r="AN299" s="11" t="s">
        <v>58</v>
      </c>
      <c r="AO299" s="11" t="s">
        <v>59</v>
      </c>
      <c r="AP299" s="11" t="s">
        <v>128</v>
      </c>
      <c r="AQ299" s="11" t="s">
        <v>240</v>
      </c>
    </row>
    <row r="300" customFormat="false" ht="13.8" hidden="false" customHeight="false" outlineLevel="0" collapsed="false">
      <c r="A300" s="11" t="s">
        <v>234</v>
      </c>
      <c r="B300" s="11" t="n">
        <v>19</v>
      </c>
      <c r="C300" s="11" t="s">
        <v>235</v>
      </c>
      <c r="D300" s="11" t="n">
        <v>2016</v>
      </c>
      <c r="E300" s="11" t="s">
        <v>236</v>
      </c>
      <c r="F300" s="11" t="s">
        <v>46</v>
      </c>
      <c r="G300" s="1" t="n">
        <v>7.1</v>
      </c>
      <c r="H300" s="1" t="n">
        <v>2128</v>
      </c>
      <c r="I300" s="1" t="n">
        <f aca="false">(G300 +10) / (H300/1000)</f>
        <v>8.03571428571429</v>
      </c>
      <c r="J300" s="1" t="n">
        <v>5.8</v>
      </c>
      <c r="K300" s="24" t="s">
        <v>102</v>
      </c>
      <c r="L300" s="11" t="s">
        <v>89</v>
      </c>
      <c r="M300" s="11" t="s">
        <v>237</v>
      </c>
      <c r="N300" s="11" t="s">
        <v>50</v>
      </c>
      <c r="O300" s="11" t="s">
        <v>50</v>
      </c>
      <c r="P300" s="11" t="s">
        <v>91</v>
      </c>
      <c r="Q300" s="11" t="s">
        <v>78</v>
      </c>
      <c r="R300" s="11" t="n">
        <v>1.4</v>
      </c>
      <c r="S300" s="11" t="s">
        <v>79</v>
      </c>
      <c r="T300" s="11" t="n">
        <v>2013</v>
      </c>
      <c r="U300" s="11" t="n">
        <v>7</v>
      </c>
      <c r="V300" s="11" t="s">
        <v>54</v>
      </c>
      <c r="W300" s="11" t="n">
        <f aca="false">R300*U300</f>
        <v>9.8</v>
      </c>
      <c r="X300" s="13" t="n">
        <v>0.17</v>
      </c>
      <c r="Y300" s="13" t="n">
        <v>0.03</v>
      </c>
      <c r="Z300" s="13" t="n">
        <f aca="false">Y300*SQRT(AA300)</f>
        <v>0.06</v>
      </c>
      <c r="AA300" s="11" t="n">
        <v>4</v>
      </c>
      <c r="AB300" s="13" t="n">
        <v>0.16</v>
      </c>
      <c r="AC300" s="13" t="n">
        <v>0.04</v>
      </c>
      <c r="AD300" s="13" t="n">
        <f aca="false">AC300*SQRT(AE300)</f>
        <v>0.08</v>
      </c>
      <c r="AE300" s="11" t="n">
        <v>4</v>
      </c>
      <c r="AF300" s="11" t="n">
        <f aca="false">LN(AB300/X300)</f>
        <v>-0.0606246218164349</v>
      </c>
      <c r="AG300" s="11" t="n">
        <f aca="false">((AD300)^2/((AB300)^2 * AE300)) + ((Z300)^2/((X300)^2 * AA300))</f>
        <v>0.0936418685121107</v>
      </c>
      <c r="AH300" s="11" t="n">
        <f aca="false">1/AG300</f>
        <v>10.6789838337182</v>
      </c>
      <c r="AI300" s="11" t="n">
        <f aca="false">AH300/6</f>
        <v>1.77983063895304</v>
      </c>
      <c r="AJ300" s="11" t="n">
        <f aca="false">AF300*AI300</f>
        <v>-0.107901559383832</v>
      </c>
      <c r="AK300" s="11" t="s">
        <v>238</v>
      </c>
      <c r="AL300" s="11" t="s">
        <v>239</v>
      </c>
      <c r="AM300" s="11" t="s">
        <v>70</v>
      </c>
      <c r="AN300" s="11" t="s">
        <v>58</v>
      </c>
      <c r="AO300" s="11" t="s">
        <v>59</v>
      </c>
      <c r="AP300" s="11" t="s">
        <v>128</v>
      </c>
      <c r="AQ300" s="11" t="s">
        <v>240</v>
      </c>
    </row>
    <row r="301" customFormat="false" ht="13.8" hidden="false" customHeight="false" outlineLevel="0" collapsed="false">
      <c r="A301" s="11" t="s">
        <v>234</v>
      </c>
      <c r="B301" s="11" t="n">
        <v>19</v>
      </c>
      <c r="C301" s="11" t="s">
        <v>235</v>
      </c>
      <c r="D301" s="11" t="n">
        <v>2016</v>
      </c>
      <c r="E301" s="11" t="s">
        <v>236</v>
      </c>
      <c r="F301" s="11" t="s">
        <v>46</v>
      </c>
      <c r="G301" s="1" t="n">
        <v>7.1</v>
      </c>
      <c r="H301" s="1" t="n">
        <v>2128</v>
      </c>
      <c r="I301" s="1" t="n">
        <f aca="false">(G301 +10) / (H301/1000)</f>
        <v>8.03571428571429</v>
      </c>
      <c r="J301" s="1" t="n">
        <v>5.8</v>
      </c>
      <c r="K301" s="24" t="s">
        <v>102</v>
      </c>
      <c r="L301" s="11" t="s">
        <v>89</v>
      </c>
      <c r="M301" s="11" t="s">
        <v>237</v>
      </c>
      <c r="N301" s="11" t="s">
        <v>50</v>
      </c>
      <c r="O301" s="11" t="s">
        <v>50</v>
      </c>
      <c r="P301" s="11" t="s">
        <v>91</v>
      </c>
      <c r="Q301" s="11" t="s">
        <v>78</v>
      </c>
      <c r="R301" s="11" t="n">
        <v>1.4</v>
      </c>
      <c r="S301" s="11" t="s">
        <v>79</v>
      </c>
      <c r="T301" s="11" t="n">
        <v>2014</v>
      </c>
      <c r="U301" s="11" t="n">
        <v>7</v>
      </c>
      <c r="V301" s="11" t="s">
        <v>54</v>
      </c>
      <c r="W301" s="11" t="n">
        <f aca="false">R301*U301</f>
        <v>9.8</v>
      </c>
      <c r="X301" s="13" t="n">
        <v>0.12</v>
      </c>
      <c r="Y301" s="13" t="n">
        <v>0.04</v>
      </c>
      <c r="Z301" s="13" t="n">
        <f aca="false">Y301*SQRT(AA301)</f>
        <v>0.08</v>
      </c>
      <c r="AA301" s="11" t="n">
        <v>4</v>
      </c>
      <c r="AB301" s="13" t="n">
        <v>0.09</v>
      </c>
      <c r="AC301" s="13" t="n">
        <v>0.05</v>
      </c>
      <c r="AD301" s="13" t="n">
        <f aca="false">AC301*SQRT(AE301)</f>
        <v>0.1</v>
      </c>
      <c r="AE301" s="11" t="n">
        <v>4</v>
      </c>
      <c r="AF301" s="11" t="n">
        <f aca="false">LN(AB301/X301)</f>
        <v>-0.287682072451781</v>
      </c>
      <c r="AG301" s="11" t="n">
        <f aca="false">((AD301)^2/((AB301)^2 * AE301)) + ((Z301)^2/((X301)^2 * AA301))</f>
        <v>0.419753086419753</v>
      </c>
      <c r="AH301" s="11" t="n">
        <f aca="false">1/AG301</f>
        <v>2.38235294117647</v>
      </c>
      <c r="AI301" s="11" t="n">
        <f aca="false">AH301/6</f>
        <v>0.397058823529412</v>
      </c>
      <c r="AJ301" s="11" t="n">
        <f aca="false">AF301*AI301</f>
        <v>-0.114226705238207</v>
      </c>
      <c r="AK301" s="11" t="s">
        <v>238</v>
      </c>
      <c r="AL301" s="11" t="s">
        <v>239</v>
      </c>
      <c r="AM301" s="11" t="s">
        <v>70</v>
      </c>
      <c r="AN301" s="11" t="s">
        <v>58</v>
      </c>
      <c r="AO301" s="11" t="s">
        <v>59</v>
      </c>
      <c r="AP301" s="11" t="s">
        <v>128</v>
      </c>
      <c r="AQ301" s="11" t="s">
        <v>240</v>
      </c>
    </row>
    <row r="302" customFormat="false" ht="13.8" hidden="false" customHeight="false" outlineLevel="0" collapsed="false">
      <c r="A302" s="11" t="s">
        <v>234</v>
      </c>
      <c r="B302" s="11" t="n">
        <v>19</v>
      </c>
      <c r="C302" s="11" t="s">
        <v>235</v>
      </c>
      <c r="D302" s="11" t="n">
        <v>2016</v>
      </c>
      <c r="E302" s="11" t="s">
        <v>236</v>
      </c>
      <c r="F302" s="11" t="s">
        <v>46</v>
      </c>
      <c r="G302" s="1" t="n">
        <v>7.1</v>
      </c>
      <c r="H302" s="1" t="n">
        <v>2128</v>
      </c>
      <c r="I302" s="1" t="n">
        <f aca="false">(G302 +10) / (H302/1000)</f>
        <v>8.03571428571429</v>
      </c>
      <c r="J302" s="1" t="n">
        <v>5.8</v>
      </c>
      <c r="K302" s="24" t="s">
        <v>102</v>
      </c>
      <c r="L302" s="11" t="s">
        <v>89</v>
      </c>
      <c r="M302" s="11" t="s">
        <v>237</v>
      </c>
      <c r="N302" s="11" t="s">
        <v>50</v>
      </c>
      <c r="O302" s="11" t="s">
        <v>50</v>
      </c>
      <c r="P302" s="11" t="s">
        <v>91</v>
      </c>
      <c r="Q302" s="11" t="s">
        <v>78</v>
      </c>
      <c r="R302" s="11" t="n">
        <v>1.4</v>
      </c>
      <c r="S302" s="11" t="s">
        <v>79</v>
      </c>
      <c r="T302" s="11" t="n">
        <v>2015</v>
      </c>
      <c r="U302" s="11" t="n">
        <v>7</v>
      </c>
      <c r="V302" s="11" t="s">
        <v>54</v>
      </c>
      <c r="W302" s="11" t="n">
        <f aca="false">R302*U302</f>
        <v>9.8</v>
      </c>
      <c r="X302" s="13" t="n">
        <v>0.16</v>
      </c>
      <c r="Y302" s="13" t="n">
        <v>0.02</v>
      </c>
      <c r="Z302" s="13" t="n">
        <f aca="false">Y302*SQRT(AA302)</f>
        <v>0.04</v>
      </c>
      <c r="AA302" s="11" t="n">
        <v>4</v>
      </c>
      <c r="AB302" s="13" t="n">
        <v>0.17</v>
      </c>
      <c r="AC302" s="13" t="n">
        <v>0.03</v>
      </c>
      <c r="AD302" s="13" t="n">
        <f aca="false">AC302*SQRT(AE302)</f>
        <v>0.06</v>
      </c>
      <c r="AE302" s="11" t="n">
        <v>4</v>
      </c>
      <c r="AF302" s="11" t="n">
        <f aca="false">LN(AB302/X302)</f>
        <v>0.0606246218164348</v>
      </c>
      <c r="AG302" s="11" t="n">
        <f aca="false">((AD302)^2/((AB302)^2 * AE302)) + ((Z302)^2/((X302)^2 * AA302))</f>
        <v>0.0467668685121107</v>
      </c>
      <c r="AH302" s="11" t="n">
        <f aca="false">1/AG302</f>
        <v>21.3826589595376</v>
      </c>
      <c r="AI302" s="11" t="n">
        <f aca="false">AH302/6</f>
        <v>3.56377649325626</v>
      </c>
      <c r="AJ302" s="11" t="n">
        <f aca="false">AF302*AI302</f>
        <v>0.216052602141961</v>
      </c>
      <c r="AK302" s="11" t="s">
        <v>238</v>
      </c>
      <c r="AL302" s="11" t="s">
        <v>239</v>
      </c>
      <c r="AM302" s="11" t="s">
        <v>70</v>
      </c>
      <c r="AN302" s="11" t="s">
        <v>58</v>
      </c>
      <c r="AO302" s="11" t="s">
        <v>59</v>
      </c>
      <c r="AP302" s="11" t="s">
        <v>128</v>
      </c>
      <c r="AQ302" s="11" t="s">
        <v>240</v>
      </c>
    </row>
    <row r="303" customFormat="false" ht="13.8" hidden="false" customHeight="false" outlineLevel="0" collapsed="false">
      <c r="A303" s="11" t="s">
        <v>241</v>
      </c>
      <c r="B303" s="11" t="n">
        <v>20</v>
      </c>
      <c r="C303" s="11" t="s">
        <v>87</v>
      </c>
      <c r="D303" s="11" t="n">
        <v>2015</v>
      </c>
      <c r="E303" s="11" t="s">
        <v>242</v>
      </c>
      <c r="F303" s="11" t="s">
        <v>46</v>
      </c>
      <c r="G303" s="1" t="n">
        <v>-3.8</v>
      </c>
      <c r="H303" s="1" t="n">
        <v>383</v>
      </c>
      <c r="I303" s="1" t="n">
        <f aca="false">(G303 +10) / (H303/1000)</f>
        <v>16.1879895561358</v>
      </c>
      <c r="J303" s="1" t="n">
        <v>8.7</v>
      </c>
      <c r="K303" s="24" t="s">
        <v>74</v>
      </c>
      <c r="L303" s="11" t="s">
        <v>89</v>
      </c>
      <c r="M303" s="11" t="s">
        <v>243</v>
      </c>
      <c r="N303" s="11" t="s">
        <v>77</v>
      </c>
      <c r="O303" s="11" t="s">
        <v>77</v>
      </c>
      <c r="P303" s="11" t="s">
        <v>91</v>
      </c>
      <c r="Q303" s="11" t="s">
        <v>244</v>
      </c>
      <c r="R303" s="11" t="n">
        <v>1.4</v>
      </c>
      <c r="S303" s="11" t="s">
        <v>79</v>
      </c>
      <c r="T303" s="12" t="n">
        <v>40817</v>
      </c>
      <c r="U303" s="11" t="n">
        <v>3</v>
      </c>
      <c r="V303" s="11" t="s">
        <v>106</v>
      </c>
      <c r="W303" s="11" t="n">
        <f aca="false">R303*U303</f>
        <v>4.2</v>
      </c>
      <c r="X303" s="13" t="n">
        <v>2.74</v>
      </c>
      <c r="Y303" s="13" t="s">
        <v>210</v>
      </c>
      <c r="Z303" s="13" t="n">
        <f aca="false">X303/10</f>
        <v>0.274</v>
      </c>
      <c r="AA303" s="11" t="n">
        <v>3</v>
      </c>
      <c r="AB303" s="13" t="n">
        <v>2.54</v>
      </c>
      <c r="AC303" s="13" t="s">
        <v>210</v>
      </c>
      <c r="AD303" s="13" t="n">
        <f aca="false">AB303/10</f>
        <v>0.254</v>
      </c>
      <c r="AE303" s="11" t="n">
        <v>3</v>
      </c>
      <c r="AF303" s="11" t="n">
        <f aca="false">LN(AB303/X303)</f>
        <v>-0.0757938393695337</v>
      </c>
      <c r="AG303" s="11" t="n">
        <f aca="false">((AD303)^2/((AB303)^2 * AE303)) + ((Z303)^2/((X303)^2 * AA303))</f>
        <v>0.00666666666666667</v>
      </c>
      <c r="AH303" s="11" t="n">
        <f aca="false">1/AG303</f>
        <v>150</v>
      </c>
      <c r="AI303" s="11" t="n">
        <f aca="false">AH303/2</f>
        <v>75</v>
      </c>
      <c r="AJ303" s="11" t="n">
        <f aca="false">AF303*AI303</f>
        <v>-5.68453795271503</v>
      </c>
      <c r="AK303" s="11" t="s">
        <v>245</v>
      </c>
      <c r="AL303" s="11" t="s">
        <v>56</v>
      </c>
      <c r="AM303" s="11" t="s">
        <v>64</v>
      </c>
      <c r="AN303" s="11" t="s">
        <v>58</v>
      </c>
      <c r="AO303" s="11" t="s">
        <v>141</v>
      </c>
      <c r="AP303" s="11" t="s">
        <v>65</v>
      </c>
      <c r="AQ303" s="11" t="s">
        <v>210</v>
      </c>
    </row>
    <row r="304" customFormat="false" ht="13.8" hidden="false" customHeight="false" outlineLevel="0" collapsed="false">
      <c r="A304" s="11" t="s">
        <v>241</v>
      </c>
      <c r="B304" s="11" t="n">
        <v>20</v>
      </c>
      <c r="C304" s="11" t="s">
        <v>87</v>
      </c>
      <c r="D304" s="11" t="n">
        <v>2015</v>
      </c>
      <c r="E304" s="11" t="s">
        <v>242</v>
      </c>
      <c r="F304" s="11" t="s">
        <v>46</v>
      </c>
      <c r="G304" s="1" t="n">
        <v>-3.8</v>
      </c>
      <c r="H304" s="1" t="n">
        <v>383</v>
      </c>
      <c r="I304" s="1" t="n">
        <f aca="false">(G304 +10) / (H304/1000)</f>
        <v>16.1879895561358</v>
      </c>
      <c r="J304" s="1" t="n">
        <v>8.7</v>
      </c>
      <c r="K304" s="24" t="s">
        <v>74</v>
      </c>
      <c r="L304" s="11" t="s">
        <v>89</v>
      </c>
      <c r="M304" s="11" t="s">
        <v>243</v>
      </c>
      <c r="N304" s="11" t="s">
        <v>77</v>
      </c>
      <c r="O304" s="11" t="s">
        <v>77</v>
      </c>
      <c r="P304" s="11" t="s">
        <v>91</v>
      </c>
      <c r="Q304" s="11" t="s">
        <v>244</v>
      </c>
      <c r="R304" s="11" t="n">
        <v>1.4</v>
      </c>
      <c r="S304" s="11" t="s">
        <v>79</v>
      </c>
      <c r="T304" s="12" t="n">
        <v>40817</v>
      </c>
      <c r="U304" s="11" t="n">
        <v>3</v>
      </c>
      <c r="V304" s="11" t="s">
        <v>106</v>
      </c>
      <c r="W304" s="11" t="n">
        <f aca="false">R304*U304</f>
        <v>4.2</v>
      </c>
      <c r="X304" s="13" t="n">
        <v>1.74</v>
      </c>
      <c r="Y304" s="13" t="s">
        <v>210</v>
      </c>
      <c r="Z304" s="13" t="n">
        <f aca="false">X304/10</f>
        <v>0.174</v>
      </c>
      <c r="AA304" s="11" t="n">
        <v>3</v>
      </c>
      <c r="AB304" s="13" t="n">
        <v>1.98</v>
      </c>
      <c r="AC304" s="13" t="s">
        <v>210</v>
      </c>
      <c r="AD304" s="13" t="n">
        <f aca="false">AB304/10</f>
        <v>0.198</v>
      </c>
      <c r="AE304" s="11" t="n">
        <v>3</v>
      </c>
      <c r="AF304" s="11" t="n">
        <f aca="false">LN(AB304/X304)</f>
        <v>0.129211731480006</v>
      </c>
      <c r="AG304" s="11" t="n">
        <f aca="false">((AD304)^2/((AB304)^2 * AE304)) + ((Z304)^2/((X304)^2 * AA304))</f>
        <v>0.00666666666666667</v>
      </c>
      <c r="AH304" s="11" t="n">
        <f aca="false">1/AG304</f>
        <v>150</v>
      </c>
      <c r="AI304" s="11" t="n">
        <f aca="false">AH304/2</f>
        <v>75</v>
      </c>
      <c r="AJ304" s="11" t="n">
        <f aca="false">AF304*AI304</f>
        <v>9.69087986100045</v>
      </c>
      <c r="AK304" s="11" t="s">
        <v>245</v>
      </c>
      <c r="AL304" s="11" t="s">
        <v>56</v>
      </c>
      <c r="AM304" s="11" t="s">
        <v>64</v>
      </c>
      <c r="AN304" s="11" t="s">
        <v>58</v>
      </c>
      <c r="AO304" s="17" t="s">
        <v>193</v>
      </c>
      <c r="AP304" s="11" t="s">
        <v>65</v>
      </c>
      <c r="AQ304" s="11" t="s">
        <v>210</v>
      </c>
    </row>
    <row r="305" customFormat="false" ht="13.8" hidden="false" customHeight="false" outlineLevel="0" collapsed="false">
      <c r="A305" s="11" t="s">
        <v>241</v>
      </c>
      <c r="B305" s="11" t="n">
        <v>20</v>
      </c>
      <c r="C305" s="11" t="s">
        <v>87</v>
      </c>
      <c r="D305" s="11" t="n">
        <v>2015</v>
      </c>
      <c r="E305" s="11" t="s">
        <v>242</v>
      </c>
      <c r="F305" s="11" t="s">
        <v>46</v>
      </c>
      <c r="G305" s="1" t="n">
        <v>-3.8</v>
      </c>
      <c r="H305" s="1" t="n">
        <v>383</v>
      </c>
      <c r="I305" s="1" t="n">
        <f aca="false">(G305 +10) / (H305/1000)</f>
        <v>16.1879895561358</v>
      </c>
      <c r="J305" s="1" t="n">
        <v>8.7</v>
      </c>
      <c r="K305" s="24" t="s">
        <v>74</v>
      </c>
      <c r="L305" s="11" t="s">
        <v>89</v>
      </c>
      <c r="M305" s="11" t="s">
        <v>243</v>
      </c>
      <c r="N305" s="11" t="s">
        <v>77</v>
      </c>
      <c r="O305" s="11" t="s">
        <v>77</v>
      </c>
      <c r="P305" s="11" t="s">
        <v>91</v>
      </c>
      <c r="Q305" s="11" t="s">
        <v>244</v>
      </c>
      <c r="R305" s="11" t="n">
        <v>1.4</v>
      </c>
      <c r="S305" s="11" t="s">
        <v>79</v>
      </c>
      <c r="T305" s="12" t="n">
        <v>40817</v>
      </c>
      <c r="U305" s="11" t="n">
        <v>3</v>
      </c>
      <c r="V305" s="11" t="s">
        <v>106</v>
      </c>
      <c r="W305" s="11" t="n">
        <f aca="false">R305*U305</f>
        <v>4.2</v>
      </c>
      <c r="X305" s="13" t="n">
        <v>15.8</v>
      </c>
      <c r="Y305" s="13" t="s">
        <v>210</v>
      </c>
      <c r="Z305" s="13" t="n">
        <f aca="false">X305/10</f>
        <v>1.58</v>
      </c>
      <c r="AA305" s="11" t="n">
        <v>3</v>
      </c>
      <c r="AB305" s="13" t="n">
        <v>16</v>
      </c>
      <c r="AC305" s="13" t="s">
        <v>210</v>
      </c>
      <c r="AD305" s="13" t="n">
        <f aca="false">AB305/10</f>
        <v>1.6</v>
      </c>
      <c r="AE305" s="11" t="n">
        <v>3</v>
      </c>
      <c r="AF305" s="11" t="n">
        <f aca="false">LN(AB305/X305)</f>
        <v>0.01257878220686</v>
      </c>
      <c r="AG305" s="11" t="n">
        <f aca="false">((AD305)^2/((AB305)^2 * AE305)) + ((Z305)^2/((X305)^2 * AA305))</f>
        <v>0.00666666666666667</v>
      </c>
      <c r="AH305" s="11" t="n">
        <f aca="false">1/AG305</f>
        <v>150</v>
      </c>
      <c r="AI305" s="11" t="n">
        <f aca="false">AH305/2</f>
        <v>75</v>
      </c>
      <c r="AJ305" s="11" t="n">
        <f aca="false">AF305*AI305</f>
        <v>0.9434086655145</v>
      </c>
      <c r="AK305" s="11" t="s">
        <v>245</v>
      </c>
      <c r="AL305" s="11" t="s">
        <v>56</v>
      </c>
      <c r="AM305" s="11" t="s">
        <v>67</v>
      </c>
      <c r="AN305" s="11" t="s">
        <v>58</v>
      </c>
      <c r="AO305" s="11" t="s">
        <v>141</v>
      </c>
      <c r="AP305" s="11" t="s">
        <v>65</v>
      </c>
      <c r="AQ305" s="11" t="s">
        <v>210</v>
      </c>
    </row>
    <row r="306" customFormat="false" ht="13.8" hidden="false" customHeight="false" outlineLevel="0" collapsed="false">
      <c r="A306" s="11" t="s">
        <v>241</v>
      </c>
      <c r="B306" s="11" t="n">
        <v>20</v>
      </c>
      <c r="C306" s="11" t="s">
        <v>87</v>
      </c>
      <c r="D306" s="11" t="n">
        <v>2015</v>
      </c>
      <c r="E306" s="11" t="s">
        <v>242</v>
      </c>
      <c r="F306" s="11" t="s">
        <v>46</v>
      </c>
      <c r="G306" s="1" t="n">
        <v>-3.8</v>
      </c>
      <c r="H306" s="1" t="n">
        <v>383</v>
      </c>
      <c r="I306" s="1" t="n">
        <f aca="false">(G306 +10) / (H306/1000)</f>
        <v>16.1879895561358</v>
      </c>
      <c r="J306" s="1" t="n">
        <v>8.7</v>
      </c>
      <c r="K306" s="24" t="s">
        <v>74</v>
      </c>
      <c r="L306" s="11" t="s">
        <v>89</v>
      </c>
      <c r="M306" s="11" t="s">
        <v>243</v>
      </c>
      <c r="N306" s="11" t="s">
        <v>77</v>
      </c>
      <c r="O306" s="11" t="s">
        <v>77</v>
      </c>
      <c r="P306" s="11" t="s">
        <v>91</v>
      </c>
      <c r="Q306" s="11" t="s">
        <v>244</v>
      </c>
      <c r="R306" s="11" t="n">
        <v>1.4</v>
      </c>
      <c r="S306" s="11" t="s">
        <v>79</v>
      </c>
      <c r="T306" s="12" t="n">
        <v>40817</v>
      </c>
      <c r="U306" s="11" t="n">
        <v>3</v>
      </c>
      <c r="V306" s="11" t="s">
        <v>106</v>
      </c>
      <c r="W306" s="11" t="n">
        <f aca="false">R306*U306</f>
        <v>4.2</v>
      </c>
      <c r="X306" s="13" t="n">
        <v>18.3</v>
      </c>
      <c r="Y306" s="13" t="s">
        <v>210</v>
      </c>
      <c r="Z306" s="13" t="n">
        <f aca="false">X306/10</f>
        <v>1.83</v>
      </c>
      <c r="AA306" s="11" t="n">
        <v>3</v>
      </c>
      <c r="AB306" s="13" t="n">
        <v>16.6</v>
      </c>
      <c r="AC306" s="13" t="s">
        <v>210</v>
      </c>
      <c r="AD306" s="13" t="n">
        <f aca="false">AB306/10</f>
        <v>1.66</v>
      </c>
      <c r="AE306" s="11" t="n">
        <v>3</v>
      </c>
      <c r="AF306" s="11" t="n">
        <f aca="false">LN(AB306/X306)</f>
        <v>-0.0974983644848777</v>
      </c>
      <c r="AG306" s="11" t="n">
        <f aca="false">((AD306)^2/((AB306)^2 * AE306)) + ((Z306)^2/((X306)^2 * AA306))</f>
        <v>0.00666666666666667</v>
      </c>
      <c r="AH306" s="11" t="n">
        <f aca="false">1/AG306</f>
        <v>150</v>
      </c>
      <c r="AI306" s="11" t="n">
        <f aca="false">AH306/2</f>
        <v>75</v>
      </c>
      <c r="AJ306" s="11" t="n">
        <f aca="false">AF306*AI306</f>
        <v>-7.31237733636582</v>
      </c>
      <c r="AK306" s="11" t="s">
        <v>245</v>
      </c>
      <c r="AL306" s="11" t="s">
        <v>56</v>
      </c>
      <c r="AM306" s="11" t="s">
        <v>67</v>
      </c>
      <c r="AN306" s="11" t="s">
        <v>58</v>
      </c>
      <c r="AO306" s="17" t="s">
        <v>193</v>
      </c>
      <c r="AP306" s="11" t="s">
        <v>65</v>
      </c>
      <c r="AQ306" s="11" t="s">
        <v>210</v>
      </c>
    </row>
    <row r="307" customFormat="false" ht="13.8" hidden="false" customHeight="false" outlineLevel="0" collapsed="false">
      <c r="A307" s="11" t="s">
        <v>241</v>
      </c>
      <c r="B307" s="11" t="n">
        <v>20</v>
      </c>
      <c r="C307" s="11" t="s">
        <v>87</v>
      </c>
      <c r="D307" s="11" t="n">
        <v>2015</v>
      </c>
      <c r="E307" s="11" t="s">
        <v>242</v>
      </c>
      <c r="F307" s="11" t="s">
        <v>46</v>
      </c>
      <c r="G307" s="1" t="n">
        <v>-3.8</v>
      </c>
      <c r="H307" s="1" t="n">
        <v>383</v>
      </c>
      <c r="I307" s="1" t="n">
        <f aca="false">(G307 +10) / (H307/1000)</f>
        <v>16.1879895561358</v>
      </c>
      <c r="J307" s="1" t="n">
        <v>8.7</v>
      </c>
      <c r="K307" s="24" t="s">
        <v>74</v>
      </c>
      <c r="L307" s="11" t="s">
        <v>89</v>
      </c>
      <c r="M307" s="11" t="s">
        <v>243</v>
      </c>
      <c r="N307" s="11" t="s">
        <v>77</v>
      </c>
      <c r="O307" s="11" t="s">
        <v>77</v>
      </c>
      <c r="P307" s="11" t="s">
        <v>91</v>
      </c>
      <c r="Q307" s="11" t="s">
        <v>244</v>
      </c>
      <c r="R307" s="11" t="n">
        <v>1.4</v>
      </c>
      <c r="S307" s="11" t="s">
        <v>79</v>
      </c>
      <c r="T307" s="12" t="n">
        <v>40817</v>
      </c>
      <c r="U307" s="11" t="n">
        <v>3</v>
      </c>
      <c r="V307" s="11" t="s">
        <v>106</v>
      </c>
      <c r="W307" s="11" t="n">
        <f aca="false">R307*U307</f>
        <v>4.2</v>
      </c>
      <c r="X307" s="13" t="n">
        <v>35.7</v>
      </c>
      <c r="Y307" s="13" t="s">
        <v>210</v>
      </c>
      <c r="Z307" s="13" t="n">
        <f aca="false">X307/10</f>
        <v>3.57</v>
      </c>
      <c r="AA307" s="11" t="n">
        <v>3</v>
      </c>
      <c r="AB307" s="13" t="n">
        <v>37.1</v>
      </c>
      <c r="AC307" s="13" t="s">
        <v>210</v>
      </c>
      <c r="AD307" s="13" t="n">
        <f aca="false">AB307/10</f>
        <v>3.71</v>
      </c>
      <c r="AE307" s="11" t="n">
        <v>3</v>
      </c>
      <c r="AF307" s="11" t="n">
        <f aca="false">LN(AB307/X307)</f>
        <v>0.0384662808277959</v>
      </c>
      <c r="AG307" s="11" t="n">
        <f aca="false">((AD307)^2/((AB307)^2 * AE307)) + ((Z307)^2/((X307)^2 * AA307))</f>
        <v>0.00666666666666667</v>
      </c>
      <c r="AH307" s="11" t="n">
        <f aca="false">1/AG307</f>
        <v>150</v>
      </c>
      <c r="AI307" s="11" t="n">
        <f aca="false">AH307/2</f>
        <v>75</v>
      </c>
      <c r="AJ307" s="11" t="n">
        <f aca="false">AF307*AI307</f>
        <v>2.88497106208469</v>
      </c>
      <c r="AK307" s="11" t="s">
        <v>245</v>
      </c>
      <c r="AL307" s="11" t="s">
        <v>56</v>
      </c>
      <c r="AM307" s="11" t="s">
        <v>66</v>
      </c>
      <c r="AN307" s="11" t="s">
        <v>58</v>
      </c>
      <c r="AO307" s="11" t="s">
        <v>141</v>
      </c>
      <c r="AP307" s="11" t="s">
        <v>65</v>
      </c>
      <c r="AQ307" s="11" t="s">
        <v>210</v>
      </c>
    </row>
    <row r="308" customFormat="false" ht="13.8" hidden="false" customHeight="false" outlineLevel="0" collapsed="false">
      <c r="A308" s="11" t="s">
        <v>241</v>
      </c>
      <c r="B308" s="11" t="n">
        <v>20</v>
      </c>
      <c r="C308" s="11" t="s">
        <v>87</v>
      </c>
      <c r="D308" s="11" t="n">
        <v>2015</v>
      </c>
      <c r="E308" s="11" t="s">
        <v>242</v>
      </c>
      <c r="F308" s="11" t="s">
        <v>46</v>
      </c>
      <c r="G308" s="1" t="n">
        <v>-3.8</v>
      </c>
      <c r="H308" s="1" t="n">
        <v>383</v>
      </c>
      <c r="I308" s="1" t="n">
        <f aca="false">(G308 +10) / (H308/1000)</f>
        <v>16.1879895561358</v>
      </c>
      <c r="J308" s="1" t="n">
        <v>8.7</v>
      </c>
      <c r="K308" s="24" t="s">
        <v>74</v>
      </c>
      <c r="L308" s="11" t="s">
        <v>89</v>
      </c>
      <c r="M308" s="11" t="s">
        <v>243</v>
      </c>
      <c r="N308" s="11" t="s">
        <v>77</v>
      </c>
      <c r="O308" s="11" t="s">
        <v>77</v>
      </c>
      <c r="P308" s="11" t="s">
        <v>91</v>
      </c>
      <c r="Q308" s="11" t="s">
        <v>244</v>
      </c>
      <c r="R308" s="11" t="n">
        <v>1.4</v>
      </c>
      <c r="S308" s="11" t="s">
        <v>79</v>
      </c>
      <c r="T308" s="12" t="n">
        <v>40817</v>
      </c>
      <c r="U308" s="11" t="n">
        <v>3</v>
      </c>
      <c r="V308" s="11" t="s">
        <v>106</v>
      </c>
      <c r="W308" s="11" t="n">
        <f aca="false">R308*U308</f>
        <v>4.2</v>
      </c>
      <c r="X308" s="13" t="n">
        <v>33.5</v>
      </c>
      <c r="Y308" s="13" t="s">
        <v>210</v>
      </c>
      <c r="Z308" s="13" t="n">
        <f aca="false">X308/10</f>
        <v>3.35</v>
      </c>
      <c r="AA308" s="11" t="n">
        <v>3</v>
      </c>
      <c r="AB308" s="13" t="n">
        <v>35.7</v>
      </c>
      <c r="AC308" s="13" t="s">
        <v>210</v>
      </c>
      <c r="AD308" s="13" t="n">
        <f aca="false">AB308/10</f>
        <v>3.57</v>
      </c>
      <c r="AE308" s="11" t="n">
        <v>3</v>
      </c>
      <c r="AF308" s="11" t="n">
        <f aca="false">LN(AB308/X308)</f>
        <v>0.0636052499545727</v>
      </c>
      <c r="AG308" s="11" t="n">
        <f aca="false">((AD308)^2/((AB308)^2 * AE308)) + ((Z308)^2/((X308)^2 * AA308))</f>
        <v>0.00666666666666667</v>
      </c>
      <c r="AH308" s="11" t="n">
        <f aca="false">1/AG308</f>
        <v>150</v>
      </c>
      <c r="AI308" s="11" t="n">
        <f aca="false">AH308/2</f>
        <v>75</v>
      </c>
      <c r="AJ308" s="11" t="n">
        <f aca="false">AF308*AI308</f>
        <v>4.77039374659295</v>
      </c>
      <c r="AK308" s="11" t="s">
        <v>245</v>
      </c>
      <c r="AL308" s="11" t="s">
        <v>56</v>
      </c>
      <c r="AM308" s="11" t="s">
        <v>66</v>
      </c>
      <c r="AN308" s="11" t="s">
        <v>58</v>
      </c>
      <c r="AO308" s="17" t="s">
        <v>193</v>
      </c>
      <c r="AP308" s="11" t="s">
        <v>65</v>
      </c>
      <c r="AQ308" s="11" t="s">
        <v>210</v>
      </c>
    </row>
    <row r="309" customFormat="false" ht="13.8" hidden="false" customHeight="false" outlineLevel="0" collapsed="false">
      <c r="A309" s="11" t="s">
        <v>241</v>
      </c>
      <c r="B309" s="11" t="n">
        <v>20</v>
      </c>
      <c r="C309" s="11" t="s">
        <v>87</v>
      </c>
      <c r="D309" s="11" t="n">
        <v>2015</v>
      </c>
      <c r="E309" s="11" t="s">
        <v>242</v>
      </c>
      <c r="F309" s="11" t="s">
        <v>46</v>
      </c>
      <c r="G309" s="1" t="n">
        <v>-3.8</v>
      </c>
      <c r="H309" s="1" t="n">
        <v>383</v>
      </c>
      <c r="I309" s="1" t="n">
        <f aca="false">(G309 +10) / (H309/1000)</f>
        <v>16.1879895561358</v>
      </c>
      <c r="J309" s="1" t="n">
        <v>8.7</v>
      </c>
      <c r="K309" s="24" t="s">
        <v>74</v>
      </c>
      <c r="L309" s="11" t="s">
        <v>89</v>
      </c>
      <c r="M309" s="11" t="s">
        <v>243</v>
      </c>
      <c r="N309" s="11" t="s">
        <v>77</v>
      </c>
      <c r="O309" s="11" t="s">
        <v>77</v>
      </c>
      <c r="P309" s="11" t="s">
        <v>91</v>
      </c>
      <c r="Q309" s="11" t="s">
        <v>244</v>
      </c>
      <c r="R309" s="11" t="n">
        <v>1.4</v>
      </c>
      <c r="S309" s="11" t="s">
        <v>79</v>
      </c>
      <c r="T309" s="12" t="n">
        <v>40817</v>
      </c>
      <c r="U309" s="11" t="n">
        <v>3</v>
      </c>
      <c r="V309" s="11" t="s">
        <v>106</v>
      </c>
      <c r="W309" s="11" t="n">
        <f aca="false">R309*U309</f>
        <v>4.2</v>
      </c>
      <c r="X309" s="13" t="n">
        <v>334.19</v>
      </c>
      <c r="Y309" s="13" t="n">
        <v>63.48</v>
      </c>
      <c r="Z309" s="13" t="n">
        <f aca="false">Y309*SQRT(AA309)</f>
        <v>109.950585264472</v>
      </c>
      <c r="AA309" s="11" t="n">
        <v>3</v>
      </c>
      <c r="AB309" s="2" t="n">
        <v>722.52</v>
      </c>
      <c r="AC309" s="2" t="n">
        <v>100.82</v>
      </c>
      <c r="AD309" s="13" t="n">
        <f aca="false">AC309*SQRT(AE309)</f>
        <v>174.625362419094</v>
      </c>
      <c r="AE309" s="11" t="n">
        <v>3</v>
      </c>
      <c r="AF309" s="11" t="n">
        <f aca="false">LN(AB309/X309)</f>
        <v>0.771035407753015</v>
      </c>
      <c r="AG309" s="11" t="n">
        <f aca="false">((AD309)^2/((AB309)^2 * AE309)) + ((Z309)^2/((X309)^2 * AA309))</f>
        <v>0.0555529367071246</v>
      </c>
      <c r="AH309" s="11" t="n">
        <f aca="false">1/AG309</f>
        <v>18.0008485468915</v>
      </c>
      <c r="AI309" s="11" t="n">
        <f aca="false">AH309/2</f>
        <v>9.00042427344576</v>
      </c>
      <c r="AJ309" s="11" t="n">
        <f aca="false">AF309*AI309</f>
        <v>6.93964579962638</v>
      </c>
      <c r="AK309" s="11" t="s">
        <v>134</v>
      </c>
      <c r="AL309" s="11" t="s">
        <v>69</v>
      </c>
      <c r="AM309" s="11" t="s">
        <v>70</v>
      </c>
      <c r="AN309" s="11" t="s">
        <v>58</v>
      </c>
      <c r="AO309" s="11" t="s">
        <v>141</v>
      </c>
      <c r="AP309" s="11" t="s">
        <v>246</v>
      </c>
      <c r="AQ309" s="11" t="s">
        <v>210</v>
      </c>
    </row>
    <row r="310" customFormat="false" ht="13.8" hidden="false" customHeight="false" outlineLevel="0" collapsed="false">
      <c r="A310" s="11" t="s">
        <v>241</v>
      </c>
      <c r="B310" s="11" t="n">
        <v>20</v>
      </c>
      <c r="C310" s="11" t="s">
        <v>87</v>
      </c>
      <c r="D310" s="11" t="n">
        <v>2015</v>
      </c>
      <c r="E310" s="11" t="s">
        <v>242</v>
      </c>
      <c r="F310" s="11" t="s">
        <v>46</v>
      </c>
      <c r="G310" s="1" t="n">
        <v>-3.8</v>
      </c>
      <c r="H310" s="1" t="n">
        <v>383</v>
      </c>
      <c r="I310" s="1" t="n">
        <f aca="false">(G310 +10) / (H310/1000)</f>
        <v>16.1879895561358</v>
      </c>
      <c r="J310" s="1" t="n">
        <v>8.7</v>
      </c>
      <c r="K310" s="24" t="s">
        <v>74</v>
      </c>
      <c r="L310" s="11" t="s">
        <v>89</v>
      </c>
      <c r="M310" s="11" t="s">
        <v>243</v>
      </c>
      <c r="N310" s="11" t="s">
        <v>77</v>
      </c>
      <c r="O310" s="11" t="s">
        <v>77</v>
      </c>
      <c r="P310" s="11" t="s">
        <v>91</v>
      </c>
      <c r="Q310" s="11" t="s">
        <v>244</v>
      </c>
      <c r="R310" s="11" t="n">
        <v>1.4</v>
      </c>
      <c r="S310" s="11" t="s">
        <v>79</v>
      </c>
      <c r="T310" s="12" t="n">
        <v>40817</v>
      </c>
      <c r="U310" s="11" t="n">
        <v>3</v>
      </c>
      <c r="V310" s="11" t="s">
        <v>106</v>
      </c>
      <c r="W310" s="11" t="n">
        <f aca="false">R310*U310</f>
        <v>4.2</v>
      </c>
      <c r="X310" s="13" t="n">
        <v>132.56</v>
      </c>
      <c r="Y310" s="13" t="n">
        <v>39.2</v>
      </c>
      <c r="Z310" s="13" t="n">
        <f aca="false">Y310*SQRT(AA310)</f>
        <v>67.8963916567</v>
      </c>
      <c r="AA310" s="11" t="n">
        <v>3</v>
      </c>
      <c r="AB310" s="2" t="n">
        <v>313.65</v>
      </c>
      <c r="AC310" s="2" t="n">
        <v>48.54</v>
      </c>
      <c r="AD310" s="13" t="n">
        <f aca="false">AC310*SQRT(AE310)</f>
        <v>84.0737461993933</v>
      </c>
      <c r="AE310" s="11" t="n">
        <v>3</v>
      </c>
      <c r="AF310" s="11" t="n">
        <f aca="false">LN(AB310/X310)</f>
        <v>0.861242341424445</v>
      </c>
      <c r="AG310" s="11" t="n">
        <f aca="false">((AD310)^2/((AB310)^2 * AE310)) + ((Z310)^2/((X310)^2 * AA310))</f>
        <v>0.111397638516126</v>
      </c>
      <c r="AH310" s="11" t="n">
        <f aca="false">1/AG310</f>
        <v>8.97685097566264</v>
      </c>
      <c r="AI310" s="11" t="n">
        <f aca="false">AH310/2</f>
        <v>4.48842548783132</v>
      </c>
      <c r="AJ310" s="11" t="n">
        <f aca="false">AF310*AI310</f>
        <v>3.865622076449</v>
      </c>
      <c r="AK310" s="11" t="s">
        <v>134</v>
      </c>
      <c r="AL310" s="11" t="s">
        <v>69</v>
      </c>
      <c r="AM310" s="11" t="s">
        <v>70</v>
      </c>
      <c r="AN310" s="11" t="s">
        <v>58</v>
      </c>
      <c r="AO310" s="17" t="s">
        <v>193</v>
      </c>
      <c r="AP310" s="11" t="s">
        <v>246</v>
      </c>
      <c r="AQ310" s="11" t="s">
        <v>210</v>
      </c>
    </row>
    <row r="311" customFormat="false" ht="13.8" hidden="false" customHeight="false" outlineLevel="0" collapsed="false">
      <c r="A311" s="11" t="s">
        <v>241</v>
      </c>
      <c r="B311" s="11" t="n">
        <v>20</v>
      </c>
      <c r="C311" s="11" t="s">
        <v>87</v>
      </c>
      <c r="D311" s="11" t="n">
        <v>2015</v>
      </c>
      <c r="E311" s="11" t="s">
        <v>242</v>
      </c>
      <c r="F311" s="11" t="s">
        <v>46</v>
      </c>
      <c r="G311" s="1" t="n">
        <v>-3.8</v>
      </c>
      <c r="H311" s="1" t="n">
        <v>383</v>
      </c>
      <c r="I311" s="1" t="n">
        <f aca="false">(G311 +10) / (H311/1000)</f>
        <v>16.1879895561358</v>
      </c>
      <c r="J311" s="1" t="n">
        <v>8.7</v>
      </c>
      <c r="K311" s="24" t="s">
        <v>74</v>
      </c>
      <c r="L311" s="11" t="s">
        <v>89</v>
      </c>
      <c r="M311" s="11" t="s">
        <v>243</v>
      </c>
      <c r="N311" s="11" t="s">
        <v>77</v>
      </c>
      <c r="O311" s="11" t="s">
        <v>77</v>
      </c>
      <c r="P311" s="11" t="s">
        <v>91</v>
      </c>
      <c r="Q311" s="11" t="s">
        <v>244</v>
      </c>
      <c r="R311" s="11" t="n">
        <v>1.4</v>
      </c>
      <c r="S311" s="11" t="s">
        <v>79</v>
      </c>
      <c r="T311" s="12" t="n">
        <v>40817</v>
      </c>
      <c r="U311" s="11" t="n">
        <v>3</v>
      </c>
      <c r="V311" s="11" t="s">
        <v>106</v>
      </c>
      <c r="W311" s="11" t="n">
        <f aca="false">R311*U311</f>
        <v>4.2</v>
      </c>
      <c r="X311" s="13" t="n">
        <v>55.14</v>
      </c>
      <c r="Y311" s="13" t="n">
        <v>4.4</v>
      </c>
      <c r="Z311" s="13" t="n">
        <f aca="false">Y311*SQRT(AA311)</f>
        <v>7.62102355330306</v>
      </c>
      <c r="AA311" s="11" t="n">
        <v>3</v>
      </c>
      <c r="AB311" s="2" t="n">
        <v>81.73</v>
      </c>
      <c r="AC311" s="2" t="n">
        <v>6.94</v>
      </c>
      <c r="AD311" s="13" t="n">
        <f aca="false">AC311*SQRT(AE311)</f>
        <v>12.020432604528</v>
      </c>
      <c r="AE311" s="11" t="n">
        <v>3</v>
      </c>
      <c r="AF311" s="11" t="n">
        <f aca="false">LN(AB311/X311)</f>
        <v>0.393545725932388</v>
      </c>
      <c r="AG311" s="11" t="n">
        <f aca="false">((AD311)^2/((AB311)^2 * AE311)) + ((Z311)^2/((X311)^2 * AA311))</f>
        <v>0.0135778854669553</v>
      </c>
      <c r="AH311" s="11" t="n">
        <f aca="false">1/AG311</f>
        <v>73.6491703685169</v>
      </c>
      <c r="AI311" s="11" t="n">
        <f aca="false">AH311/2</f>
        <v>36.8245851842584</v>
      </c>
      <c r="AJ311" s="11" t="n">
        <f aca="false">AF311*AI311</f>
        <v>14.492158108498</v>
      </c>
      <c r="AK311" s="11" t="s">
        <v>55</v>
      </c>
      <c r="AL311" s="11" t="s">
        <v>56</v>
      </c>
      <c r="AM311" s="11" t="s">
        <v>127</v>
      </c>
      <c r="AN311" s="11" t="s">
        <v>58</v>
      </c>
      <c r="AO311" s="11" t="s">
        <v>141</v>
      </c>
      <c r="AP311" s="11" t="s">
        <v>247</v>
      </c>
      <c r="AQ311" s="11" t="s">
        <v>210</v>
      </c>
    </row>
    <row r="312" customFormat="false" ht="13.8" hidden="false" customHeight="false" outlineLevel="0" collapsed="false">
      <c r="A312" s="11" t="s">
        <v>241</v>
      </c>
      <c r="B312" s="11" t="n">
        <v>20</v>
      </c>
      <c r="C312" s="11" t="s">
        <v>87</v>
      </c>
      <c r="D312" s="11" t="n">
        <v>2015</v>
      </c>
      <c r="E312" s="11" t="s">
        <v>242</v>
      </c>
      <c r="F312" s="11" t="s">
        <v>46</v>
      </c>
      <c r="G312" s="1" t="n">
        <v>-3.8</v>
      </c>
      <c r="H312" s="1" t="n">
        <v>383</v>
      </c>
      <c r="I312" s="1" t="n">
        <f aca="false">(G312 +10) / (H312/1000)</f>
        <v>16.1879895561358</v>
      </c>
      <c r="J312" s="1" t="n">
        <v>8.7</v>
      </c>
      <c r="K312" s="24" t="s">
        <v>74</v>
      </c>
      <c r="L312" s="11" t="s">
        <v>89</v>
      </c>
      <c r="M312" s="11" t="s">
        <v>243</v>
      </c>
      <c r="N312" s="11" t="s">
        <v>77</v>
      </c>
      <c r="O312" s="11" t="s">
        <v>77</v>
      </c>
      <c r="P312" s="11" t="s">
        <v>91</v>
      </c>
      <c r="Q312" s="11" t="s">
        <v>244</v>
      </c>
      <c r="R312" s="11" t="n">
        <v>1.4</v>
      </c>
      <c r="S312" s="11" t="s">
        <v>79</v>
      </c>
      <c r="T312" s="12" t="n">
        <v>40817</v>
      </c>
      <c r="U312" s="11" t="n">
        <v>3</v>
      </c>
      <c r="V312" s="11" t="s">
        <v>106</v>
      </c>
      <c r="W312" s="11" t="n">
        <f aca="false">R312*U312</f>
        <v>4.2</v>
      </c>
      <c r="X312" s="13" t="n">
        <v>33.64</v>
      </c>
      <c r="Y312" s="13" t="n">
        <v>6.71</v>
      </c>
      <c r="Z312" s="13" t="n">
        <f aca="false">Y312*SQRT(AA312)</f>
        <v>11.6220609187872</v>
      </c>
      <c r="AA312" s="11" t="n">
        <v>3</v>
      </c>
      <c r="AB312" s="2" t="n">
        <v>46.59</v>
      </c>
      <c r="AC312" s="2" t="n">
        <v>7.86</v>
      </c>
      <c r="AD312" s="13" t="n">
        <f aca="false">AC312*SQRT(AE312)</f>
        <v>13.6139193474914</v>
      </c>
      <c r="AE312" s="11" t="n">
        <v>3</v>
      </c>
      <c r="AF312" s="11" t="n">
        <f aca="false">LN(AB312/X312)</f>
        <v>0.325670090723958</v>
      </c>
      <c r="AG312" s="11" t="n">
        <f aca="false">((AD312)^2/((AB312)^2 * AE312)) + ((Z312)^2/((X312)^2 * AA312))</f>
        <v>0.0682478790115776</v>
      </c>
      <c r="AH312" s="11" t="n">
        <f aca="false">1/AG312</f>
        <v>14.6524700032123</v>
      </c>
      <c r="AI312" s="11" t="n">
        <f aca="false">AH312/2</f>
        <v>7.32623500160613</v>
      </c>
      <c r="AJ312" s="11" t="n">
        <f aca="false">AF312*AI312</f>
        <v>2.3859356176381</v>
      </c>
      <c r="AK312" s="11" t="s">
        <v>55</v>
      </c>
      <c r="AL312" s="11" t="s">
        <v>56</v>
      </c>
      <c r="AM312" s="11" t="s">
        <v>127</v>
      </c>
      <c r="AN312" s="11" t="s">
        <v>58</v>
      </c>
      <c r="AO312" s="17" t="s">
        <v>193</v>
      </c>
      <c r="AP312" s="11" t="s">
        <v>247</v>
      </c>
      <c r="AQ312" s="11" t="s">
        <v>210</v>
      </c>
    </row>
    <row r="313" customFormat="false" ht="13.8" hidden="false" customHeight="false" outlineLevel="0" collapsed="false">
      <c r="A313" s="11" t="s">
        <v>248</v>
      </c>
      <c r="B313" s="11" t="n">
        <v>21</v>
      </c>
      <c r="C313" s="11" t="s">
        <v>249</v>
      </c>
      <c r="D313" s="11" t="n">
        <v>2014</v>
      </c>
      <c r="E313" s="11" t="s">
        <v>236</v>
      </c>
      <c r="F313" s="11" t="s">
        <v>46</v>
      </c>
      <c r="G313" s="1" t="n">
        <v>7.1</v>
      </c>
      <c r="H313" s="1" t="n">
        <v>2128</v>
      </c>
      <c r="I313" s="1" t="n">
        <f aca="false">(G313 +10) / (H313/1000)</f>
        <v>8.03571428571429</v>
      </c>
      <c r="J313" s="1" t="n">
        <v>4</v>
      </c>
      <c r="K313" s="24" t="s">
        <v>102</v>
      </c>
      <c r="L313" s="11" t="s">
        <v>89</v>
      </c>
      <c r="M313" s="11" t="s">
        <v>237</v>
      </c>
      <c r="N313" s="11" t="s">
        <v>50</v>
      </c>
      <c r="O313" s="11" t="s">
        <v>77</v>
      </c>
      <c r="P313" s="11" t="s">
        <v>91</v>
      </c>
      <c r="Q313" s="11" t="s">
        <v>78</v>
      </c>
      <c r="R313" s="11" t="n">
        <v>2</v>
      </c>
      <c r="S313" s="11" t="s">
        <v>53</v>
      </c>
      <c r="T313" s="12" t="n">
        <v>39934</v>
      </c>
      <c r="U313" s="11" t="n">
        <v>3</v>
      </c>
      <c r="V313" s="11" t="s">
        <v>106</v>
      </c>
      <c r="W313" s="11" t="n">
        <f aca="false">R313*U313</f>
        <v>6</v>
      </c>
      <c r="X313" s="13" t="n">
        <v>95.36</v>
      </c>
      <c r="Y313" s="13" t="n">
        <v>11.92</v>
      </c>
      <c r="Z313" s="13" t="n">
        <f aca="false">Y313*SQRT(AA313)</f>
        <v>26.6539302917975</v>
      </c>
      <c r="AA313" s="11" t="n">
        <v>5</v>
      </c>
      <c r="AB313" s="2" t="n">
        <v>86.53</v>
      </c>
      <c r="AC313" s="2" t="n">
        <v>11.03</v>
      </c>
      <c r="AD313" s="13" t="n">
        <f aca="false">AC313*SQRT(AE313)</f>
        <v>24.6638297918227</v>
      </c>
      <c r="AE313" s="11" t="n">
        <v>5</v>
      </c>
      <c r="AF313" s="11" t="n">
        <f aca="false">LN(AB313/X313)</f>
        <v>-0.0971680286983921</v>
      </c>
      <c r="AG313" s="11" t="n">
        <f aca="false">((AD313)^2/((AB313)^2 * AE313)) + ((Z313)^2/((X313)^2 * AA313))</f>
        <v>0.0318736624769219</v>
      </c>
      <c r="AH313" s="11" t="n">
        <f aca="false">1/AG313</f>
        <v>31.373865514327</v>
      </c>
      <c r="AI313" s="11" t="n">
        <f aca="false">AH313/18</f>
        <v>1.74299252857372</v>
      </c>
      <c r="AJ313" s="11" t="n">
        <f aca="false">AF313*AI313</f>
        <v>-0.169363148037535</v>
      </c>
      <c r="AK313" s="11" t="s">
        <v>55</v>
      </c>
      <c r="AL313" s="11" t="s">
        <v>56</v>
      </c>
      <c r="AM313" s="11" t="s">
        <v>57</v>
      </c>
      <c r="AN313" s="11" t="s">
        <v>58</v>
      </c>
      <c r="AO313" s="11" t="s">
        <v>59</v>
      </c>
      <c r="AP313" s="11" t="s">
        <v>213</v>
      </c>
      <c r="AQ313" s="11" t="s">
        <v>250</v>
      </c>
    </row>
    <row r="314" customFormat="false" ht="13.8" hidden="false" customHeight="false" outlineLevel="0" collapsed="false">
      <c r="A314" s="11" t="s">
        <v>248</v>
      </c>
      <c r="B314" s="11" t="n">
        <v>21</v>
      </c>
      <c r="C314" s="11" t="s">
        <v>249</v>
      </c>
      <c r="D314" s="11" t="n">
        <v>2014</v>
      </c>
      <c r="E314" s="11" t="s">
        <v>236</v>
      </c>
      <c r="F314" s="11" t="s">
        <v>46</v>
      </c>
      <c r="G314" s="1" t="n">
        <v>7.1</v>
      </c>
      <c r="H314" s="1" t="n">
        <v>2128</v>
      </c>
      <c r="I314" s="1" t="n">
        <f aca="false">(G314 +10) / (H314/1000)</f>
        <v>8.03571428571429</v>
      </c>
      <c r="J314" s="1" t="n">
        <v>4</v>
      </c>
      <c r="K314" s="24" t="s">
        <v>102</v>
      </c>
      <c r="L314" s="11" t="s">
        <v>89</v>
      </c>
      <c r="M314" s="11" t="s">
        <v>237</v>
      </c>
      <c r="N314" s="11" t="s">
        <v>50</v>
      </c>
      <c r="O314" s="11" t="s">
        <v>77</v>
      </c>
      <c r="P314" s="11" t="s">
        <v>91</v>
      </c>
      <c r="Q314" s="11" t="s">
        <v>78</v>
      </c>
      <c r="R314" s="11" t="n">
        <v>2</v>
      </c>
      <c r="S314" s="11" t="s">
        <v>53</v>
      </c>
      <c r="T314" s="12" t="n">
        <v>39965</v>
      </c>
      <c r="U314" s="11" t="n">
        <v>3</v>
      </c>
      <c r="V314" s="11" t="s">
        <v>106</v>
      </c>
      <c r="W314" s="11" t="n">
        <f aca="false">R314*U314</f>
        <v>6</v>
      </c>
      <c r="X314" s="13" t="n">
        <v>83.44</v>
      </c>
      <c r="Y314" s="13" t="n">
        <v>6.18000000000001</v>
      </c>
      <c r="Z314" s="13" t="n">
        <f aca="false">Y314*SQRT(AA314)</f>
        <v>13.8189001009487</v>
      </c>
      <c r="AA314" s="11" t="n">
        <v>5</v>
      </c>
      <c r="AB314" s="2" t="n">
        <v>88.3</v>
      </c>
      <c r="AC314" s="2" t="n">
        <v>17.66</v>
      </c>
      <c r="AD314" s="13" t="n">
        <f aca="false">AC314*SQRT(AE314)</f>
        <v>39.4889604826463</v>
      </c>
      <c r="AE314" s="11" t="n">
        <v>5</v>
      </c>
      <c r="AF314" s="11" t="n">
        <f aca="false">LN(AB314/X314)</f>
        <v>0.0566122969173973</v>
      </c>
      <c r="AG314" s="11" t="n">
        <f aca="false">((AD314)^2/((AB314)^2 * AE314)) + ((Z314)^2/((X314)^2 * AA314))</f>
        <v>0.0454856533397558</v>
      </c>
      <c r="AH314" s="11" t="n">
        <f aca="false">1/AG314</f>
        <v>21.9849540805863</v>
      </c>
      <c r="AI314" s="11" t="n">
        <f aca="false">AH314/18</f>
        <v>1.22138633781035</v>
      </c>
      <c r="AJ314" s="11" t="n">
        <f aca="false">AF314*AI314</f>
        <v>0.0691454860069722</v>
      </c>
      <c r="AK314" s="11" t="s">
        <v>55</v>
      </c>
      <c r="AL314" s="11" t="s">
        <v>56</v>
      </c>
      <c r="AM314" s="11" t="s">
        <v>57</v>
      </c>
      <c r="AN314" s="11" t="s">
        <v>58</v>
      </c>
      <c r="AO314" s="11" t="s">
        <v>59</v>
      </c>
      <c r="AP314" s="11" t="s">
        <v>213</v>
      </c>
      <c r="AQ314" s="11" t="s">
        <v>250</v>
      </c>
    </row>
    <row r="315" customFormat="false" ht="13.8" hidden="false" customHeight="false" outlineLevel="0" collapsed="false">
      <c r="A315" s="11" t="s">
        <v>248</v>
      </c>
      <c r="B315" s="11" t="n">
        <v>21</v>
      </c>
      <c r="C315" s="11" t="s">
        <v>249</v>
      </c>
      <c r="D315" s="11" t="n">
        <v>2014</v>
      </c>
      <c r="E315" s="11" t="s">
        <v>236</v>
      </c>
      <c r="F315" s="11" t="s">
        <v>46</v>
      </c>
      <c r="G315" s="1" t="n">
        <v>7.1</v>
      </c>
      <c r="H315" s="1" t="n">
        <v>2128</v>
      </c>
      <c r="I315" s="1" t="n">
        <f aca="false">(G315 +10) / (H315/1000)</f>
        <v>8.03571428571429</v>
      </c>
      <c r="J315" s="1" t="n">
        <v>4</v>
      </c>
      <c r="K315" s="24" t="s">
        <v>102</v>
      </c>
      <c r="L315" s="11" t="s">
        <v>89</v>
      </c>
      <c r="M315" s="11" t="s">
        <v>237</v>
      </c>
      <c r="N315" s="11" t="s">
        <v>50</v>
      </c>
      <c r="O315" s="11" t="s">
        <v>77</v>
      </c>
      <c r="P315" s="11" t="s">
        <v>91</v>
      </c>
      <c r="Q315" s="11" t="s">
        <v>78</v>
      </c>
      <c r="R315" s="11" t="n">
        <v>2</v>
      </c>
      <c r="S315" s="11" t="s">
        <v>53</v>
      </c>
      <c r="T315" s="12" t="n">
        <v>39995</v>
      </c>
      <c r="U315" s="11" t="n">
        <v>3</v>
      </c>
      <c r="V315" s="11" t="s">
        <v>106</v>
      </c>
      <c r="W315" s="11" t="n">
        <f aca="false">R315*U315</f>
        <v>6</v>
      </c>
      <c r="X315" s="13" t="n">
        <v>119.65</v>
      </c>
      <c r="Y315" s="13" t="n">
        <v>23.4</v>
      </c>
      <c r="Z315" s="13" t="n">
        <f aca="false">Y315*SQRT(AA315)</f>
        <v>52.3239906734951</v>
      </c>
      <c r="AA315" s="11" t="n">
        <v>5</v>
      </c>
      <c r="AB315" s="2" t="n">
        <v>113.91</v>
      </c>
      <c r="AC315" s="2" t="n">
        <v>12.81</v>
      </c>
      <c r="AD315" s="13" t="n">
        <f aca="false">AC315*SQRT(AE315)</f>
        <v>28.6440307917723</v>
      </c>
      <c r="AE315" s="11" t="n">
        <v>5</v>
      </c>
      <c r="AF315" s="11" t="n">
        <f aca="false">LN(AB315/X315)</f>
        <v>-0.0491621514425618</v>
      </c>
      <c r="AG315" s="11" t="n">
        <f aca="false">((AD315)^2/((AB315)^2 * AE315)) + ((Z315)^2/((X315)^2 * AA315))</f>
        <v>0.0508944092363513</v>
      </c>
      <c r="AH315" s="11" t="n">
        <f aca="false">1/AG315</f>
        <v>19.6485235805773</v>
      </c>
      <c r="AI315" s="11" t="n">
        <f aca="false">AH315/18</f>
        <v>1.09158464336541</v>
      </c>
      <c r="AJ315" s="11" t="n">
        <f aca="false">AF315*AI315</f>
        <v>-0.0536646495495049</v>
      </c>
      <c r="AK315" s="11" t="s">
        <v>55</v>
      </c>
      <c r="AL315" s="11" t="s">
        <v>56</v>
      </c>
      <c r="AM315" s="11" t="s">
        <v>57</v>
      </c>
      <c r="AN315" s="11" t="s">
        <v>58</v>
      </c>
      <c r="AO315" s="11" t="s">
        <v>59</v>
      </c>
      <c r="AP315" s="11" t="s">
        <v>213</v>
      </c>
      <c r="AQ315" s="11" t="s">
        <v>250</v>
      </c>
    </row>
    <row r="316" customFormat="false" ht="13.8" hidden="false" customHeight="false" outlineLevel="0" collapsed="false">
      <c r="A316" s="11" t="s">
        <v>248</v>
      </c>
      <c r="B316" s="11" t="n">
        <v>21</v>
      </c>
      <c r="C316" s="11" t="s">
        <v>249</v>
      </c>
      <c r="D316" s="11" t="n">
        <v>2014</v>
      </c>
      <c r="E316" s="11" t="s">
        <v>236</v>
      </c>
      <c r="F316" s="11" t="s">
        <v>46</v>
      </c>
      <c r="G316" s="1" t="n">
        <v>7.1</v>
      </c>
      <c r="H316" s="1" t="n">
        <v>2128</v>
      </c>
      <c r="I316" s="1" t="n">
        <f aca="false">(G316 +10) / (H316/1000)</f>
        <v>8.03571428571429</v>
      </c>
      <c r="J316" s="1" t="n">
        <v>4</v>
      </c>
      <c r="K316" s="24" t="s">
        <v>102</v>
      </c>
      <c r="L316" s="11" t="s">
        <v>89</v>
      </c>
      <c r="M316" s="11" t="s">
        <v>237</v>
      </c>
      <c r="N316" s="11" t="s">
        <v>50</v>
      </c>
      <c r="O316" s="11" t="s">
        <v>77</v>
      </c>
      <c r="P316" s="11" t="s">
        <v>91</v>
      </c>
      <c r="Q316" s="11" t="s">
        <v>78</v>
      </c>
      <c r="R316" s="11" t="n">
        <v>2</v>
      </c>
      <c r="S316" s="11" t="s">
        <v>53</v>
      </c>
      <c r="T316" s="12" t="n">
        <v>40026</v>
      </c>
      <c r="U316" s="11" t="n">
        <v>3</v>
      </c>
      <c r="V316" s="11" t="s">
        <v>106</v>
      </c>
      <c r="W316" s="11" t="n">
        <f aca="false">R316*U316</f>
        <v>6</v>
      </c>
      <c r="X316" s="13" t="n">
        <v>110.38</v>
      </c>
      <c r="Y316" s="13" t="n">
        <v>27.81</v>
      </c>
      <c r="Z316" s="13" t="n">
        <f aca="false">Y316*SQRT(AA316)</f>
        <v>62.1850504542692</v>
      </c>
      <c r="AA316" s="11" t="n">
        <v>5</v>
      </c>
      <c r="AB316" s="2" t="n">
        <v>101.55</v>
      </c>
      <c r="AC316" s="2" t="n">
        <v>21.64</v>
      </c>
      <c r="AD316" s="13" t="n">
        <f aca="false">AC316*SQRT(AE316)</f>
        <v>48.3885110330955</v>
      </c>
      <c r="AE316" s="11" t="n">
        <v>5</v>
      </c>
      <c r="AF316" s="11" t="n">
        <f aca="false">LN(AB316/X316)</f>
        <v>-0.0833776699849616</v>
      </c>
      <c r="AG316" s="11" t="n">
        <f aca="false">((AD316)^2/((AB316)^2 * AE316)) + ((Z316)^2/((X316)^2 * AA316))</f>
        <v>0.108888032246451</v>
      </c>
      <c r="AH316" s="11" t="n">
        <f aca="false">1/AG316</f>
        <v>9.18374571905806</v>
      </c>
      <c r="AI316" s="11" t="n">
        <f aca="false">AH316/18</f>
        <v>0.510208095503225</v>
      </c>
      <c r="AJ316" s="11" t="n">
        <f aca="false">AF316*AI316</f>
        <v>-0.0425399622105237</v>
      </c>
      <c r="AK316" s="11" t="s">
        <v>55</v>
      </c>
      <c r="AL316" s="11" t="s">
        <v>56</v>
      </c>
      <c r="AM316" s="11" t="s">
        <v>57</v>
      </c>
      <c r="AN316" s="11" t="s">
        <v>58</v>
      </c>
      <c r="AO316" s="11" t="s">
        <v>59</v>
      </c>
      <c r="AP316" s="11" t="s">
        <v>213</v>
      </c>
      <c r="AQ316" s="11" t="s">
        <v>250</v>
      </c>
    </row>
    <row r="317" customFormat="false" ht="13.8" hidden="false" customHeight="false" outlineLevel="0" collapsed="false">
      <c r="A317" s="11" t="s">
        <v>248</v>
      </c>
      <c r="B317" s="11" t="n">
        <v>21</v>
      </c>
      <c r="C317" s="11" t="s">
        <v>249</v>
      </c>
      <c r="D317" s="11" t="n">
        <v>2014</v>
      </c>
      <c r="E317" s="11" t="s">
        <v>236</v>
      </c>
      <c r="F317" s="11" t="s">
        <v>46</v>
      </c>
      <c r="G317" s="1" t="n">
        <v>7.1</v>
      </c>
      <c r="H317" s="1" t="n">
        <v>2128</v>
      </c>
      <c r="I317" s="1" t="n">
        <f aca="false">(G317 +10) / (H317/1000)</f>
        <v>8.03571428571429</v>
      </c>
      <c r="J317" s="1" t="n">
        <v>4</v>
      </c>
      <c r="K317" s="24" t="s">
        <v>102</v>
      </c>
      <c r="L317" s="11" t="s">
        <v>89</v>
      </c>
      <c r="M317" s="11" t="s">
        <v>237</v>
      </c>
      <c r="N317" s="11" t="s">
        <v>50</v>
      </c>
      <c r="O317" s="11" t="s">
        <v>77</v>
      </c>
      <c r="P317" s="11" t="s">
        <v>91</v>
      </c>
      <c r="Q317" s="11" t="s">
        <v>78</v>
      </c>
      <c r="R317" s="11" t="n">
        <v>2</v>
      </c>
      <c r="S317" s="11" t="s">
        <v>53</v>
      </c>
      <c r="T317" s="12" t="n">
        <v>40057</v>
      </c>
      <c r="U317" s="11" t="n">
        <v>3</v>
      </c>
      <c r="V317" s="11" t="s">
        <v>106</v>
      </c>
      <c r="W317" s="11" t="n">
        <f aca="false">R317*U317</f>
        <v>6</v>
      </c>
      <c r="X317" s="13" t="n">
        <v>90.51</v>
      </c>
      <c r="Y317" s="13" t="n">
        <v>15.45</v>
      </c>
      <c r="Z317" s="13" t="n">
        <f aca="false">Y317*SQRT(AA317)</f>
        <v>34.5472502523717</v>
      </c>
      <c r="AA317" s="11" t="n">
        <v>5</v>
      </c>
      <c r="AB317" s="2" t="n">
        <v>98.45</v>
      </c>
      <c r="AC317" s="2" t="n">
        <v>19.86</v>
      </c>
      <c r="AD317" s="13" t="n">
        <f aca="false">AC317*SQRT(AE317)</f>
        <v>44.4083100331458</v>
      </c>
      <c r="AE317" s="11" t="n">
        <v>5</v>
      </c>
      <c r="AF317" s="11" t="n">
        <f aca="false">LN(AB317/X317)</f>
        <v>0.0840884632460552</v>
      </c>
      <c r="AG317" s="11" t="n">
        <f aca="false">((AD317)^2/((AB317)^2 * AE317)) + ((Z317)^2/((X317)^2 * AA317))</f>
        <v>0.0698319626577072</v>
      </c>
      <c r="AH317" s="11" t="n">
        <f aca="false">1/AG317</f>
        <v>14.3200901412676</v>
      </c>
      <c r="AI317" s="11" t="n">
        <f aca="false">AH317/18</f>
        <v>0.795560563403755</v>
      </c>
      <c r="AJ317" s="11" t="n">
        <f aca="false">AF317*AI317</f>
        <v>0.0668974651957877</v>
      </c>
      <c r="AK317" s="11" t="s">
        <v>55</v>
      </c>
      <c r="AL317" s="11" t="s">
        <v>56</v>
      </c>
      <c r="AM317" s="11" t="s">
        <v>57</v>
      </c>
      <c r="AN317" s="11" t="s">
        <v>58</v>
      </c>
      <c r="AO317" s="11" t="s">
        <v>59</v>
      </c>
      <c r="AP317" s="11" t="s">
        <v>213</v>
      </c>
      <c r="AQ317" s="11" t="s">
        <v>250</v>
      </c>
    </row>
    <row r="318" customFormat="false" ht="13.8" hidden="false" customHeight="false" outlineLevel="0" collapsed="false">
      <c r="A318" s="11" t="s">
        <v>248</v>
      </c>
      <c r="B318" s="11" t="n">
        <v>21</v>
      </c>
      <c r="C318" s="11" t="s">
        <v>249</v>
      </c>
      <c r="D318" s="11" t="n">
        <v>2014</v>
      </c>
      <c r="E318" s="11" t="s">
        <v>236</v>
      </c>
      <c r="F318" s="11" t="s">
        <v>46</v>
      </c>
      <c r="G318" s="1" t="n">
        <v>7.1</v>
      </c>
      <c r="H318" s="1" t="n">
        <v>2128</v>
      </c>
      <c r="I318" s="1" t="n">
        <f aca="false">(G318 +10) / (H318/1000)</f>
        <v>8.03571428571429</v>
      </c>
      <c r="J318" s="1" t="n">
        <v>4</v>
      </c>
      <c r="K318" s="24" t="s">
        <v>102</v>
      </c>
      <c r="L318" s="11" t="s">
        <v>89</v>
      </c>
      <c r="M318" s="11" t="s">
        <v>237</v>
      </c>
      <c r="N318" s="11" t="s">
        <v>50</v>
      </c>
      <c r="O318" s="11" t="s">
        <v>77</v>
      </c>
      <c r="P318" s="11" t="s">
        <v>91</v>
      </c>
      <c r="Q318" s="11" t="s">
        <v>78</v>
      </c>
      <c r="R318" s="11" t="n">
        <v>2</v>
      </c>
      <c r="S318" s="11" t="s">
        <v>53</v>
      </c>
      <c r="T318" s="12" t="n">
        <v>40087</v>
      </c>
      <c r="U318" s="11" t="n">
        <v>3</v>
      </c>
      <c r="V318" s="11" t="s">
        <v>106</v>
      </c>
      <c r="W318" s="11" t="n">
        <f aca="false">R318*U318</f>
        <v>6</v>
      </c>
      <c r="X318" s="2" t="n">
        <v>100.66</v>
      </c>
      <c r="Y318" s="13" t="n">
        <v>7.95</v>
      </c>
      <c r="Z318" s="13" t="n">
        <f aca="false">Y318*SQRT(AA318)</f>
        <v>17.7767404211233</v>
      </c>
      <c r="AA318" s="11" t="n">
        <v>5</v>
      </c>
      <c r="AB318" s="2" t="n">
        <v>108.61</v>
      </c>
      <c r="AC318" s="2" t="n">
        <v>25.17</v>
      </c>
      <c r="AD318" s="13" t="n">
        <f aca="false">AC318*SQRT(AE318)</f>
        <v>56.2818309936697</v>
      </c>
      <c r="AE318" s="11" t="n">
        <v>5</v>
      </c>
      <c r="AF318" s="11" t="n">
        <f aca="false">LN(AB318/X318)</f>
        <v>0.0760149829437308</v>
      </c>
      <c r="AG318" s="11" t="n">
        <f aca="false">((AD318)^2/((AB318)^2 * AE318)) + ((Z318)^2/((X318)^2 * AA318))</f>
        <v>0.0599441356036806</v>
      </c>
      <c r="AH318" s="11" t="n">
        <f aca="false">1/AG318</f>
        <v>16.6821990162888</v>
      </c>
      <c r="AI318" s="11" t="n">
        <f aca="false">AH318/18</f>
        <v>0.926788834238264</v>
      </c>
      <c r="AJ318" s="11" t="n">
        <f aca="false">AF318*AI318</f>
        <v>0.0704498374270618</v>
      </c>
      <c r="AK318" s="11" t="s">
        <v>55</v>
      </c>
      <c r="AL318" s="11" t="s">
        <v>56</v>
      </c>
      <c r="AM318" s="11" t="s">
        <v>57</v>
      </c>
      <c r="AN318" s="11" t="s">
        <v>58</v>
      </c>
      <c r="AO318" s="11" t="s">
        <v>59</v>
      </c>
      <c r="AP318" s="11" t="s">
        <v>213</v>
      </c>
      <c r="AQ318" s="11" t="s">
        <v>250</v>
      </c>
    </row>
    <row r="319" customFormat="false" ht="13.8" hidden="false" customHeight="false" outlineLevel="0" collapsed="false">
      <c r="A319" s="11" t="s">
        <v>248</v>
      </c>
      <c r="B319" s="11" t="n">
        <v>21</v>
      </c>
      <c r="C319" s="11" t="s">
        <v>249</v>
      </c>
      <c r="D319" s="11" t="n">
        <v>2014</v>
      </c>
      <c r="E319" s="11" t="s">
        <v>236</v>
      </c>
      <c r="F319" s="11" t="s">
        <v>46</v>
      </c>
      <c r="G319" s="1" t="n">
        <v>7.1</v>
      </c>
      <c r="H319" s="1" t="n">
        <v>2128</v>
      </c>
      <c r="I319" s="1" t="n">
        <f aca="false">(G319 +10) / (H319/1000)</f>
        <v>8.03571428571429</v>
      </c>
      <c r="J319" s="1" t="n">
        <v>4</v>
      </c>
      <c r="K319" s="24" t="s">
        <v>102</v>
      </c>
      <c r="L319" s="11" t="s">
        <v>89</v>
      </c>
      <c r="M319" s="11" t="s">
        <v>237</v>
      </c>
      <c r="N319" s="11" t="s">
        <v>50</v>
      </c>
      <c r="O319" s="11" t="s">
        <v>77</v>
      </c>
      <c r="P319" s="11" t="s">
        <v>91</v>
      </c>
      <c r="Q319" s="11" t="s">
        <v>78</v>
      </c>
      <c r="R319" s="11" t="n">
        <v>2</v>
      </c>
      <c r="S319" s="11" t="s">
        <v>53</v>
      </c>
      <c r="T319" s="12" t="n">
        <v>40269</v>
      </c>
      <c r="U319" s="11" t="n">
        <v>3</v>
      </c>
      <c r="V319" s="11" t="s">
        <v>106</v>
      </c>
      <c r="W319" s="11" t="n">
        <f aca="false">R319*U319</f>
        <v>6</v>
      </c>
      <c r="X319" s="2" t="n">
        <v>100.43</v>
      </c>
      <c r="Y319" s="13" t="n">
        <v>52.56</v>
      </c>
      <c r="Z319" s="13" t="n">
        <f aca="false">Y319*SQRT(AA319)</f>
        <v>117.527732897389</v>
      </c>
      <c r="AA319" s="11" t="n">
        <v>5</v>
      </c>
      <c r="AB319" s="2" t="n">
        <v>97.01</v>
      </c>
      <c r="AC319" s="2" t="n">
        <v>41.88</v>
      </c>
      <c r="AD319" s="13" t="n">
        <f aca="false">AC319*SQRT(AE319)</f>
        <v>93.6465268976912</v>
      </c>
      <c r="AE319" s="11" t="n">
        <v>5</v>
      </c>
      <c r="AF319" s="11" t="n">
        <f aca="false">LN(AB319/X319)</f>
        <v>-0.0346469014320555</v>
      </c>
      <c r="AG319" s="11" t="n">
        <f aca="false">((AD319)^2/((AB319)^2 * AE319)) + ((Z319)^2/((X319)^2 * AA319))</f>
        <v>0.460266659255617</v>
      </c>
      <c r="AH319" s="11" t="n">
        <f aca="false">1/AG319</f>
        <v>2.17265356916637</v>
      </c>
      <c r="AI319" s="11" t="n">
        <f aca="false">AH319/18</f>
        <v>0.120702976064799</v>
      </c>
      <c r="AJ319" s="11" t="n">
        <f aca="false">AF319*AI319</f>
        <v>-0.00418198411427283</v>
      </c>
      <c r="AK319" s="11" t="s">
        <v>55</v>
      </c>
      <c r="AL319" s="11" t="s">
        <v>56</v>
      </c>
      <c r="AM319" s="11" t="s">
        <v>57</v>
      </c>
      <c r="AN319" s="11" t="s">
        <v>58</v>
      </c>
      <c r="AO319" s="11" t="s">
        <v>59</v>
      </c>
      <c r="AP319" s="11" t="s">
        <v>213</v>
      </c>
      <c r="AQ319" s="11" t="s">
        <v>250</v>
      </c>
    </row>
    <row r="320" customFormat="false" ht="13.8" hidden="false" customHeight="false" outlineLevel="0" collapsed="false">
      <c r="A320" s="11" t="s">
        <v>248</v>
      </c>
      <c r="B320" s="11" t="n">
        <v>21</v>
      </c>
      <c r="C320" s="11" t="s">
        <v>249</v>
      </c>
      <c r="D320" s="11" t="n">
        <v>2014</v>
      </c>
      <c r="E320" s="11" t="s">
        <v>236</v>
      </c>
      <c r="F320" s="11" t="s">
        <v>46</v>
      </c>
      <c r="G320" s="1" t="n">
        <v>7.1</v>
      </c>
      <c r="H320" s="1" t="n">
        <v>2128</v>
      </c>
      <c r="I320" s="1" t="n">
        <f aca="false">(G320 +10) / (H320/1000)</f>
        <v>8.03571428571429</v>
      </c>
      <c r="J320" s="1" t="n">
        <v>4</v>
      </c>
      <c r="K320" s="24" t="s">
        <v>102</v>
      </c>
      <c r="L320" s="11" t="s">
        <v>89</v>
      </c>
      <c r="M320" s="11" t="s">
        <v>237</v>
      </c>
      <c r="N320" s="11" t="s">
        <v>50</v>
      </c>
      <c r="O320" s="11" t="s">
        <v>77</v>
      </c>
      <c r="P320" s="11" t="s">
        <v>91</v>
      </c>
      <c r="Q320" s="11" t="s">
        <v>78</v>
      </c>
      <c r="R320" s="11" t="n">
        <v>2</v>
      </c>
      <c r="S320" s="11" t="s">
        <v>53</v>
      </c>
      <c r="T320" s="12" t="n">
        <v>40299</v>
      </c>
      <c r="U320" s="11" t="n">
        <v>3</v>
      </c>
      <c r="V320" s="11" t="s">
        <v>106</v>
      </c>
      <c r="W320" s="11" t="n">
        <f aca="false">R320*U320</f>
        <v>6</v>
      </c>
      <c r="X320" s="2" t="n">
        <v>111.54</v>
      </c>
      <c r="Y320" s="13" t="n">
        <v>26.92</v>
      </c>
      <c r="Z320" s="13" t="n">
        <f aca="false">Y320*SQRT(AA320)</f>
        <v>60.1949499542944</v>
      </c>
      <c r="AA320" s="11" t="n">
        <v>5</v>
      </c>
      <c r="AB320" s="2" t="n">
        <v>91.88</v>
      </c>
      <c r="AC320" s="2" t="n">
        <v>27.35</v>
      </c>
      <c r="AD320" s="13" t="n">
        <f aca="false">AC320*SQRT(AE320)</f>
        <v>61.1564591846192</v>
      </c>
      <c r="AE320" s="11" t="n">
        <v>5</v>
      </c>
      <c r="AF320" s="11" t="n">
        <f aca="false">LN(AB320/X320)</f>
        <v>-0.19389989314051</v>
      </c>
      <c r="AG320" s="11" t="n">
        <f aca="false">((AD320)^2/((AB320)^2 * AE320)) + ((Z320)^2/((X320)^2 * AA320))</f>
        <v>0.146856997718648</v>
      </c>
      <c r="AH320" s="11" t="n">
        <f aca="false">1/AG320</f>
        <v>6.80934525105724</v>
      </c>
      <c r="AI320" s="11" t="n">
        <f aca="false">AH320/18</f>
        <v>0.378296958392069</v>
      </c>
      <c r="AJ320" s="11" t="n">
        <f aca="false">AF320*AI320</f>
        <v>-0.0733517398076021</v>
      </c>
      <c r="AK320" s="11" t="s">
        <v>55</v>
      </c>
      <c r="AL320" s="11" t="s">
        <v>56</v>
      </c>
      <c r="AM320" s="11" t="s">
        <v>57</v>
      </c>
      <c r="AN320" s="11" t="s">
        <v>58</v>
      </c>
      <c r="AO320" s="11" t="s">
        <v>59</v>
      </c>
      <c r="AP320" s="11" t="s">
        <v>213</v>
      </c>
      <c r="AQ320" s="11" t="s">
        <v>250</v>
      </c>
    </row>
    <row r="321" customFormat="false" ht="13.8" hidden="false" customHeight="false" outlineLevel="0" collapsed="false">
      <c r="A321" s="11" t="s">
        <v>248</v>
      </c>
      <c r="B321" s="11" t="n">
        <v>21</v>
      </c>
      <c r="C321" s="11" t="s">
        <v>249</v>
      </c>
      <c r="D321" s="11" t="n">
        <v>2014</v>
      </c>
      <c r="E321" s="11" t="s">
        <v>236</v>
      </c>
      <c r="F321" s="11" t="s">
        <v>46</v>
      </c>
      <c r="G321" s="1" t="n">
        <v>7.1</v>
      </c>
      <c r="H321" s="1" t="n">
        <v>2128</v>
      </c>
      <c r="I321" s="1" t="n">
        <f aca="false">(G321 +10) / (H321/1000)</f>
        <v>8.03571428571429</v>
      </c>
      <c r="J321" s="1" t="n">
        <v>4</v>
      </c>
      <c r="K321" s="24" t="s">
        <v>102</v>
      </c>
      <c r="L321" s="11" t="s">
        <v>89</v>
      </c>
      <c r="M321" s="11" t="s">
        <v>237</v>
      </c>
      <c r="N321" s="11" t="s">
        <v>50</v>
      </c>
      <c r="O321" s="11" t="s">
        <v>77</v>
      </c>
      <c r="P321" s="11" t="s">
        <v>91</v>
      </c>
      <c r="Q321" s="11" t="s">
        <v>78</v>
      </c>
      <c r="R321" s="11" t="n">
        <v>2</v>
      </c>
      <c r="S321" s="11" t="s">
        <v>53</v>
      </c>
      <c r="T321" s="12" t="n">
        <v>40391</v>
      </c>
      <c r="U321" s="11" t="n">
        <v>3</v>
      </c>
      <c r="V321" s="11" t="s">
        <v>106</v>
      </c>
      <c r="W321" s="11" t="n">
        <f aca="false">R321*U321</f>
        <v>6</v>
      </c>
      <c r="X321" s="2" t="n">
        <v>102.14</v>
      </c>
      <c r="Y321" s="13" t="n">
        <v>15.81</v>
      </c>
      <c r="Z321" s="13" t="n">
        <f aca="false">Y321*SQRT(AA321)</f>
        <v>35.3522347242717</v>
      </c>
      <c r="AA321" s="11" t="n">
        <v>5</v>
      </c>
      <c r="AB321" s="2" t="n">
        <v>72.65</v>
      </c>
      <c r="AC321" s="2" t="n">
        <v>25.21</v>
      </c>
      <c r="AD321" s="13" t="n">
        <f aca="false">AC321*SQRT(AE321)</f>
        <v>56.3712737127697</v>
      </c>
      <c r="AE321" s="11" t="n">
        <v>5</v>
      </c>
      <c r="AF321" s="11" t="n">
        <f aca="false">LN(AB321/X321)</f>
        <v>-0.340691031203206</v>
      </c>
      <c r="AG321" s="11" t="n">
        <f aca="false">((AD321)^2/((AB321)^2 * AE321)) + ((Z321)^2/((X321)^2 * AA321))</f>
        <v>0.144372483283702</v>
      </c>
      <c r="AH321" s="11" t="n">
        <f aca="false">1/AG321</f>
        <v>6.92652766826023</v>
      </c>
      <c r="AI321" s="11" t="n">
        <f aca="false">AH321/18</f>
        <v>0.384807092681124</v>
      </c>
      <c r="AJ321" s="11" t="n">
        <f aca="false">AF321*AI321</f>
        <v>-0.13110032521984</v>
      </c>
      <c r="AK321" s="11" t="s">
        <v>55</v>
      </c>
      <c r="AL321" s="11" t="s">
        <v>56</v>
      </c>
      <c r="AM321" s="11" t="s">
        <v>57</v>
      </c>
      <c r="AN321" s="11" t="s">
        <v>58</v>
      </c>
      <c r="AO321" s="11" t="s">
        <v>59</v>
      </c>
      <c r="AP321" s="11" t="s">
        <v>213</v>
      </c>
      <c r="AQ321" s="11" t="s">
        <v>250</v>
      </c>
    </row>
    <row r="322" customFormat="false" ht="13.8" hidden="false" customHeight="false" outlineLevel="0" collapsed="false">
      <c r="A322" s="11" t="s">
        <v>248</v>
      </c>
      <c r="B322" s="11" t="n">
        <v>21</v>
      </c>
      <c r="C322" s="11" t="s">
        <v>249</v>
      </c>
      <c r="D322" s="11" t="n">
        <v>2014</v>
      </c>
      <c r="E322" s="11" t="s">
        <v>236</v>
      </c>
      <c r="F322" s="11" t="s">
        <v>46</v>
      </c>
      <c r="G322" s="1" t="n">
        <v>7.1</v>
      </c>
      <c r="H322" s="1" t="n">
        <v>2128</v>
      </c>
      <c r="I322" s="1" t="n">
        <f aca="false">(G322 +10) / (H322/1000)</f>
        <v>8.03571428571429</v>
      </c>
      <c r="J322" s="1" t="n">
        <v>4</v>
      </c>
      <c r="K322" s="24" t="s">
        <v>102</v>
      </c>
      <c r="L322" s="11" t="s">
        <v>89</v>
      </c>
      <c r="M322" s="11" t="s">
        <v>237</v>
      </c>
      <c r="N322" s="11" t="s">
        <v>50</v>
      </c>
      <c r="O322" s="11" t="s">
        <v>77</v>
      </c>
      <c r="P322" s="11" t="s">
        <v>91</v>
      </c>
      <c r="Q322" s="11" t="s">
        <v>78</v>
      </c>
      <c r="R322" s="11" t="n">
        <v>2</v>
      </c>
      <c r="S322" s="11" t="s">
        <v>53</v>
      </c>
      <c r="T322" s="12" t="n">
        <v>40422</v>
      </c>
      <c r="U322" s="11" t="n">
        <v>3</v>
      </c>
      <c r="V322" s="11" t="s">
        <v>106</v>
      </c>
      <c r="W322" s="11" t="n">
        <f aca="false">R322*U322</f>
        <v>6</v>
      </c>
      <c r="X322" s="2" t="n">
        <v>94.87</v>
      </c>
      <c r="Y322" s="13" t="n">
        <v>27.35</v>
      </c>
      <c r="Z322" s="13" t="n">
        <f aca="false">Y322*SQRT(AA322)</f>
        <v>61.1564591846192</v>
      </c>
      <c r="AA322" s="11" t="n">
        <v>5</v>
      </c>
      <c r="AB322" s="2" t="n">
        <v>85.47</v>
      </c>
      <c r="AC322" s="2" t="n">
        <v>4.7</v>
      </c>
      <c r="AD322" s="13" t="n">
        <f aca="false">AC322*SQRT(AE322)</f>
        <v>10.509519494249</v>
      </c>
      <c r="AE322" s="11" t="n">
        <v>5</v>
      </c>
      <c r="AF322" s="11" t="n">
        <f aca="false">LN(AB322/X322)</f>
        <v>-0.104342096226859</v>
      </c>
      <c r="AG322" s="11" t="n">
        <f aca="false">((AD322)^2/((AB322)^2 * AE322)) + ((Z322)^2/((X322)^2 * AA322))</f>
        <v>0.0861345908393671</v>
      </c>
      <c r="AH322" s="11" t="n">
        <f aca="false">1/AG322</f>
        <v>11.6097376240506</v>
      </c>
      <c r="AI322" s="11" t="n">
        <f aca="false">AH322/18</f>
        <v>0.644985423558364</v>
      </c>
      <c r="AJ322" s="11" t="n">
        <f aca="false">AF322*AI322</f>
        <v>-0.0672991311298482</v>
      </c>
      <c r="AK322" s="11" t="s">
        <v>55</v>
      </c>
      <c r="AL322" s="11" t="s">
        <v>56</v>
      </c>
      <c r="AM322" s="11" t="s">
        <v>57</v>
      </c>
      <c r="AN322" s="11" t="s">
        <v>58</v>
      </c>
      <c r="AO322" s="11" t="s">
        <v>59</v>
      </c>
      <c r="AP322" s="11" t="s">
        <v>213</v>
      </c>
      <c r="AQ322" s="11" t="s">
        <v>250</v>
      </c>
    </row>
    <row r="323" customFormat="false" ht="13.8" hidden="false" customHeight="false" outlineLevel="0" collapsed="false">
      <c r="A323" s="11" t="s">
        <v>248</v>
      </c>
      <c r="B323" s="11" t="n">
        <v>21</v>
      </c>
      <c r="C323" s="11" t="s">
        <v>249</v>
      </c>
      <c r="D323" s="11" t="n">
        <v>2014</v>
      </c>
      <c r="E323" s="11" t="s">
        <v>236</v>
      </c>
      <c r="F323" s="11" t="s">
        <v>46</v>
      </c>
      <c r="G323" s="1" t="n">
        <v>7.1</v>
      </c>
      <c r="H323" s="1" t="n">
        <v>2128</v>
      </c>
      <c r="I323" s="1" t="n">
        <f aca="false">(G323 +10) / (H323/1000)</f>
        <v>8.03571428571429</v>
      </c>
      <c r="J323" s="1" t="n">
        <v>4</v>
      </c>
      <c r="K323" s="24" t="s">
        <v>102</v>
      </c>
      <c r="L323" s="11" t="s">
        <v>89</v>
      </c>
      <c r="M323" s="11" t="s">
        <v>237</v>
      </c>
      <c r="N323" s="11" t="s">
        <v>50</v>
      </c>
      <c r="O323" s="11" t="s">
        <v>77</v>
      </c>
      <c r="P323" s="11" t="s">
        <v>91</v>
      </c>
      <c r="Q323" s="11" t="s">
        <v>78</v>
      </c>
      <c r="R323" s="11" t="n">
        <v>2</v>
      </c>
      <c r="S323" s="11" t="s">
        <v>53</v>
      </c>
      <c r="T323" s="12" t="n">
        <v>40483</v>
      </c>
      <c r="U323" s="11" t="n">
        <v>3</v>
      </c>
      <c r="V323" s="11" t="s">
        <v>106</v>
      </c>
      <c r="W323" s="11" t="n">
        <f aca="false">R323*U323</f>
        <v>6</v>
      </c>
      <c r="X323" s="2" t="n">
        <v>99.57</v>
      </c>
      <c r="Y323" s="13" t="n">
        <v>11.11</v>
      </c>
      <c r="Z323" s="13" t="n">
        <f aca="false">Y323*SQRT(AA323)</f>
        <v>24.8427152300227</v>
      </c>
      <c r="AA323" s="11" t="n">
        <v>5</v>
      </c>
      <c r="AB323" s="2" t="n">
        <v>86.32</v>
      </c>
      <c r="AC323" s="2" t="n">
        <v>12.39</v>
      </c>
      <c r="AD323" s="13" t="n">
        <f aca="false">AC323*SQRT(AE323)</f>
        <v>27.7048822412224</v>
      </c>
      <c r="AE323" s="11" t="n">
        <v>5</v>
      </c>
      <c r="AF323" s="11" t="n">
        <f aca="false">LN(AB323/X323)</f>
        <v>-0.142799593450114</v>
      </c>
      <c r="AG323" s="11" t="n">
        <f aca="false">((AD323)^2/((AB323)^2 * AE323)) + ((Z323)^2/((X323)^2 * AA323))</f>
        <v>0.0330525420041644</v>
      </c>
      <c r="AH323" s="11" t="n">
        <f aca="false">1/AG323</f>
        <v>30.254859062701</v>
      </c>
      <c r="AI323" s="11" t="n">
        <f aca="false">AH323/18</f>
        <v>1.68082550348339</v>
      </c>
      <c r="AJ323" s="11" t="n">
        <f aca="false">AF323*AI323</f>
        <v>-0.240021198558011</v>
      </c>
      <c r="AK323" s="11" t="s">
        <v>55</v>
      </c>
      <c r="AL323" s="11" t="s">
        <v>56</v>
      </c>
      <c r="AM323" s="11" t="s">
        <v>57</v>
      </c>
      <c r="AN323" s="11" t="s">
        <v>58</v>
      </c>
      <c r="AO323" s="11" t="s">
        <v>59</v>
      </c>
      <c r="AP323" s="11" t="s">
        <v>213</v>
      </c>
      <c r="AQ323" s="11" t="s">
        <v>250</v>
      </c>
    </row>
    <row r="324" customFormat="false" ht="13.8" hidden="false" customHeight="false" outlineLevel="0" collapsed="false">
      <c r="A324" s="11" t="s">
        <v>248</v>
      </c>
      <c r="B324" s="11" t="n">
        <v>21</v>
      </c>
      <c r="C324" s="11" t="s">
        <v>249</v>
      </c>
      <c r="D324" s="11" t="n">
        <v>2014</v>
      </c>
      <c r="E324" s="11" t="s">
        <v>236</v>
      </c>
      <c r="F324" s="11" t="s">
        <v>46</v>
      </c>
      <c r="G324" s="1" t="n">
        <v>7.1</v>
      </c>
      <c r="H324" s="1" t="n">
        <v>2128</v>
      </c>
      <c r="I324" s="1" t="n">
        <f aca="false">(G324 +10) / (H324/1000)</f>
        <v>8.03571428571429</v>
      </c>
      <c r="J324" s="1" t="n">
        <v>4</v>
      </c>
      <c r="K324" s="24" t="s">
        <v>102</v>
      </c>
      <c r="L324" s="11" t="s">
        <v>89</v>
      </c>
      <c r="M324" s="11" t="s">
        <v>237</v>
      </c>
      <c r="N324" s="11" t="s">
        <v>50</v>
      </c>
      <c r="O324" s="11" t="s">
        <v>77</v>
      </c>
      <c r="P324" s="11" t="s">
        <v>91</v>
      </c>
      <c r="Q324" s="11" t="s">
        <v>78</v>
      </c>
      <c r="R324" s="11" t="n">
        <v>2</v>
      </c>
      <c r="S324" s="11" t="s">
        <v>53</v>
      </c>
      <c r="T324" s="12" t="n">
        <v>40634</v>
      </c>
      <c r="U324" s="11" t="n">
        <v>3</v>
      </c>
      <c r="V324" s="11" t="s">
        <v>106</v>
      </c>
      <c r="W324" s="11" t="n">
        <f aca="false">R324*U324</f>
        <v>6</v>
      </c>
      <c r="X324" s="2" t="n">
        <v>91.35</v>
      </c>
      <c r="Y324" s="13" t="n">
        <v>19.96</v>
      </c>
      <c r="Z324" s="13" t="n">
        <f aca="false">Y324*SQRT(AA324)</f>
        <v>44.6319168308958</v>
      </c>
      <c r="AA324" s="11" t="n">
        <v>5</v>
      </c>
      <c r="AB324" s="2" t="n">
        <v>86.47</v>
      </c>
      <c r="AC324" s="2" t="n">
        <v>24.83</v>
      </c>
      <c r="AD324" s="13" t="n">
        <f aca="false">AC324*SQRT(AE324)</f>
        <v>55.5215678813198</v>
      </c>
      <c r="AE324" s="11" t="n">
        <v>5</v>
      </c>
      <c r="AF324" s="11" t="n">
        <f aca="false">LN(AB324/X324)</f>
        <v>-0.0549007498516769</v>
      </c>
      <c r="AG324" s="11" t="n">
        <f aca="false">((AD324)^2/((AB324)^2 * AE324)) + ((Z324)^2/((X324)^2 * AA324))</f>
        <v>0.13019841860221</v>
      </c>
      <c r="AH324" s="11" t="n">
        <f aca="false">1/AG324</f>
        <v>7.68058483916967</v>
      </c>
      <c r="AI324" s="11" t="n">
        <f aca="false">AH324/18</f>
        <v>0.426699157731648</v>
      </c>
      <c r="AJ324" s="11" t="n">
        <f aca="false">AF324*AI324</f>
        <v>-0.0234261037205464</v>
      </c>
      <c r="AK324" s="11" t="s">
        <v>55</v>
      </c>
      <c r="AL324" s="11" t="s">
        <v>56</v>
      </c>
      <c r="AM324" s="11" t="s">
        <v>57</v>
      </c>
      <c r="AN324" s="11" t="s">
        <v>58</v>
      </c>
      <c r="AO324" s="11" t="s">
        <v>59</v>
      </c>
      <c r="AP324" s="11" t="s">
        <v>213</v>
      </c>
      <c r="AQ324" s="11" t="s">
        <v>250</v>
      </c>
    </row>
    <row r="325" customFormat="false" ht="13.8" hidden="false" customHeight="false" outlineLevel="0" collapsed="false">
      <c r="A325" s="11" t="s">
        <v>248</v>
      </c>
      <c r="B325" s="11" t="n">
        <v>21</v>
      </c>
      <c r="C325" s="11" t="s">
        <v>249</v>
      </c>
      <c r="D325" s="11" t="n">
        <v>2014</v>
      </c>
      <c r="E325" s="11" t="s">
        <v>236</v>
      </c>
      <c r="F325" s="11" t="s">
        <v>46</v>
      </c>
      <c r="G325" s="1" t="n">
        <v>7.1</v>
      </c>
      <c r="H325" s="1" t="n">
        <v>2128</v>
      </c>
      <c r="I325" s="1" t="n">
        <f aca="false">(G325 +10) / (H325/1000)</f>
        <v>8.03571428571429</v>
      </c>
      <c r="J325" s="1" t="n">
        <v>4</v>
      </c>
      <c r="K325" s="24" t="s">
        <v>102</v>
      </c>
      <c r="L325" s="11" t="s">
        <v>89</v>
      </c>
      <c r="M325" s="11" t="s">
        <v>237</v>
      </c>
      <c r="N325" s="11" t="s">
        <v>50</v>
      </c>
      <c r="O325" s="11" t="s">
        <v>77</v>
      </c>
      <c r="P325" s="11" t="s">
        <v>91</v>
      </c>
      <c r="Q325" s="11" t="s">
        <v>78</v>
      </c>
      <c r="R325" s="11" t="n">
        <v>2</v>
      </c>
      <c r="S325" s="11" t="s">
        <v>53</v>
      </c>
      <c r="T325" s="12" t="n">
        <v>40664</v>
      </c>
      <c r="U325" s="11" t="n">
        <v>3</v>
      </c>
      <c r="V325" s="11" t="s">
        <v>106</v>
      </c>
      <c r="W325" s="11" t="n">
        <f aca="false">R325*U325</f>
        <v>6</v>
      </c>
      <c r="X325" s="2" t="n">
        <v>87.8</v>
      </c>
      <c r="Y325" s="13" t="n">
        <v>20.4</v>
      </c>
      <c r="Z325" s="13" t="n">
        <f aca="false">Y325*SQRT(AA325)</f>
        <v>45.6157867409957</v>
      </c>
      <c r="AA325" s="11" t="n">
        <v>5</v>
      </c>
      <c r="AB325" s="2" t="n">
        <v>98</v>
      </c>
      <c r="AC325" s="2" t="n">
        <v>16.4</v>
      </c>
      <c r="AD325" s="13" t="n">
        <f aca="false">AC325*SQRT(AE325)</f>
        <v>36.6715148309966</v>
      </c>
      <c r="AE325" s="11" t="n">
        <v>5</v>
      </c>
      <c r="AF325" s="11" t="n">
        <f aca="false">LN(AB325/X325)</f>
        <v>0.109905978029501</v>
      </c>
      <c r="AG325" s="11" t="n">
        <f aca="false">((AD325)^2/((AB325)^2 * AE325)) + ((Z325)^2/((X325)^2 * AA325))</f>
        <v>0.081989773837128</v>
      </c>
      <c r="AH325" s="11" t="n">
        <f aca="false">1/AG325</f>
        <v>12.1966429860691</v>
      </c>
      <c r="AI325" s="11" t="n">
        <f aca="false">AH325/18</f>
        <v>0.67759127700384</v>
      </c>
      <c r="AJ325" s="11" t="n">
        <f aca="false">AF325*AI325</f>
        <v>0.0744713320033655</v>
      </c>
      <c r="AK325" s="11" t="s">
        <v>55</v>
      </c>
      <c r="AL325" s="11" t="s">
        <v>56</v>
      </c>
      <c r="AM325" s="11" t="s">
        <v>57</v>
      </c>
      <c r="AN325" s="11" t="s">
        <v>58</v>
      </c>
      <c r="AO325" s="11" t="s">
        <v>59</v>
      </c>
      <c r="AP325" s="11" t="s">
        <v>213</v>
      </c>
      <c r="AQ325" s="11" t="s">
        <v>250</v>
      </c>
    </row>
    <row r="326" customFormat="false" ht="13.8" hidden="false" customHeight="false" outlineLevel="0" collapsed="false">
      <c r="A326" s="11" t="s">
        <v>248</v>
      </c>
      <c r="B326" s="11" t="n">
        <v>21</v>
      </c>
      <c r="C326" s="11" t="s">
        <v>249</v>
      </c>
      <c r="D326" s="11" t="n">
        <v>2014</v>
      </c>
      <c r="E326" s="11" t="s">
        <v>236</v>
      </c>
      <c r="F326" s="11" t="s">
        <v>46</v>
      </c>
      <c r="G326" s="1" t="n">
        <v>7.1</v>
      </c>
      <c r="H326" s="1" t="n">
        <v>2128</v>
      </c>
      <c r="I326" s="1" t="n">
        <f aca="false">(G326 +10) / (H326/1000)</f>
        <v>8.03571428571429</v>
      </c>
      <c r="J326" s="1" t="n">
        <v>4</v>
      </c>
      <c r="K326" s="24" t="s">
        <v>102</v>
      </c>
      <c r="L326" s="11" t="s">
        <v>89</v>
      </c>
      <c r="M326" s="11" t="s">
        <v>237</v>
      </c>
      <c r="N326" s="11" t="s">
        <v>50</v>
      </c>
      <c r="O326" s="11" t="s">
        <v>77</v>
      </c>
      <c r="P326" s="11" t="s">
        <v>91</v>
      </c>
      <c r="Q326" s="11" t="s">
        <v>78</v>
      </c>
      <c r="R326" s="11" t="n">
        <v>2</v>
      </c>
      <c r="S326" s="11" t="s">
        <v>53</v>
      </c>
      <c r="T326" s="12" t="n">
        <v>40695</v>
      </c>
      <c r="U326" s="11" t="n">
        <v>3</v>
      </c>
      <c r="V326" s="11" t="s">
        <v>106</v>
      </c>
      <c r="W326" s="11" t="n">
        <f aca="false">R326*U326</f>
        <v>6</v>
      </c>
      <c r="X326" s="2" t="n">
        <v>111.75</v>
      </c>
      <c r="Y326" s="13" t="n">
        <v>19.07</v>
      </c>
      <c r="Z326" s="13" t="n">
        <f aca="false">Y326*SQRT(AA326)</f>
        <v>42.641816330921</v>
      </c>
      <c r="AA326" s="11" t="n">
        <v>5</v>
      </c>
      <c r="AB326" s="2" t="n">
        <v>94.9</v>
      </c>
      <c r="AC326" s="2" t="n">
        <v>27.05</v>
      </c>
      <c r="AD326" s="13" t="n">
        <f aca="false">AC326*SQRT(AE326)</f>
        <v>60.4856387913693</v>
      </c>
      <c r="AE326" s="11" t="n">
        <v>5</v>
      </c>
      <c r="AF326" s="11" t="n">
        <f aca="false">LN(AB326/X326)</f>
        <v>-0.163440527877796</v>
      </c>
      <c r="AG326" s="11" t="n">
        <f aca="false">((AD326)^2/((AB326)^2 * AE326)) + ((Z326)^2/((X326)^2 * AA326))</f>
        <v>0.110367026046202</v>
      </c>
      <c r="AH326" s="11" t="n">
        <f aca="false">1/AG326</f>
        <v>9.06067723145298</v>
      </c>
      <c r="AI326" s="11" t="n">
        <f aca="false">AH326/18</f>
        <v>0.503370957302943</v>
      </c>
      <c r="AJ326" s="11" t="n">
        <f aca="false">AF326*AI326</f>
        <v>-0.0822712149799445</v>
      </c>
      <c r="AK326" s="11" t="s">
        <v>55</v>
      </c>
      <c r="AL326" s="11" t="s">
        <v>56</v>
      </c>
      <c r="AM326" s="11" t="s">
        <v>57</v>
      </c>
      <c r="AN326" s="11" t="s">
        <v>58</v>
      </c>
      <c r="AO326" s="11" t="s">
        <v>59</v>
      </c>
      <c r="AP326" s="11" t="s">
        <v>213</v>
      </c>
      <c r="AQ326" s="11" t="s">
        <v>250</v>
      </c>
    </row>
    <row r="327" customFormat="false" ht="13.8" hidden="false" customHeight="false" outlineLevel="0" collapsed="false">
      <c r="A327" s="11" t="s">
        <v>248</v>
      </c>
      <c r="B327" s="11" t="n">
        <v>21</v>
      </c>
      <c r="C327" s="11" t="s">
        <v>249</v>
      </c>
      <c r="D327" s="11" t="n">
        <v>2014</v>
      </c>
      <c r="E327" s="11" t="s">
        <v>236</v>
      </c>
      <c r="F327" s="11" t="s">
        <v>46</v>
      </c>
      <c r="G327" s="1" t="n">
        <v>7.1</v>
      </c>
      <c r="H327" s="1" t="n">
        <v>2128</v>
      </c>
      <c r="I327" s="1" t="n">
        <f aca="false">(G327 +10) / (H327/1000)</f>
        <v>8.03571428571429</v>
      </c>
      <c r="J327" s="1" t="n">
        <v>4</v>
      </c>
      <c r="K327" s="24" t="s">
        <v>102</v>
      </c>
      <c r="L327" s="11" t="s">
        <v>89</v>
      </c>
      <c r="M327" s="11" t="s">
        <v>237</v>
      </c>
      <c r="N327" s="11" t="s">
        <v>50</v>
      </c>
      <c r="O327" s="11" t="s">
        <v>77</v>
      </c>
      <c r="P327" s="11" t="s">
        <v>91</v>
      </c>
      <c r="Q327" s="11" t="s">
        <v>78</v>
      </c>
      <c r="R327" s="11" t="n">
        <v>2</v>
      </c>
      <c r="S327" s="11" t="s">
        <v>53</v>
      </c>
      <c r="T327" s="12" t="n">
        <v>40725</v>
      </c>
      <c r="U327" s="11" t="n">
        <v>3</v>
      </c>
      <c r="V327" s="11" t="s">
        <v>106</v>
      </c>
      <c r="W327" s="11" t="n">
        <f aca="false">R327*U327</f>
        <v>6</v>
      </c>
      <c r="X327" s="2" t="n">
        <v>102.44</v>
      </c>
      <c r="Y327" s="13" t="n">
        <v>35.03</v>
      </c>
      <c r="Z327" s="13" t="n">
        <f aca="false">Y327*SQRT(AA327)</f>
        <v>78.3294612518176</v>
      </c>
      <c r="AA327" s="11" t="n">
        <v>5</v>
      </c>
      <c r="AB327" s="2" t="n">
        <v>97.56</v>
      </c>
      <c r="AC327" s="2" t="n">
        <v>19.07</v>
      </c>
      <c r="AD327" s="13" t="n">
        <f aca="false">AC327*SQRT(AE327)</f>
        <v>42.641816330921</v>
      </c>
      <c r="AE327" s="11" t="n">
        <v>5</v>
      </c>
      <c r="AF327" s="11" t="n">
        <f aca="false">LN(AB327/X327)</f>
        <v>-0.0488096879836049</v>
      </c>
      <c r="AG327" s="11" t="n">
        <f aca="false">((AD327)^2/((AB327)^2 * AE327)) + ((Z327)^2/((X327)^2 * AA327))</f>
        <v>0.15514239631604</v>
      </c>
      <c r="AH327" s="11" t="n">
        <f aca="false">1/AG327</f>
        <v>6.44569133741433</v>
      </c>
      <c r="AI327" s="11" t="n">
        <f aca="false">AH327/18</f>
        <v>0.358093963189685</v>
      </c>
      <c r="AJ327" s="11" t="n">
        <f aca="false">AF327*AI327</f>
        <v>-0.017478454612101</v>
      </c>
      <c r="AK327" s="11" t="s">
        <v>55</v>
      </c>
      <c r="AL327" s="11" t="s">
        <v>56</v>
      </c>
      <c r="AM327" s="11" t="s">
        <v>57</v>
      </c>
      <c r="AN327" s="11" t="s">
        <v>58</v>
      </c>
      <c r="AO327" s="11" t="s">
        <v>59</v>
      </c>
      <c r="AP327" s="11" t="s">
        <v>213</v>
      </c>
      <c r="AQ327" s="11" t="s">
        <v>250</v>
      </c>
    </row>
    <row r="328" customFormat="false" ht="13.8" hidden="false" customHeight="false" outlineLevel="0" collapsed="false">
      <c r="A328" s="11" t="s">
        <v>248</v>
      </c>
      <c r="B328" s="11" t="n">
        <v>21</v>
      </c>
      <c r="C328" s="11" t="s">
        <v>249</v>
      </c>
      <c r="D328" s="11" t="n">
        <v>2014</v>
      </c>
      <c r="E328" s="11" t="s">
        <v>236</v>
      </c>
      <c r="F328" s="11" t="s">
        <v>46</v>
      </c>
      <c r="G328" s="1" t="n">
        <v>7.1</v>
      </c>
      <c r="H328" s="1" t="n">
        <v>2128</v>
      </c>
      <c r="I328" s="1" t="n">
        <f aca="false">(G328 +10) / (H328/1000)</f>
        <v>8.03571428571429</v>
      </c>
      <c r="J328" s="1" t="n">
        <v>4</v>
      </c>
      <c r="K328" s="24" t="s">
        <v>102</v>
      </c>
      <c r="L328" s="11" t="s">
        <v>89</v>
      </c>
      <c r="M328" s="11" t="s">
        <v>237</v>
      </c>
      <c r="N328" s="11" t="s">
        <v>50</v>
      </c>
      <c r="O328" s="11" t="s">
        <v>77</v>
      </c>
      <c r="P328" s="11" t="s">
        <v>91</v>
      </c>
      <c r="Q328" s="11" t="s">
        <v>78</v>
      </c>
      <c r="R328" s="11" t="n">
        <v>2</v>
      </c>
      <c r="S328" s="11" t="s">
        <v>53</v>
      </c>
      <c r="T328" s="12" t="n">
        <v>40756</v>
      </c>
      <c r="U328" s="11" t="n">
        <v>3</v>
      </c>
      <c r="V328" s="11" t="s">
        <v>106</v>
      </c>
      <c r="W328" s="11" t="n">
        <f aca="false">R328*U328</f>
        <v>6</v>
      </c>
      <c r="X328" s="2" t="n">
        <v>97.56</v>
      </c>
      <c r="Y328" s="13" t="n">
        <v>17.74</v>
      </c>
      <c r="Z328" s="13" t="n">
        <f aca="false">Y328*SQRT(AA328)</f>
        <v>39.6678459208463</v>
      </c>
      <c r="AA328" s="11" t="n">
        <v>5</v>
      </c>
      <c r="AB328" s="2" t="n">
        <v>81.6</v>
      </c>
      <c r="AC328" s="2" t="n">
        <v>20.85</v>
      </c>
      <c r="AD328" s="13" t="n">
        <f aca="false">AC328*SQRT(AE328)</f>
        <v>46.6220173308706</v>
      </c>
      <c r="AE328" s="11" t="n">
        <v>5</v>
      </c>
      <c r="AF328" s="11" t="n">
        <f aca="false">LN(AB328/X328)</f>
        <v>-0.178638311377658</v>
      </c>
      <c r="AG328" s="11" t="n">
        <f aca="false">((AD328)^2/((AB328)^2 * AE328)) + ((Z328)^2/((X328)^2 * AA328))</f>
        <v>0.0983523934364091</v>
      </c>
      <c r="AH328" s="11" t="n">
        <f aca="false">1/AG328</f>
        <v>10.1675207390511</v>
      </c>
      <c r="AI328" s="11" t="n">
        <f aca="false">AH328/18</f>
        <v>0.564862263280615</v>
      </c>
      <c r="AJ328" s="11" t="n">
        <f aca="false">AF328*AI328</f>
        <v>-0.100906040873411</v>
      </c>
      <c r="AK328" s="11" t="s">
        <v>55</v>
      </c>
      <c r="AL328" s="11" t="s">
        <v>56</v>
      </c>
      <c r="AM328" s="11" t="s">
        <v>57</v>
      </c>
      <c r="AN328" s="11" t="s">
        <v>58</v>
      </c>
      <c r="AO328" s="11" t="s">
        <v>59</v>
      </c>
      <c r="AP328" s="11" t="s">
        <v>213</v>
      </c>
      <c r="AQ328" s="11" t="s">
        <v>250</v>
      </c>
    </row>
    <row r="329" customFormat="false" ht="13.8" hidden="false" customHeight="false" outlineLevel="0" collapsed="false">
      <c r="A329" s="11" t="s">
        <v>248</v>
      </c>
      <c r="B329" s="11" t="n">
        <v>21</v>
      </c>
      <c r="C329" s="11" t="s">
        <v>249</v>
      </c>
      <c r="D329" s="11" t="n">
        <v>2014</v>
      </c>
      <c r="E329" s="11" t="s">
        <v>236</v>
      </c>
      <c r="F329" s="11" t="s">
        <v>46</v>
      </c>
      <c r="G329" s="1" t="n">
        <v>7.1</v>
      </c>
      <c r="H329" s="1" t="n">
        <v>2128</v>
      </c>
      <c r="I329" s="1" t="n">
        <f aca="false">(G329 +10) / (H329/1000)</f>
        <v>8.03571428571429</v>
      </c>
      <c r="J329" s="1" t="n">
        <v>4</v>
      </c>
      <c r="K329" s="24" t="s">
        <v>102</v>
      </c>
      <c r="L329" s="11" t="s">
        <v>89</v>
      </c>
      <c r="M329" s="11" t="s">
        <v>237</v>
      </c>
      <c r="N329" s="11" t="s">
        <v>50</v>
      </c>
      <c r="O329" s="11" t="s">
        <v>77</v>
      </c>
      <c r="P329" s="11" t="s">
        <v>91</v>
      </c>
      <c r="Q329" s="11" t="s">
        <v>78</v>
      </c>
      <c r="R329" s="11" t="n">
        <v>2</v>
      </c>
      <c r="S329" s="11" t="s">
        <v>53</v>
      </c>
      <c r="T329" s="12" t="n">
        <v>40787</v>
      </c>
      <c r="U329" s="11" t="n">
        <v>3</v>
      </c>
      <c r="V329" s="11" t="s">
        <v>106</v>
      </c>
      <c r="W329" s="11" t="n">
        <f aca="false">R329*U329</f>
        <v>6</v>
      </c>
      <c r="X329" s="2" t="n">
        <v>100.22</v>
      </c>
      <c r="Y329" s="13" t="n">
        <v>26.61</v>
      </c>
      <c r="Z329" s="13" t="n">
        <f aca="false">Y329*SQRT(AA329)</f>
        <v>59.5017688812694</v>
      </c>
      <c r="AA329" s="11" t="n">
        <v>5</v>
      </c>
      <c r="AB329" s="2" t="n">
        <v>74.5</v>
      </c>
      <c r="AC329" s="2" t="n">
        <v>27.94</v>
      </c>
      <c r="AD329" s="13" t="n">
        <f aca="false">AC329*SQRT(AE329)</f>
        <v>62.4757392913441</v>
      </c>
      <c r="AE329" s="11" t="n">
        <v>5</v>
      </c>
      <c r="AF329" s="11" t="n">
        <f aca="false">LN(AB329/X329)</f>
        <v>-0.296568644146065</v>
      </c>
      <c r="AG329" s="11" t="n">
        <f aca="false">((AD329)^2/((AB329)^2 * AE329)) + ((Z329)^2/((X329)^2 * AA329))</f>
        <v>0.211148843529405</v>
      </c>
      <c r="AH329" s="11" t="n">
        <f aca="false">1/AG329</f>
        <v>4.73599562888791</v>
      </c>
      <c r="AI329" s="11" t="n">
        <f aca="false">AH329/18</f>
        <v>0.263110868271551</v>
      </c>
      <c r="AJ329" s="11" t="n">
        <f aca="false">AF329*AI329</f>
        <v>-0.0780304334633877</v>
      </c>
      <c r="AK329" s="11" t="s">
        <v>55</v>
      </c>
      <c r="AL329" s="11" t="s">
        <v>56</v>
      </c>
      <c r="AM329" s="11" t="s">
        <v>57</v>
      </c>
      <c r="AN329" s="11" t="s">
        <v>58</v>
      </c>
      <c r="AO329" s="11" t="s">
        <v>59</v>
      </c>
      <c r="AP329" s="11" t="s">
        <v>213</v>
      </c>
      <c r="AQ329" s="11" t="s">
        <v>250</v>
      </c>
    </row>
    <row r="330" customFormat="false" ht="13.8" hidden="false" customHeight="false" outlineLevel="0" collapsed="false">
      <c r="A330" s="11" t="s">
        <v>248</v>
      </c>
      <c r="B330" s="11" t="n">
        <v>21</v>
      </c>
      <c r="C330" s="11" t="s">
        <v>249</v>
      </c>
      <c r="D330" s="11" t="n">
        <v>2014</v>
      </c>
      <c r="E330" s="11" t="s">
        <v>236</v>
      </c>
      <c r="F330" s="11" t="s">
        <v>46</v>
      </c>
      <c r="G330" s="1" t="n">
        <v>7.1</v>
      </c>
      <c r="H330" s="1" t="n">
        <v>2128</v>
      </c>
      <c r="I330" s="1" t="n">
        <f aca="false">(G330 +10) / (H330/1000)</f>
        <v>8.03571428571429</v>
      </c>
      <c r="J330" s="1" t="n">
        <v>4</v>
      </c>
      <c r="K330" s="24" t="s">
        <v>102</v>
      </c>
      <c r="L330" s="11" t="s">
        <v>89</v>
      </c>
      <c r="M330" s="11" t="s">
        <v>237</v>
      </c>
      <c r="N330" s="11" t="s">
        <v>50</v>
      </c>
      <c r="O330" s="11" t="s">
        <v>77</v>
      </c>
      <c r="P330" s="11" t="s">
        <v>91</v>
      </c>
      <c r="Q330" s="11" t="s">
        <v>78</v>
      </c>
      <c r="R330" s="11" t="n">
        <v>2</v>
      </c>
      <c r="S330" s="11" t="s">
        <v>53</v>
      </c>
      <c r="T330" s="12" t="n">
        <v>40817</v>
      </c>
      <c r="U330" s="11" t="n">
        <v>3</v>
      </c>
      <c r="V330" s="11" t="s">
        <v>106</v>
      </c>
      <c r="W330" s="11" t="n">
        <f aca="false">R330*U330</f>
        <v>6</v>
      </c>
      <c r="X330" s="2" t="n">
        <v>106.43</v>
      </c>
      <c r="Y330" s="13" t="n">
        <v>28.38</v>
      </c>
      <c r="Z330" s="13" t="n">
        <f aca="false">Y330*SQRT(AA330)</f>
        <v>63.459609201444</v>
      </c>
      <c r="AA330" s="11" t="n">
        <v>5</v>
      </c>
      <c r="AB330" s="2" t="n">
        <v>98</v>
      </c>
      <c r="AC330" s="2" t="n">
        <v>18.18</v>
      </c>
      <c r="AD330" s="13" t="n">
        <f aca="false">AC330*SQRT(AE330)</f>
        <v>40.6517158309462</v>
      </c>
      <c r="AE330" s="11" t="n">
        <v>5</v>
      </c>
      <c r="AF330" s="11" t="n">
        <f aca="false">LN(AB330/X330)</f>
        <v>-0.082520013382381</v>
      </c>
      <c r="AG330" s="11" t="n">
        <f aca="false">((AD330)^2/((AB330)^2 * AE330)) + ((Z330)^2/((X330)^2 * AA330))</f>
        <v>0.10551846559524</v>
      </c>
      <c r="AH330" s="11" t="n">
        <f aca="false">1/AG330</f>
        <v>9.47701423024778</v>
      </c>
      <c r="AI330" s="11" t="n">
        <f aca="false">AH330/18</f>
        <v>0.526500790569321</v>
      </c>
      <c r="AJ330" s="11" t="n">
        <f aca="false">AF330*AI330</f>
        <v>-0.0434468522836145</v>
      </c>
      <c r="AK330" s="11" t="s">
        <v>55</v>
      </c>
      <c r="AL330" s="11" t="s">
        <v>56</v>
      </c>
      <c r="AM330" s="11" t="s">
        <v>57</v>
      </c>
      <c r="AN330" s="11" t="s">
        <v>58</v>
      </c>
      <c r="AO330" s="11" t="s">
        <v>59</v>
      </c>
      <c r="AP330" s="11" t="s">
        <v>213</v>
      </c>
      <c r="AQ330" s="11" t="s">
        <v>250</v>
      </c>
    </row>
    <row r="331" customFormat="false" ht="13.8" hidden="false" customHeight="false" outlineLevel="0" collapsed="false">
      <c r="A331" s="11" t="s">
        <v>248</v>
      </c>
      <c r="B331" s="11" t="n">
        <v>21</v>
      </c>
      <c r="C331" s="11" t="s">
        <v>249</v>
      </c>
      <c r="D331" s="11" t="n">
        <v>2014</v>
      </c>
      <c r="E331" s="11" t="s">
        <v>236</v>
      </c>
      <c r="F331" s="11" t="s">
        <v>46</v>
      </c>
      <c r="G331" s="1" t="n">
        <v>7.1</v>
      </c>
      <c r="H331" s="1" t="n">
        <v>2128</v>
      </c>
      <c r="I331" s="1" t="n">
        <f aca="false">(G331 +10) / (H331/1000)</f>
        <v>8.03571428571429</v>
      </c>
      <c r="J331" s="1" t="n">
        <v>4</v>
      </c>
      <c r="K331" s="24" t="s">
        <v>102</v>
      </c>
      <c r="L331" s="11" t="s">
        <v>89</v>
      </c>
      <c r="M331" s="11" t="s">
        <v>237</v>
      </c>
      <c r="N331" s="11" t="s">
        <v>50</v>
      </c>
      <c r="O331" s="11" t="s">
        <v>77</v>
      </c>
      <c r="P331" s="11" t="s">
        <v>91</v>
      </c>
      <c r="Q331" s="11" t="s">
        <v>78</v>
      </c>
      <c r="R331" s="11" t="n">
        <v>2</v>
      </c>
      <c r="S331" s="11" t="s">
        <v>53</v>
      </c>
      <c r="T331" s="12" t="n">
        <v>39934</v>
      </c>
      <c r="U331" s="11" t="n">
        <v>3</v>
      </c>
      <c r="V331" s="11" t="s">
        <v>106</v>
      </c>
      <c r="W331" s="11" t="n">
        <f aca="false">R331*U331</f>
        <v>6</v>
      </c>
      <c r="X331" s="13" t="n">
        <v>47.74</v>
      </c>
      <c r="Y331" s="13" t="n">
        <v>6.07</v>
      </c>
      <c r="Z331" s="13" t="n">
        <f aca="false">Y331*SQRT(AA331)</f>
        <v>13.5729326234237</v>
      </c>
      <c r="AA331" s="11" t="n">
        <v>5</v>
      </c>
      <c r="AB331" s="2" t="n">
        <v>47.74</v>
      </c>
      <c r="AC331" s="2" t="n">
        <v>13.97</v>
      </c>
      <c r="AD331" s="13" t="n">
        <f aca="false">AC331*SQRT(AE331)</f>
        <v>31.2378696456721</v>
      </c>
      <c r="AE331" s="11" t="n">
        <v>5</v>
      </c>
      <c r="AF331" s="11" t="n">
        <f aca="false">LN(AB331/X331)</f>
        <v>0</v>
      </c>
      <c r="AG331" s="11" t="n">
        <f aca="false">((AD331)^2/((AB331)^2 * AE331)) + ((Z331)^2/((X331)^2 * AA331))</f>
        <v>0.101796773438867</v>
      </c>
      <c r="AH331" s="11" t="n">
        <f aca="false">1/AG331</f>
        <v>9.82349406782072</v>
      </c>
      <c r="AI331" s="11" t="n">
        <f aca="false">AH331/18</f>
        <v>0.545749670434484</v>
      </c>
      <c r="AJ331" s="11" t="n">
        <f aca="false">AF331*AI331</f>
        <v>0</v>
      </c>
      <c r="AK331" s="11" t="s">
        <v>55</v>
      </c>
      <c r="AL331" s="11" t="s">
        <v>56</v>
      </c>
      <c r="AM331" s="11" t="s">
        <v>64</v>
      </c>
      <c r="AN331" s="11" t="s">
        <v>58</v>
      </c>
      <c r="AO331" s="11" t="s">
        <v>59</v>
      </c>
      <c r="AP331" s="11" t="s">
        <v>213</v>
      </c>
      <c r="AQ331" s="11" t="s">
        <v>250</v>
      </c>
    </row>
    <row r="332" customFormat="false" ht="13.8" hidden="false" customHeight="false" outlineLevel="0" collapsed="false">
      <c r="A332" s="11" t="s">
        <v>248</v>
      </c>
      <c r="B332" s="11" t="n">
        <v>21</v>
      </c>
      <c r="C332" s="11" t="s">
        <v>249</v>
      </c>
      <c r="D332" s="11" t="n">
        <v>2014</v>
      </c>
      <c r="E332" s="11" t="s">
        <v>236</v>
      </c>
      <c r="F332" s="11" t="s">
        <v>46</v>
      </c>
      <c r="G332" s="1" t="n">
        <v>7.1</v>
      </c>
      <c r="H332" s="1" t="n">
        <v>2128</v>
      </c>
      <c r="I332" s="1" t="n">
        <f aca="false">(G332 +10) / (H332/1000)</f>
        <v>8.03571428571429</v>
      </c>
      <c r="J332" s="1" t="n">
        <v>4</v>
      </c>
      <c r="K332" s="24" t="s">
        <v>102</v>
      </c>
      <c r="L332" s="11" t="s">
        <v>89</v>
      </c>
      <c r="M332" s="11" t="s">
        <v>237</v>
      </c>
      <c r="N332" s="11" t="s">
        <v>50</v>
      </c>
      <c r="O332" s="11" t="s">
        <v>77</v>
      </c>
      <c r="P332" s="11" t="s">
        <v>91</v>
      </c>
      <c r="Q332" s="11" t="s">
        <v>78</v>
      </c>
      <c r="R332" s="11" t="n">
        <v>2</v>
      </c>
      <c r="S332" s="11" t="s">
        <v>53</v>
      </c>
      <c r="T332" s="12" t="n">
        <v>39965</v>
      </c>
      <c r="U332" s="11" t="n">
        <v>3</v>
      </c>
      <c r="V332" s="11" t="s">
        <v>106</v>
      </c>
      <c r="W332" s="11" t="n">
        <f aca="false">R332*U332</f>
        <v>6</v>
      </c>
      <c r="X332" s="13" t="n">
        <v>38.77</v>
      </c>
      <c r="Y332" s="13" t="n">
        <v>5.54000000000001</v>
      </c>
      <c r="Z332" s="13" t="n">
        <f aca="false">Y332*SQRT(AA332)</f>
        <v>12.3878165953489</v>
      </c>
      <c r="AA332" s="11" t="n">
        <v>5</v>
      </c>
      <c r="AB332" s="2" t="n">
        <v>44.57</v>
      </c>
      <c r="AC332" s="2" t="n">
        <v>18.2</v>
      </c>
      <c r="AD332" s="13" t="n">
        <f aca="false">AC332*SQRT(AE332)</f>
        <v>40.6964371904962</v>
      </c>
      <c r="AE332" s="11" t="n">
        <v>5</v>
      </c>
      <c r="AF332" s="11" t="n">
        <f aca="false">LN(AB332/X332)</f>
        <v>0.139414235275627</v>
      </c>
      <c r="AG332" s="11" t="n">
        <f aca="false">((AD332)^2/((AB332)^2 * AE332)) + ((Z332)^2/((X332)^2 * AA332))</f>
        <v>0.18716549227212</v>
      </c>
      <c r="AH332" s="11" t="n">
        <f aca="false">1/AG332</f>
        <v>5.34286522510303</v>
      </c>
      <c r="AI332" s="11" t="n">
        <f aca="false">AH332/18</f>
        <v>0.296825845839057</v>
      </c>
      <c r="AJ332" s="11" t="n">
        <f aca="false">AF332*AI332</f>
        <v>0.0413817483076933</v>
      </c>
      <c r="AK332" s="11" t="s">
        <v>55</v>
      </c>
      <c r="AL332" s="11" t="s">
        <v>56</v>
      </c>
      <c r="AM332" s="11" t="s">
        <v>64</v>
      </c>
      <c r="AN332" s="11" t="s">
        <v>58</v>
      </c>
      <c r="AO332" s="11" t="s">
        <v>59</v>
      </c>
      <c r="AP332" s="11" t="s">
        <v>213</v>
      </c>
      <c r="AQ332" s="11" t="s">
        <v>250</v>
      </c>
    </row>
    <row r="333" customFormat="false" ht="13.8" hidden="false" customHeight="false" outlineLevel="0" collapsed="false">
      <c r="A333" s="11" t="s">
        <v>248</v>
      </c>
      <c r="B333" s="11" t="n">
        <v>21</v>
      </c>
      <c r="C333" s="11" t="s">
        <v>249</v>
      </c>
      <c r="D333" s="11" t="n">
        <v>2014</v>
      </c>
      <c r="E333" s="11" t="s">
        <v>236</v>
      </c>
      <c r="F333" s="11" t="s">
        <v>46</v>
      </c>
      <c r="G333" s="1" t="n">
        <v>7.1</v>
      </c>
      <c r="H333" s="1" t="n">
        <v>2128</v>
      </c>
      <c r="I333" s="1" t="n">
        <f aca="false">(G333 +10) / (H333/1000)</f>
        <v>8.03571428571429</v>
      </c>
      <c r="J333" s="1" t="n">
        <v>4</v>
      </c>
      <c r="K333" s="24" t="s">
        <v>102</v>
      </c>
      <c r="L333" s="11" t="s">
        <v>89</v>
      </c>
      <c r="M333" s="11" t="s">
        <v>237</v>
      </c>
      <c r="N333" s="11" t="s">
        <v>50</v>
      </c>
      <c r="O333" s="11" t="s">
        <v>77</v>
      </c>
      <c r="P333" s="11" t="s">
        <v>91</v>
      </c>
      <c r="Q333" s="11" t="s">
        <v>78</v>
      </c>
      <c r="R333" s="11" t="n">
        <v>2</v>
      </c>
      <c r="S333" s="11" t="s">
        <v>53</v>
      </c>
      <c r="T333" s="12" t="n">
        <v>39995</v>
      </c>
      <c r="U333" s="11" t="n">
        <v>3</v>
      </c>
      <c r="V333" s="11" t="s">
        <v>106</v>
      </c>
      <c r="W333" s="11" t="n">
        <f aca="false">R333*U333</f>
        <v>6</v>
      </c>
      <c r="X333" s="13" t="n">
        <v>51.16</v>
      </c>
      <c r="Y333" s="13" t="n">
        <v>14.5</v>
      </c>
      <c r="Z333" s="13" t="n">
        <f aca="false">Y333*SQRT(AA333)</f>
        <v>32.422985673747</v>
      </c>
      <c r="AA333" s="11" t="n">
        <v>5</v>
      </c>
      <c r="AB333" s="2" t="n">
        <v>55.38</v>
      </c>
      <c r="AC333" s="2" t="n">
        <v>19.26</v>
      </c>
      <c r="AD333" s="13" t="n">
        <f aca="false">AC333*SQRT(AE333)</f>
        <v>43.0666692466459</v>
      </c>
      <c r="AE333" s="11" t="n">
        <v>5</v>
      </c>
      <c r="AF333" s="11" t="n">
        <f aca="false">LN(AB333/X333)</f>
        <v>0.079260541032174</v>
      </c>
      <c r="AG333" s="11" t="n">
        <f aca="false">((AD333)^2/((AB333)^2 * AE333)) + ((Z333)^2/((X333)^2 * AA333))</f>
        <v>0.201279695816534</v>
      </c>
      <c r="AH333" s="11" t="n">
        <f aca="false">1/AG333</f>
        <v>4.96821100580109</v>
      </c>
      <c r="AI333" s="11" t="n">
        <f aca="false">AH333/18</f>
        <v>0.276011722544505</v>
      </c>
      <c r="AJ333" s="11" t="n">
        <f aca="false">AF333*AI333</f>
        <v>0.0218768384600998</v>
      </c>
      <c r="AK333" s="11" t="s">
        <v>55</v>
      </c>
      <c r="AL333" s="11" t="s">
        <v>56</v>
      </c>
      <c r="AM333" s="11" t="s">
        <v>64</v>
      </c>
      <c r="AN333" s="11" t="s">
        <v>58</v>
      </c>
      <c r="AO333" s="11" t="s">
        <v>59</v>
      </c>
      <c r="AP333" s="11" t="s">
        <v>213</v>
      </c>
      <c r="AQ333" s="11" t="s">
        <v>250</v>
      </c>
    </row>
    <row r="334" customFormat="false" ht="13.8" hidden="false" customHeight="false" outlineLevel="0" collapsed="false">
      <c r="A334" s="11" t="s">
        <v>248</v>
      </c>
      <c r="B334" s="11" t="n">
        <v>21</v>
      </c>
      <c r="C334" s="11" t="s">
        <v>249</v>
      </c>
      <c r="D334" s="11" t="n">
        <v>2014</v>
      </c>
      <c r="E334" s="11" t="s">
        <v>236</v>
      </c>
      <c r="F334" s="11" t="s">
        <v>46</v>
      </c>
      <c r="G334" s="1" t="n">
        <v>7.1</v>
      </c>
      <c r="H334" s="1" t="n">
        <v>2128</v>
      </c>
      <c r="I334" s="1" t="n">
        <f aca="false">(G334 +10) / (H334/1000)</f>
        <v>8.03571428571429</v>
      </c>
      <c r="J334" s="1" t="n">
        <v>4</v>
      </c>
      <c r="K334" s="24" t="s">
        <v>102</v>
      </c>
      <c r="L334" s="11" t="s">
        <v>89</v>
      </c>
      <c r="M334" s="11" t="s">
        <v>237</v>
      </c>
      <c r="N334" s="11" t="s">
        <v>50</v>
      </c>
      <c r="O334" s="11" t="s">
        <v>77</v>
      </c>
      <c r="P334" s="11" t="s">
        <v>91</v>
      </c>
      <c r="Q334" s="11" t="s">
        <v>78</v>
      </c>
      <c r="R334" s="11" t="n">
        <v>2</v>
      </c>
      <c r="S334" s="11" t="s">
        <v>53</v>
      </c>
      <c r="T334" s="12" t="n">
        <v>40026</v>
      </c>
      <c r="U334" s="11" t="n">
        <v>3</v>
      </c>
      <c r="V334" s="11" t="s">
        <v>106</v>
      </c>
      <c r="W334" s="11" t="n">
        <f aca="false">R334*U334</f>
        <v>6</v>
      </c>
      <c r="X334" s="13" t="n">
        <v>54.59</v>
      </c>
      <c r="Y334" s="13" t="n">
        <v>17.67</v>
      </c>
      <c r="Z334" s="13" t="n">
        <f aca="false">Y334*SQRT(AA334)</f>
        <v>39.5113211624213</v>
      </c>
      <c r="AA334" s="11" t="n">
        <v>5</v>
      </c>
      <c r="AB334" s="2" t="n">
        <v>52.75</v>
      </c>
      <c r="AC334" s="2" t="n">
        <v>20.83</v>
      </c>
      <c r="AD334" s="13" t="n">
        <f aca="false">AC334*SQRT(AE334)</f>
        <v>46.5772959713206</v>
      </c>
      <c r="AE334" s="11" t="n">
        <v>5</v>
      </c>
      <c r="AF334" s="11" t="n">
        <f aca="false">LN(AB334/X334)</f>
        <v>-0.0342869434374905</v>
      </c>
      <c r="AG334" s="11" t="n">
        <f aca="false">((AD334)^2/((AB334)^2 * AE334)) + ((Z334)^2/((X334)^2 * AA334))</f>
        <v>0.260703816504753</v>
      </c>
      <c r="AH334" s="11" t="n">
        <f aca="false">1/AG334</f>
        <v>3.83577046706475</v>
      </c>
      <c r="AI334" s="11" t="n">
        <f aca="false">AH334/18</f>
        <v>0.213098359281375</v>
      </c>
      <c r="AJ334" s="11" t="n">
        <f aca="false">AF334*AI334</f>
        <v>-0.00730649139130254</v>
      </c>
      <c r="AK334" s="11" t="s">
        <v>55</v>
      </c>
      <c r="AL334" s="11" t="s">
        <v>56</v>
      </c>
      <c r="AM334" s="11" t="s">
        <v>64</v>
      </c>
      <c r="AN334" s="11" t="s">
        <v>58</v>
      </c>
      <c r="AO334" s="11" t="s">
        <v>59</v>
      </c>
      <c r="AP334" s="11" t="s">
        <v>213</v>
      </c>
      <c r="AQ334" s="11" t="s">
        <v>250</v>
      </c>
    </row>
    <row r="335" customFormat="false" ht="13.8" hidden="false" customHeight="false" outlineLevel="0" collapsed="false">
      <c r="A335" s="11" t="s">
        <v>248</v>
      </c>
      <c r="B335" s="11" t="n">
        <v>21</v>
      </c>
      <c r="C335" s="11" t="s">
        <v>249</v>
      </c>
      <c r="D335" s="11" t="n">
        <v>2014</v>
      </c>
      <c r="E335" s="11" t="s">
        <v>236</v>
      </c>
      <c r="F335" s="11" t="s">
        <v>46</v>
      </c>
      <c r="G335" s="1" t="n">
        <v>7.1</v>
      </c>
      <c r="H335" s="1" t="n">
        <v>2128</v>
      </c>
      <c r="I335" s="1" t="n">
        <f aca="false">(G335 +10) / (H335/1000)</f>
        <v>8.03571428571429</v>
      </c>
      <c r="J335" s="1" t="n">
        <v>4</v>
      </c>
      <c r="K335" s="24" t="s">
        <v>102</v>
      </c>
      <c r="L335" s="11" t="s">
        <v>89</v>
      </c>
      <c r="M335" s="11" t="s">
        <v>237</v>
      </c>
      <c r="N335" s="11" t="s">
        <v>50</v>
      </c>
      <c r="O335" s="11" t="s">
        <v>77</v>
      </c>
      <c r="P335" s="11" t="s">
        <v>91</v>
      </c>
      <c r="Q335" s="11" t="s">
        <v>78</v>
      </c>
      <c r="R335" s="11" t="n">
        <v>2</v>
      </c>
      <c r="S335" s="11" t="s">
        <v>53</v>
      </c>
      <c r="T335" s="12" t="n">
        <v>40057</v>
      </c>
      <c r="U335" s="11" t="n">
        <v>3</v>
      </c>
      <c r="V335" s="11" t="s">
        <v>106</v>
      </c>
      <c r="W335" s="11" t="n">
        <f aca="false">R335*U335</f>
        <v>6</v>
      </c>
      <c r="X335" s="13" t="n">
        <v>46.95</v>
      </c>
      <c r="Y335" s="13" t="n">
        <v>8.44000000000001</v>
      </c>
      <c r="Z335" s="13" t="n">
        <f aca="false">Y335*SQRT(AA335)</f>
        <v>18.8724137300982</v>
      </c>
      <c r="AA335" s="11" t="n">
        <v>5</v>
      </c>
      <c r="AB335" s="2" t="n">
        <v>53.27</v>
      </c>
      <c r="AC335" s="2" t="n">
        <v>18.73</v>
      </c>
      <c r="AD335" s="13" t="n">
        <f aca="false">AC335*SQRT(AE335)</f>
        <v>41.8815532185711</v>
      </c>
      <c r="AE335" s="11" t="n">
        <v>5</v>
      </c>
      <c r="AF335" s="11" t="n">
        <f aca="false">LN(AB335/X335)</f>
        <v>0.126290115274636</v>
      </c>
      <c r="AG335" s="11" t="n">
        <f aca="false">((AD335)^2/((AB335)^2 * AE335)) + ((Z335)^2/((X335)^2 * AA335))</f>
        <v>0.15594180765115</v>
      </c>
      <c r="AH335" s="11" t="n">
        <f aca="false">1/AG335</f>
        <v>6.41264850691645</v>
      </c>
      <c r="AI335" s="11" t="n">
        <f aca="false">AH335/18</f>
        <v>0.356258250384247</v>
      </c>
      <c r="AJ335" s="11" t="n">
        <f aca="false">AF335*AI335</f>
        <v>0.0449918955085667</v>
      </c>
      <c r="AK335" s="11" t="s">
        <v>55</v>
      </c>
      <c r="AL335" s="11" t="s">
        <v>56</v>
      </c>
      <c r="AM335" s="11" t="s">
        <v>64</v>
      </c>
      <c r="AN335" s="11" t="s">
        <v>58</v>
      </c>
      <c r="AO335" s="11" t="s">
        <v>59</v>
      </c>
      <c r="AP335" s="11" t="s">
        <v>213</v>
      </c>
      <c r="AQ335" s="11" t="s">
        <v>250</v>
      </c>
    </row>
    <row r="336" customFormat="false" ht="13.8" hidden="false" customHeight="false" outlineLevel="0" collapsed="false">
      <c r="A336" s="11" t="s">
        <v>248</v>
      </c>
      <c r="B336" s="11" t="n">
        <v>21</v>
      </c>
      <c r="C336" s="11" t="s">
        <v>249</v>
      </c>
      <c r="D336" s="11" t="n">
        <v>2014</v>
      </c>
      <c r="E336" s="11" t="s">
        <v>236</v>
      </c>
      <c r="F336" s="11" t="s">
        <v>46</v>
      </c>
      <c r="G336" s="1" t="n">
        <v>7.1</v>
      </c>
      <c r="H336" s="1" t="n">
        <v>2128</v>
      </c>
      <c r="I336" s="1" t="n">
        <f aca="false">(G336 +10) / (H336/1000)</f>
        <v>8.03571428571429</v>
      </c>
      <c r="J336" s="1" t="n">
        <v>4</v>
      </c>
      <c r="K336" s="24" t="s">
        <v>102</v>
      </c>
      <c r="L336" s="11" t="s">
        <v>89</v>
      </c>
      <c r="M336" s="11" t="s">
        <v>237</v>
      </c>
      <c r="N336" s="11" t="s">
        <v>50</v>
      </c>
      <c r="O336" s="11" t="s">
        <v>77</v>
      </c>
      <c r="P336" s="11" t="s">
        <v>91</v>
      </c>
      <c r="Q336" s="11" t="s">
        <v>78</v>
      </c>
      <c r="R336" s="11" t="n">
        <v>2</v>
      </c>
      <c r="S336" s="11" t="s">
        <v>53</v>
      </c>
      <c r="T336" s="12" t="n">
        <v>40087</v>
      </c>
      <c r="U336" s="11" t="n">
        <v>3</v>
      </c>
      <c r="V336" s="11" t="s">
        <v>106</v>
      </c>
      <c r="W336" s="11" t="n">
        <f aca="false">R336*U336</f>
        <v>6</v>
      </c>
      <c r="X336" s="2" t="n">
        <v>58.81</v>
      </c>
      <c r="Y336" s="13" t="n">
        <v>13.45</v>
      </c>
      <c r="Z336" s="13" t="n">
        <f aca="false">Y336*SQRT(AA336)</f>
        <v>30.0751142973722</v>
      </c>
      <c r="AA336" s="11" t="n">
        <v>5</v>
      </c>
      <c r="AB336" s="2" t="n">
        <v>65.67</v>
      </c>
      <c r="AC336" s="2" t="n">
        <v>26.37</v>
      </c>
      <c r="AD336" s="13" t="n">
        <f aca="false">AC336*SQRT(AE336)</f>
        <v>58.9651125666695</v>
      </c>
      <c r="AE336" s="11" t="n">
        <v>5</v>
      </c>
      <c r="AF336" s="11" t="n">
        <f aca="false">LN(AB336/X336)</f>
        <v>0.110330291731017</v>
      </c>
      <c r="AG336" s="11" t="n">
        <f aca="false">((AD336)^2/((AB336)^2 * AE336)) + ((Z336)^2/((X336)^2 * AA336))</f>
        <v>0.213549868991204</v>
      </c>
      <c r="AH336" s="11" t="n">
        <f aca="false">1/AG336</f>
        <v>4.68274696081031</v>
      </c>
      <c r="AI336" s="11" t="n">
        <f aca="false">AH336/18</f>
        <v>0.260152608933906</v>
      </c>
      <c r="AJ336" s="11" t="n">
        <f aca="false">AF336*AI336</f>
        <v>0.028702713238263</v>
      </c>
      <c r="AK336" s="11" t="s">
        <v>55</v>
      </c>
      <c r="AL336" s="11" t="s">
        <v>56</v>
      </c>
      <c r="AM336" s="11" t="s">
        <v>64</v>
      </c>
      <c r="AN336" s="11" t="s">
        <v>58</v>
      </c>
      <c r="AO336" s="11" t="s">
        <v>59</v>
      </c>
      <c r="AP336" s="11" t="s">
        <v>213</v>
      </c>
      <c r="AQ336" s="11" t="s">
        <v>250</v>
      </c>
    </row>
    <row r="337" customFormat="false" ht="13.8" hidden="false" customHeight="false" outlineLevel="0" collapsed="false">
      <c r="A337" s="11" t="s">
        <v>248</v>
      </c>
      <c r="B337" s="11" t="n">
        <v>21</v>
      </c>
      <c r="C337" s="11" t="s">
        <v>249</v>
      </c>
      <c r="D337" s="11" t="n">
        <v>2014</v>
      </c>
      <c r="E337" s="11" t="s">
        <v>236</v>
      </c>
      <c r="F337" s="11" t="s">
        <v>46</v>
      </c>
      <c r="G337" s="1" t="n">
        <v>7.1</v>
      </c>
      <c r="H337" s="1" t="n">
        <v>2128</v>
      </c>
      <c r="I337" s="1" t="n">
        <f aca="false">(G337 +10) / (H337/1000)</f>
        <v>8.03571428571429</v>
      </c>
      <c r="J337" s="1" t="n">
        <v>4</v>
      </c>
      <c r="K337" s="24" t="s">
        <v>102</v>
      </c>
      <c r="L337" s="11" t="s">
        <v>89</v>
      </c>
      <c r="M337" s="11" t="s">
        <v>237</v>
      </c>
      <c r="N337" s="11" t="s">
        <v>50</v>
      </c>
      <c r="O337" s="11" t="s">
        <v>77</v>
      </c>
      <c r="P337" s="11" t="s">
        <v>91</v>
      </c>
      <c r="Q337" s="11" t="s">
        <v>78</v>
      </c>
      <c r="R337" s="11" t="n">
        <v>2</v>
      </c>
      <c r="S337" s="11" t="s">
        <v>53</v>
      </c>
      <c r="T337" s="12" t="n">
        <v>40269</v>
      </c>
      <c r="U337" s="11" t="n">
        <v>3</v>
      </c>
      <c r="V337" s="11" t="s">
        <v>106</v>
      </c>
      <c r="W337" s="11" t="n">
        <f aca="false">R337*U337</f>
        <v>6</v>
      </c>
      <c r="X337" s="2" t="n">
        <v>44.68</v>
      </c>
      <c r="Y337" s="13" t="n">
        <v>22.07</v>
      </c>
      <c r="Z337" s="13" t="n">
        <f aca="false">Y337*SQRT(AA337)</f>
        <v>49.3500202634204</v>
      </c>
      <c r="AA337" s="11" t="n">
        <v>5</v>
      </c>
      <c r="AB337" s="2" t="n">
        <v>44.68</v>
      </c>
      <c r="AC337" s="2" t="n">
        <v>25.98</v>
      </c>
      <c r="AD337" s="13" t="n">
        <f aca="false">AC337*SQRT(AE337)</f>
        <v>58.0930460554445</v>
      </c>
      <c r="AE337" s="11" t="n">
        <v>5</v>
      </c>
      <c r="AF337" s="11" t="n">
        <f aca="false">LN(AB337/X337)</f>
        <v>0</v>
      </c>
      <c r="AG337" s="11" t="n">
        <f aca="false">((AD337)^2/((AB337)^2 * AE337)) + ((Z337)^2/((X337)^2 * AA337))</f>
        <v>0.5820988343249</v>
      </c>
      <c r="AH337" s="11" t="n">
        <f aca="false">1/AG337</f>
        <v>1.7179213237212</v>
      </c>
      <c r="AI337" s="11" t="n">
        <f aca="false">AH337/18</f>
        <v>0.0954400735400667</v>
      </c>
      <c r="AJ337" s="11" t="n">
        <f aca="false">AF337*AI337</f>
        <v>0</v>
      </c>
      <c r="AK337" s="11" t="s">
        <v>55</v>
      </c>
      <c r="AL337" s="11" t="s">
        <v>56</v>
      </c>
      <c r="AM337" s="11" t="s">
        <v>64</v>
      </c>
      <c r="AN337" s="11" t="s">
        <v>58</v>
      </c>
      <c r="AO337" s="11" t="s">
        <v>59</v>
      </c>
      <c r="AP337" s="11" t="s">
        <v>213</v>
      </c>
      <c r="AQ337" s="11" t="s">
        <v>250</v>
      </c>
    </row>
    <row r="338" customFormat="false" ht="13.8" hidden="false" customHeight="false" outlineLevel="0" collapsed="false">
      <c r="A338" s="11" t="s">
        <v>248</v>
      </c>
      <c r="B338" s="11" t="n">
        <v>21</v>
      </c>
      <c r="C338" s="11" t="s">
        <v>249</v>
      </c>
      <c r="D338" s="11" t="n">
        <v>2014</v>
      </c>
      <c r="E338" s="11" t="s">
        <v>236</v>
      </c>
      <c r="F338" s="11" t="s">
        <v>46</v>
      </c>
      <c r="G338" s="1" t="n">
        <v>7.1</v>
      </c>
      <c r="H338" s="1" t="n">
        <v>2128</v>
      </c>
      <c r="I338" s="1" t="n">
        <f aca="false">(G338 +10) / (H338/1000)</f>
        <v>8.03571428571429</v>
      </c>
      <c r="J338" s="1" t="n">
        <v>4</v>
      </c>
      <c r="K338" s="24" t="s">
        <v>102</v>
      </c>
      <c r="L338" s="11" t="s">
        <v>89</v>
      </c>
      <c r="M338" s="11" t="s">
        <v>237</v>
      </c>
      <c r="N338" s="11" t="s">
        <v>50</v>
      </c>
      <c r="O338" s="11" t="s">
        <v>77</v>
      </c>
      <c r="P338" s="11" t="s">
        <v>91</v>
      </c>
      <c r="Q338" s="11" t="s">
        <v>78</v>
      </c>
      <c r="R338" s="11" t="n">
        <v>2</v>
      </c>
      <c r="S338" s="11" t="s">
        <v>53</v>
      </c>
      <c r="T338" s="12" t="n">
        <v>40299</v>
      </c>
      <c r="U338" s="11" t="n">
        <v>3</v>
      </c>
      <c r="V338" s="11" t="s">
        <v>106</v>
      </c>
      <c r="W338" s="11" t="n">
        <f aca="false">R338*U338</f>
        <v>6</v>
      </c>
      <c r="X338" s="2" t="n">
        <v>47.01</v>
      </c>
      <c r="Y338" s="13" t="n">
        <v>8.05</v>
      </c>
      <c r="Z338" s="13" t="n">
        <f aca="false">Y338*SQRT(AA338)</f>
        <v>18.0003472188733</v>
      </c>
      <c r="AA338" s="11" t="n">
        <v>5</v>
      </c>
      <c r="AB338" s="2" t="n">
        <v>39.48</v>
      </c>
      <c r="AC338" s="2" t="n">
        <v>14.54</v>
      </c>
      <c r="AD338" s="13" t="n">
        <f aca="false">AC338*SQRT(AE338)</f>
        <v>32.5124283928469</v>
      </c>
      <c r="AE338" s="11" t="n">
        <v>5</v>
      </c>
      <c r="AF338" s="11" t="n">
        <f aca="false">LN(AB338/X338)</f>
        <v>-0.174566130470758</v>
      </c>
      <c r="AG338" s="11" t="n">
        <f aca="false">((AD338)^2/((AB338)^2 * AE338)) + ((Z338)^2/((X338)^2 * AA338))</f>
        <v>0.16495905286499</v>
      </c>
      <c r="AH338" s="11" t="n">
        <f aca="false">1/AG338</f>
        <v>6.06211046094236</v>
      </c>
      <c r="AI338" s="11" t="n">
        <f aca="false">AH338/18</f>
        <v>0.336783914496798</v>
      </c>
      <c r="AJ338" s="11" t="n">
        <f aca="false">AF338*AI338</f>
        <v>-0.0587910647585006</v>
      </c>
      <c r="AK338" s="11" t="s">
        <v>55</v>
      </c>
      <c r="AL338" s="11" t="s">
        <v>56</v>
      </c>
      <c r="AM338" s="11" t="s">
        <v>64</v>
      </c>
      <c r="AN338" s="11" t="s">
        <v>58</v>
      </c>
      <c r="AO338" s="11" t="s">
        <v>59</v>
      </c>
      <c r="AP338" s="11" t="s">
        <v>213</v>
      </c>
      <c r="AQ338" s="11" t="s">
        <v>250</v>
      </c>
    </row>
    <row r="339" customFormat="false" ht="13.8" hidden="false" customHeight="false" outlineLevel="0" collapsed="false">
      <c r="A339" s="11" t="s">
        <v>248</v>
      </c>
      <c r="B339" s="11" t="n">
        <v>21</v>
      </c>
      <c r="C339" s="11" t="s">
        <v>249</v>
      </c>
      <c r="D339" s="11" t="n">
        <v>2014</v>
      </c>
      <c r="E339" s="11" t="s">
        <v>236</v>
      </c>
      <c r="F339" s="11" t="s">
        <v>46</v>
      </c>
      <c r="G339" s="1" t="n">
        <v>7.1</v>
      </c>
      <c r="H339" s="1" t="n">
        <v>2128</v>
      </c>
      <c r="I339" s="1" t="n">
        <f aca="false">(G339 +10) / (H339/1000)</f>
        <v>8.03571428571429</v>
      </c>
      <c r="J339" s="1" t="n">
        <v>4</v>
      </c>
      <c r="K339" s="24" t="s">
        <v>102</v>
      </c>
      <c r="L339" s="11" t="s">
        <v>89</v>
      </c>
      <c r="M339" s="11" t="s">
        <v>237</v>
      </c>
      <c r="N339" s="11" t="s">
        <v>50</v>
      </c>
      <c r="O339" s="11" t="s">
        <v>77</v>
      </c>
      <c r="P339" s="11" t="s">
        <v>91</v>
      </c>
      <c r="Q339" s="11" t="s">
        <v>78</v>
      </c>
      <c r="R339" s="11" t="n">
        <v>2</v>
      </c>
      <c r="S339" s="11" t="s">
        <v>53</v>
      </c>
      <c r="T339" s="12" t="n">
        <v>40391</v>
      </c>
      <c r="U339" s="11" t="n">
        <v>3</v>
      </c>
      <c r="V339" s="11" t="s">
        <v>106</v>
      </c>
      <c r="W339" s="11" t="n">
        <f aca="false">R339*U339</f>
        <v>6</v>
      </c>
      <c r="X339" s="2" t="n">
        <v>50.91</v>
      </c>
      <c r="Y339" s="13" t="n">
        <v>7.01000000000001</v>
      </c>
      <c r="Z339" s="13" t="n">
        <f aca="false">Y339*SQRT(AA339)</f>
        <v>15.6748365222735</v>
      </c>
      <c r="AA339" s="11" t="n">
        <v>5</v>
      </c>
      <c r="AB339" s="2" t="n">
        <v>35.84</v>
      </c>
      <c r="AC339" s="2" t="n">
        <v>11.94</v>
      </c>
      <c r="AD339" s="13" t="n">
        <f aca="false">AC339*SQRT(AE339)</f>
        <v>26.6986516513475</v>
      </c>
      <c r="AE339" s="11" t="n">
        <v>5</v>
      </c>
      <c r="AF339" s="11" t="n">
        <f aca="false">LN(AB339/X339)</f>
        <v>-0.350994779807515</v>
      </c>
      <c r="AG339" s="11" t="n">
        <f aca="false">((AD339)^2/((AB339)^2 * AE339)) + ((Z339)^2/((X339)^2 * AA339))</f>
        <v>0.129946767080695</v>
      </c>
      <c r="AH339" s="11" t="n">
        <f aca="false">1/AG339</f>
        <v>7.69545885954219</v>
      </c>
      <c r="AI339" s="11" t="n">
        <f aca="false">AH339/18</f>
        <v>0.427525492196788</v>
      </c>
      <c r="AJ339" s="11" t="n">
        <f aca="false">AF339*AI339</f>
        <v>-0.150059215995711</v>
      </c>
      <c r="AK339" s="11" t="s">
        <v>55</v>
      </c>
      <c r="AL339" s="11" t="s">
        <v>56</v>
      </c>
      <c r="AM339" s="11" t="s">
        <v>64</v>
      </c>
      <c r="AN339" s="11" t="s">
        <v>58</v>
      </c>
      <c r="AO339" s="11" t="s">
        <v>59</v>
      </c>
      <c r="AP339" s="11" t="s">
        <v>213</v>
      </c>
      <c r="AQ339" s="11" t="s">
        <v>250</v>
      </c>
    </row>
    <row r="340" customFormat="false" ht="13.8" hidden="false" customHeight="false" outlineLevel="0" collapsed="false">
      <c r="A340" s="11" t="s">
        <v>248</v>
      </c>
      <c r="B340" s="11" t="n">
        <v>21</v>
      </c>
      <c r="C340" s="11" t="s">
        <v>249</v>
      </c>
      <c r="D340" s="11" t="n">
        <v>2014</v>
      </c>
      <c r="E340" s="11" t="s">
        <v>236</v>
      </c>
      <c r="F340" s="11" t="s">
        <v>46</v>
      </c>
      <c r="G340" s="1" t="n">
        <v>7.1</v>
      </c>
      <c r="H340" s="1" t="n">
        <v>2128</v>
      </c>
      <c r="I340" s="1" t="n">
        <f aca="false">(G340 +10) / (H340/1000)</f>
        <v>8.03571428571429</v>
      </c>
      <c r="J340" s="1" t="n">
        <v>4</v>
      </c>
      <c r="K340" s="24" t="s">
        <v>102</v>
      </c>
      <c r="L340" s="11" t="s">
        <v>89</v>
      </c>
      <c r="M340" s="11" t="s">
        <v>237</v>
      </c>
      <c r="N340" s="11" t="s">
        <v>50</v>
      </c>
      <c r="O340" s="11" t="s">
        <v>77</v>
      </c>
      <c r="P340" s="11" t="s">
        <v>91</v>
      </c>
      <c r="Q340" s="11" t="s">
        <v>78</v>
      </c>
      <c r="R340" s="11" t="n">
        <v>2</v>
      </c>
      <c r="S340" s="11" t="s">
        <v>53</v>
      </c>
      <c r="T340" s="12" t="n">
        <v>40422</v>
      </c>
      <c r="U340" s="11" t="n">
        <v>3</v>
      </c>
      <c r="V340" s="11" t="s">
        <v>106</v>
      </c>
      <c r="W340" s="11" t="n">
        <f aca="false">R340*U340</f>
        <v>6</v>
      </c>
      <c r="X340" s="2" t="n">
        <v>44.94</v>
      </c>
      <c r="Y340" s="13" t="n">
        <v>10.38</v>
      </c>
      <c r="Z340" s="13" t="n">
        <f aca="false">Y340*SQRT(AA340)</f>
        <v>23.2103856064478</v>
      </c>
      <c r="AA340" s="11" t="n">
        <v>5</v>
      </c>
      <c r="AB340" s="2" t="n">
        <v>36.88</v>
      </c>
      <c r="AC340" s="2" t="n">
        <v>8.05</v>
      </c>
      <c r="AD340" s="13" t="n">
        <f aca="false">AC340*SQRT(AE340)</f>
        <v>18.0003472188733</v>
      </c>
      <c r="AE340" s="11" t="n">
        <v>5</v>
      </c>
      <c r="AF340" s="11" t="n">
        <f aca="false">LN(AB340/X340)</f>
        <v>-0.19765886806879</v>
      </c>
      <c r="AG340" s="11" t="n">
        <f aca="false">((AD340)^2/((AB340)^2 * AE340)) + ((Z340)^2/((X340)^2 * AA340))</f>
        <v>0.100993469709266</v>
      </c>
      <c r="AH340" s="11" t="n">
        <f aca="false">1/AG340</f>
        <v>9.9016303022239</v>
      </c>
      <c r="AI340" s="11" t="n">
        <f aca="false">AH340/18</f>
        <v>0.550090572345772</v>
      </c>
      <c r="AJ340" s="11" t="n">
        <f aca="false">AF340*AI340</f>
        <v>-0.108730279865178</v>
      </c>
      <c r="AK340" s="11" t="s">
        <v>55</v>
      </c>
      <c r="AL340" s="11" t="s">
        <v>56</v>
      </c>
      <c r="AM340" s="11" t="s">
        <v>64</v>
      </c>
      <c r="AN340" s="11" t="s">
        <v>58</v>
      </c>
      <c r="AO340" s="11" t="s">
        <v>59</v>
      </c>
      <c r="AP340" s="11" t="s">
        <v>213</v>
      </c>
      <c r="AQ340" s="11" t="s">
        <v>250</v>
      </c>
    </row>
    <row r="341" customFormat="false" ht="13.8" hidden="false" customHeight="false" outlineLevel="0" collapsed="false">
      <c r="A341" s="11" t="s">
        <v>248</v>
      </c>
      <c r="B341" s="11" t="n">
        <v>21</v>
      </c>
      <c r="C341" s="11" t="s">
        <v>249</v>
      </c>
      <c r="D341" s="11" t="n">
        <v>2014</v>
      </c>
      <c r="E341" s="11" t="s">
        <v>236</v>
      </c>
      <c r="F341" s="11" t="s">
        <v>46</v>
      </c>
      <c r="G341" s="1" t="n">
        <v>7.1</v>
      </c>
      <c r="H341" s="1" t="n">
        <v>2128</v>
      </c>
      <c r="I341" s="1" t="n">
        <f aca="false">(G341 +10) / (H341/1000)</f>
        <v>8.03571428571429</v>
      </c>
      <c r="J341" s="1" t="n">
        <v>4</v>
      </c>
      <c r="K341" s="24" t="s">
        <v>102</v>
      </c>
      <c r="L341" s="11" t="s">
        <v>89</v>
      </c>
      <c r="M341" s="11" t="s">
        <v>237</v>
      </c>
      <c r="N341" s="11" t="s">
        <v>50</v>
      </c>
      <c r="O341" s="11" t="s">
        <v>77</v>
      </c>
      <c r="P341" s="11" t="s">
        <v>91</v>
      </c>
      <c r="Q341" s="11" t="s">
        <v>78</v>
      </c>
      <c r="R341" s="11" t="n">
        <v>2</v>
      </c>
      <c r="S341" s="11" t="s">
        <v>53</v>
      </c>
      <c r="T341" s="12" t="n">
        <v>40483</v>
      </c>
      <c r="U341" s="11" t="n">
        <v>3</v>
      </c>
      <c r="V341" s="11" t="s">
        <v>106</v>
      </c>
      <c r="W341" s="11" t="n">
        <f aca="false">R341*U341</f>
        <v>6</v>
      </c>
      <c r="X341" s="2" t="n">
        <v>59.22</v>
      </c>
      <c r="Y341" s="13" t="n">
        <v>12.47</v>
      </c>
      <c r="Z341" s="13" t="n">
        <f aca="false">Y341*SQRT(AA341)</f>
        <v>27.8837676794224</v>
      </c>
      <c r="AA341" s="11" t="n">
        <v>5</v>
      </c>
      <c r="AB341" s="2" t="n">
        <v>39.48</v>
      </c>
      <c r="AC341" s="2" t="n">
        <v>9.87</v>
      </c>
      <c r="AD341" s="13" t="n">
        <f aca="false">AC341*SQRT(AE341)</f>
        <v>22.0699909379229</v>
      </c>
      <c r="AE341" s="11" t="n">
        <v>5</v>
      </c>
      <c r="AF341" s="11" t="n">
        <f aca="false">LN(AB341/X341)</f>
        <v>-0.405465108108164</v>
      </c>
      <c r="AG341" s="11" t="n">
        <f aca="false">((AD341)^2/((AB341)^2 * AE341)) + ((Z341)^2/((X341)^2 * AA341))</f>
        <v>0.106840042071185</v>
      </c>
      <c r="AH341" s="11" t="n">
        <f aca="false">1/AG341</f>
        <v>9.35978665502325</v>
      </c>
      <c r="AI341" s="11" t="n">
        <f aca="false">AH341/18</f>
        <v>0.519988147501292</v>
      </c>
      <c r="AJ341" s="11" t="n">
        <f aca="false">AF341*AI341</f>
        <v>-0.210837050441575</v>
      </c>
      <c r="AK341" s="11" t="s">
        <v>55</v>
      </c>
      <c r="AL341" s="11" t="s">
        <v>56</v>
      </c>
      <c r="AM341" s="11" t="s">
        <v>64</v>
      </c>
      <c r="AN341" s="11" t="s">
        <v>58</v>
      </c>
      <c r="AO341" s="11" t="s">
        <v>59</v>
      </c>
      <c r="AP341" s="11" t="s">
        <v>213</v>
      </c>
      <c r="AQ341" s="11" t="s">
        <v>250</v>
      </c>
    </row>
    <row r="342" customFormat="false" ht="13.8" hidden="false" customHeight="false" outlineLevel="0" collapsed="false">
      <c r="A342" s="11" t="s">
        <v>248</v>
      </c>
      <c r="B342" s="11" t="n">
        <v>21</v>
      </c>
      <c r="C342" s="11" t="s">
        <v>249</v>
      </c>
      <c r="D342" s="11" t="n">
        <v>2014</v>
      </c>
      <c r="E342" s="11" t="s">
        <v>236</v>
      </c>
      <c r="F342" s="11" t="s">
        <v>46</v>
      </c>
      <c r="G342" s="1" t="n">
        <v>7.1</v>
      </c>
      <c r="H342" s="1" t="n">
        <v>2128</v>
      </c>
      <c r="I342" s="1" t="n">
        <f aca="false">(G342 +10) / (H342/1000)</f>
        <v>8.03571428571429</v>
      </c>
      <c r="J342" s="1" t="n">
        <v>4</v>
      </c>
      <c r="K342" s="24" t="s">
        <v>102</v>
      </c>
      <c r="L342" s="11" t="s">
        <v>89</v>
      </c>
      <c r="M342" s="11" t="s">
        <v>237</v>
      </c>
      <c r="N342" s="11" t="s">
        <v>50</v>
      </c>
      <c r="O342" s="11" t="s">
        <v>77</v>
      </c>
      <c r="P342" s="11" t="s">
        <v>91</v>
      </c>
      <c r="Q342" s="11" t="s">
        <v>78</v>
      </c>
      <c r="R342" s="11" t="n">
        <v>2</v>
      </c>
      <c r="S342" s="11" t="s">
        <v>53</v>
      </c>
      <c r="T342" s="12" t="n">
        <v>40634</v>
      </c>
      <c r="U342" s="11" t="n">
        <v>3</v>
      </c>
      <c r="V342" s="11" t="s">
        <v>106</v>
      </c>
      <c r="W342" s="11" t="n">
        <f aca="false">R342*U342</f>
        <v>6</v>
      </c>
      <c r="X342" s="2" t="n">
        <v>35.66</v>
      </c>
      <c r="Y342" s="13" t="n">
        <v>9.11000000000001</v>
      </c>
      <c r="Z342" s="13" t="n">
        <f aca="false">Y342*SQRT(AA342)</f>
        <v>20.3705792750231</v>
      </c>
      <c r="AA342" s="11" t="n">
        <v>5</v>
      </c>
      <c r="AB342" s="2" t="n">
        <v>30.72</v>
      </c>
      <c r="AC342" s="2" t="n">
        <v>11.72</v>
      </c>
      <c r="AD342" s="13" t="n">
        <f aca="false">AC342*SQRT(AE342)</f>
        <v>26.2067166962975</v>
      </c>
      <c r="AE342" s="11" t="n">
        <v>5</v>
      </c>
      <c r="AF342" s="11" t="n">
        <f aca="false">LN(AB342/X342)</f>
        <v>-0.149115704155523</v>
      </c>
      <c r="AG342" s="11" t="n">
        <f aca="false">((AD342)^2/((AB342)^2 * AE342)) + ((Z342)^2/((X342)^2 * AA342))</f>
        <v>0.210814256376481</v>
      </c>
      <c r="AH342" s="11" t="n">
        <f aca="false">1/AG342</f>
        <v>4.74351221396601</v>
      </c>
      <c r="AI342" s="11" t="n">
        <f aca="false">AH342/18</f>
        <v>0.263528456331445</v>
      </c>
      <c r="AJ342" s="11" t="n">
        <f aca="false">AF342*AI342</f>
        <v>-0.0392962313308814</v>
      </c>
      <c r="AK342" s="11" t="s">
        <v>55</v>
      </c>
      <c r="AL342" s="11" t="s">
        <v>56</v>
      </c>
      <c r="AM342" s="11" t="s">
        <v>64</v>
      </c>
      <c r="AN342" s="11" t="s">
        <v>58</v>
      </c>
      <c r="AO342" s="11" t="s">
        <v>59</v>
      </c>
      <c r="AP342" s="11" t="s">
        <v>213</v>
      </c>
      <c r="AQ342" s="11" t="s">
        <v>250</v>
      </c>
    </row>
    <row r="343" customFormat="false" ht="13.8" hidden="false" customHeight="false" outlineLevel="0" collapsed="false">
      <c r="A343" s="11" t="s">
        <v>248</v>
      </c>
      <c r="B343" s="11" t="n">
        <v>21</v>
      </c>
      <c r="C343" s="11" t="s">
        <v>249</v>
      </c>
      <c r="D343" s="11" t="n">
        <v>2014</v>
      </c>
      <c r="E343" s="11" t="s">
        <v>236</v>
      </c>
      <c r="F343" s="11" t="s">
        <v>46</v>
      </c>
      <c r="G343" s="1" t="n">
        <v>7.1</v>
      </c>
      <c r="H343" s="1" t="n">
        <v>2128</v>
      </c>
      <c r="I343" s="1" t="n">
        <f aca="false">(G343 +10) / (H343/1000)</f>
        <v>8.03571428571429</v>
      </c>
      <c r="J343" s="1" t="n">
        <v>4</v>
      </c>
      <c r="K343" s="24" t="s">
        <v>102</v>
      </c>
      <c r="L343" s="11" t="s">
        <v>89</v>
      </c>
      <c r="M343" s="11" t="s">
        <v>237</v>
      </c>
      <c r="N343" s="11" t="s">
        <v>50</v>
      </c>
      <c r="O343" s="11" t="s">
        <v>77</v>
      </c>
      <c r="P343" s="11" t="s">
        <v>91</v>
      </c>
      <c r="Q343" s="11" t="s">
        <v>78</v>
      </c>
      <c r="R343" s="11" t="n">
        <v>2</v>
      </c>
      <c r="S343" s="11" t="s">
        <v>53</v>
      </c>
      <c r="T343" s="12" t="n">
        <v>40664</v>
      </c>
      <c r="U343" s="11" t="n">
        <v>3</v>
      </c>
      <c r="V343" s="11" t="s">
        <v>106</v>
      </c>
      <c r="W343" s="11" t="n">
        <f aca="false">R343*U343</f>
        <v>6</v>
      </c>
      <c r="X343" s="2" t="n">
        <v>33.84</v>
      </c>
      <c r="Y343" s="13" t="n">
        <v>10.41</v>
      </c>
      <c r="Z343" s="13" t="n">
        <f aca="false">Y343*SQRT(AA343)</f>
        <v>23.2774676457728</v>
      </c>
      <c r="AA343" s="11" t="n">
        <v>5</v>
      </c>
      <c r="AB343" s="2" t="n">
        <v>32.28</v>
      </c>
      <c r="AC343" s="2" t="n">
        <v>5.47</v>
      </c>
      <c r="AD343" s="13" t="n">
        <f aca="false">AC343*SQRT(AE343)</f>
        <v>12.2312918369239</v>
      </c>
      <c r="AE343" s="11" t="n">
        <v>5</v>
      </c>
      <c r="AF343" s="11" t="n">
        <f aca="false">LN(AB343/X343)</f>
        <v>-0.0471956913362745</v>
      </c>
      <c r="AG343" s="11" t="n">
        <f aca="false">((AD343)^2/((AB343)^2 * AE343)) + ((Z343)^2/((X343)^2 * AA343))</f>
        <v>0.123347514523319</v>
      </c>
      <c r="AH343" s="11" t="n">
        <f aca="false">1/AG343</f>
        <v>8.10717592376739</v>
      </c>
      <c r="AI343" s="11" t="n">
        <f aca="false">AH343/18</f>
        <v>0.450398662431522</v>
      </c>
      <c r="AJ343" s="11" t="n">
        <f aca="false">AF343*AI343</f>
        <v>-0.021256876250389</v>
      </c>
      <c r="AK343" s="11" t="s">
        <v>55</v>
      </c>
      <c r="AL343" s="11" t="s">
        <v>56</v>
      </c>
      <c r="AM343" s="11" t="s">
        <v>64</v>
      </c>
      <c r="AN343" s="11" t="s">
        <v>58</v>
      </c>
      <c r="AO343" s="11" t="s">
        <v>59</v>
      </c>
      <c r="AP343" s="11" t="s">
        <v>213</v>
      </c>
      <c r="AQ343" s="11" t="s">
        <v>250</v>
      </c>
    </row>
    <row r="344" customFormat="false" ht="13.8" hidden="false" customHeight="false" outlineLevel="0" collapsed="false">
      <c r="A344" s="11" t="s">
        <v>248</v>
      </c>
      <c r="B344" s="11" t="n">
        <v>21</v>
      </c>
      <c r="C344" s="11" t="s">
        <v>249</v>
      </c>
      <c r="D344" s="11" t="n">
        <v>2014</v>
      </c>
      <c r="E344" s="11" t="s">
        <v>236</v>
      </c>
      <c r="F344" s="11" t="s">
        <v>46</v>
      </c>
      <c r="G344" s="1" t="n">
        <v>7.1</v>
      </c>
      <c r="H344" s="1" t="n">
        <v>2128</v>
      </c>
      <c r="I344" s="1" t="n">
        <f aca="false">(G344 +10) / (H344/1000)</f>
        <v>8.03571428571429</v>
      </c>
      <c r="J344" s="1" t="n">
        <v>4</v>
      </c>
      <c r="K344" s="24" t="s">
        <v>102</v>
      </c>
      <c r="L344" s="11" t="s">
        <v>89</v>
      </c>
      <c r="M344" s="11" t="s">
        <v>237</v>
      </c>
      <c r="N344" s="11" t="s">
        <v>50</v>
      </c>
      <c r="O344" s="11" t="s">
        <v>77</v>
      </c>
      <c r="P344" s="11" t="s">
        <v>91</v>
      </c>
      <c r="Q344" s="11" t="s">
        <v>78</v>
      </c>
      <c r="R344" s="11" t="n">
        <v>2</v>
      </c>
      <c r="S344" s="11" t="s">
        <v>53</v>
      </c>
      <c r="T344" s="12" t="n">
        <v>40695</v>
      </c>
      <c r="U344" s="11" t="n">
        <v>3</v>
      </c>
      <c r="V344" s="11" t="s">
        <v>106</v>
      </c>
      <c r="W344" s="11" t="n">
        <f aca="false">R344*U344</f>
        <v>6</v>
      </c>
      <c r="X344" s="2" t="n">
        <v>33.58</v>
      </c>
      <c r="Y344" s="13" t="n">
        <v>2.34</v>
      </c>
      <c r="Z344" s="13" t="n">
        <f aca="false">Y344*SQRT(AA344)</f>
        <v>5.23239906734952</v>
      </c>
      <c r="AA344" s="11" t="n">
        <v>5</v>
      </c>
      <c r="AB344" s="2" t="n">
        <v>28.37</v>
      </c>
      <c r="AC344" s="2" t="n">
        <v>6.5</v>
      </c>
      <c r="AD344" s="13" t="n">
        <f aca="false">AC344*SQRT(AE344)</f>
        <v>14.5344418537486</v>
      </c>
      <c r="AE344" s="11" t="n">
        <v>5</v>
      </c>
      <c r="AF344" s="11" t="n">
        <f aca="false">LN(AB344/X344)</f>
        <v>-0.168598402828635</v>
      </c>
      <c r="AG344" s="11" t="n">
        <f aca="false">((AD344)^2/((AB344)^2 * AE344)) + ((Z344)^2/((X344)^2 * AA344))</f>
        <v>0.0573497102286886</v>
      </c>
      <c r="AH344" s="11" t="n">
        <f aca="false">1/AG344</f>
        <v>17.436879733348</v>
      </c>
      <c r="AI344" s="11" t="n">
        <f aca="false">AH344/18</f>
        <v>0.968715540741555</v>
      </c>
      <c r="AJ344" s="11" t="n">
        <f aca="false">AF344*AI344</f>
        <v>-0.163323892964304</v>
      </c>
      <c r="AK344" s="11" t="s">
        <v>55</v>
      </c>
      <c r="AL344" s="11" t="s">
        <v>56</v>
      </c>
      <c r="AM344" s="11" t="s">
        <v>64</v>
      </c>
      <c r="AN344" s="11" t="s">
        <v>58</v>
      </c>
      <c r="AO344" s="11" t="s">
        <v>59</v>
      </c>
      <c r="AP344" s="11" t="s">
        <v>213</v>
      </c>
      <c r="AQ344" s="11" t="s">
        <v>250</v>
      </c>
    </row>
    <row r="345" customFormat="false" ht="13.8" hidden="false" customHeight="false" outlineLevel="0" collapsed="false">
      <c r="A345" s="11" t="s">
        <v>248</v>
      </c>
      <c r="B345" s="11" t="n">
        <v>21</v>
      </c>
      <c r="C345" s="11" t="s">
        <v>249</v>
      </c>
      <c r="D345" s="11" t="n">
        <v>2014</v>
      </c>
      <c r="E345" s="11" t="s">
        <v>236</v>
      </c>
      <c r="F345" s="11" t="s">
        <v>46</v>
      </c>
      <c r="G345" s="1" t="n">
        <v>7.1</v>
      </c>
      <c r="H345" s="1" t="n">
        <v>2128</v>
      </c>
      <c r="I345" s="1" t="n">
        <f aca="false">(G345 +10) / (H345/1000)</f>
        <v>8.03571428571429</v>
      </c>
      <c r="J345" s="1" t="n">
        <v>4</v>
      </c>
      <c r="K345" s="24" t="s">
        <v>102</v>
      </c>
      <c r="L345" s="11" t="s">
        <v>89</v>
      </c>
      <c r="M345" s="11" t="s">
        <v>237</v>
      </c>
      <c r="N345" s="11" t="s">
        <v>50</v>
      </c>
      <c r="O345" s="11" t="s">
        <v>77</v>
      </c>
      <c r="P345" s="11" t="s">
        <v>91</v>
      </c>
      <c r="Q345" s="11" t="s">
        <v>78</v>
      </c>
      <c r="R345" s="11" t="n">
        <v>2</v>
      </c>
      <c r="S345" s="11" t="s">
        <v>53</v>
      </c>
      <c r="T345" s="12" t="n">
        <v>40725</v>
      </c>
      <c r="U345" s="11" t="n">
        <v>3</v>
      </c>
      <c r="V345" s="11" t="s">
        <v>106</v>
      </c>
      <c r="W345" s="11" t="n">
        <f aca="false">R345*U345</f>
        <v>6</v>
      </c>
      <c r="X345" s="2" t="n">
        <v>33.84</v>
      </c>
      <c r="Y345" s="13" t="n">
        <v>9.63</v>
      </c>
      <c r="Z345" s="13" t="n">
        <f aca="false">Y345*SQRT(AA345)</f>
        <v>21.533334623323</v>
      </c>
      <c r="AA345" s="11" t="n">
        <v>5</v>
      </c>
      <c r="AB345" s="2" t="n">
        <v>33.84</v>
      </c>
      <c r="AC345" s="2" t="n">
        <v>11.71</v>
      </c>
      <c r="AD345" s="13" t="n">
        <f aca="false">AC345*SQRT(AE345)</f>
        <v>26.1843560165225</v>
      </c>
      <c r="AE345" s="11" t="n">
        <v>5</v>
      </c>
      <c r="AF345" s="11" t="n">
        <f aca="false">LN(AB345/X345)</f>
        <v>0</v>
      </c>
      <c r="AG345" s="11" t="n">
        <f aca="false">((AD345)^2/((AB345)^2 * AE345)) + ((Z345)^2/((X345)^2 * AA345))</f>
        <v>0.200726440375791</v>
      </c>
      <c r="AH345" s="11" t="n">
        <f aca="false">1/AG345</f>
        <v>4.98190471632858</v>
      </c>
      <c r="AI345" s="11" t="n">
        <f aca="false">AH345/18</f>
        <v>0.276772484240476</v>
      </c>
      <c r="AJ345" s="11" t="n">
        <f aca="false">AF345*AI345</f>
        <v>0</v>
      </c>
      <c r="AK345" s="11" t="s">
        <v>55</v>
      </c>
      <c r="AL345" s="11" t="s">
        <v>56</v>
      </c>
      <c r="AM345" s="11" t="s">
        <v>64</v>
      </c>
      <c r="AN345" s="11" t="s">
        <v>58</v>
      </c>
      <c r="AO345" s="11" t="s">
        <v>59</v>
      </c>
      <c r="AP345" s="11" t="s">
        <v>213</v>
      </c>
      <c r="AQ345" s="11" t="s">
        <v>250</v>
      </c>
    </row>
    <row r="346" customFormat="false" ht="13.8" hidden="false" customHeight="false" outlineLevel="0" collapsed="false">
      <c r="A346" s="11" t="s">
        <v>248</v>
      </c>
      <c r="B346" s="11" t="n">
        <v>21</v>
      </c>
      <c r="C346" s="11" t="s">
        <v>249</v>
      </c>
      <c r="D346" s="11" t="n">
        <v>2014</v>
      </c>
      <c r="E346" s="11" t="s">
        <v>236</v>
      </c>
      <c r="F346" s="11" t="s">
        <v>46</v>
      </c>
      <c r="G346" s="1" t="n">
        <v>7.1</v>
      </c>
      <c r="H346" s="1" t="n">
        <v>2128</v>
      </c>
      <c r="I346" s="1" t="n">
        <f aca="false">(G346 +10) / (H346/1000)</f>
        <v>8.03571428571429</v>
      </c>
      <c r="J346" s="1" t="n">
        <v>4</v>
      </c>
      <c r="K346" s="24" t="s">
        <v>102</v>
      </c>
      <c r="L346" s="11" t="s">
        <v>89</v>
      </c>
      <c r="M346" s="11" t="s">
        <v>237</v>
      </c>
      <c r="N346" s="11" t="s">
        <v>50</v>
      </c>
      <c r="O346" s="11" t="s">
        <v>77</v>
      </c>
      <c r="P346" s="11" t="s">
        <v>91</v>
      </c>
      <c r="Q346" s="11" t="s">
        <v>78</v>
      </c>
      <c r="R346" s="11" t="n">
        <v>2</v>
      </c>
      <c r="S346" s="11" t="s">
        <v>53</v>
      </c>
      <c r="T346" s="12" t="n">
        <v>40756</v>
      </c>
      <c r="U346" s="11" t="n">
        <v>3</v>
      </c>
      <c r="V346" s="11" t="s">
        <v>106</v>
      </c>
      <c r="W346" s="11" t="n">
        <f aca="false">R346*U346</f>
        <v>6</v>
      </c>
      <c r="X346" s="2" t="n">
        <v>41.13</v>
      </c>
      <c r="Y346" s="13" t="n">
        <v>7.29</v>
      </c>
      <c r="Z346" s="13" t="n">
        <f aca="false">Y346*SQRT(AA346)</f>
        <v>16.3009355559735</v>
      </c>
      <c r="AA346" s="11" t="n">
        <v>5</v>
      </c>
      <c r="AB346" s="2" t="n">
        <v>30.46</v>
      </c>
      <c r="AC346" s="2" t="n">
        <v>9.64</v>
      </c>
      <c r="AD346" s="13" t="n">
        <f aca="false">AC346*SQRT(AE346)</f>
        <v>21.555695303098</v>
      </c>
      <c r="AE346" s="11" t="n">
        <v>5</v>
      </c>
      <c r="AF346" s="11" t="n">
        <f aca="false">LN(AB346/X346)</f>
        <v>-0.300323434775317</v>
      </c>
      <c r="AG346" s="11" t="n">
        <f aca="false">((AD346)^2/((AB346)^2 * AE346)) + ((Z346)^2/((X346)^2 * AA346))</f>
        <v>0.131575030866459</v>
      </c>
      <c r="AH346" s="11" t="n">
        <f aca="false">1/AG346</f>
        <v>7.60022622388698</v>
      </c>
      <c r="AI346" s="11" t="n">
        <f aca="false">AH346/18</f>
        <v>0.422234790215943</v>
      </c>
      <c r="AJ346" s="11" t="n">
        <f aca="false">AF346*AI346</f>
        <v>-0.126807002479287</v>
      </c>
      <c r="AK346" s="11" t="s">
        <v>55</v>
      </c>
      <c r="AL346" s="11" t="s">
        <v>56</v>
      </c>
      <c r="AM346" s="11" t="s">
        <v>64</v>
      </c>
      <c r="AN346" s="11" t="s">
        <v>58</v>
      </c>
      <c r="AO346" s="11" t="s">
        <v>59</v>
      </c>
      <c r="AP346" s="11" t="s">
        <v>213</v>
      </c>
      <c r="AQ346" s="11" t="s">
        <v>250</v>
      </c>
    </row>
    <row r="347" customFormat="false" ht="13.8" hidden="false" customHeight="false" outlineLevel="0" collapsed="false">
      <c r="A347" s="11" t="s">
        <v>248</v>
      </c>
      <c r="B347" s="11" t="n">
        <v>21</v>
      </c>
      <c r="C347" s="11" t="s">
        <v>249</v>
      </c>
      <c r="D347" s="11" t="n">
        <v>2014</v>
      </c>
      <c r="E347" s="11" t="s">
        <v>236</v>
      </c>
      <c r="F347" s="11" t="s">
        <v>46</v>
      </c>
      <c r="G347" s="1" t="n">
        <v>7.1</v>
      </c>
      <c r="H347" s="1" t="n">
        <v>2128</v>
      </c>
      <c r="I347" s="1" t="n">
        <f aca="false">(G347 +10) / (H347/1000)</f>
        <v>8.03571428571429</v>
      </c>
      <c r="J347" s="1" t="n">
        <v>4</v>
      </c>
      <c r="K347" s="24" t="s">
        <v>102</v>
      </c>
      <c r="L347" s="11" t="s">
        <v>89</v>
      </c>
      <c r="M347" s="11" t="s">
        <v>237</v>
      </c>
      <c r="N347" s="11" t="s">
        <v>50</v>
      </c>
      <c r="O347" s="11" t="s">
        <v>77</v>
      </c>
      <c r="P347" s="11" t="s">
        <v>91</v>
      </c>
      <c r="Q347" s="11" t="s">
        <v>78</v>
      </c>
      <c r="R347" s="11" t="n">
        <v>2</v>
      </c>
      <c r="S347" s="11" t="s">
        <v>53</v>
      </c>
      <c r="T347" s="12" t="n">
        <v>40787</v>
      </c>
      <c r="U347" s="11" t="n">
        <v>3</v>
      </c>
      <c r="V347" s="11" t="s">
        <v>106</v>
      </c>
      <c r="W347" s="11" t="n">
        <f aca="false">R347*U347</f>
        <v>6</v>
      </c>
      <c r="X347" s="2" t="n">
        <v>42.69</v>
      </c>
      <c r="Y347" s="13" t="n">
        <v>20.04</v>
      </c>
      <c r="Z347" s="13" t="n">
        <f aca="false">Y347*SQRT(AA347)</f>
        <v>44.8108022690958</v>
      </c>
      <c r="AA347" s="11" t="n">
        <v>5</v>
      </c>
      <c r="AB347" s="2" t="n">
        <v>27.85</v>
      </c>
      <c r="AC347" s="2" t="n">
        <v>11.19</v>
      </c>
      <c r="AD347" s="13" t="n">
        <f aca="false">AC347*SQRT(AE347)</f>
        <v>25.0216006682226</v>
      </c>
      <c r="AE347" s="11" t="n">
        <v>5</v>
      </c>
      <c r="AF347" s="11" t="n">
        <f aca="false">LN(AB347/X347)</f>
        <v>-0.427131734396578</v>
      </c>
      <c r="AG347" s="11" t="n">
        <f aca="false">((AD347)^2/((AB347)^2 * AE347)) + ((Z347)^2/((X347)^2 * AA347))</f>
        <v>0.381804746177631</v>
      </c>
      <c r="AH347" s="11" t="n">
        <f aca="false">1/AG347</f>
        <v>2.61913978286367</v>
      </c>
      <c r="AI347" s="11" t="n">
        <f aca="false">AH347/18</f>
        <v>0.145507765714648</v>
      </c>
      <c r="AJ347" s="11" t="n">
        <f aca="false">AF347*AI347</f>
        <v>-0.0621509843378687</v>
      </c>
      <c r="AK347" s="11" t="s">
        <v>55</v>
      </c>
      <c r="AL347" s="11" t="s">
        <v>56</v>
      </c>
      <c r="AM347" s="11" t="s">
        <v>64</v>
      </c>
      <c r="AN347" s="11" t="s">
        <v>58</v>
      </c>
      <c r="AO347" s="11" t="s">
        <v>59</v>
      </c>
      <c r="AP347" s="11" t="s">
        <v>213</v>
      </c>
      <c r="AQ347" s="11" t="s">
        <v>250</v>
      </c>
    </row>
    <row r="348" customFormat="false" ht="13.8" hidden="false" customHeight="false" outlineLevel="0" collapsed="false">
      <c r="A348" s="11" t="s">
        <v>248</v>
      </c>
      <c r="B348" s="11" t="n">
        <v>21</v>
      </c>
      <c r="C348" s="11" t="s">
        <v>249</v>
      </c>
      <c r="D348" s="11" t="n">
        <v>2014</v>
      </c>
      <c r="E348" s="11" t="s">
        <v>236</v>
      </c>
      <c r="F348" s="11" t="s">
        <v>46</v>
      </c>
      <c r="G348" s="1" t="n">
        <v>7.1</v>
      </c>
      <c r="H348" s="1" t="n">
        <v>2128</v>
      </c>
      <c r="I348" s="1" t="n">
        <f aca="false">(G348 +10) / (H348/1000)</f>
        <v>8.03571428571429</v>
      </c>
      <c r="J348" s="1" t="n">
        <v>4</v>
      </c>
      <c r="K348" s="24" t="s">
        <v>102</v>
      </c>
      <c r="L348" s="11" t="s">
        <v>89</v>
      </c>
      <c r="M348" s="11" t="s">
        <v>237</v>
      </c>
      <c r="N348" s="11" t="s">
        <v>50</v>
      </c>
      <c r="O348" s="11" t="s">
        <v>77</v>
      </c>
      <c r="P348" s="11" t="s">
        <v>91</v>
      </c>
      <c r="Q348" s="11" t="s">
        <v>78</v>
      </c>
      <c r="R348" s="11" t="n">
        <v>2</v>
      </c>
      <c r="S348" s="11" t="s">
        <v>53</v>
      </c>
      <c r="T348" s="12" t="n">
        <v>40817</v>
      </c>
      <c r="U348" s="11" t="n">
        <v>3</v>
      </c>
      <c r="V348" s="11" t="s">
        <v>106</v>
      </c>
      <c r="W348" s="11" t="n">
        <f aca="false">R348*U348</f>
        <v>6</v>
      </c>
      <c r="X348" s="2" t="n">
        <v>37.74</v>
      </c>
      <c r="Y348" s="13" t="n">
        <v>8.85</v>
      </c>
      <c r="Z348" s="13" t="n">
        <f aca="false">Y348*SQRT(AA348)</f>
        <v>19.7892016008731</v>
      </c>
      <c r="AA348" s="11" t="n">
        <v>5</v>
      </c>
      <c r="AB348" s="2" t="n">
        <v>32.28</v>
      </c>
      <c r="AC348" s="2" t="n">
        <v>8.85</v>
      </c>
      <c r="AD348" s="13" t="n">
        <f aca="false">AC348*SQRT(AE348)</f>
        <v>19.7892016008731</v>
      </c>
      <c r="AE348" s="11" t="n">
        <v>5</v>
      </c>
      <c r="AF348" s="11" t="n">
        <f aca="false">LN(AB348/X348)</f>
        <v>-0.156272696538656</v>
      </c>
      <c r="AG348" s="11" t="n">
        <f aca="false">((AD348)^2/((AB348)^2 * AE348)) + ((Z348)^2/((X348)^2 * AA348))</f>
        <v>0.130155539629117</v>
      </c>
      <c r="AH348" s="11" t="n">
        <f aca="false">1/AG348</f>
        <v>7.68311516243978</v>
      </c>
      <c r="AI348" s="11" t="n">
        <f aca="false">AH348/18</f>
        <v>0.426839731246654</v>
      </c>
      <c r="AJ348" s="11" t="n">
        <f aca="false">AF348*AI348</f>
        <v>-0.0667033957917499</v>
      </c>
      <c r="AK348" s="11" t="s">
        <v>55</v>
      </c>
      <c r="AL348" s="11" t="s">
        <v>56</v>
      </c>
      <c r="AM348" s="11" t="s">
        <v>64</v>
      </c>
      <c r="AN348" s="11" t="s">
        <v>58</v>
      </c>
      <c r="AO348" s="11" t="s">
        <v>59</v>
      </c>
      <c r="AP348" s="11" t="s">
        <v>213</v>
      </c>
      <c r="AQ348" s="11" t="s">
        <v>250</v>
      </c>
    </row>
    <row r="349" customFormat="false" ht="13.8" hidden="false" customHeight="false" outlineLevel="0" collapsed="false">
      <c r="A349" s="11" t="s">
        <v>248</v>
      </c>
      <c r="B349" s="11" t="n">
        <v>21</v>
      </c>
      <c r="C349" s="11" t="s">
        <v>249</v>
      </c>
      <c r="D349" s="11" t="n">
        <v>2014</v>
      </c>
      <c r="E349" s="11" t="s">
        <v>236</v>
      </c>
      <c r="F349" s="11" t="s">
        <v>46</v>
      </c>
      <c r="G349" s="1" t="n">
        <v>7.1</v>
      </c>
      <c r="H349" s="1" t="n">
        <v>2128</v>
      </c>
      <c r="I349" s="1" t="n">
        <f aca="false">(G349 +10) / (H349/1000)</f>
        <v>8.03571428571429</v>
      </c>
      <c r="J349" s="1" t="n">
        <v>4</v>
      </c>
      <c r="K349" s="24" t="s">
        <v>102</v>
      </c>
      <c r="L349" s="11" t="s">
        <v>89</v>
      </c>
      <c r="M349" s="11" t="s">
        <v>237</v>
      </c>
      <c r="N349" s="11" t="s">
        <v>50</v>
      </c>
      <c r="O349" s="11" t="s">
        <v>77</v>
      </c>
      <c r="P349" s="11" t="s">
        <v>91</v>
      </c>
      <c r="Q349" s="11" t="s">
        <v>78</v>
      </c>
      <c r="R349" s="11" t="n">
        <v>2</v>
      </c>
      <c r="S349" s="11" t="s">
        <v>53</v>
      </c>
      <c r="T349" s="12" t="n">
        <v>39934</v>
      </c>
      <c r="U349" s="11" t="n">
        <v>3</v>
      </c>
      <c r="V349" s="11" t="s">
        <v>106</v>
      </c>
      <c r="W349" s="11" t="n">
        <f aca="false">R349*U349</f>
        <v>6</v>
      </c>
      <c r="X349" s="13" t="n">
        <v>367.47</v>
      </c>
      <c r="Y349" s="13" t="n">
        <v>29.32</v>
      </c>
      <c r="Z349" s="13" t="n">
        <f aca="false">Y349*SQRT(AA349)</f>
        <v>65.5615131002938</v>
      </c>
      <c r="AA349" s="11" t="n">
        <v>5</v>
      </c>
      <c r="AB349" s="2" t="n">
        <v>332.65</v>
      </c>
      <c r="AC349" s="2" t="n">
        <v>62.32</v>
      </c>
      <c r="AD349" s="13" t="n">
        <f aca="false">AC349*SQRT(AE349)</f>
        <v>139.351756357787</v>
      </c>
      <c r="AE349" s="11" t="n">
        <v>5</v>
      </c>
      <c r="AF349" s="11" t="n">
        <f aca="false">LN(AB349/X349)</f>
        <v>-0.0995507964798073</v>
      </c>
      <c r="AG349" s="11" t="n">
        <f aca="false">((AD349)^2/((AB349)^2 * AE349)) + ((Z349)^2/((X349)^2 * AA349))</f>
        <v>0.0414640518633988</v>
      </c>
      <c r="AH349" s="11" t="n">
        <f aca="false">1/AG349</f>
        <v>24.1172764131795</v>
      </c>
      <c r="AI349" s="11" t="n">
        <f aca="false">AH349/18</f>
        <v>1.33984868962108</v>
      </c>
      <c r="AJ349" s="11" t="n">
        <f aca="false">AF349*AI349</f>
        <v>-0.133383004214205</v>
      </c>
      <c r="AK349" s="11" t="s">
        <v>55</v>
      </c>
      <c r="AL349" s="11" t="s">
        <v>56</v>
      </c>
      <c r="AM349" s="11" t="s">
        <v>127</v>
      </c>
      <c r="AN349" s="11" t="s">
        <v>58</v>
      </c>
      <c r="AO349" s="11" t="s">
        <v>59</v>
      </c>
      <c r="AP349" s="11" t="s">
        <v>213</v>
      </c>
      <c r="AQ349" s="11" t="s">
        <v>250</v>
      </c>
    </row>
    <row r="350" customFormat="false" ht="13.8" hidden="false" customHeight="false" outlineLevel="0" collapsed="false">
      <c r="A350" s="11" t="s">
        <v>248</v>
      </c>
      <c r="B350" s="11" t="n">
        <v>21</v>
      </c>
      <c r="C350" s="11" t="s">
        <v>249</v>
      </c>
      <c r="D350" s="11" t="n">
        <v>2014</v>
      </c>
      <c r="E350" s="11" t="s">
        <v>236</v>
      </c>
      <c r="F350" s="11" t="s">
        <v>46</v>
      </c>
      <c r="G350" s="1" t="n">
        <v>7.1</v>
      </c>
      <c r="H350" s="1" t="n">
        <v>2128</v>
      </c>
      <c r="I350" s="1" t="n">
        <f aca="false">(G350 +10) / (H350/1000)</f>
        <v>8.03571428571429</v>
      </c>
      <c r="J350" s="1" t="n">
        <v>4</v>
      </c>
      <c r="K350" s="24" t="s">
        <v>102</v>
      </c>
      <c r="L350" s="11" t="s">
        <v>89</v>
      </c>
      <c r="M350" s="11" t="s">
        <v>237</v>
      </c>
      <c r="N350" s="11" t="s">
        <v>50</v>
      </c>
      <c r="O350" s="11" t="s">
        <v>77</v>
      </c>
      <c r="P350" s="11" t="s">
        <v>91</v>
      </c>
      <c r="Q350" s="11" t="s">
        <v>78</v>
      </c>
      <c r="R350" s="11" t="n">
        <v>2</v>
      </c>
      <c r="S350" s="11" t="s">
        <v>53</v>
      </c>
      <c r="T350" s="12" t="n">
        <v>39965</v>
      </c>
      <c r="U350" s="11" t="n">
        <v>3</v>
      </c>
      <c r="V350" s="11" t="s">
        <v>106</v>
      </c>
      <c r="W350" s="11" t="n">
        <f aca="false">R350*U350</f>
        <v>6</v>
      </c>
      <c r="X350" s="13" t="n">
        <v>321.65</v>
      </c>
      <c r="Y350" s="13" t="n">
        <v>34.82</v>
      </c>
      <c r="Z350" s="13" t="n">
        <f aca="false">Y350*SQRT(AA350)</f>
        <v>77.8598869765428</v>
      </c>
      <c r="AA350" s="11" t="n">
        <v>5</v>
      </c>
      <c r="AB350" s="2" t="n">
        <v>360.14</v>
      </c>
      <c r="AC350" s="2" t="n">
        <v>98.97</v>
      </c>
      <c r="AD350" s="13" t="n">
        <f aca="false">AC350*SQRT(AE350)</f>
        <v>221.303647733154</v>
      </c>
      <c r="AE350" s="11" t="n">
        <v>5</v>
      </c>
      <c r="AF350" s="11" t="n">
        <f aca="false">LN(AB350/X350)</f>
        <v>0.11302884688435</v>
      </c>
      <c r="AG350" s="11" t="n">
        <f aca="false">((AD350)^2/((AB350)^2 * AE350)) + ((Z350)^2/((X350)^2 * AA350))</f>
        <v>0.0872394205157706</v>
      </c>
      <c r="AH350" s="11" t="n">
        <f aca="false">1/AG350</f>
        <v>11.462707960322</v>
      </c>
      <c r="AI350" s="11" t="n">
        <f aca="false">AH350/18</f>
        <v>0.636817108906776</v>
      </c>
      <c r="AJ350" s="11" t="n">
        <f aca="false">AF350*AI350</f>
        <v>0.0719787034959585</v>
      </c>
      <c r="AK350" s="11" t="s">
        <v>55</v>
      </c>
      <c r="AL350" s="11" t="s">
        <v>56</v>
      </c>
      <c r="AM350" s="11" t="s">
        <v>127</v>
      </c>
      <c r="AN350" s="11" t="s">
        <v>58</v>
      </c>
      <c r="AO350" s="11" t="s">
        <v>59</v>
      </c>
      <c r="AP350" s="11" t="s">
        <v>213</v>
      </c>
      <c r="AQ350" s="11" t="s">
        <v>250</v>
      </c>
    </row>
    <row r="351" customFormat="false" ht="13.8" hidden="false" customHeight="false" outlineLevel="0" collapsed="false">
      <c r="A351" s="11" t="s">
        <v>248</v>
      </c>
      <c r="B351" s="11" t="n">
        <v>21</v>
      </c>
      <c r="C351" s="11" t="s">
        <v>249</v>
      </c>
      <c r="D351" s="11" t="n">
        <v>2014</v>
      </c>
      <c r="E351" s="11" t="s">
        <v>236</v>
      </c>
      <c r="F351" s="11" t="s">
        <v>46</v>
      </c>
      <c r="G351" s="1" t="n">
        <v>7.1</v>
      </c>
      <c r="H351" s="1" t="n">
        <v>2128</v>
      </c>
      <c r="I351" s="1" t="n">
        <f aca="false">(G351 +10) / (H351/1000)</f>
        <v>8.03571428571429</v>
      </c>
      <c r="J351" s="1" t="n">
        <v>4</v>
      </c>
      <c r="K351" s="24" t="s">
        <v>102</v>
      </c>
      <c r="L351" s="11" t="s">
        <v>89</v>
      </c>
      <c r="M351" s="11" t="s">
        <v>237</v>
      </c>
      <c r="N351" s="11" t="s">
        <v>50</v>
      </c>
      <c r="O351" s="11" t="s">
        <v>77</v>
      </c>
      <c r="P351" s="11" t="s">
        <v>91</v>
      </c>
      <c r="Q351" s="11" t="s">
        <v>78</v>
      </c>
      <c r="R351" s="11" t="n">
        <v>2</v>
      </c>
      <c r="S351" s="11" t="s">
        <v>53</v>
      </c>
      <c r="T351" s="12" t="n">
        <v>39995</v>
      </c>
      <c r="U351" s="11" t="n">
        <v>3</v>
      </c>
      <c r="V351" s="11" t="s">
        <v>106</v>
      </c>
      <c r="W351" s="11" t="n">
        <f aca="false">R351*U351</f>
        <v>6</v>
      </c>
      <c r="X351" s="13" t="n">
        <v>449.94</v>
      </c>
      <c r="Y351" s="13" t="n">
        <v>106.3</v>
      </c>
      <c r="Z351" s="13" t="n">
        <f aca="false">Y351*SQRT(AA351)</f>
        <v>237.694026008228</v>
      </c>
      <c r="AA351" s="11" t="n">
        <v>5</v>
      </c>
      <c r="AB351" s="2" t="n">
        <v>460.94</v>
      </c>
      <c r="AC351" s="2" t="n">
        <v>75.14</v>
      </c>
      <c r="AD351" s="13" t="n">
        <f aca="false">AC351*SQRT(AE351)</f>
        <v>168.018147829334</v>
      </c>
      <c r="AE351" s="11" t="n">
        <v>5</v>
      </c>
      <c r="AF351" s="11" t="n">
        <f aca="false">LN(AB351/X351)</f>
        <v>0.0241536421409915</v>
      </c>
      <c r="AG351" s="11" t="n">
        <f aca="false">((AD351)^2/((AB351)^2 * AE351)) + ((Z351)^2/((X351)^2 * AA351))</f>
        <v>0.0823896168724679</v>
      </c>
      <c r="AH351" s="11" t="n">
        <f aca="false">1/AG351</f>
        <v>12.1374517561832</v>
      </c>
      <c r="AI351" s="11" t="n">
        <f aca="false">AH351/18</f>
        <v>0.674302875343513</v>
      </c>
      <c r="AJ351" s="11" t="n">
        <f aca="false">AF351*AI351</f>
        <v>0.0162868703456888</v>
      </c>
      <c r="AK351" s="11" t="s">
        <v>55</v>
      </c>
      <c r="AL351" s="11" t="s">
        <v>56</v>
      </c>
      <c r="AM351" s="11" t="s">
        <v>127</v>
      </c>
      <c r="AN351" s="11" t="s">
        <v>58</v>
      </c>
      <c r="AO351" s="11" t="s">
        <v>59</v>
      </c>
      <c r="AP351" s="11" t="s">
        <v>213</v>
      </c>
      <c r="AQ351" s="11" t="s">
        <v>250</v>
      </c>
    </row>
    <row r="352" customFormat="false" ht="13.8" hidden="false" customHeight="false" outlineLevel="0" collapsed="false">
      <c r="A352" s="11" t="s">
        <v>248</v>
      </c>
      <c r="B352" s="11" t="n">
        <v>21</v>
      </c>
      <c r="C352" s="11" t="s">
        <v>249</v>
      </c>
      <c r="D352" s="11" t="n">
        <v>2014</v>
      </c>
      <c r="E352" s="11" t="s">
        <v>236</v>
      </c>
      <c r="F352" s="11" t="s">
        <v>46</v>
      </c>
      <c r="G352" s="1" t="n">
        <v>7.1</v>
      </c>
      <c r="H352" s="1" t="n">
        <v>2128</v>
      </c>
      <c r="I352" s="1" t="n">
        <f aca="false">(G352 +10) / (H352/1000)</f>
        <v>8.03571428571429</v>
      </c>
      <c r="J352" s="1" t="n">
        <v>4</v>
      </c>
      <c r="K352" s="24" t="s">
        <v>102</v>
      </c>
      <c r="L352" s="11" t="s">
        <v>89</v>
      </c>
      <c r="M352" s="11" t="s">
        <v>237</v>
      </c>
      <c r="N352" s="11" t="s">
        <v>50</v>
      </c>
      <c r="O352" s="11" t="s">
        <v>77</v>
      </c>
      <c r="P352" s="11" t="s">
        <v>91</v>
      </c>
      <c r="Q352" s="11" t="s">
        <v>78</v>
      </c>
      <c r="R352" s="11" t="n">
        <v>2</v>
      </c>
      <c r="S352" s="11" t="s">
        <v>53</v>
      </c>
      <c r="T352" s="12" t="n">
        <v>40026</v>
      </c>
      <c r="U352" s="11" t="n">
        <v>3</v>
      </c>
      <c r="V352" s="11" t="s">
        <v>106</v>
      </c>
      <c r="W352" s="11" t="n">
        <f aca="false">R352*U352</f>
        <v>6</v>
      </c>
      <c r="X352" s="13" t="n">
        <v>438.95</v>
      </c>
      <c r="Y352" s="13" t="n">
        <v>113.63</v>
      </c>
      <c r="Z352" s="13" t="n">
        <f aca="false">Y352*SQRT(AA352)</f>
        <v>254.084404283301</v>
      </c>
      <c r="AA352" s="11" t="n">
        <v>5</v>
      </c>
      <c r="AB352" s="2" t="n">
        <v>411.45</v>
      </c>
      <c r="AC352" s="2" t="n">
        <v>98.96</v>
      </c>
      <c r="AD352" s="13" t="n">
        <f aca="false">AC352*SQRT(AE352)</f>
        <v>221.281287053379</v>
      </c>
      <c r="AE352" s="11" t="n">
        <v>5</v>
      </c>
      <c r="AF352" s="11" t="n">
        <f aca="false">LN(AB352/X352)</f>
        <v>-0.0646980053204958</v>
      </c>
      <c r="AG352" s="11" t="n">
        <f aca="false">((AD352)^2/((AB352)^2 * AE352)) + ((Z352)^2/((X352)^2 * AA352))</f>
        <v>0.124860099267321</v>
      </c>
      <c r="AH352" s="11" t="n">
        <f aca="false">1/AG352</f>
        <v>8.00896367909364</v>
      </c>
      <c r="AI352" s="11" t="n">
        <f aca="false">AH352/18</f>
        <v>0.444942426616313</v>
      </c>
      <c r="AJ352" s="11" t="n">
        <f aca="false">AF352*AI352</f>
        <v>-0.0287868874845365</v>
      </c>
      <c r="AK352" s="11" t="s">
        <v>55</v>
      </c>
      <c r="AL352" s="11" t="s">
        <v>56</v>
      </c>
      <c r="AM352" s="11" t="s">
        <v>127</v>
      </c>
      <c r="AN352" s="11" t="s">
        <v>58</v>
      </c>
      <c r="AO352" s="11" t="s">
        <v>59</v>
      </c>
      <c r="AP352" s="11" t="s">
        <v>213</v>
      </c>
      <c r="AQ352" s="11" t="s">
        <v>250</v>
      </c>
    </row>
    <row r="353" customFormat="false" ht="13.8" hidden="false" customHeight="false" outlineLevel="0" collapsed="false">
      <c r="A353" s="11" t="s">
        <v>248</v>
      </c>
      <c r="B353" s="11" t="n">
        <v>21</v>
      </c>
      <c r="C353" s="11" t="s">
        <v>249</v>
      </c>
      <c r="D353" s="11" t="n">
        <v>2014</v>
      </c>
      <c r="E353" s="11" t="s">
        <v>236</v>
      </c>
      <c r="F353" s="11" t="s">
        <v>46</v>
      </c>
      <c r="G353" s="1" t="n">
        <v>7.1</v>
      </c>
      <c r="H353" s="1" t="n">
        <v>2128</v>
      </c>
      <c r="I353" s="1" t="n">
        <f aca="false">(G353 +10) / (H353/1000)</f>
        <v>8.03571428571429</v>
      </c>
      <c r="J353" s="1" t="n">
        <v>4</v>
      </c>
      <c r="K353" s="24" t="s">
        <v>102</v>
      </c>
      <c r="L353" s="11" t="s">
        <v>89</v>
      </c>
      <c r="M353" s="11" t="s">
        <v>237</v>
      </c>
      <c r="N353" s="11" t="s">
        <v>50</v>
      </c>
      <c r="O353" s="11" t="s">
        <v>77</v>
      </c>
      <c r="P353" s="11" t="s">
        <v>91</v>
      </c>
      <c r="Q353" s="11" t="s">
        <v>78</v>
      </c>
      <c r="R353" s="11" t="n">
        <v>2</v>
      </c>
      <c r="S353" s="11" t="s">
        <v>53</v>
      </c>
      <c r="T353" s="12" t="n">
        <v>40057</v>
      </c>
      <c r="U353" s="11" t="n">
        <v>3</v>
      </c>
      <c r="V353" s="11" t="s">
        <v>106</v>
      </c>
      <c r="W353" s="11" t="n">
        <f aca="false">R353*U353</f>
        <v>6</v>
      </c>
      <c r="X353" s="13" t="n">
        <v>358.3</v>
      </c>
      <c r="Y353" s="13" t="n">
        <v>58.65</v>
      </c>
      <c r="Z353" s="13" t="n">
        <f aca="false">Y353*SQRT(AA353)</f>
        <v>131.145386880363</v>
      </c>
      <c r="AA353" s="11" t="n">
        <v>5</v>
      </c>
      <c r="AB353" s="2" t="n">
        <v>394.96</v>
      </c>
      <c r="AC353" s="2" t="n">
        <v>87.97</v>
      </c>
      <c r="AD353" s="13" t="n">
        <f aca="false">AC353*SQRT(AE353)</f>
        <v>196.706899980656</v>
      </c>
      <c r="AE353" s="11" t="n">
        <v>5</v>
      </c>
      <c r="AF353" s="11" t="n">
        <f aca="false">LN(AB353/X353)</f>
        <v>0.0974138696396992</v>
      </c>
      <c r="AG353" s="11" t="n">
        <f aca="false">((AD353)^2/((AB353)^2 * AE353)) + ((Z353)^2/((X353)^2 * AA353))</f>
        <v>0.0764035836616717</v>
      </c>
      <c r="AH353" s="11" t="n">
        <f aca="false">1/AG353</f>
        <v>13.0883913041065</v>
      </c>
      <c r="AI353" s="11" t="n">
        <f aca="false">AH353/18</f>
        <v>0.727132850228141</v>
      </c>
      <c r="AJ353" s="11" t="n">
        <f aca="false">AF353*AI353</f>
        <v>0.070832824682867</v>
      </c>
      <c r="AK353" s="11" t="s">
        <v>55</v>
      </c>
      <c r="AL353" s="11" t="s">
        <v>56</v>
      </c>
      <c r="AM353" s="11" t="s">
        <v>127</v>
      </c>
      <c r="AN353" s="11" t="s">
        <v>58</v>
      </c>
      <c r="AO353" s="11" t="s">
        <v>59</v>
      </c>
      <c r="AP353" s="11" t="s">
        <v>213</v>
      </c>
      <c r="AQ353" s="11" t="s">
        <v>250</v>
      </c>
    </row>
    <row r="354" customFormat="false" ht="13.8" hidden="false" customHeight="false" outlineLevel="0" collapsed="false">
      <c r="A354" s="11" t="s">
        <v>248</v>
      </c>
      <c r="B354" s="11" t="n">
        <v>21</v>
      </c>
      <c r="C354" s="11" t="s">
        <v>249</v>
      </c>
      <c r="D354" s="11" t="n">
        <v>2014</v>
      </c>
      <c r="E354" s="11" t="s">
        <v>236</v>
      </c>
      <c r="F354" s="11" t="s">
        <v>46</v>
      </c>
      <c r="G354" s="1" t="n">
        <v>7.1</v>
      </c>
      <c r="H354" s="1" t="n">
        <v>2128</v>
      </c>
      <c r="I354" s="1" t="n">
        <f aca="false">(G354 +10) / (H354/1000)</f>
        <v>8.03571428571429</v>
      </c>
      <c r="J354" s="1" t="n">
        <v>4</v>
      </c>
      <c r="K354" s="24" t="s">
        <v>102</v>
      </c>
      <c r="L354" s="11" t="s">
        <v>89</v>
      </c>
      <c r="M354" s="11" t="s">
        <v>237</v>
      </c>
      <c r="N354" s="11" t="s">
        <v>50</v>
      </c>
      <c r="O354" s="11" t="s">
        <v>77</v>
      </c>
      <c r="P354" s="11" t="s">
        <v>91</v>
      </c>
      <c r="Q354" s="11" t="s">
        <v>78</v>
      </c>
      <c r="R354" s="11" t="n">
        <v>2</v>
      </c>
      <c r="S354" s="11" t="s">
        <v>53</v>
      </c>
      <c r="T354" s="12" t="n">
        <v>40087</v>
      </c>
      <c r="U354" s="11" t="n">
        <v>3</v>
      </c>
      <c r="V354" s="11" t="s">
        <v>106</v>
      </c>
      <c r="W354" s="11" t="n">
        <f aca="false">R354*U354</f>
        <v>6</v>
      </c>
      <c r="X354" s="2" t="n">
        <v>413.29</v>
      </c>
      <c r="Y354" s="13" t="n">
        <v>53.15</v>
      </c>
      <c r="Z354" s="13" t="n">
        <f aca="false">Y354*SQRT(AA354)</f>
        <v>118.847013004114</v>
      </c>
      <c r="AA354" s="11" t="n">
        <v>5</v>
      </c>
      <c r="AB354" s="2" t="n">
        <v>470.1</v>
      </c>
      <c r="AC354" s="2" t="n">
        <v>152.12</v>
      </c>
      <c r="AD354" s="13" t="n">
        <f aca="false">AC354*SQRT(AE354)</f>
        <v>340.150660737268</v>
      </c>
      <c r="AE354" s="11" t="n">
        <v>5</v>
      </c>
      <c r="AF354" s="11" t="n">
        <f aca="false">LN(AB354/X354)</f>
        <v>0.128795912304751</v>
      </c>
      <c r="AG354" s="11" t="n">
        <f aca="false">((AD354)^2/((AB354)^2 * AE354)) + ((Z354)^2/((X354)^2 * AA354))</f>
        <v>0.121249481380111</v>
      </c>
      <c r="AH354" s="11" t="n">
        <f aca="false">1/AG354</f>
        <v>8.24745795707819</v>
      </c>
      <c r="AI354" s="11" t="n">
        <f aca="false">AH354/18</f>
        <v>0.458192108726566</v>
      </c>
      <c r="AJ354" s="11" t="n">
        <f aca="false">AF354*AI354</f>
        <v>0.0590132706542757</v>
      </c>
      <c r="AK354" s="11" t="s">
        <v>55</v>
      </c>
      <c r="AL354" s="11" t="s">
        <v>56</v>
      </c>
      <c r="AM354" s="11" t="s">
        <v>127</v>
      </c>
      <c r="AN354" s="11" t="s">
        <v>58</v>
      </c>
      <c r="AO354" s="11" t="s">
        <v>59</v>
      </c>
      <c r="AP354" s="11" t="s">
        <v>213</v>
      </c>
      <c r="AQ354" s="11" t="s">
        <v>250</v>
      </c>
    </row>
    <row r="355" customFormat="false" ht="13.8" hidden="false" customHeight="false" outlineLevel="0" collapsed="false">
      <c r="A355" s="11" t="s">
        <v>248</v>
      </c>
      <c r="B355" s="11" t="n">
        <v>21</v>
      </c>
      <c r="C355" s="11" t="s">
        <v>249</v>
      </c>
      <c r="D355" s="11" t="n">
        <v>2014</v>
      </c>
      <c r="E355" s="11" t="s">
        <v>236</v>
      </c>
      <c r="F355" s="11" t="s">
        <v>46</v>
      </c>
      <c r="G355" s="1" t="n">
        <v>7.1</v>
      </c>
      <c r="H355" s="1" t="n">
        <v>2128</v>
      </c>
      <c r="I355" s="1" t="n">
        <f aca="false">(G355 +10) / (H355/1000)</f>
        <v>8.03571428571429</v>
      </c>
      <c r="J355" s="1" t="n">
        <v>4</v>
      </c>
      <c r="K355" s="24" t="s">
        <v>102</v>
      </c>
      <c r="L355" s="11" t="s">
        <v>89</v>
      </c>
      <c r="M355" s="11" t="s">
        <v>237</v>
      </c>
      <c r="N355" s="11" t="s">
        <v>50</v>
      </c>
      <c r="O355" s="11" t="s">
        <v>77</v>
      </c>
      <c r="P355" s="11" t="s">
        <v>91</v>
      </c>
      <c r="Q355" s="11" t="s">
        <v>78</v>
      </c>
      <c r="R355" s="11" t="n">
        <v>2</v>
      </c>
      <c r="S355" s="11" t="s">
        <v>53</v>
      </c>
      <c r="T355" s="12" t="n">
        <v>40269</v>
      </c>
      <c r="U355" s="11" t="n">
        <v>3</v>
      </c>
      <c r="V355" s="11" t="s">
        <v>106</v>
      </c>
      <c r="W355" s="11" t="n">
        <f aca="false">R355*U355</f>
        <v>6</v>
      </c>
      <c r="X355" s="2" t="n">
        <v>383.26</v>
      </c>
      <c r="Y355" s="13" t="n">
        <v>200.93</v>
      </c>
      <c r="Z355" s="13" t="n">
        <f aca="false">Y355*SQRT(AA355)</f>
        <v>449.293138719033</v>
      </c>
      <c r="AA355" s="11" t="n">
        <v>5</v>
      </c>
      <c r="AB355" s="2" t="n">
        <v>373.95</v>
      </c>
      <c r="AC355" s="2" t="n">
        <v>176.74</v>
      </c>
      <c r="AD355" s="13" t="n">
        <f aca="false">AC355*SQRT(AE355)</f>
        <v>395.202654343313</v>
      </c>
      <c r="AE355" s="11" t="n">
        <v>5</v>
      </c>
      <c r="AF355" s="11" t="n">
        <f aca="false">LN(AB355/X355)</f>
        <v>-0.0245915114026725</v>
      </c>
      <c r="AG355" s="11" t="n">
        <f aca="false">((AD355)^2/((AB355)^2 * AE355)) + ((Z355)^2/((X355)^2 * AA355))</f>
        <v>0.498233472688742</v>
      </c>
      <c r="AH355" s="11" t="n">
        <f aca="false">1/AG355</f>
        <v>2.00709116271022</v>
      </c>
      <c r="AI355" s="11" t="n">
        <f aca="false">AH355/18</f>
        <v>0.111505064595012</v>
      </c>
      <c r="AJ355" s="11" t="n">
        <f aca="false">AF355*AI355</f>
        <v>-0.00274207806744398</v>
      </c>
      <c r="AK355" s="11" t="s">
        <v>55</v>
      </c>
      <c r="AL355" s="11" t="s">
        <v>56</v>
      </c>
      <c r="AM355" s="11" t="s">
        <v>127</v>
      </c>
      <c r="AN355" s="11" t="s">
        <v>58</v>
      </c>
      <c r="AO355" s="11" t="s">
        <v>59</v>
      </c>
      <c r="AP355" s="11" t="s">
        <v>213</v>
      </c>
      <c r="AQ355" s="11" t="s">
        <v>250</v>
      </c>
    </row>
    <row r="356" customFormat="false" ht="13.8" hidden="false" customHeight="false" outlineLevel="0" collapsed="false">
      <c r="A356" s="11" t="s">
        <v>248</v>
      </c>
      <c r="B356" s="11" t="n">
        <v>21</v>
      </c>
      <c r="C356" s="11" t="s">
        <v>249</v>
      </c>
      <c r="D356" s="11" t="n">
        <v>2014</v>
      </c>
      <c r="E356" s="11" t="s">
        <v>236</v>
      </c>
      <c r="F356" s="11" t="s">
        <v>46</v>
      </c>
      <c r="G356" s="1" t="n">
        <v>7.1</v>
      </c>
      <c r="H356" s="1" t="n">
        <v>2128</v>
      </c>
      <c r="I356" s="1" t="n">
        <f aca="false">(G356 +10) / (H356/1000)</f>
        <v>8.03571428571429</v>
      </c>
      <c r="J356" s="1" t="n">
        <v>4</v>
      </c>
      <c r="K356" s="24" t="s">
        <v>102</v>
      </c>
      <c r="L356" s="11" t="s">
        <v>89</v>
      </c>
      <c r="M356" s="11" t="s">
        <v>237</v>
      </c>
      <c r="N356" s="11" t="s">
        <v>50</v>
      </c>
      <c r="O356" s="11" t="s">
        <v>77</v>
      </c>
      <c r="P356" s="11" t="s">
        <v>91</v>
      </c>
      <c r="Q356" s="11" t="s">
        <v>78</v>
      </c>
      <c r="R356" s="11" t="n">
        <v>2</v>
      </c>
      <c r="S356" s="11" t="s">
        <v>53</v>
      </c>
      <c r="T356" s="12" t="n">
        <v>40299</v>
      </c>
      <c r="U356" s="11" t="n">
        <v>3</v>
      </c>
      <c r="V356" s="11" t="s">
        <v>106</v>
      </c>
      <c r="W356" s="11" t="n">
        <f aca="false">R356*U356</f>
        <v>6</v>
      </c>
      <c r="X356" s="2" t="n">
        <v>416.74</v>
      </c>
      <c r="Y356" s="13" t="n">
        <v>94.89</v>
      </c>
      <c r="Z356" s="13" t="n">
        <f aca="false">Y356*SQRT(AA356)</f>
        <v>212.180490384955</v>
      </c>
      <c r="AA356" s="11" t="n">
        <v>5</v>
      </c>
      <c r="AB356" s="2" t="n">
        <v>347.91</v>
      </c>
      <c r="AC356" s="2" t="n">
        <v>111.63</v>
      </c>
      <c r="AD356" s="13" t="n">
        <f aca="false">AC356*SQRT(AE356)</f>
        <v>249.612268328302</v>
      </c>
      <c r="AE356" s="11" t="n">
        <v>5</v>
      </c>
      <c r="AF356" s="11" t="n">
        <f aca="false">LN(AB356/X356)</f>
        <v>-0.180518700505332</v>
      </c>
      <c r="AG356" s="11" t="n">
        <f aca="false">((AD356)^2/((AB356)^2 * AE356)) + ((Z356)^2/((X356)^2 * AA356))</f>
        <v>0.154795831502726</v>
      </c>
      <c r="AH356" s="11" t="n">
        <f aca="false">1/AG356</f>
        <v>6.46012228037542</v>
      </c>
      <c r="AI356" s="11" t="n">
        <f aca="false">AH356/18</f>
        <v>0.358895682243079</v>
      </c>
      <c r="AJ356" s="11" t="n">
        <f aca="false">AF356*AI356</f>
        <v>-0.0647873821754952</v>
      </c>
      <c r="AK356" s="11" t="s">
        <v>55</v>
      </c>
      <c r="AL356" s="11" t="s">
        <v>56</v>
      </c>
      <c r="AM356" s="11" t="s">
        <v>127</v>
      </c>
      <c r="AN356" s="11" t="s">
        <v>58</v>
      </c>
      <c r="AO356" s="11" t="s">
        <v>59</v>
      </c>
      <c r="AP356" s="11" t="s">
        <v>213</v>
      </c>
      <c r="AQ356" s="11" t="s">
        <v>250</v>
      </c>
    </row>
    <row r="357" customFormat="false" ht="13.8" hidden="false" customHeight="false" outlineLevel="0" collapsed="false">
      <c r="A357" s="11" t="s">
        <v>248</v>
      </c>
      <c r="B357" s="11" t="n">
        <v>21</v>
      </c>
      <c r="C357" s="11" t="s">
        <v>249</v>
      </c>
      <c r="D357" s="11" t="n">
        <v>2014</v>
      </c>
      <c r="E357" s="11" t="s">
        <v>236</v>
      </c>
      <c r="F357" s="11" t="s">
        <v>46</v>
      </c>
      <c r="G357" s="1" t="n">
        <v>7.1</v>
      </c>
      <c r="H357" s="1" t="n">
        <v>2128</v>
      </c>
      <c r="I357" s="1" t="n">
        <f aca="false">(G357 +10) / (H357/1000)</f>
        <v>8.03571428571429</v>
      </c>
      <c r="J357" s="1" t="n">
        <v>4</v>
      </c>
      <c r="K357" s="24" t="s">
        <v>102</v>
      </c>
      <c r="L357" s="11" t="s">
        <v>89</v>
      </c>
      <c r="M357" s="11" t="s">
        <v>237</v>
      </c>
      <c r="N357" s="11" t="s">
        <v>50</v>
      </c>
      <c r="O357" s="11" t="s">
        <v>77</v>
      </c>
      <c r="P357" s="11" t="s">
        <v>91</v>
      </c>
      <c r="Q357" s="11" t="s">
        <v>78</v>
      </c>
      <c r="R357" s="11" t="n">
        <v>2</v>
      </c>
      <c r="S357" s="11" t="s">
        <v>53</v>
      </c>
      <c r="T357" s="12" t="n">
        <v>40391</v>
      </c>
      <c r="U357" s="11" t="n">
        <v>3</v>
      </c>
      <c r="V357" s="11" t="s">
        <v>106</v>
      </c>
      <c r="W357" s="11" t="n">
        <f aca="false">R357*U357</f>
        <v>6</v>
      </c>
      <c r="X357" s="2" t="n">
        <v>405.58</v>
      </c>
      <c r="Y357" s="13" t="n">
        <v>55.82</v>
      </c>
      <c r="Z357" s="13" t="n">
        <f aca="false">Y357*SQRT(AA357)</f>
        <v>124.817314504038</v>
      </c>
      <c r="AA357" s="11" t="n">
        <v>5</v>
      </c>
      <c r="AB357" s="2" t="n">
        <v>280.93</v>
      </c>
      <c r="AC357" s="2" t="n">
        <v>106.05</v>
      </c>
      <c r="AD357" s="13" t="n">
        <f aca="false">AC357*SQRT(AE357)</f>
        <v>237.135009013853</v>
      </c>
      <c r="AE357" s="11" t="n">
        <v>5</v>
      </c>
      <c r="AF357" s="11" t="n">
        <f aca="false">LN(AB357/X357)</f>
        <v>-0.367212613416186</v>
      </c>
      <c r="AG357" s="11" t="n">
        <f aca="false">((AD357)^2/((AB357)^2 * AE357)) + ((Z357)^2/((X357)^2 * AA357))</f>
        <v>0.161445394545341</v>
      </c>
      <c r="AH357" s="11" t="n">
        <f aca="false">1/AG357</f>
        <v>6.1940447593205</v>
      </c>
      <c r="AI357" s="11" t="n">
        <f aca="false">AH357/18</f>
        <v>0.344113597740028</v>
      </c>
      <c r="AJ357" s="11" t="n">
        <f aca="false">AF357*AI357</f>
        <v>-0.126362853538162</v>
      </c>
      <c r="AK357" s="11" t="s">
        <v>55</v>
      </c>
      <c r="AL357" s="11" t="s">
        <v>56</v>
      </c>
      <c r="AM357" s="11" t="s">
        <v>127</v>
      </c>
      <c r="AN357" s="11" t="s">
        <v>58</v>
      </c>
      <c r="AO357" s="11" t="s">
        <v>59</v>
      </c>
      <c r="AP357" s="11" t="s">
        <v>213</v>
      </c>
      <c r="AQ357" s="11" t="s">
        <v>250</v>
      </c>
    </row>
    <row r="358" customFormat="false" ht="13.8" hidden="false" customHeight="false" outlineLevel="0" collapsed="false">
      <c r="A358" s="11" t="s">
        <v>248</v>
      </c>
      <c r="B358" s="11" t="n">
        <v>21</v>
      </c>
      <c r="C358" s="11" t="s">
        <v>249</v>
      </c>
      <c r="D358" s="11" t="n">
        <v>2014</v>
      </c>
      <c r="E358" s="11" t="s">
        <v>236</v>
      </c>
      <c r="F358" s="11" t="s">
        <v>46</v>
      </c>
      <c r="G358" s="1" t="n">
        <v>7.1</v>
      </c>
      <c r="H358" s="1" t="n">
        <v>2128</v>
      </c>
      <c r="I358" s="1" t="n">
        <f aca="false">(G358 +10) / (H358/1000)</f>
        <v>8.03571428571429</v>
      </c>
      <c r="J358" s="1" t="n">
        <v>4</v>
      </c>
      <c r="K358" s="24" t="s">
        <v>102</v>
      </c>
      <c r="L358" s="11" t="s">
        <v>89</v>
      </c>
      <c r="M358" s="11" t="s">
        <v>237</v>
      </c>
      <c r="N358" s="11" t="s">
        <v>50</v>
      </c>
      <c r="O358" s="11" t="s">
        <v>77</v>
      </c>
      <c r="P358" s="11" t="s">
        <v>91</v>
      </c>
      <c r="Q358" s="11" t="s">
        <v>78</v>
      </c>
      <c r="R358" s="11" t="n">
        <v>2</v>
      </c>
      <c r="S358" s="11" t="s">
        <v>53</v>
      </c>
      <c r="T358" s="12" t="n">
        <v>40422</v>
      </c>
      <c r="U358" s="11" t="n">
        <v>3</v>
      </c>
      <c r="V358" s="11" t="s">
        <v>106</v>
      </c>
      <c r="W358" s="11" t="n">
        <f aca="false">R358*U358</f>
        <v>6</v>
      </c>
      <c r="X358" s="2" t="n">
        <v>370.23</v>
      </c>
      <c r="Y358" s="13" t="n">
        <v>96.75</v>
      </c>
      <c r="Z358" s="13" t="n">
        <f aca="false">Y358*SQRT(AA358)</f>
        <v>216.339576823105</v>
      </c>
      <c r="AA358" s="11" t="n">
        <v>5</v>
      </c>
      <c r="AB358" s="2" t="n">
        <v>331.16</v>
      </c>
      <c r="AC358" s="2" t="n">
        <v>27.9</v>
      </c>
      <c r="AD358" s="13" t="n">
        <f aca="false">AC358*SQRT(AE358)</f>
        <v>62.3862965722442</v>
      </c>
      <c r="AE358" s="11" t="n">
        <v>5</v>
      </c>
      <c r="AF358" s="11" t="n">
        <f aca="false">LN(AB358/X358)</f>
        <v>-0.111522791862597</v>
      </c>
      <c r="AG358" s="11" t="n">
        <f aca="false">((AD358)^2/((AB358)^2 * AE358)) + ((Z358)^2/((X358)^2 * AA358))</f>
        <v>0.0753882003013395</v>
      </c>
      <c r="AH358" s="11" t="n">
        <f aca="false">1/AG358</f>
        <v>13.2646753205784</v>
      </c>
      <c r="AI358" s="11" t="n">
        <f aca="false">AH358/18</f>
        <v>0.736926406698801</v>
      </c>
      <c r="AJ358" s="11" t="n">
        <f aca="false">AF358*AI358</f>
        <v>-0.0821840902723219</v>
      </c>
      <c r="AK358" s="11" t="s">
        <v>55</v>
      </c>
      <c r="AL358" s="11" t="s">
        <v>56</v>
      </c>
      <c r="AM358" s="11" t="s">
        <v>127</v>
      </c>
      <c r="AN358" s="11" t="s">
        <v>58</v>
      </c>
      <c r="AO358" s="11" t="s">
        <v>59</v>
      </c>
      <c r="AP358" s="11" t="s">
        <v>213</v>
      </c>
      <c r="AQ358" s="11" t="s">
        <v>250</v>
      </c>
    </row>
    <row r="359" customFormat="false" ht="13.8" hidden="false" customHeight="false" outlineLevel="0" collapsed="false">
      <c r="A359" s="11" t="s">
        <v>248</v>
      </c>
      <c r="B359" s="11" t="n">
        <v>21</v>
      </c>
      <c r="C359" s="11" t="s">
        <v>249</v>
      </c>
      <c r="D359" s="11" t="n">
        <v>2014</v>
      </c>
      <c r="E359" s="11" t="s">
        <v>236</v>
      </c>
      <c r="F359" s="11" t="s">
        <v>46</v>
      </c>
      <c r="G359" s="1" t="n">
        <v>7.1</v>
      </c>
      <c r="H359" s="1" t="n">
        <v>2128</v>
      </c>
      <c r="I359" s="1" t="n">
        <f aca="false">(G359 +10) / (H359/1000)</f>
        <v>8.03571428571429</v>
      </c>
      <c r="J359" s="1" t="n">
        <v>4</v>
      </c>
      <c r="K359" s="24" t="s">
        <v>102</v>
      </c>
      <c r="L359" s="11" t="s">
        <v>89</v>
      </c>
      <c r="M359" s="11" t="s">
        <v>237</v>
      </c>
      <c r="N359" s="11" t="s">
        <v>50</v>
      </c>
      <c r="O359" s="11" t="s">
        <v>77</v>
      </c>
      <c r="P359" s="11" t="s">
        <v>91</v>
      </c>
      <c r="Q359" s="11" t="s">
        <v>78</v>
      </c>
      <c r="R359" s="11" t="n">
        <v>2</v>
      </c>
      <c r="S359" s="11" t="s">
        <v>53</v>
      </c>
      <c r="T359" s="12" t="n">
        <v>40483</v>
      </c>
      <c r="U359" s="11" t="n">
        <v>3</v>
      </c>
      <c r="V359" s="11" t="s">
        <v>106</v>
      </c>
      <c r="W359" s="11" t="n">
        <f aca="false">R359*U359</f>
        <v>6</v>
      </c>
      <c r="X359" s="2" t="n">
        <v>403.72</v>
      </c>
      <c r="Y359" s="13" t="n">
        <v>52.09</v>
      </c>
      <c r="Z359" s="13" t="n">
        <f aca="false">Y359*SQRT(AA359)</f>
        <v>116.476780947964</v>
      </c>
      <c r="AA359" s="11" t="n">
        <v>5</v>
      </c>
      <c r="AB359" s="2" t="n">
        <v>333.02</v>
      </c>
      <c r="AC359" s="2" t="n">
        <v>40.93</v>
      </c>
      <c r="AD359" s="13" t="n">
        <f aca="false">AC359*SQRT(AE359)</f>
        <v>91.5222623190664</v>
      </c>
      <c r="AE359" s="11" t="n">
        <v>5</v>
      </c>
      <c r="AF359" s="11" t="n">
        <f aca="false">LN(AB359/X359)</f>
        <v>-0.192519020133688</v>
      </c>
      <c r="AG359" s="11" t="n">
        <f aca="false">((AD359)^2/((AB359)^2 * AE359)) + ((Z359)^2/((X359)^2 * AA359))</f>
        <v>0.03175323748227</v>
      </c>
      <c r="AH359" s="11" t="n">
        <f aca="false">1/AG359</f>
        <v>31.4928517307367</v>
      </c>
      <c r="AI359" s="11" t="n">
        <f aca="false">AH359/18</f>
        <v>1.74960287392982</v>
      </c>
      <c r="AJ359" s="11" t="n">
        <f aca="false">AF359*AI359</f>
        <v>-0.336831830912053</v>
      </c>
      <c r="AK359" s="11" t="s">
        <v>55</v>
      </c>
      <c r="AL359" s="11" t="s">
        <v>56</v>
      </c>
      <c r="AM359" s="11" t="s">
        <v>127</v>
      </c>
      <c r="AN359" s="11" t="s">
        <v>58</v>
      </c>
      <c r="AO359" s="11" t="s">
        <v>59</v>
      </c>
      <c r="AP359" s="11" t="s">
        <v>213</v>
      </c>
      <c r="AQ359" s="11" t="s">
        <v>250</v>
      </c>
    </row>
    <row r="360" customFormat="false" ht="13.8" hidden="false" customHeight="false" outlineLevel="0" collapsed="false">
      <c r="A360" s="11" t="s">
        <v>248</v>
      </c>
      <c r="B360" s="11" t="n">
        <v>21</v>
      </c>
      <c r="C360" s="11" t="s">
        <v>249</v>
      </c>
      <c r="D360" s="11" t="n">
        <v>2014</v>
      </c>
      <c r="E360" s="11" t="s">
        <v>236</v>
      </c>
      <c r="F360" s="11" t="s">
        <v>46</v>
      </c>
      <c r="G360" s="1" t="n">
        <v>7.1</v>
      </c>
      <c r="H360" s="1" t="n">
        <v>2128</v>
      </c>
      <c r="I360" s="1" t="n">
        <f aca="false">(G360 +10) / (H360/1000)</f>
        <v>8.03571428571429</v>
      </c>
      <c r="J360" s="1" t="n">
        <v>4</v>
      </c>
      <c r="K360" s="24" t="s">
        <v>102</v>
      </c>
      <c r="L360" s="11" t="s">
        <v>89</v>
      </c>
      <c r="M360" s="11" t="s">
        <v>237</v>
      </c>
      <c r="N360" s="11" t="s">
        <v>50</v>
      </c>
      <c r="O360" s="11" t="s">
        <v>77</v>
      </c>
      <c r="P360" s="11" t="s">
        <v>91</v>
      </c>
      <c r="Q360" s="11" t="s">
        <v>78</v>
      </c>
      <c r="R360" s="11" t="n">
        <v>2</v>
      </c>
      <c r="S360" s="11" t="s">
        <v>53</v>
      </c>
      <c r="T360" s="12" t="n">
        <v>40634</v>
      </c>
      <c r="U360" s="11" t="n">
        <v>3</v>
      </c>
      <c r="V360" s="11" t="s">
        <v>106</v>
      </c>
      <c r="W360" s="11" t="n">
        <f aca="false">R360*U360</f>
        <v>6</v>
      </c>
      <c r="X360" s="2" t="n">
        <v>332.74</v>
      </c>
      <c r="Y360" s="13" t="n">
        <v>76.11</v>
      </c>
      <c r="Z360" s="13" t="n">
        <f aca="false">Y360*SQRT(AA360)</f>
        <v>170.187133767509</v>
      </c>
      <c r="AA360" s="11" t="n">
        <v>5</v>
      </c>
      <c r="AB360" s="2" t="n">
        <v>315.04</v>
      </c>
      <c r="AC360" s="2" t="n">
        <v>97.34</v>
      </c>
      <c r="AD360" s="13" t="n">
        <f aca="false">AC360*SQRT(AE360)</f>
        <v>217.65885692983</v>
      </c>
      <c r="AE360" s="11" t="n">
        <v>5</v>
      </c>
      <c r="AF360" s="11" t="n">
        <f aca="false">LN(AB360/X360)</f>
        <v>-0.0546617893407814</v>
      </c>
      <c r="AG360" s="11" t="n">
        <f aca="false">((AD360)^2/((AB360)^2 * AE360)) + ((Z360)^2/((X360)^2 * AA360))</f>
        <v>0.147787247525016</v>
      </c>
      <c r="AH360" s="11" t="n">
        <f aca="false">1/AG360</f>
        <v>6.76648369021643</v>
      </c>
      <c r="AI360" s="11" t="n">
        <f aca="false">AH360/18</f>
        <v>0.37591576056758</v>
      </c>
      <c r="AJ360" s="11" t="n">
        <f aca="false">AF360*AI360</f>
        <v>-0.0205482281140247</v>
      </c>
      <c r="AK360" s="11" t="s">
        <v>55</v>
      </c>
      <c r="AL360" s="11" t="s">
        <v>56</v>
      </c>
      <c r="AM360" s="11" t="s">
        <v>127</v>
      </c>
      <c r="AN360" s="11" t="s">
        <v>58</v>
      </c>
      <c r="AO360" s="11" t="s">
        <v>59</v>
      </c>
      <c r="AP360" s="11" t="s">
        <v>213</v>
      </c>
      <c r="AQ360" s="11" t="s">
        <v>250</v>
      </c>
    </row>
    <row r="361" customFormat="false" ht="13.8" hidden="false" customHeight="false" outlineLevel="0" collapsed="false">
      <c r="A361" s="11" t="s">
        <v>248</v>
      </c>
      <c r="B361" s="11" t="n">
        <v>21</v>
      </c>
      <c r="C361" s="11" t="s">
        <v>249</v>
      </c>
      <c r="D361" s="11" t="n">
        <v>2014</v>
      </c>
      <c r="E361" s="11" t="s">
        <v>236</v>
      </c>
      <c r="F361" s="11" t="s">
        <v>46</v>
      </c>
      <c r="G361" s="1" t="n">
        <v>7.1</v>
      </c>
      <c r="H361" s="1" t="n">
        <v>2128</v>
      </c>
      <c r="I361" s="1" t="n">
        <f aca="false">(G361 +10) / (H361/1000)</f>
        <v>8.03571428571429</v>
      </c>
      <c r="J361" s="1" t="n">
        <v>4</v>
      </c>
      <c r="K361" s="24" t="s">
        <v>102</v>
      </c>
      <c r="L361" s="11" t="s">
        <v>89</v>
      </c>
      <c r="M361" s="11" t="s">
        <v>237</v>
      </c>
      <c r="N361" s="11" t="s">
        <v>50</v>
      </c>
      <c r="O361" s="11" t="s">
        <v>77</v>
      </c>
      <c r="P361" s="11" t="s">
        <v>91</v>
      </c>
      <c r="Q361" s="11" t="s">
        <v>78</v>
      </c>
      <c r="R361" s="11" t="n">
        <v>2</v>
      </c>
      <c r="S361" s="11" t="s">
        <v>53</v>
      </c>
      <c r="T361" s="12" t="n">
        <v>40664</v>
      </c>
      <c r="U361" s="11" t="n">
        <v>3</v>
      </c>
      <c r="V361" s="11" t="s">
        <v>106</v>
      </c>
      <c r="W361" s="11" t="n">
        <f aca="false">R361*U361</f>
        <v>6</v>
      </c>
      <c r="X361" s="2" t="n">
        <v>315.04</v>
      </c>
      <c r="Y361" s="13" t="n">
        <v>69.03</v>
      </c>
      <c r="Z361" s="13" t="n">
        <f aca="false">Y361*SQRT(AA361)</f>
        <v>154.35577248681</v>
      </c>
      <c r="AA361" s="11" t="n">
        <v>5</v>
      </c>
      <c r="AB361" s="2" t="n">
        <v>350.44</v>
      </c>
      <c r="AC361" s="2" t="n">
        <v>53.09</v>
      </c>
      <c r="AD361" s="13" t="n">
        <f aca="false">AC361*SQRT(AE361)</f>
        <v>118.712848925464</v>
      </c>
      <c r="AE361" s="11" t="n">
        <v>5</v>
      </c>
      <c r="AF361" s="11" t="n">
        <f aca="false">LN(AB361/X361)</f>
        <v>0.106489892907348</v>
      </c>
      <c r="AG361" s="11" t="n">
        <f aca="false">((AD361)^2/((AB361)^2 * AE361)) + ((Z361)^2/((X361)^2 * AA361))</f>
        <v>0.0709622124327877</v>
      </c>
      <c r="AH361" s="11" t="n">
        <f aca="false">1/AG361</f>
        <v>14.0920070797843</v>
      </c>
      <c r="AI361" s="11" t="n">
        <f aca="false">AH361/18</f>
        <v>0.782889282210237</v>
      </c>
      <c r="AJ361" s="11" t="n">
        <f aca="false">AF361*AI361</f>
        <v>0.0833697958208787</v>
      </c>
      <c r="AK361" s="11" t="s">
        <v>55</v>
      </c>
      <c r="AL361" s="11" t="s">
        <v>56</v>
      </c>
      <c r="AM361" s="11" t="s">
        <v>127</v>
      </c>
      <c r="AN361" s="11" t="s">
        <v>58</v>
      </c>
      <c r="AO361" s="11" t="s">
        <v>59</v>
      </c>
      <c r="AP361" s="11" t="s">
        <v>213</v>
      </c>
      <c r="AQ361" s="11" t="s">
        <v>250</v>
      </c>
    </row>
    <row r="362" customFormat="false" ht="13.8" hidden="false" customHeight="false" outlineLevel="0" collapsed="false">
      <c r="A362" s="11" t="s">
        <v>248</v>
      </c>
      <c r="B362" s="11" t="n">
        <v>21</v>
      </c>
      <c r="C362" s="11" t="s">
        <v>249</v>
      </c>
      <c r="D362" s="11" t="n">
        <v>2014</v>
      </c>
      <c r="E362" s="11" t="s">
        <v>236</v>
      </c>
      <c r="F362" s="11" t="s">
        <v>46</v>
      </c>
      <c r="G362" s="1" t="n">
        <v>7.1</v>
      </c>
      <c r="H362" s="1" t="n">
        <v>2128</v>
      </c>
      <c r="I362" s="1" t="n">
        <f aca="false">(G362 +10) / (H362/1000)</f>
        <v>8.03571428571429</v>
      </c>
      <c r="J362" s="1" t="n">
        <v>4</v>
      </c>
      <c r="K362" s="24" t="s">
        <v>102</v>
      </c>
      <c r="L362" s="11" t="s">
        <v>89</v>
      </c>
      <c r="M362" s="11" t="s">
        <v>237</v>
      </c>
      <c r="N362" s="11" t="s">
        <v>50</v>
      </c>
      <c r="O362" s="11" t="s">
        <v>77</v>
      </c>
      <c r="P362" s="11" t="s">
        <v>91</v>
      </c>
      <c r="Q362" s="11" t="s">
        <v>78</v>
      </c>
      <c r="R362" s="11" t="n">
        <v>2</v>
      </c>
      <c r="S362" s="11" t="s">
        <v>53</v>
      </c>
      <c r="T362" s="12" t="n">
        <v>40695</v>
      </c>
      <c r="U362" s="11" t="n">
        <v>3</v>
      </c>
      <c r="V362" s="11" t="s">
        <v>106</v>
      </c>
      <c r="W362" s="11" t="n">
        <f aca="false">R362*U362</f>
        <v>6</v>
      </c>
      <c r="X362" s="2" t="n">
        <v>380.53</v>
      </c>
      <c r="Y362" s="13" t="n">
        <v>53.1</v>
      </c>
      <c r="Z362" s="13" t="n">
        <f aca="false">Y362*SQRT(AA362)</f>
        <v>118.735209605239</v>
      </c>
      <c r="AA362" s="11" t="n">
        <v>5</v>
      </c>
      <c r="AB362" s="2" t="n">
        <v>327.43</v>
      </c>
      <c r="AC362" s="2" t="n">
        <v>83.18</v>
      </c>
      <c r="AD362" s="13" t="n">
        <f aca="false">AC362*SQRT(AE362)</f>
        <v>185.996134368433</v>
      </c>
      <c r="AE362" s="11" t="n">
        <v>5</v>
      </c>
      <c r="AF362" s="11" t="n">
        <f aca="false">LN(AB362/X362)</f>
        <v>-0.150290726049008</v>
      </c>
      <c r="AG362" s="11" t="n">
        <f aca="false">((AD362)^2/((AB362)^2 * AE362)) + ((Z362)^2/((X362)^2 * AA362))</f>
        <v>0.0840078598413245</v>
      </c>
      <c r="AH362" s="11" t="n">
        <f aca="false">1/AG362</f>
        <v>11.9036480858912</v>
      </c>
      <c r="AI362" s="11" t="n">
        <f aca="false">AH362/18</f>
        <v>0.661313782549512</v>
      </c>
      <c r="AJ362" s="11" t="n">
        <f aca="false">AF362*AI362</f>
        <v>-0.099389328525582</v>
      </c>
      <c r="AK362" s="11" t="s">
        <v>55</v>
      </c>
      <c r="AL362" s="11" t="s">
        <v>56</v>
      </c>
      <c r="AM362" s="11" t="s">
        <v>127</v>
      </c>
      <c r="AN362" s="11" t="s">
        <v>58</v>
      </c>
      <c r="AO362" s="11" t="s">
        <v>59</v>
      </c>
      <c r="AP362" s="11" t="s">
        <v>213</v>
      </c>
      <c r="AQ362" s="11" t="s">
        <v>250</v>
      </c>
    </row>
    <row r="363" customFormat="false" ht="13.8" hidden="false" customHeight="false" outlineLevel="0" collapsed="false">
      <c r="A363" s="11" t="s">
        <v>248</v>
      </c>
      <c r="B363" s="11" t="n">
        <v>21</v>
      </c>
      <c r="C363" s="11" t="s">
        <v>249</v>
      </c>
      <c r="D363" s="11" t="n">
        <v>2014</v>
      </c>
      <c r="E363" s="11" t="s">
        <v>236</v>
      </c>
      <c r="F363" s="11" t="s">
        <v>46</v>
      </c>
      <c r="G363" s="1" t="n">
        <v>7.1</v>
      </c>
      <c r="H363" s="1" t="n">
        <v>2128</v>
      </c>
      <c r="I363" s="1" t="n">
        <f aca="false">(G363 +10) / (H363/1000)</f>
        <v>8.03571428571429</v>
      </c>
      <c r="J363" s="1" t="n">
        <v>4</v>
      </c>
      <c r="K363" s="24" t="s">
        <v>102</v>
      </c>
      <c r="L363" s="11" t="s">
        <v>89</v>
      </c>
      <c r="M363" s="11" t="s">
        <v>237</v>
      </c>
      <c r="N363" s="11" t="s">
        <v>50</v>
      </c>
      <c r="O363" s="11" t="s">
        <v>77</v>
      </c>
      <c r="P363" s="11" t="s">
        <v>91</v>
      </c>
      <c r="Q363" s="11" t="s">
        <v>78</v>
      </c>
      <c r="R363" s="11" t="n">
        <v>2</v>
      </c>
      <c r="S363" s="11" t="s">
        <v>53</v>
      </c>
      <c r="T363" s="12" t="n">
        <v>40725</v>
      </c>
      <c r="U363" s="11" t="n">
        <v>3</v>
      </c>
      <c r="V363" s="11" t="s">
        <v>106</v>
      </c>
      <c r="W363" s="11" t="n">
        <f aca="false">R363*U363</f>
        <v>6</v>
      </c>
      <c r="X363" s="2" t="n">
        <v>362.83</v>
      </c>
      <c r="Y363" s="13" t="n">
        <v>123.9</v>
      </c>
      <c r="Z363" s="13" t="n">
        <f aca="false">Y363*SQRT(AA363)</f>
        <v>277.048822412224</v>
      </c>
      <c r="AA363" s="11" t="n">
        <v>5</v>
      </c>
      <c r="AB363" s="2" t="n">
        <v>348.67</v>
      </c>
      <c r="AC363" s="2" t="n">
        <v>70.79</v>
      </c>
      <c r="AD363" s="13" t="n">
        <f aca="false">AC363*SQRT(AE363)</f>
        <v>158.29125212721</v>
      </c>
      <c r="AE363" s="11" t="n">
        <v>5</v>
      </c>
      <c r="AF363" s="11" t="n">
        <f aca="false">LN(AB363/X363)</f>
        <v>-0.0398084888692622</v>
      </c>
      <c r="AG363" s="11" t="n">
        <f aca="false">((AD363)^2/((AB363)^2 * AE363)) + ((Z363)^2/((X363)^2 * AA363))</f>
        <v>0.157830751515888</v>
      </c>
      <c r="AH363" s="11" t="n">
        <f aca="false">1/AG363</f>
        <v>6.33590089634297</v>
      </c>
      <c r="AI363" s="11" t="n">
        <f aca="false">AH363/18</f>
        <v>0.351994494241276</v>
      </c>
      <c r="AJ363" s="11" t="n">
        <f aca="false">AF363*AI363</f>
        <v>-0.0140123689060454</v>
      </c>
      <c r="AK363" s="11" t="s">
        <v>55</v>
      </c>
      <c r="AL363" s="11" t="s">
        <v>56</v>
      </c>
      <c r="AM363" s="11" t="s">
        <v>127</v>
      </c>
      <c r="AN363" s="11" t="s">
        <v>58</v>
      </c>
      <c r="AO363" s="11" t="s">
        <v>59</v>
      </c>
      <c r="AP363" s="11" t="s">
        <v>213</v>
      </c>
      <c r="AQ363" s="11" t="s">
        <v>250</v>
      </c>
    </row>
    <row r="364" customFormat="false" ht="13.8" hidden="false" customHeight="false" outlineLevel="0" collapsed="false">
      <c r="A364" s="11" t="s">
        <v>248</v>
      </c>
      <c r="B364" s="11" t="n">
        <v>21</v>
      </c>
      <c r="C364" s="11" t="s">
        <v>249</v>
      </c>
      <c r="D364" s="11" t="n">
        <v>2014</v>
      </c>
      <c r="E364" s="11" t="s">
        <v>236</v>
      </c>
      <c r="F364" s="11" t="s">
        <v>46</v>
      </c>
      <c r="G364" s="1" t="n">
        <v>7.1</v>
      </c>
      <c r="H364" s="1" t="n">
        <v>2128</v>
      </c>
      <c r="I364" s="1" t="n">
        <f aca="false">(G364 +10) / (H364/1000)</f>
        <v>8.03571428571429</v>
      </c>
      <c r="J364" s="1" t="n">
        <v>4</v>
      </c>
      <c r="K364" s="24" t="s">
        <v>102</v>
      </c>
      <c r="L364" s="11" t="s">
        <v>89</v>
      </c>
      <c r="M364" s="11" t="s">
        <v>237</v>
      </c>
      <c r="N364" s="11" t="s">
        <v>50</v>
      </c>
      <c r="O364" s="11" t="s">
        <v>77</v>
      </c>
      <c r="P364" s="11" t="s">
        <v>91</v>
      </c>
      <c r="Q364" s="11" t="s">
        <v>78</v>
      </c>
      <c r="R364" s="11" t="n">
        <v>2</v>
      </c>
      <c r="S364" s="11" t="s">
        <v>53</v>
      </c>
      <c r="T364" s="12" t="n">
        <v>40756</v>
      </c>
      <c r="U364" s="11" t="n">
        <v>3</v>
      </c>
      <c r="V364" s="11" t="s">
        <v>106</v>
      </c>
      <c r="W364" s="11" t="n">
        <f aca="false">R364*U364</f>
        <v>6</v>
      </c>
      <c r="X364" s="2" t="n">
        <v>362.83</v>
      </c>
      <c r="Y364" s="13" t="n">
        <v>72.57</v>
      </c>
      <c r="Z364" s="13" t="n">
        <f aca="false">Y364*SQRT(AA364)</f>
        <v>162.27145312716</v>
      </c>
      <c r="AA364" s="11" t="n">
        <v>5</v>
      </c>
      <c r="AB364" s="2" t="n">
        <v>299.12</v>
      </c>
      <c r="AC364" s="2" t="n">
        <v>86.73</v>
      </c>
      <c r="AD364" s="13" t="n">
        <f aca="false">AC364*SQRT(AE364)</f>
        <v>193.934175688557</v>
      </c>
      <c r="AE364" s="11" t="n">
        <v>5</v>
      </c>
      <c r="AF364" s="11" t="n">
        <f aca="false">LN(AB364/X364)</f>
        <v>-0.193089574340909</v>
      </c>
      <c r="AG364" s="11" t="n">
        <f aca="false">((AD364)^2/((AB364)^2 * AE364)) + ((Z364)^2/((X364)^2 * AA364))</f>
        <v>0.124075714835638</v>
      </c>
      <c r="AH364" s="11" t="n">
        <f aca="false">1/AG364</f>
        <v>8.0595949120639</v>
      </c>
      <c r="AI364" s="11" t="n">
        <f aca="false">AH364/18</f>
        <v>0.447755272892439</v>
      </c>
      <c r="AJ364" s="11" t="n">
        <f aca="false">AF364*AI364</f>
        <v>-0.0864568750516986</v>
      </c>
      <c r="AK364" s="11" t="s">
        <v>55</v>
      </c>
      <c r="AL364" s="11" t="s">
        <v>56</v>
      </c>
      <c r="AM364" s="11" t="s">
        <v>127</v>
      </c>
      <c r="AN364" s="11" t="s">
        <v>58</v>
      </c>
      <c r="AO364" s="11" t="s">
        <v>59</v>
      </c>
      <c r="AP364" s="11" t="s">
        <v>213</v>
      </c>
      <c r="AQ364" s="11" t="s">
        <v>250</v>
      </c>
    </row>
    <row r="365" customFormat="false" ht="13.8" hidden="false" customHeight="false" outlineLevel="0" collapsed="false">
      <c r="A365" s="11" t="s">
        <v>248</v>
      </c>
      <c r="B365" s="11" t="n">
        <v>21</v>
      </c>
      <c r="C365" s="11" t="s">
        <v>249</v>
      </c>
      <c r="D365" s="11" t="n">
        <v>2014</v>
      </c>
      <c r="E365" s="11" t="s">
        <v>236</v>
      </c>
      <c r="F365" s="11" t="s">
        <v>46</v>
      </c>
      <c r="G365" s="1" t="n">
        <v>7.1</v>
      </c>
      <c r="H365" s="1" t="n">
        <v>2128</v>
      </c>
      <c r="I365" s="1" t="n">
        <f aca="false">(G365 +10) / (H365/1000)</f>
        <v>8.03571428571429</v>
      </c>
      <c r="J365" s="1" t="n">
        <v>4</v>
      </c>
      <c r="K365" s="24" t="s">
        <v>102</v>
      </c>
      <c r="L365" s="11" t="s">
        <v>89</v>
      </c>
      <c r="M365" s="11" t="s">
        <v>237</v>
      </c>
      <c r="N365" s="11" t="s">
        <v>50</v>
      </c>
      <c r="O365" s="11" t="s">
        <v>77</v>
      </c>
      <c r="P365" s="11" t="s">
        <v>91</v>
      </c>
      <c r="Q365" s="11" t="s">
        <v>78</v>
      </c>
      <c r="R365" s="11" t="n">
        <v>2</v>
      </c>
      <c r="S365" s="11" t="s">
        <v>53</v>
      </c>
      <c r="T365" s="12" t="n">
        <v>40787</v>
      </c>
      <c r="U365" s="11" t="n">
        <v>3</v>
      </c>
      <c r="V365" s="11" t="s">
        <v>106</v>
      </c>
      <c r="W365" s="11" t="n">
        <f aca="false">R365*U365</f>
        <v>6</v>
      </c>
      <c r="X365" s="2" t="n">
        <v>361.06</v>
      </c>
      <c r="Y365" s="13" t="n">
        <v>115.05</v>
      </c>
      <c r="Z365" s="13" t="n">
        <f aca="false">Y365*SQRT(AA365)</f>
        <v>257.259620811351</v>
      </c>
      <c r="AA365" s="11" t="n">
        <v>5</v>
      </c>
      <c r="AB365" s="2" t="n">
        <v>258.41</v>
      </c>
      <c r="AC365" s="2" t="n">
        <v>93.81</v>
      </c>
      <c r="AD365" s="13" t="n">
        <f aca="false">AC365*SQRT(AE365)</f>
        <v>209.765536969255</v>
      </c>
      <c r="AE365" s="11" t="n">
        <v>5</v>
      </c>
      <c r="AF365" s="11" t="n">
        <f aca="false">LN(AB365/X365)</f>
        <v>-0.334496678658476</v>
      </c>
      <c r="AG365" s="11" t="n">
        <f aca="false">((AD365)^2/((AB365)^2 * AE365)) + ((Z365)^2/((X365)^2 * AA365))</f>
        <v>0.233323844900978</v>
      </c>
      <c r="AH365" s="11" t="n">
        <f aca="false">1/AG365</f>
        <v>4.28588857013049</v>
      </c>
      <c r="AI365" s="11" t="n">
        <f aca="false">AH365/18</f>
        <v>0.238104920562805</v>
      </c>
      <c r="AJ365" s="11" t="n">
        <f aca="false">AF365*AI365</f>
        <v>-0.0796453051004985</v>
      </c>
      <c r="AK365" s="11" t="s">
        <v>55</v>
      </c>
      <c r="AL365" s="11" t="s">
        <v>56</v>
      </c>
      <c r="AM365" s="11" t="s">
        <v>127</v>
      </c>
      <c r="AN365" s="11" t="s">
        <v>58</v>
      </c>
      <c r="AO365" s="11" t="s">
        <v>59</v>
      </c>
      <c r="AP365" s="11" t="s">
        <v>213</v>
      </c>
      <c r="AQ365" s="11" t="s">
        <v>250</v>
      </c>
    </row>
    <row r="366" customFormat="false" ht="13.8" hidden="false" customHeight="false" outlineLevel="0" collapsed="false">
      <c r="A366" s="11" t="s">
        <v>248</v>
      </c>
      <c r="B366" s="11" t="n">
        <v>21</v>
      </c>
      <c r="C366" s="11" t="s">
        <v>249</v>
      </c>
      <c r="D366" s="11" t="n">
        <v>2014</v>
      </c>
      <c r="E366" s="11" t="s">
        <v>236</v>
      </c>
      <c r="F366" s="11" t="s">
        <v>46</v>
      </c>
      <c r="G366" s="1" t="n">
        <v>7.1</v>
      </c>
      <c r="H366" s="1" t="n">
        <v>2128</v>
      </c>
      <c r="I366" s="1" t="n">
        <f aca="false">(G366 +10) / (H366/1000)</f>
        <v>8.03571428571429</v>
      </c>
      <c r="J366" s="1" t="n">
        <v>4</v>
      </c>
      <c r="K366" s="24" t="s">
        <v>102</v>
      </c>
      <c r="L366" s="11" t="s">
        <v>89</v>
      </c>
      <c r="M366" s="11" t="s">
        <v>237</v>
      </c>
      <c r="N366" s="11" t="s">
        <v>50</v>
      </c>
      <c r="O366" s="11" t="s">
        <v>77</v>
      </c>
      <c r="P366" s="11" t="s">
        <v>91</v>
      </c>
      <c r="Q366" s="11" t="s">
        <v>78</v>
      </c>
      <c r="R366" s="11" t="n">
        <v>2</v>
      </c>
      <c r="S366" s="11" t="s">
        <v>53</v>
      </c>
      <c r="T366" s="12" t="n">
        <v>40817</v>
      </c>
      <c r="U366" s="11" t="n">
        <v>3</v>
      </c>
      <c r="V366" s="11" t="s">
        <v>106</v>
      </c>
      <c r="W366" s="11" t="n">
        <f aca="false">R366*U366</f>
        <v>6</v>
      </c>
      <c r="X366" s="2" t="n">
        <v>378.76</v>
      </c>
      <c r="Y366" s="13" t="n">
        <v>97.35</v>
      </c>
      <c r="Z366" s="13" t="n">
        <f aca="false">Y366*SQRT(AA366)</f>
        <v>217.681217609605</v>
      </c>
      <c r="AA366" s="11" t="n">
        <v>5</v>
      </c>
      <c r="AB366" s="2" t="n">
        <v>345.13</v>
      </c>
      <c r="AC366" s="2" t="n">
        <v>86.72</v>
      </c>
      <c r="AD366" s="13" t="n">
        <f aca="false">AC366*SQRT(AE366)</f>
        <v>193.911815008782</v>
      </c>
      <c r="AE366" s="11" t="n">
        <v>5</v>
      </c>
      <c r="AF366" s="11" t="n">
        <f aca="false">LN(AB366/X366)</f>
        <v>-0.0929816014653963</v>
      </c>
      <c r="AG366" s="11" t="n">
        <f aca="false">((AD366)^2/((AB366)^2 * AE366)) + ((Z366)^2/((X366)^2 * AA366))</f>
        <v>0.129196205852364</v>
      </c>
      <c r="AH366" s="11" t="n">
        <f aca="false">1/AG366</f>
        <v>7.74016538181258</v>
      </c>
      <c r="AI366" s="11" t="n">
        <f aca="false">AH366/18</f>
        <v>0.430009187878477</v>
      </c>
      <c r="AJ366" s="11" t="n">
        <f aca="false">AF366*AI366</f>
        <v>-0.0399829429337752</v>
      </c>
      <c r="AK366" s="11" t="s">
        <v>55</v>
      </c>
      <c r="AL366" s="11" t="s">
        <v>56</v>
      </c>
      <c r="AM366" s="11" t="s">
        <v>127</v>
      </c>
      <c r="AN366" s="11" t="s">
        <v>58</v>
      </c>
      <c r="AO366" s="11" t="s">
        <v>59</v>
      </c>
      <c r="AP366" s="11" t="s">
        <v>213</v>
      </c>
      <c r="AQ366" s="11" t="s">
        <v>250</v>
      </c>
    </row>
    <row r="367" customFormat="false" ht="13.8" hidden="false" customHeight="false" outlineLevel="0" collapsed="false">
      <c r="A367" s="11" t="s">
        <v>251</v>
      </c>
      <c r="B367" s="11" t="n">
        <v>24</v>
      </c>
      <c r="C367" s="11" t="s">
        <v>252</v>
      </c>
      <c r="D367" s="11" t="n">
        <v>2014</v>
      </c>
      <c r="E367" s="11" t="s">
        <v>253</v>
      </c>
      <c r="F367" s="11" t="s">
        <v>46</v>
      </c>
      <c r="G367" s="1" t="n">
        <v>10</v>
      </c>
      <c r="H367" s="1" t="n">
        <v>850</v>
      </c>
      <c r="I367" s="1" t="n">
        <f aca="false">(G367 +10) / (H367/1000)</f>
        <v>23.5294117647059</v>
      </c>
      <c r="J367" s="1" t="n">
        <v>6.4</v>
      </c>
      <c r="K367" s="24" t="s">
        <v>102</v>
      </c>
      <c r="L367" s="11" t="s">
        <v>75</v>
      </c>
      <c r="M367" s="11" t="s">
        <v>254</v>
      </c>
      <c r="N367" s="11" t="s">
        <v>77</v>
      </c>
      <c r="O367" s="11" t="s">
        <v>50</v>
      </c>
      <c r="P367" s="11" t="s">
        <v>198</v>
      </c>
      <c r="Q367" s="11" t="s">
        <v>198</v>
      </c>
      <c r="R367" s="11" t="n">
        <v>33</v>
      </c>
      <c r="S367" s="11" t="s">
        <v>53</v>
      </c>
      <c r="T367" s="12" t="s">
        <v>255</v>
      </c>
      <c r="U367" s="11" t="n">
        <v>0.083</v>
      </c>
      <c r="V367" s="11" t="s">
        <v>106</v>
      </c>
      <c r="W367" s="11" t="n">
        <f aca="false">R367*U367</f>
        <v>2.739</v>
      </c>
      <c r="X367" s="20" t="n">
        <v>43000000000</v>
      </c>
      <c r="Y367" s="20" t="n">
        <v>39000000000</v>
      </c>
      <c r="Z367" s="20" t="n">
        <f aca="false">Y367*SQRT(AA367)</f>
        <v>67549981495.1862</v>
      </c>
      <c r="AA367" s="11" t="n">
        <v>3</v>
      </c>
      <c r="AB367" s="20" t="n">
        <v>8200000000</v>
      </c>
      <c r="AC367" s="20" t="n">
        <v>3100000000</v>
      </c>
      <c r="AD367" s="20" t="n">
        <f aca="false">AC367*SQRT(AE367)</f>
        <v>5369357503.46352</v>
      </c>
      <c r="AE367" s="11" t="n">
        <v>3</v>
      </c>
      <c r="AF367" s="11" t="n">
        <f aca="false">LN(AB367/X367)</f>
        <v>-1.65706596142336</v>
      </c>
      <c r="AG367" s="11" t="n">
        <f aca="false">((AD367)^2/((AB367)^2 * AE367)) + ((Z367)^2/((X367)^2 * AA367))</f>
        <v>0.965527694922638</v>
      </c>
      <c r="AH367" s="11" t="n">
        <f aca="false">1/AG367</f>
        <v>1.0357030722771</v>
      </c>
      <c r="AI367" s="11" t="n">
        <f aca="false">AH367/8</f>
        <v>0.129462884034637</v>
      </c>
      <c r="AJ367" s="11" t="n">
        <f aca="false">AF367*AI367</f>
        <v>-0.214528538401497</v>
      </c>
      <c r="AK367" s="11" t="s">
        <v>256</v>
      </c>
      <c r="AL367" s="11" t="s">
        <v>149</v>
      </c>
      <c r="AM367" s="11" t="s">
        <v>57</v>
      </c>
      <c r="AN367" s="11" t="s">
        <v>257</v>
      </c>
      <c r="AO367" s="11" t="s">
        <v>81</v>
      </c>
      <c r="AP367" s="11" t="s">
        <v>60</v>
      </c>
      <c r="AQ367" s="11" t="s">
        <v>210</v>
      </c>
    </row>
    <row r="368" customFormat="false" ht="13.8" hidden="false" customHeight="false" outlineLevel="0" collapsed="false">
      <c r="A368" s="11" t="s">
        <v>251</v>
      </c>
      <c r="B368" s="11" t="n">
        <v>24</v>
      </c>
      <c r="C368" s="11" t="s">
        <v>252</v>
      </c>
      <c r="D368" s="11" t="n">
        <v>2014</v>
      </c>
      <c r="E368" s="11" t="s">
        <v>253</v>
      </c>
      <c r="F368" s="11" t="s">
        <v>46</v>
      </c>
      <c r="G368" s="1" t="n">
        <v>10</v>
      </c>
      <c r="H368" s="1" t="n">
        <v>850</v>
      </c>
      <c r="I368" s="1" t="n">
        <f aca="false">(G368 +10) / (H368/1000)</f>
        <v>23.5294117647059</v>
      </c>
      <c r="J368" s="1" t="n">
        <v>6.4</v>
      </c>
      <c r="K368" s="24" t="s">
        <v>102</v>
      </c>
      <c r="L368" s="11" t="s">
        <v>75</v>
      </c>
      <c r="M368" s="11" t="s">
        <v>254</v>
      </c>
      <c r="N368" s="11" t="s">
        <v>77</v>
      </c>
      <c r="O368" s="11" t="s">
        <v>50</v>
      </c>
      <c r="P368" s="11" t="s">
        <v>198</v>
      </c>
      <c r="Q368" s="11" t="s">
        <v>198</v>
      </c>
      <c r="R368" s="11" t="n">
        <v>33</v>
      </c>
      <c r="S368" s="11" t="s">
        <v>53</v>
      </c>
      <c r="T368" s="12" t="s">
        <v>258</v>
      </c>
      <c r="U368" s="11" t="n">
        <v>0.083</v>
      </c>
      <c r="V368" s="11" t="s">
        <v>106</v>
      </c>
      <c r="W368" s="11" t="n">
        <f aca="false">R368*U368</f>
        <v>2.739</v>
      </c>
      <c r="X368" s="20" t="n">
        <v>62000000000</v>
      </c>
      <c r="Y368" s="20" t="n">
        <v>6200000000</v>
      </c>
      <c r="Z368" s="20" t="n">
        <f aca="false">Y368*SQRT(AA368)</f>
        <v>10738715006.927</v>
      </c>
      <c r="AA368" s="11" t="n">
        <v>3</v>
      </c>
      <c r="AB368" s="20" t="n">
        <v>45000000000</v>
      </c>
      <c r="AC368" s="20" t="n">
        <v>31000000000</v>
      </c>
      <c r="AD368" s="20" t="n">
        <f aca="false">AC368*SQRT(AE368)</f>
        <v>53693575034.6352</v>
      </c>
      <c r="AE368" s="11" t="n">
        <v>3</v>
      </c>
      <c r="AF368" s="11" t="n">
        <f aca="false">LN(AB368/X368)</f>
        <v>-0.320471895274772</v>
      </c>
      <c r="AG368" s="11" t="n">
        <f aca="false">((AD368)^2/((AB368)^2 * AE368)) + ((Z368)^2/((X368)^2 * AA368))</f>
        <v>0.484567901234568</v>
      </c>
      <c r="AH368" s="11" t="n">
        <f aca="false">1/AG368</f>
        <v>2.06369426751592</v>
      </c>
      <c r="AI368" s="11" t="n">
        <f aca="false">AH368/8</f>
        <v>0.25796178343949</v>
      </c>
      <c r="AJ368" s="11" t="n">
        <f aca="false">AF368*AI368</f>
        <v>-0.0826695016473138</v>
      </c>
      <c r="AK368" s="11" t="s">
        <v>256</v>
      </c>
      <c r="AL368" s="11" t="s">
        <v>149</v>
      </c>
      <c r="AM368" s="11" t="s">
        <v>57</v>
      </c>
      <c r="AN368" s="11" t="s">
        <v>257</v>
      </c>
      <c r="AO368" s="11" t="s">
        <v>81</v>
      </c>
      <c r="AP368" s="11" t="s">
        <v>60</v>
      </c>
      <c r="AQ368" s="11" t="s">
        <v>210</v>
      </c>
    </row>
    <row r="369" customFormat="false" ht="13.8" hidden="false" customHeight="false" outlineLevel="0" collapsed="false">
      <c r="A369" s="11" t="s">
        <v>251</v>
      </c>
      <c r="B369" s="11" t="n">
        <v>24</v>
      </c>
      <c r="C369" s="11" t="s">
        <v>252</v>
      </c>
      <c r="D369" s="11" t="n">
        <v>2014</v>
      </c>
      <c r="E369" s="11" t="s">
        <v>253</v>
      </c>
      <c r="F369" s="11" t="s">
        <v>46</v>
      </c>
      <c r="G369" s="1" t="n">
        <v>10</v>
      </c>
      <c r="H369" s="1" t="n">
        <v>850</v>
      </c>
      <c r="I369" s="1" t="n">
        <f aca="false">(G369 +10) / (H369/1000)</f>
        <v>23.5294117647059</v>
      </c>
      <c r="J369" s="1" t="n">
        <v>6.4</v>
      </c>
      <c r="K369" s="24" t="s">
        <v>102</v>
      </c>
      <c r="L369" s="11" t="s">
        <v>75</v>
      </c>
      <c r="M369" s="11" t="s">
        <v>254</v>
      </c>
      <c r="N369" s="11" t="s">
        <v>77</v>
      </c>
      <c r="O369" s="11" t="s">
        <v>50</v>
      </c>
      <c r="P369" s="11" t="s">
        <v>198</v>
      </c>
      <c r="Q369" s="11" t="s">
        <v>198</v>
      </c>
      <c r="R369" s="11" t="n">
        <v>33</v>
      </c>
      <c r="S369" s="11" t="s">
        <v>53</v>
      </c>
      <c r="T369" s="12" t="s">
        <v>259</v>
      </c>
      <c r="U369" s="11" t="n">
        <v>0.083</v>
      </c>
      <c r="V369" s="11" t="s">
        <v>106</v>
      </c>
      <c r="W369" s="11" t="n">
        <f aca="false">R369*U369</f>
        <v>2.739</v>
      </c>
      <c r="X369" s="20" t="n">
        <v>88000000000</v>
      </c>
      <c r="Y369" s="20" t="n">
        <v>36000000000</v>
      </c>
      <c r="Z369" s="20" t="n">
        <f aca="false">Y369*SQRT(AA369)</f>
        <v>62353829072.4796</v>
      </c>
      <c r="AA369" s="11" t="n">
        <v>3</v>
      </c>
      <c r="AB369" s="20" t="n">
        <v>13000000000</v>
      </c>
      <c r="AC369" s="20" t="n">
        <v>4000000000</v>
      </c>
      <c r="AD369" s="20" t="n">
        <f aca="false">AC369*SQRT(AE369)</f>
        <v>6928203230.27551</v>
      </c>
      <c r="AE369" s="11" t="n">
        <v>3</v>
      </c>
      <c r="AF369" s="11" t="n">
        <f aca="false">LN(AB369/X369)</f>
        <v>-1.91238745701667</v>
      </c>
      <c r="AG369" s="11" t="n">
        <f aca="false">((AD369)^2/((AB369)^2 * AE369)) + ((Z369)^2/((X369)^2 * AA369))</f>
        <v>0.262029928113844</v>
      </c>
      <c r="AH369" s="11" t="n">
        <f aca="false">1/AG369</f>
        <v>3.81635795268978</v>
      </c>
      <c r="AI369" s="11" t="n">
        <f aca="false">AH369/8</f>
        <v>0.477044744086223</v>
      </c>
      <c r="AJ369" s="11" t="n">
        <f aca="false">AF369*AI369</f>
        <v>-0.912294385026219</v>
      </c>
      <c r="AK369" s="11" t="s">
        <v>256</v>
      </c>
      <c r="AL369" s="11" t="s">
        <v>149</v>
      </c>
      <c r="AM369" s="11" t="s">
        <v>57</v>
      </c>
      <c r="AN369" s="11" t="s">
        <v>257</v>
      </c>
      <c r="AO369" s="11" t="s">
        <v>81</v>
      </c>
      <c r="AP369" s="11" t="s">
        <v>60</v>
      </c>
      <c r="AQ369" s="11" t="s">
        <v>210</v>
      </c>
    </row>
    <row r="370" customFormat="false" ht="13.8" hidden="false" customHeight="false" outlineLevel="0" collapsed="false">
      <c r="A370" s="11" t="s">
        <v>251</v>
      </c>
      <c r="B370" s="11" t="n">
        <v>24</v>
      </c>
      <c r="C370" s="11" t="s">
        <v>252</v>
      </c>
      <c r="D370" s="11" t="n">
        <v>2014</v>
      </c>
      <c r="E370" s="11" t="s">
        <v>253</v>
      </c>
      <c r="F370" s="11" t="s">
        <v>46</v>
      </c>
      <c r="G370" s="1" t="n">
        <v>10</v>
      </c>
      <c r="H370" s="1" t="n">
        <v>850</v>
      </c>
      <c r="I370" s="1" t="n">
        <f aca="false">(G370 +10) / (H370/1000)</f>
        <v>23.5294117647059</v>
      </c>
      <c r="J370" s="1" t="n">
        <v>6.4</v>
      </c>
      <c r="K370" s="24" t="s">
        <v>102</v>
      </c>
      <c r="L370" s="11" t="s">
        <v>75</v>
      </c>
      <c r="M370" s="11" t="s">
        <v>254</v>
      </c>
      <c r="N370" s="11" t="s">
        <v>77</v>
      </c>
      <c r="O370" s="11" t="s">
        <v>50</v>
      </c>
      <c r="P370" s="11" t="s">
        <v>198</v>
      </c>
      <c r="Q370" s="11" t="s">
        <v>198</v>
      </c>
      <c r="R370" s="11" t="n">
        <v>33</v>
      </c>
      <c r="S370" s="11" t="s">
        <v>53</v>
      </c>
      <c r="T370" s="12" t="s">
        <v>260</v>
      </c>
      <c r="U370" s="11" t="n">
        <v>0.083</v>
      </c>
      <c r="V370" s="11" t="s">
        <v>106</v>
      </c>
      <c r="W370" s="11" t="n">
        <f aca="false">R370*U370</f>
        <v>2.739</v>
      </c>
      <c r="X370" s="20" t="n">
        <v>49000000000</v>
      </c>
      <c r="Y370" s="20" t="n">
        <v>27000000000</v>
      </c>
      <c r="Z370" s="20" t="n">
        <f aca="false">Y370*SQRT(AA370)</f>
        <v>46765371804.3597</v>
      </c>
      <c r="AA370" s="11" t="n">
        <v>3</v>
      </c>
      <c r="AB370" s="20" t="n">
        <v>76000000000</v>
      </c>
      <c r="AC370" s="20" t="n">
        <v>57000000000</v>
      </c>
      <c r="AD370" s="20" t="n">
        <f aca="false">AC370*SQRT(AE370)</f>
        <v>98726896031.426</v>
      </c>
      <c r="AE370" s="11" t="n">
        <v>3</v>
      </c>
      <c r="AF370" s="11" t="n">
        <f aca="false">LN(AB370/X370)</f>
        <v>0.438913042175704</v>
      </c>
      <c r="AG370" s="11" t="n">
        <f aca="false">((AD370)^2/((AB370)^2 * AE370)) + ((Z370)^2/((X370)^2 * AA370))</f>
        <v>0.866123490212411</v>
      </c>
      <c r="AH370" s="11" t="n">
        <f aca="false">1/AG370</f>
        <v>1.15456977128603</v>
      </c>
      <c r="AI370" s="11" t="n">
        <f aca="false">AH370/8</f>
        <v>0.144321221410754</v>
      </c>
      <c r="AJ370" s="11" t="n">
        <f aca="false">AF370*AI370</f>
        <v>0.0633444663399072</v>
      </c>
      <c r="AK370" s="11" t="s">
        <v>256</v>
      </c>
      <c r="AL370" s="11" t="s">
        <v>149</v>
      </c>
      <c r="AM370" s="11" t="s">
        <v>57</v>
      </c>
      <c r="AN370" s="11" t="s">
        <v>257</v>
      </c>
      <c r="AO370" s="11" t="s">
        <v>81</v>
      </c>
      <c r="AP370" s="11" t="s">
        <v>60</v>
      </c>
      <c r="AQ370" s="11" t="s">
        <v>210</v>
      </c>
    </row>
    <row r="371" customFormat="false" ht="13.8" hidden="false" customHeight="false" outlineLevel="0" collapsed="false">
      <c r="A371" s="11" t="s">
        <v>251</v>
      </c>
      <c r="B371" s="11" t="n">
        <v>24</v>
      </c>
      <c r="C371" s="11" t="s">
        <v>252</v>
      </c>
      <c r="D371" s="11" t="n">
        <v>2014</v>
      </c>
      <c r="E371" s="11" t="s">
        <v>253</v>
      </c>
      <c r="F371" s="11" t="s">
        <v>46</v>
      </c>
      <c r="G371" s="1" t="n">
        <v>10</v>
      </c>
      <c r="H371" s="1" t="n">
        <v>850</v>
      </c>
      <c r="I371" s="1" t="n">
        <f aca="false">(G371 +10) / (H371/1000)</f>
        <v>23.5294117647059</v>
      </c>
      <c r="J371" s="1" t="n">
        <v>6.4</v>
      </c>
      <c r="K371" s="24" t="s">
        <v>102</v>
      </c>
      <c r="L371" s="11" t="s">
        <v>89</v>
      </c>
      <c r="M371" s="11" t="s">
        <v>261</v>
      </c>
      <c r="N371" s="11" t="s">
        <v>77</v>
      </c>
      <c r="O371" s="11" t="s">
        <v>50</v>
      </c>
      <c r="P371" s="11" t="s">
        <v>198</v>
      </c>
      <c r="Q371" s="11" t="s">
        <v>198</v>
      </c>
      <c r="R371" s="11" t="n">
        <v>33</v>
      </c>
      <c r="S371" s="11" t="s">
        <v>53</v>
      </c>
      <c r="T371" s="12" t="s">
        <v>255</v>
      </c>
      <c r="U371" s="11" t="n">
        <v>0.083</v>
      </c>
      <c r="V371" s="11" t="s">
        <v>106</v>
      </c>
      <c r="W371" s="11" t="n">
        <f aca="false">R371*U371</f>
        <v>2.739</v>
      </c>
      <c r="X371" s="20" t="n">
        <v>6200000000</v>
      </c>
      <c r="Y371" s="20" t="n">
        <v>1500000000</v>
      </c>
      <c r="Z371" s="20" t="n">
        <f aca="false">Y371*SQRT(AA371)</f>
        <v>2598076211.35332</v>
      </c>
      <c r="AA371" s="11" t="n">
        <v>3</v>
      </c>
      <c r="AB371" s="20" t="n">
        <v>13000000000</v>
      </c>
      <c r="AC371" s="20" t="n">
        <v>1300000000</v>
      </c>
      <c r="AD371" s="20" t="n">
        <f aca="false">AC371*SQRT(AE371)</f>
        <v>2251666049.83954</v>
      </c>
      <c r="AE371" s="11" t="n">
        <v>3</v>
      </c>
      <c r="AF371" s="11" t="n">
        <f aca="false">LN(AB371/X371)</f>
        <v>0.740400065410491</v>
      </c>
      <c r="AG371" s="11" t="n">
        <f aca="false">((AD371)^2/((AB371)^2 * AE371)) + ((Z371)^2/((X371)^2 * AA371))</f>
        <v>0.0685327783558793</v>
      </c>
      <c r="AH371" s="11" t="n">
        <f aca="false">1/AG371</f>
        <v>14.5915578499848</v>
      </c>
      <c r="AI371" s="11" t="n">
        <f aca="false">AH371/8</f>
        <v>1.8239447312481</v>
      </c>
      <c r="AJ371" s="11" t="n">
        <f aca="false">AF371*AI371</f>
        <v>1.35044879832122</v>
      </c>
      <c r="AK371" s="11" t="s">
        <v>256</v>
      </c>
      <c r="AL371" s="11" t="s">
        <v>149</v>
      </c>
      <c r="AM371" s="11" t="s">
        <v>57</v>
      </c>
      <c r="AN371" s="11" t="s">
        <v>257</v>
      </c>
      <c r="AO371" s="11" t="s">
        <v>81</v>
      </c>
      <c r="AP371" s="11" t="s">
        <v>60</v>
      </c>
      <c r="AQ371" s="11" t="s">
        <v>210</v>
      </c>
    </row>
    <row r="372" customFormat="false" ht="13.8" hidden="false" customHeight="false" outlineLevel="0" collapsed="false">
      <c r="A372" s="11" t="s">
        <v>251</v>
      </c>
      <c r="B372" s="11" t="n">
        <v>24</v>
      </c>
      <c r="C372" s="11" t="s">
        <v>252</v>
      </c>
      <c r="D372" s="11" t="n">
        <v>2014</v>
      </c>
      <c r="E372" s="11" t="s">
        <v>253</v>
      </c>
      <c r="F372" s="11" t="s">
        <v>46</v>
      </c>
      <c r="G372" s="1" t="n">
        <v>10</v>
      </c>
      <c r="H372" s="1" t="n">
        <v>850</v>
      </c>
      <c r="I372" s="1" t="n">
        <f aca="false">(G372 +10) / (H372/1000)</f>
        <v>23.5294117647059</v>
      </c>
      <c r="J372" s="1" t="n">
        <v>6.4</v>
      </c>
      <c r="K372" s="24" t="s">
        <v>102</v>
      </c>
      <c r="L372" s="11" t="s">
        <v>89</v>
      </c>
      <c r="M372" s="11" t="s">
        <v>261</v>
      </c>
      <c r="N372" s="11" t="s">
        <v>77</v>
      </c>
      <c r="O372" s="11" t="s">
        <v>50</v>
      </c>
      <c r="P372" s="11" t="s">
        <v>198</v>
      </c>
      <c r="Q372" s="11" t="s">
        <v>198</v>
      </c>
      <c r="R372" s="11" t="n">
        <v>33</v>
      </c>
      <c r="S372" s="11" t="s">
        <v>53</v>
      </c>
      <c r="T372" s="12" t="s">
        <v>258</v>
      </c>
      <c r="U372" s="11" t="n">
        <v>0.083</v>
      </c>
      <c r="V372" s="11" t="s">
        <v>106</v>
      </c>
      <c r="W372" s="11" t="n">
        <f aca="false">R372*U372</f>
        <v>2.739</v>
      </c>
      <c r="X372" s="20" t="n">
        <v>6200000000</v>
      </c>
      <c r="Y372" s="20" t="n">
        <v>2000000000</v>
      </c>
      <c r="Z372" s="20" t="n">
        <f aca="false">Y372*SQRT(AA372)</f>
        <v>3464101615.13775</v>
      </c>
      <c r="AA372" s="11" t="n">
        <v>3</v>
      </c>
      <c r="AB372" s="20" t="n">
        <v>4400000000</v>
      </c>
      <c r="AC372" s="20" t="n">
        <v>3900000000</v>
      </c>
      <c r="AD372" s="20" t="n">
        <f aca="false">AC372*SQRT(AE372)</f>
        <v>6754998149.51862</v>
      </c>
      <c r="AE372" s="11" t="n">
        <v>3</v>
      </c>
      <c r="AF372" s="11" t="n">
        <f aca="false">LN(AB372/X372)</f>
        <v>-0.34294475112683</v>
      </c>
      <c r="AG372" s="11" t="n">
        <f aca="false">((AD372)^2/((AB372)^2 * AE372)) + ((Z372)^2/((X372)^2 * AA372))</f>
        <v>0.889698768500443</v>
      </c>
      <c r="AH372" s="11" t="n">
        <f aca="false">1/AG372</f>
        <v>1.12397592916248</v>
      </c>
      <c r="AI372" s="11" t="n">
        <f aca="false">AH372/8</f>
        <v>0.14049699114531</v>
      </c>
      <c r="AJ372" s="11" t="n">
        <f aca="false">AF372*AI372</f>
        <v>-0.0481827056623968</v>
      </c>
      <c r="AK372" s="11" t="s">
        <v>256</v>
      </c>
      <c r="AL372" s="11" t="s">
        <v>149</v>
      </c>
      <c r="AM372" s="11" t="s">
        <v>57</v>
      </c>
      <c r="AN372" s="11" t="s">
        <v>257</v>
      </c>
      <c r="AO372" s="11" t="s">
        <v>81</v>
      </c>
      <c r="AP372" s="11" t="s">
        <v>60</v>
      </c>
      <c r="AQ372" s="11" t="s">
        <v>210</v>
      </c>
    </row>
    <row r="373" customFormat="false" ht="13.8" hidden="false" customHeight="false" outlineLevel="0" collapsed="false">
      <c r="A373" s="11" t="s">
        <v>251</v>
      </c>
      <c r="B373" s="11" t="n">
        <v>24</v>
      </c>
      <c r="C373" s="11" t="s">
        <v>252</v>
      </c>
      <c r="D373" s="11" t="n">
        <v>2014</v>
      </c>
      <c r="E373" s="11" t="s">
        <v>253</v>
      </c>
      <c r="F373" s="11" t="s">
        <v>46</v>
      </c>
      <c r="G373" s="1" t="n">
        <v>10</v>
      </c>
      <c r="H373" s="1" t="n">
        <v>850</v>
      </c>
      <c r="I373" s="1" t="n">
        <f aca="false">(G373 +10) / (H373/1000)</f>
        <v>23.5294117647059</v>
      </c>
      <c r="J373" s="1" t="n">
        <v>6.4</v>
      </c>
      <c r="K373" s="24" t="s">
        <v>102</v>
      </c>
      <c r="L373" s="11" t="s">
        <v>89</v>
      </c>
      <c r="M373" s="11" t="s">
        <v>261</v>
      </c>
      <c r="N373" s="11" t="s">
        <v>77</v>
      </c>
      <c r="O373" s="11" t="s">
        <v>50</v>
      </c>
      <c r="P373" s="11" t="s">
        <v>198</v>
      </c>
      <c r="Q373" s="11" t="s">
        <v>198</v>
      </c>
      <c r="R373" s="11" t="n">
        <v>33</v>
      </c>
      <c r="S373" s="11" t="s">
        <v>53</v>
      </c>
      <c r="T373" s="12" t="s">
        <v>259</v>
      </c>
      <c r="U373" s="11" t="n">
        <v>0.083</v>
      </c>
      <c r="V373" s="11" t="s">
        <v>106</v>
      </c>
      <c r="W373" s="11" t="n">
        <f aca="false">R373*U373</f>
        <v>2.739</v>
      </c>
      <c r="X373" s="20" t="n">
        <v>11000000000</v>
      </c>
      <c r="Y373" s="20" t="n">
        <v>2100000000</v>
      </c>
      <c r="Z373" s="20" t="n">
        <f aca="false">Y373*SQRT(AA373)</f>
        <v>3637306695.89464</v>
      </c>
      <c r="AA373" s="11" t="n">
        <v>3</v>
      </c>
      <c r="AB373" s="20" t="n">
        <v>2300000000</v>
      </c>
      <c r="AC373" s="20" t="n">
        <v>1200000000</v>
      </c>
      <c r="AD373" s="20" t="n">
        <f aca="false">AC373*SQRT(AE373)</f>
        <v>2078460969.08265</v>
      </c>
      <c r="AE373" s="11" t="n">
        <v>3</v>
      </c>
      <c r="AF373" s="11" t="n">
        <f aca="false">LN(AB373/X373)</f>
        <v>-1.56498614986327</v>
      </c>
      <c r="AG373" s="11" t="n">
        <f aca="false">((AD373)^2/((AB373)^2 * AE373)) + ((Z373)^2/((X373)^2 * AA373))</f>
        <v>0.308658001218579</v>
      </c>
      <c r="AH373" s="11" t="n">
        <f aca="false">1/AG373</f>
        <v>3.23983177514274</v>
      </c>
      <c r="AI373" s="11" t="n">
        <f aca="false">AH373/8</f>
        <v>0.404978971892843</v>
      </c>
      <c r="AJ373" s="11" t="n">
        <f aca="false">AF373*AI373</f>
        <v>-0.633786481998166</v>
      </c>
      <c r="AK373" s="11" t="s">
        <v>256</v>
      </c>
      <c r="AL373" s="11" t="s">
        <v>149</v>
      </c>
      <c r="AM373" s="11" t="s">
        <v>57</v>
      </c>
      <c r="AN373" s="11" t="s">
        <v>257</v>
      </c>
      <c r="AO373" s="11" t="s">
        <v>81</v>
      </c>
      <c r="AP373" s="11" t="s">
        <v>60</v>
      </c>
      <c r="AQ373" s="11" t="s">
        <v>210</v>
      </c>
    </row>
    <row r="374" customFormat="false" ht="13.8" hidden="false" customHeight="false" outlineLevel="0" collapsed="false">
      <c r="A374" s="11" t="s">
        <v>251</v>
      </c>
      <c r="B374" s="11" t="n">
        <v>24</v>
      </c>
      <c r="C374" s="11" t="s">
        <v>252</v>
      </c>
      <c r="D374" s="11" t="n">
        <v>2014</v>
      </c>
      <c r="E374" s="11" t="s">
        <v>253</v>
      </c>
      <c r="F374" s="11" t="s">
        <v>46</v>
      </c>
      <c r="G374" s="1" t="n">
        <v>10</v>
      </c>
      <c r="H374" s="1" t="n">
        <v>850</v>
      </c>
      <c r="I374" s="1" t="n">
        <f aca="false">(G374 +10) / (H374/1000)</f>
        <v>23.5294117647059</v>
      </c>
      <c r="J374" s="1" t="n">
        <v>6.4</v>
      </c>
      <c r="K374" s="24" t="s">
        <v>102</v>
      </c>
      <c r="L374" s="11" t="s">
        <v>89</v>
      </c>
      <c r="M374" s="11" t="s">
        <v>261</v>
      </c>
      <c r="N374" s="11" t="s">
        <v>77</v>
      </c>
      <c r="O374" s="11" t="s">
        <v>50</v>
      </c>
      <c r="P374" s="11" t="s">
        <v>198</v>
      </c>
      <c r="Q374" s="11" t="s">
        <v>198</v>
      </c>
      <c r="R374" s="11" t="n">
        <v>33</v>
      </c>
      <c r="S374" s="11" t="s">
        <v>53</v>
      </c>
      <c r="T374" s="12" t="s">
        <v>260</v>
      </c>
      <c r="U374" s="11" t="n">
        <v>0.083</v>
      </c>
      <c r="V374" s="11" t="s">
        <v>106</v>
      </c>
      <c r="W374" s="11" t="n">
        <f aca="false">R374*U374</f>
        <v>2.739</v>
      </c>
      <c r="X374" s="20" t="n">
        <v>11000000000</v>
      </c>
      <c r="Y374" s="20" t="n">
        <v>10000000000</v>
      </c>
      <c r="Z374" s="20" t="n">
        <f aca="false">Y374*SQRT(AA374)</f>
        <v>17320508075.6888</v>
      </c>
      <c r="AA374" s="11" t="n">
        <v>3</v>
      </c>
      <c r="AB374" s="20" t="n">
        <v>8100000000</v>
      </c>
      <c r="AC374" s="20" t="n">
        <v>5100000000</v>
      </c>
      <c r="AD374" s="20" t="n">
        <f aca="false">AC374*SQRT(AE374)</f>
        <v>8833459118.60127</v>
      </c>
      <c r="AE374" s="11" t="n">
        <v>3</v>
      </c>
      <c r="AF374" s="11" t="n">
        <f aca="false">LN(AB374/X374)</f>
        <v>-0.306031211119977</v>
      </c>
      <c r="AG374" s="11" t="n">
        <f aca="false">((AD374)^2/((AB374)^2 * AE374)) + ((Z374)^2/((X374)^2 * AA374))</f>
        <v>1.22287975149928</v>
      </c>
      <c r="AH374" s="11" t="n">
        <f aca="false">1/AG374</f>
        <v>0.817741890626593</v>
      </c>
      <c r="AI374" s="11" t="n">
        <f aca="false">AH374/8</f>
        <v>0.102217736328324</v>
      </c>
      <c r="AJ374" s="11" t="n">
        <f aca="false">AF374*AI374</f>
        <v>-0.0312818176464995</v>
      </c>
      <c r="AK374" s="11" t="s">
        <v>256</v>
      </c>
      <c r="AL374" s="11" t="s">
        <v>149</v>
      </c>
      <c r="AM374" s="11" t="s">
        <v>57</v>
      </c>
      <c r="AN374" s="11" t="s">
        <v>257</v>
      </c>
      <c r="AO374" s="11" t="s">
        <v>81</v>
      </c>
      <c r="AP374" s="11" t="s">
        <v>60</v>
      </c>
      <c r="AQ374" s="11" t="s">
        <v>210</v>
      </c>
    </row>
    <row r="375" customFormat="false" ht="13.8" hidden="false" customHeight="false" outlineLevel="0" collapsed="false">
      <c r="A375" s="11" t="s">
        <v>251</v>
      </c>
      <c r="B375" s="11" t="n">
        <v>24</v>
      </c>
      <c r="C375" s="11" t="s">
        <v>252</v>
      </c>
      <c r="D375" s="11" t="n">
        <v>2014</v>
      </c>
      <c r="E375" s="11" t="s">
        <v>253</v>
      </c>
      <c r="F375" s="11" t="s">
        <v>46</v>
      </c>
      <c r="G375" s="1" t="n">
        <v>10</v>
      </c>
      <c r="H375" s="1" t="n">
        <v>850</v>
      </c>
      <c r="I375" s="1" t="n">
        <f aca="false">(G375 +10) / (H375/1000)</f>
        <v>23.5294117647059</v>
      </c>
      <c r="J375" s="1" t="n">
        <v>6.4</v>
      </c>
      <c r="K375" s="24" t="s">
        <v>102</v>
      </c>
      <c r="L375" s="11" t="s">
        <v>75</v>
      </c>
      <c r="M375" s="11" t="s">
        <v>254</v>
      </c>
      <c r="N375" s="11" t="s">
        <v>77</v>
      </c>
      <c r="O375" s="11" t="s">
        <v>50</v>
      </c>
      <c r="P375" s="11" t="s">
        <v>198</v>
      </c>
      <c r="Q375" s="11" t="s">
        <v>198</v>
      </c>
      <c r="R375" s="11" t="n">
        <v>33</v>
      </c>
      <c r="S375" s="11" t="s">
        <v>53</v>
      </c>
      <c r="T375" s="12" t="s">
        <v>255</v>
      </c>
      <c r="U375" s="11" t="n">
        <v>0.083</v>
      </c>
      <c r="V375" s="11" t="s">
        <v>106</v>
      </c>
      <c r="W375" s="11" t="n">
        <f aca="false">R375*U375</f>
        <v>2.739</v>
      </c>
      <c r="X375" s="20" t="n">
        <v>120000000</v>
      </c>
      <c r="Y375" s="20" t="n">
        <v>14000000</v>
      </c>
      <c r="Z375" s="20" t="n">
        <f aca="false">Y375*SQRT(AA375)</f>
        <v>24248711.3059643</v>
      </c>
      <c r="AA375" s="11" t="n">
        <v>3</v>
      </c>
      <c r="AB375" s="20" t="n">
        <v>43000000</v>
      </c>
      <c r="AC375" s="20" t="n">
        <v>3000000</v>
      </c>
      <c r="AD375" s="20" t="n">
        <f aca="false">AC375*SQRT(AE375)</f>
        <v>5196152.42270663</v>
      </c>
      <c r="AE375" s="11" t="n">
        <v>3</v>
      </c>
      <c r="AF375" s="11" t="n">
        <f aca="false">LN(AB375/X375)</f>
        <v>-1.02629162708848</v>
      </c>
      <c r="AG375" s="11" t="n">
        <f aca="false">((AD375)^2/((AB375)^2 * AE375)) + ((Z375)^2/((X375)^2 * AA375))</f>
        <v>0.0184786070548645</v>
      </c>
      <c r="AH375" s="11" t="n">
        <f aca="false">1/AG375</f>
        <v>54.1166331981041</v>
      </c>
      <c r="AI375" s="11" t="n">
        <f aca="false">AH375/8</f>
        <v>6.76457914976301</v>
      </c>
      <c r="AJ375" s="11" t="n">
        <f aca="false">AF375*AI375</f>
        <v>-6.94243094217908</v>
      </c>
      <c r="AK375" s="11" t="s">
        <v>256</v>
      </c>
      <c r="AL375" s="11" t="s">
        <v>149</v>
      </c>
      <c r="AM375" s="11" t="s">
        <v>64</v>
      </c>
      <c r="AN375" s="11" t="s">
        <v>257</v>
      </c>
      <c r="AO375" s="11" t="s">
        <v>81</v>
      </c>
      <c r="AP375" s="11" t="s">
        <v>60</v>
      </c>
      <c r="AQ375" s="11" t="s">
        <v>210</v>
      </c>
    </row>
    <row r="376" customFormat="false" ht="13.8" hidden="false" customHeight="false" outlineLevel="0" collapsed="false">
      <c r="A376" s="11" t="s">
        <v>251</v>
      </c>
      <c r="B376" s="11" t="n">
        <v>24</v>
      </c>
      <c r="C376" s="11" t="s">
        <v>252</v>
      </c>
      <c r="D376" s="11" t="n">
        <v>2014</v>
      </c>
      <c r="E376" s="11" t="s">
        <v>253</v>
      </c>
      <c r="F376" s="11" t="s">
        <v>46</v>
      </c>
      <c r="G376" s="1" t="n">
        <v>10</v>
      </c>
      <c r="H376" s="1" t="n">
        <v>850</v>
      </c>
      <c r="I376" s="1" t="n">
        <f aca="false">(G376 +10) / (H376/1000)</f>
        <v>23.5294117647059</v>
      </c>
      <c r="J376" s="1" t="n">
        <v>6.4</v>
      </c>
      <c r="K376" s="24" t="s">
        <v>102</v>
      </c>
      <c r="L376" s="11" t="s">
        <v>75</v>
      </c>
      <c r="M376" s="11" t="s">
        <v>254</v>
      </c>
      <c r="N376" s="11" t="s">
        <v>77</v>
      </c>
      <c r="O376" s="11" t="s">
        <v>50</v>
      </c>
      <c r="P376" s="11" t="s">
        <v>198</v>
      </c>
      <c r="Q376" s="11" t="s">
        <v>198</v>
      </c>
      <c r="R376" s="11" t="n">
        <v>33</v>
      </c>
      <c r="S376" s="11" t="s">
        <v>53</v>
      </c>
      <c r="T376" s="12" t="s">
        <v>258</v>
      </c>
      <c r="U376" s="11" t="n">
        <v>0.083</v>
      </c>
      <c r="V376" s="11" t="s">
        <v>106</v>
      </c>
      <c r="W376" s="11" t="n">
        <f aca="false">R376*U376</f>
        <v>2.739</v>
      </c>
      <c r="X376" s="20" t="n">
        <v>280000000</v>
      </c>
      <c r="Y376" s="20" t="n">
        <v>11000000</v>
      </c>
      <c r="Z376" s="20" t="n">
        <f aca="false">Y376*SQRT(AA376)</f>
        <v>19052558.8832577</v>
      </c>
      <c r="AA376" s="11" t="n">
        <v>3</v>
      </c>
      <c r="AB376" s="20" t="n">
        <v>38000000</v>
      </c>
      <c r="AC376" s="20" t="n">
        <v>18000000</v>
      </c>
      <c r="AD376" s="20" t="n">
        <f aca="false">AC376*SQRT(AE376)</f>
        <v>31176914.5362398</v>
      </c>
      <c r="AE376" s="11" t="n">
        <v>3</v>
      </c>
      <c r="AF376" s="11" t="n">
        <f aca="false">LN(AB376/X376)</f>
        <v>-1.99720344344286</v>
      </c>
      <c r="AG376" s="11" t="n">
        <f aca="false">((AD376)^2/((AB376)^2 * AE376)) + ((Z376)^2/((X376)^2 * AA376))</f>
        <v>0.225920098648878</v>
      </c>
      <c r="AH376" s="11" t="n">
        <f aca="false">1/AG376</f>
        <v>4.42634367628436</v>
      </c>
      <c r="AI376" s="11" t="n">
        <f aca="false">AH376/8</f>
        <v>0.553292959535545</v>
      </c>
      <c r="AJ376" s="11" t="n">
        <f aca="false">AF376*AI376</f>
        <v>-1.10503860401708</v>
      </c>
      <c r="AK376" s="11" t="s">
        <v>256</v>
      </c>
      <c r="AL376" s="11" t="s">
        <v>149</v>
      </c>
      <c r="AM376" s="11" t="s">
        <v>64</v>
      </c>
      <c r="AN376" s="11" t="s">
        <v>257</v>
      </c>
      <c r="AO376" s="11" t="s">
        <v>81</v>
      </c>
      <c r="AP376" s="11" t="s">
        <v>60</v>
      </c>
      <c r="AQ376" s="11" t="s">
        <v>210</v>
      </c>
    </row>
    <row r="377" customFormat="false" ht="13.8" hidden="false" customHeight="false" outlineLevel="0" collapsed="false">
      <c r="A377" s="11" t="s">
        <v>251</v>
      </c>
      <c r="B377" s="11" t="n">
        <v>24</v>
      </c>
      <c r="C377" s="11" t="s">
        <v>252</v>
      </c>
      <c r="D377" s="11" t="n">
        <v>2014</v>
      </c>
      <c r="E377" s="11" t="s">
        <v>253</v>
      </c>
      <c r="F377" s="11" t="s">
        <v>46</v>
      </c>
      <c r="G377" s="1" t="n">
        <v>10</v>
      </c>
      <c r="H377" s="1" t="n">
        <v>850</v>
      </c>
      <c r="I377" s="1" t="n">
        <f aca="false">(G377 +10) / (H377/1000)</f>
        <v>23.5294117647059</v>
      </c>
      <c r="J377" s="1" t="n">
        <v>6.4</v>
      </c>
      <c r="K377" s="24" t="s">
        <v>102</v>
      </c>
      <c r="L377" s="11" t="s">
        <v>75</v>
      </c>
      <c r="M377" s="11" t="s">
        <v>254</v>
      </c>
      <c r="N377" s="11" t="s">
        <v>77</v>
      </c>
      <c r="O377" s="11" t="s">
        <v>50</v>
      </c>
      <c r="P377" s="11" t="s">
        <v>198</v>
      </c>
      <c r="Q377" s="11" t="s">
        <v>198</v>
      </c>
      <c r="R377" s="11" t="n">
        <v>33</v>
      </c>
      <c r="S377" s="11" t="s">
        <v>53</v>
      </c>
      <c r="T377" s="12" t="s">
        <v>259</v>
      </c>
      <c r="U377" s="11" t="n">
        <v>0.083</v>
      </c>
      <c r="V377" s="11" t="s">
        <v>106</v>
      </c>
      <c r="W377" s="11" t="n">
        <f aca="false">R377*U377</f>
        <v>2.739</v>
      </c>
      <c r="X377" s="20" t="n">
        <v>270000000</v>
      </c>
      <c r="Y377" s="20" t="n">
        <v>29000000</v>
      </c>
      <c r="Z377" s="20" t="n">
        <f aca="false">Y377*SQRT(AA377)</f>
        <v>50229473.4194974</v>
      </c>
      <c r="AA377" s="11" t="n">
        <v>3</v>
      </c>
      <c r="AB377" s="20" t="n">
        <v>20000000</v>
      </c>
      <c r="AC377" s="20" t="n">
        <v>9000000</v>
      </c>
      <c r="AD377" s="20" t="n">
        <f aca="false">AC377*SQRT(AE377)</f>
        <v>15588457.2681199</v>
      </c>
      <c r="AE377" s="11" t="n">
        <v>3</v>
      </c>
      <c r="AF377" s="11" t="n">
        <f aca="false">LN(AB377/X377)</f>
        <v>-2.60268968544438</v>
      </c>
      <c r="AG377" s="11" t="n">
        <f aca="false">((AD377)^2/((AB377)^2 * AE377)) + ((Z377)^2/((X377)^2 * AA377))</f>
        <v>0.214036351165981</v>
      </c>
      <c r="AH377" s="11" t="n">
        <f aca="false">1/AG377</f>
        <v>4.67210356816688</v>
      </c>
      <c r="AI377" s="11" t="n">
        <f aca="false">AH377/8</f>
        <v>0.584012946020861</v>
      </c>
      <c r="AJ377" s="11" t="n">
        <f aca="false">AF377*AI377</f>
        <v>-1.52000447077448</v>
      </c>
      <c r="AK377" s="11" t="s">
        <v>256</v>
      </c>
      <c r="AL377" s="11" t="s">
        <v>149</v>
      </c>
      <c r="AM377" s="11" t="s">
        <v>64</v>
      </c>
      <c r="AN377" s="11" t="s">
        <v>257</v>
      </c>
      <c r="AO377" s="11" t="s">
        <v>81</v>
      </c>
      <c r="AP377" s="11" t="s">
        <v>60</v>
      </c>
      <c r="AQ377" s="11" t="s">
        <v>210</v>
      </c>
    </row>
    <row r="378" customFormat="false" ht="13.8" hidden="false" customHeight="false" outlineLevel="0" collapsed="false">
      <c r="A378" s="11" t="s">
        <v>251</v>
      </c>
      <c r="B378" s="11" t="n">
        <v>24</v>
      </c>
      <c r="C378" s="11" t="s">
        <v>252</v>
      </c>
      <c r="D378" s="11" t="n">
        <v>2014</v>
      </c>
      <c r="E378" s="11" t="s">
        <v>253</v>
      </c>
      <c r="F378" s="11" t="s">
        <v>46</v>
      </c>
      <c r="G378" s="1" t="n">
        <v>10</v>
      </c>
      <c r="H378" s="1" t="n">
        <v>850</v>
      </c>
      <c r="I378" s="1" t="n">
        <f aca="false">(G378 +10) / (H378/1000)</f>
        <v>23.5294117647059</v>
      </c>
      <c r="J378" s="1" t="n">
        <v>6.4</v>
      </c>
      <c r="K378" s="24" t="s">
        <v>102</v>
      </c>
      <c r="L378" s="11" t="s">
        <v>75</v>
      </c>
      <c r="M378" s="11" t="s">
        <v>254</v>
      </c>
      <c r="N378" s="11" t="s">
        <v>77</v>
      </c>
      <c r="O378" s="11" t="s">
        <v>50</v>
      </c>
      <c r="P378" s="11" t="s">
        <v>198</v>
      </c>
      <c r="Q378" s="11" t="s">
        <v>198</v>
      </c>
      <c r="R378" s="11" t="n">
        <v>33</v>
      </c>
      <c r="S378" s="11" t="s">
        <v>53</v>
      </c>
      <c r="T378" s="12" t="s">
        <v>260</v>
      </c>
      <c r="U378" s="11" t="n">
        <v>0.083</v>
      </c>
      <c r="V378" s="11" t="s">
        <v>106</v>
      </c>
      <c r="W378" s="11" t="n">
        <f aca="false">R378*U378</f>
        <v>2.739</v>
      </c>
      <c r="X378" s="20" t="n">
        <v>240000000</v>
      </c>
      <c r="Y378" s="20" t="n">
        <v>18000000</v>
      </c>
      <c r="Z378" s="20" t="n">
        <f aca="false">Y378*SQRT(AA378)</f>
        <v>31176914.5362398</v>
      </c>
      <c r="AA378" s="11" t="n">
        <v>3</v>
      </c>
      <c r="AB378" s="20" t="n">
        <v>11000000</v>
      </c>
      <c r="AC378" s="20" t="n">
        <v>7000000</v>
      </c>
      <c r="AD378" s="20" t="n">
        <f aca="false">AC378*SQRT(AE378)</f>
        <v>12124355.6529821</v>
      </c>
      <c r="AE378" s="11" t="n">
        <v>3</v>
      </c>
      <c r="AF378" s="11" t="n">
        <f aca="false">LN(AB378/X378)</f>
        <v>-3.08274365054362</v>
      </c>
      <c r="AG378" s="11" t="n">
        <f aca="false">((AD378)^2/((AB378)^2 * AE378)) + ((Z378)^2/((X378)^2 * AA378))</f>
        <v>0.41058367768595</v>
      </c>
      <c r="AH378" s="11" t="n">
        <f aca="false">1/AG378</f>
        <v>2.4355571211111</v>
      </c>
      <c r="AI378" s="11" t="n">
        <f aca="false">AH378/8</f>
        <v>0.304444640138887</v>
      </c>
      <c r="AJ378" s="11" t="n">
        <f aca="false">AF378*AI378</f>
        <v>-0.938524781330193</v>
      </c>
      <c r="AK378" s="11" t="s">
        <v>256</v>
      </c>
      <c r="AL378" s="11" t="s">
        <v>149</v>
      </c>
      <c r="AM378" s="11" t="s">
        <v>64</v>
      </c>
      <c r="AN378" s="11" t="s">
        <v>257</v>
      </c>
      <c r="AO378" s="11" t="s">
        <v>81</v>
      </c>
      <c r="AP378" s="11" t="s">
        <v>60</v>
      </c>
      <c r="AQ378" s="11" t="s">
        <v>210</v>
      </c>
    </row>
    <row r="379" customFormat="false" ht="13.8" hidden="false" customHeight="false" outlineLevel="0" collapsed="false">
      <c r="A379" s="11" t="s">
        <v>251</v>
      </c>
      <c r="B379" s="11" t="n">
        <v>24</v>
      </c>
      <c r="C379" s="11" t="s">
        <v>252</v>
      </c>
      <c r="D379" s="11" t="n">
        <v>2014</v>
      </c>
      <c r="E379" s="11" t="s">
        <v>253</v>
      </c>
      <c r="F379" s="11" t="s">
        <v>46</v>
      </c>
      <c r="G379" s="1" t="n">
        <v>10</v>
      </c>
      <c r="H379" s="1" t="n">
        <v>850</v>
      </c>
      <c r="I379" s="1" t="n">
        <f aca="false">(G379 +10) / (H379/1000)</f>
        <v>23.5294117647059</v>
      </c>
      <c r="J379" s="1" t="n">
        <v>6.4</v>
      </c>
      <c r="K379" s="24" t="s">
        <v>102</v>
      </c>
      <c r="L379" s="11" t="s">
        <v>89</v>
      </c>
      <c r="M379" s="11" t="s">
        <v>261</v>
      </c>
      <c r="N379" s="11" t="s">
        <v>77</v>
      </c>
      <c r="O379" s="11" t="s">
        <v>50</v>
      </c>
      <c r="P379" s="11" t="s">
        <v>198</v>
      </c>
      <c r="Q379" s="11" t="s">
        <v>198</v>
      </c>
      <c r="R379" s="11" t="n">
        <v>33</v>
      </c>
      <c r="S379" s="11" t="s">
        <v>53</v>
      </c>
      <c r="T379" s="12" t="s">
        <v>255</v>
      </c>
      <c r="U379" s="11" t="n">
        <v>0.083</v>
      </c>
      <c r="V379" s="11" t="s">
        <v>106</v>
      </c>
      <c r="W379" s="11" t="n">
        <f aca="false">R379*U379</f>
        <v>2.739</v>
      </c>
      <c r="X379" s="20" t="n">
        <v>240000000</v>
      </c>
      <c r="Y379" s="20" t="n">
        <v>200000000</v>
      </c>
      <c r="Z379" s="20" t="n">
        <f aca="false">Y379*SQRT(AA379)</f>
        <v>346410161.513775</v>
      </c>
      <c r="AA379" s="11" t="n">
        <v>3</v>
      </c>
      <c r="AB379" s="20" t="n">
        <v>570000000</v>
      </c>
      <c r="AC379" s="20" t="n">
        <v>23000000</v>
      </c>
      <c r="AD379" s="20" t="n">
        <f aca="false">AC379*SQRT(AE379)</f>
        <v>39837168.5740842</v>
      </c>
      <c r="AE379" s="11" t="n">
        <v>3</v>
      </c>
      <c r="AF379" s="11" t="n">
        <f aca="false">LN(AB379/X379)</f>
        <v>0.864997437486604</v>
      </c>
      <c r="AG379" s="11" t="n">
        <f aca="false">((AD379)^2/((AB379)^2 * AE379)) + ((Z379)^2/((X379)^2 * AA379))</f>
        <v>0.696072637734688</v>
      </c>
      <c r="AH379" s="11" t="n">
        <f aca="false">1/AG379</f>
        <v>1.43663167576076</v>
      </c>
      <c r="AI379" s="11" t="n">
        <f aca="false">AH379/8</f>
        <v>0.179578959470096</v>
      </c>
      <c r="AJ379" s="11" t="n">
        <f aca="false">AF379*AI379</f>
        <v>0.155335339768143</v>
      </c>
      <c r="AK379" s="11" t="s">
        <v>256</v>
      </c>
      <c r="AL379" s="11" t="s">
        <v>149</v>
      </c>
      <c r="AM379" s="11" t="s">
        <v>64</v>
      </c>
      <c r="AN379" s="11" t="s">
        <v>257</v>
      </c>
      <c r="AO379" s="11" t="s">
        <v>81</v>
      </c>
      <c r="AP379" s="11" t="s">
        <v>60</v>
      </c>
      <c r="AQ379" s="11" t="s">
        <v>210</v>
      </c>
    </row>
    <row r="380" customFormat="false" ht="13.8" hidden="false" customHeight="false" outlineLevel="0" collapsed="false">
      <c r="A380" s="11" t="s">
        <v>251</v>
      </c>
      <c r="B380" s="11" t="n">
        <v>24</v>
      </c>
      <c r="C380" s="11" t="s">
        <v>252</v>
      </c>
      <c r="D380" s="11" t="n">
        <v>2014</v>
      </c>
      <c r="E380" s="11" t="s">
        <v>253</v>
      </c>
      <c r="F380" s="11" t="s">
        <v>46</v>
      </c>
      <c r="G380" s="1" t="n">
        <v>10</v>
      </c>
      <c r="H380" s="1" t="n">
        <v>850</v>
      </c>
      <c r="I380" s="1" t="n">
        <f aca="false">(G380 +10) / (H380/1000)</f>
        <v>23.5294117647059</v>
      </c>
      <c r="J380" s="1" t="n">
        <v>6.4</v>
      </c>
      <c r="K380" s="24" t="s">
        <v>102</v>
      </c>
      <c r="L380" s="11" t="s">
        <v>89</v>
      </c>
      <c r="M380" s="11" t="s">
        <v>261</v>
      </c>
      <c r="N380" s="11" t="s">
        <v>77</v>
      </c>
      <c r="O380" s="11" t="s">
        <v>50</v>
      </c>
      <c r="P380" s="11" t="s">
        <v>198</v>
      </c>
      <c r="Q380" s="11" t="s">
        <v>198</v>
      </c>
      <c r="R380" s="11" t="n">
        <v>33</v>
      </c>
      <c r="S380" s="11" t="s">
        <v>53</v>
      </c>
      <c r="T380" s="12" t="s">
        <v>258</v>
      </c>
      <c r="U380" s="11" t="n">
        <v>0.083</v>
      </c>
      <c r="V380" s="11" t="s">
        <v>106</v>
      </c>
      <c r="W380" s="11" t="n">
        <f aca="false">R380*U380</f>
        <v>2.739</v>
      </c>
      <c r="X380" s="20" t="n">
        <v>810000000</v>
      </c>
      <c r="Y380" s="20" t="n">
        <v>520000000</v>
      </c>
      <c r="Z380" s="20" t="n">
        <f aca="false">Y380*SQRT(AA380)</f>
        <v>900666419.935816</v>
      </c>
      <c r="AA380" s="11" t="n">
        <v>3</v>
      </c>
      <c r="AB380" s="20" t="n">
        <v>76000000</v>
      </c>
      <c r="AC380" s="20" t="n">
        <v>70000000</v>
      </c>
      <c r="AD380" s="20" t="n">
        <f aca="false">AC380*SQRT(AE380)</f>
        <v>121243556.529821</v>
      </c>
      <c r="AE380" s="11" t="n">
        <v>3</v>
      </c>
      <c r="AF380" s="11" t="n">
        <f aca="false">LN(AB380/X380)</f>
        <v>-2.36630090738015</v>
      </c>
      <c r="AG380" s="11" t="n">
        <f aca="false">((AD380)^2/((AB380)^2 * AE380)) + ((Z380)^2/((X380)^2 * AA380))</f>
        <v>1.26047024704446</v>
      </c>
      <c r="AH380" s="11" t="n">
        <f aca="false">1/AG380</f>
        <v>0.793354704202492</v>
      </c>
      <c r="AI380" s="11" t="n">
        <f aca="false">AH380/8</f>
        <v>0.0991693380253115</v>
      </c>
      <c r="AJ380" s="11" t="n">
        <f aca="false">AF380*AI380</f>
        <v>-0.234664494553583</v>
      </c>
      <c r="AK380" s="11" t="s">
        <v>256</v>
      </c>
      <c r="AL380" s="11" t="s">
        <v>149</v>
      </c>
      <c r="AM380" s="11" t="s">
        <v>64</v>
      </c>
      <c r="AN380" s="11" t="s">
        <v>257</v>
      </c>
      <c r="AO380" s="11" t="s">
        <v>81</v>
      </c>
      <c r="AP380" s="11" t="s">
        <v>60</v>
      </c>
      <c r="AQ380" s="11" t="s">
        <v>210</v>
      </c>
    </row>
    <row r="381" customFormat="false" ht="13.8" hidden="false" customHeight="false" outlineLevel="0" collapsed="false">
      <c r="A381" s="11" t="s">
        <v>251</v>
      </c>
      <c r="B381" s="11" t="n">
        <v>24</v>
      </c>
      <c r="C381" s="11" t="s">
        <v>252</v>
      </c>
      <c r="D381" s="11" t="n">
        <v>2014</v>
      </c>
      <c r="E381" s="11" t="s">
        <v>253</v>
      </c>
      <c r="F381" s="11" t="s">
        <v>46</v>
      </c>
      <c r="G381" s="1" t="n">
        <v>10</v>
      </c>
      <c r="H381" s="1" t="n">
        <v>850</v>
      </c>
      <c r="I381" s="1" t="n">
        <f aca="false">(G381 +10) / (H381/1000)</f>
        <v>23.5294117647059</v>
      </c>
      <c r="J381" s="1" t="n">
        <v>6.4</v>
      </c>
      <c r="K381" s="24" t="s">
        <v>102</v>
      </c>
      <c r="L381" s="11" t="s">
        <v>89</v>
      </c>
      <c r="M381" s="11" t="s">
        <v>261</v>
      </c>
      <c r="N381" s="11" t="s">
        <v>77</v>
      </c>
      <c r="O381" s="11" t="s">
        <v>50</v>
      </c>
      <c r="P381" s="11" t="s">
        <v>198</v>
      </c>
      <c r="Q381" s="11" t="s">
        <v>198</v>
      </c>
      <c r="R381" s="11" t="n">
        <v>33</v>
      </c>
      <c r="S381" s="11" t="s">
        <v>53</v>
      </c>
      <c r="T381" s="12" t="s">
        <v>259</v>
      </c>
      <c r="U381" s="11" t="n">
        <v>0.083</v>
      </c>
      <c r="V381" s="11" t="s">
        <v>106</v>
      </c>
      <c r="W381" s="11" t="n">
        <f aca="false">R381*U381</f>
        <v>2.739</v>
      </c>
      <c r="X381" s="20" t="n">
        <v>730000000</v>
      </c>
      <c r="Y381" s="20" t="n">
        <v>630000000</v>
      </c>
      <c r="Z381" s="20" t="n">
        <f aca="false">Y381*SQRT(AA381)</f>
        <v>1091192008.76839</v>
      </c>
      <c r="AA381" s="11" t="n">
        <v>3</v>
      </c>
      <c r="AB381" s="20" t="n">
        <v>17000000</v>
      </c>
      <c r="AC381" s="20" t="n">
        <v>10000000</v>
      </c>
      <c r="AD381" s="20" t="n">
        <f aca="false">AC381*SQRT(AE381)</f>
        <v>17320508.0756888</v>
      </c>
      <c r="AE381" s="11" t="n">
        <v>3</v>
      </c>
      <c r="AF381" s="11" t="n">
        <f aca="false">LN(AB381/X381)</f>
        <v>-3.75983119008622</v>
      </c>
      <c r="AG381" s="11" t="n">
        <f aca="false">((AD381)^2/((AB381)^2 * AE381)) + ((Z381)^2/((X381)^2 * AA381))</f>
        <v>1.09081340526894</v>
      </c>
      <c r="AH381" s="11" t="n">
        <f aca="false">1/AG381</f>
        <v>0.916747076236609</v>
      </c>
      <c r="AI381" s="11" t="n">
        <f aca="false">AH381/8</f>
        <v>0.114593384529576</v>
      </c>
      <c r="AJ381" s="11" t="n">
        <f aca="false">AF381*AI381</f>
        <v>-0.430851781331844</v>
      </c>
      <c r="AK381" s="11" t="s">
        <v>256</v>
      </c>
      <c r="AL381" s="11" t="s">
        <v>149</v>
      </c>
      <c r="AM381" s="11" t="s">
        <v>64</v>
      </c>
      <c r="AN381" s="11" t="s">
        <v>257</v>
      </c>
      <c r="AO381" s="11" t="s">
        <v>81</v>
      </c>
      <c r="AP381" s="11" t="s">
        <v>60</v>
      </c>
      <c r="AQ381" s="11" t="s">
        <v>210</v>
      </c>
    </row>
    <row r="382" customFormat="false" ht="13.8" hidden="false" customHeight="false" outlineLevel="0" collapsed="false">
      <c r="A382" s="11" t="s">
        <v>251</v>
      </c>
      <c r="B382" s="11" t="n">
        <v>24</v>
      </c>
      <c r="C382" s="11" t="s">
        <v>252</v>
      </c>
      <c r="D382" s="11" t="n">
        <v>2014</v>
      </c>
      <c r="E382" s="11" t="s">
        <v>253</v>
      </c>
      <c r="F382" s="11" t="s">
        <v>46</v>
      </c>
      <c r="G382" s="1" t="n">
        <v>10</v>
      </c>
      <c r="H382" s="1" t="n">
        <v>850</v>
      </c>
      <c r="I382" s="1" t="n">
        <f aca="false">(G382 +10) / (H382/1000)</f>
        <v>23.5294117647059</v>
      </c>
      <c r="J382" s="1" t="n">
        <v>6.4</v>
      </c>
      <c r="K382" s="24" t="s">
        <v>102</v>
      </c>
      <c r="L382" s="11" t="s">
        <v>89</v>
      </c>
      <c r="M382" s="11" t="s">
        <v>261</v>
      </c>
      <c r="N382" s="11" t="s">
        <v>77</v>
      </c>
      <c r="O382" s="11" t="s">
        <v>50</v>
      </c>
      <c r="P382" s="11" t="s">
        <v>198</v>
      </c>
      <c r="Q382" s="11" t="s">
        <v>198</v>
      </c>
      <c r="R382" s="11" t="n">
        <v>33</v>
      </c>
      <c r="S382" s="11" t="s">
        <v>53</v>
      </c>
      <c r="T382" s="12" t="s">
        <v>260</v>
      </c>
      <c r="U382" s="11" t="n">
        <v>0.083</v>
      </c>
      <c r="V382" s="11" t="s">
        <v>106</v>
      </c>
      <c r="W382" s="11" t="n">
        <f aca="false">R382*U382</f>
        <v>2.739</v>
      </c>
      <c r="X382" s="20" t="n">
        <v>920000000</v>
      </c>
      <c r="Y382" s="20" t="n">
        <v>640000000</v>
      </c>
      <c r="Z382" s="20" t="n">
        <f aca="false">Y382*SQRT(AA382)</f>
        <v>1108512516.84408</v>
      </c>
      <c r="AA382" s="11" t="n">
        <v>3</v>
      </c>
      <c r="AB382" s="20" t="n">
        <v>24000000</v>
      </c>
      <c r="AC382" s="20" t="n">
        <v>22000000</v>
      </c>
      <c r="AD382" s="20" t="n">
        <f aca="false">AC382*SQRT(AE382)</f>
        <v>38105117.7665153</v>
      </c>
      <c r="AE382" s="11" t="n">
        <v>3</v>
      </c>
      <c r="AF382" s="11" t="n">
        <f aca="false">LN(AB382/X382)</f>
        <v>-3.64631983969514</v>
      </c>
      <c r="AG382" s="11" t="n">
        <f aca="false">((AD382)^2/((AB382)^2 * AE382)) + ((Z382)^2/((X382)^2 * AA382))</f>
        <v>1.32420972484772</v>
      </c>
      <c r="AH382" s="11" t="n">
        <f aca="false">1/AG382</f>
        <v>0.755167388696679</v>
      </c>
      <c r="AI382" s="11" t="n">
        <f aca="false">AH382/8</f>
        <v>0.0943959235870848</v>
      </c>
      <c r="AJ382" s="11" t="n">
        <f aca="false">AF382*AI382</f>
        <v>-0.344197728961934</v>
      </c>
      <c r="AK382" s="11" t="s">
        <v>256</v>
      </c>
      <c r="AL382" s="11" t="s">
        <v>149</v>
      </c>
      <c r="AM382" s="11" t="s">
        <v>64</v>
      </c>
      <c r="AN382" s="11" t="s">
        <v>257</v>
      </c>
      <c r="AO382" s="11" t="s">
        <v>81</v>
      </c>
      <c r="AP382" s="11" t="s">
        <v>60</v>
      </c>
      <c r="AQ382" s="11" t="s">
        <v>210</v>
      </c>
    </row>
    <row r="383" customFormat="false" ht="13.8" hidden="false" customHeight="false" outlineLevel="0" collapsed="false">
      <c r="A383" s="11" t="s">
        <v>251</v>
      </c>
      <c r="B383" s="11" t="n">
        <v>24</v>
      </c>
      <c r="C383" s="11" t="s">
        <v>252</v>
      </c>
      <c r="D383" s="11" t="n">
        <v>2014</v>
      </c>
      <c r="E383" s="11" t="s">
        <v>253</v>
      </c>
      <c r="F383" s="11" t="s">
        <v>46</v>
      </c>
      <c r="G383" s="1" t="n">
        <v>10</v>
      </c>
      <c r="H383" s="1" t="n">
        <v>850</v>
      </c>
      <c r="I383" s="1" t="n">
        <f aca="false">(G383 +10) / (H383/1000)</f>
        <v>23.5294117647059</v>
      </c>
      <c r="J383" s="1" t="n">
        <v>6.4</v>
      </c>
      <c r="K383" s="24" t="s">
        <v>102</v>
      </c>
      <c r="L383" s="11" t="s">
        <v>75</v>
      </c>
      <c r="M383" s="11" t="s">
        <v>254</v>
      </c>
      <c r="N383" s="11" t="s">
        <v>77</v>
      </c>
      <c r="O383" s="11" t="s">
        <v>50</v>
      </c>
      <c r="P383" s="11" t="s">
        <v>198</v>
      </c>
      <c r="Q383" s="11" t="s">
        <v>198</v>
      </c>
      <c r="R383" s="11" t="n">
        <v>33</v>
      </c>
      <c r="S383" s="11" t="s">
        <v>53</v>
      </c>
      <c r="T383" s="12" t="s">
        <v>255</v>
      </c>
      <c r="U383" s="11" t="n">
        <v>0.083</v>
      </c>
      <c r="V383" s="11" t="s">
        <v>106</v>
      </c>
      <c r="W383" s="11" t="n">
        <f aca="false">R383*U383</f>
        <v>2.739</v>
      </c>
      <c r="X383" s="13" t="n">
        <v>25.6</v>
      </c>
      <c r="Y383" s="13" t="n">
        <v>2.4</v>
      </c>
      <c r="Z383" s="13" t="n">
        <f aca="false">Y383*SQRT(AA383)</f>
        <v>4.15692193816531</v>
      </c>
      <c r="AA383" s="11" t="n">
        <v>3</v>
      </c>
      <c r="AB383" s="13" t="n">
        <v>7.7</v>
      </c>
      <c r="AC383" s="13" t="n">
        <v>2.6</v>
      </c>
      <c r="AD383" s="13" t="n">
        <f aca="false">AC383*SQRT(AE383)</f>
        <v>4.50333209967908</v>
      </c>
      <c r="AE383" s="11" t="n">
        <v>3</v>
      </c>
      <c r="AF383" s="11" t="n">
        <f aca="false">LN(AB383/X383)</f>
        <v>-1.20137202262588</v>
      </c>
      <c r="AG383" s="11" t="n">
        <f aca="false">((AD383)^2/((AB383)^2 * AE383)) + ((Z383)^2/((X383)^2 * AA383))</f>
        <v>0.122804916775595</v>
      </c>
      <c r="AH383" s="11" t="n">
        <f aca="false">1/AG383</f>
        <v>8.14299643903777</v>
      </c>
      <c r="AI383" s="11" t="n">
        <f aca="false">AH383/8</f>
        <v>1.01787455487972</v>
      </c>
      <c r="AJ383" s="11" t="n">
        <f aca="false">AF383*AI383</f>
        <v>-1.22284601277527</v>
      </c>
      <c r="AK383" s="11" t="s">
        <v>68</v>
      </c>
      <c r="AL383" s="11" t="s">
        <v>149</v>
      </c>
      <c r="AM383" s="11" t="s">
        <v>127</v>
      </c>
      <c r="AN383" s="11" t="s">
        <v>257</v>
      </c>
      <c r="AO383" s="11" t="s">
        <v>81</v>
      </c>
      <c r="AP383" s="11" t="s">
        <v>60</v>
      </c>
      <c r="AQ383" s="11" t="s">
        <v>210</v>
      </c>
    </row>
    <row r="384" customFormat="false" ht="13.8" hidden="false" customHeight="false" outlineLevel="0" collapsed="false">
      <c r="A384" s="11" t="s">
        <v>251</v>
      </c>
      <c r="B384" s="11" t="n">
        <v>24</v>
      </c>
      <c r="C384" s="11" t="s">
        <v>252</v>
      </c>
      <c r="D384" s="11" t="n">
        <v>2014</v>
      </c>
      <c r="E384" s="11" t="s">
        <v>253</v>
      </c>
      <c r="F384" s="11" t="s">
        <v>46</v>
      </c>
      <c r="G384" s="1" t="n">
        <v>10</v>
      </c>
      <c r="H384" s="1" t="n">
        <v>850</v>
      </c>
      <c r="I384" s="1" t="n">
        <f aca="false">(G384 +10) / (H384/1000)</f>
        <v>23.5294117647059</v>
      </c>
      <c r="J384" s="1" t="n">
        <v>6.4</v>
      </c>
      <c r="K384" s="24" t="s">
        <v>102</v>
      </c>
      <c r="L384" s="11" t="s">
        <v>75</v>
      </c>
      <c r="M384" s="11" t="s">
        <v>254</v>
      </c>
      <c r="N384" s="11" t="s">
        <v>77</v>
      </c>
      <c r="O384" s="11" t="s">
        <v>50</v>
      </c>
      <c r="P384" s="11" t="s">
        <v>198</v>
      </c>
      <c r="Q384" s="11" t="s">
        <v>198</v>
      </c>
      <c r="R384" s="11" t="n">
        <v>33</v>
      </c>
      <c r="S384" s="11" t="s">
        <v>53</v>
      </c>
      <c r="T384" s="12" t="s">
        <v>258</v>
      </c>
      <c r="U384" s="11" t="n">
        <v>0.083</v>
      </c>
      <c r="V384" s="11" t="s">
        <v>106</v>
      </c>
      <c r="W384" s="11" t="n">
        <f aca="false">R384*U384</f>
        <v>2.739</v>
      </c>
      <c r="X384" s="13" t="n">
        <v>28</v>
      </c>
      <c r="Y384" s="13" t="n">
        <v>1.1</v>
      </c>
      <c r="Z384" s="13" t="n">
        <f aca="false">Y384*SQRT(AA384)</f>
        <v>1.90525588832577</v>
      </c>
      <c r="AA384" s="11" t="n">
        <v>3</v>
      </c>
      <c r="AB384" s="13" t="n">
        <v>9.8</v>
      </c>
      <c r="AC384" s="13" t="n">
        <v>1.5</v>
      </c>
      <c r="AD384" s="13" t="n">
        <f aca="false">AC384*SQRT(AE384)</f>
        <v>2.59807621135332</v>
      </c>
      <c r="AE384" s="11" t="n">
        <v>3</v>
      </c>
      <c r="AF384" s="11" t="n">
        <f aca="false">LN(AB384/X384)</f>
        <v>-1.04982212449868</v>
      </c>
      <c r="AG384" s="11" t="n">
        <f aca="false">((AD384)^2/((AB384)^2 * AE384)) + ((Z384)^2/((X384)^2 * AA384))</f>
        <v>0.0249711057892545</v>
      </c>
      <c r="AH384" s="11" t="n">
        <f aca="false">1/AG384</f>
        <v>40.0462842310458</v>
      </c>
      <c r="AI384" s="11" t="n">
        <f aca="false">AH384/8</f>
        <v>5.00578552888073</v>
      </c>
      <c r="AJ384" s="11" t="n">
        <f aca="false">AF384*AI384</f>
        <v>-5.25518439871432</v>
      </c>
      <c r="AK384" s="11" t="s">
        <v>68</v>
      </c>
      <c r="AL384" s="11" t="s">
        <v>149</v>
      </c>
      <c r="AM384" s="11" t="s">
        <v>127</v>
      </c>
      <c r="AN384" s="11" t="s">
        <v>257</v>
      </c>
      <c r="AO384" s="11" t="s">
        <v>81</v>
      </c>
      <c r="AP384" s="11" t="s">
        <v>60</v>
      </c>
      <c r="AQ384" s="11" t="s">
        <v>210</v>
      </c>
    </row>
    <row r="385" customFormat="false" ht="13.8" hidden="false" customHeight="false" outlineLevel="0" collapsed="false">
      <c r="A385" s="11" t="s">
        <v>251</v>
      </c>
      <c r="B385" s="11" t="n">
        <v>24</v>
      </c>
      <c r="C385" s="11" t="s">
        <v>252</v>
      </c>
      <c r="D385" s="11" t="n">
        <v>2014</v>
      </c>
      <c r="E385" s="11" t="s">
        <v>253</v>
      </c>
      <c r="F385" s="11" t="s">
        <v>46</v>
      </c>
      <c r="G385" s="1" t="n">
        <v>10</v>
      </c>
      <c r="H385" s="1" t="n">
        <v>850</v>
      </c>
      <c r="I385" s="1" t="n">
        <f aca="false">(G385 +10) / (H385/1000)</f>
        <v>23.5294117647059</v>
      </c>
      <c r="J385" s="1" t="n">
        <v>6.4</v>
      </c>
      <c r="K385" s="24" t="s">
        <v>102</v>
      </c>
      <c r="L385" s="11" t="s">
        <v>75</v>
      </c>
      <c r="M385" s="11" t="s">
        <v>254</v>
      </c>
      <c r="N385" s="11" t="s">
        <v>77</v>
      </c>
      <c r="O385" s="11" t="s">
        <v>50</v>
      </c>
      <c r="P385" s="11" t="s">
        <v>198</v>
      </c>
      <c r="Q385" s="11" t="s">
        <v>198</v>
      </c>
      <c r="R385" s="11" t="n">
        <v>33</v>
      </c>
      <c r="S385" s="11" t="s">
        <v>53</v>
      </c>
      <c r="T385" s="12" t="s">
        <v>259</v>
      </c>
      <c r="U385" s="11" t="n">
        <v>0.083</v>
      </c>
      <c r="V385" s="11" t="s">
        <v>106</v>
      </c>
      <c r="W385" s="11" t="n">
        <f aca="false">R385*U385</f>
        <v>2.739</v>
      </c>
      <c r="X385" s="13" t="n">
        <v>27.1</v>
      </c>
      <c r="Y385" s="13" t="n">
        <v>0.4</v>
      </c>
      <c r="Z385" s="13" t="n">
        <f aca="false">Y385*SQRT(AA385)</f>
        <v>0.692820323027551</v>
      </c>
      <c r="AA385" s="11" t="n">
        <v>3</v>
      </c>
      <c r="AB385" s="13" t="n">
        <v>11.2</v>
      </c>
      <c r="AC385" s="13" t="n">
        <v>5.6</v>
      </c>
      <c r="AD385" s="13" t="n">
        <f aca="false">AC385*SQRT(AE385)</f>
        <v>9.69948452238571</v>
      </c>
      <c r="AE385" s="11" t="n">
        <v>3</v>
      </c>
      <c r="AF385" s="11" t="n">
        <f aca="false">LN(AB385/X385)</f>
        <v>-0.883619949584606</v>
      </c>
      <c r="AG385" s="11" t="n">
        <f aca="false">((AD385)^2/((AB385)^2 * AE385)) + ((Z385)^2/((X385)^2 * AA385))</f>
        <v>0.250217861957217</v>
      </c>
      <c r="AH385" s="11" t="n">
        <f aca="false">1/AG385</f>
        <v>3.99651724372492</v>
      </c>
      <c r="AI385" s="11" t="n">
        <f aca="false">AH385/8</f>
        <v>0.499564655465615</v>
      </c>
      <c r="AJ385" s="11" t="n">
        <f aca="false">AF385*AI385</f>
        <v>-0.441425295676778</v>
      </c>
      <c r="AK385" s="11" t="s">
        <v>68</v>
      </c>
      <c r="AL385" s="11" t="s">
        <v>149</v>
      </c>
      <c r="AM385" s="11" t="s">
        <v>127</v>
      </c>
      <c r="AN385" s="11" t="s">
        <v>257</v>
      </c>
      <c r="AO385" s="11" t="s">
        <v>81</v>
      </c>
      <c r="AP385" s="11" t="s">
        <v>60</v>
      </c>
      <c r="AQ385" s="11" t="s">
        <v>210</v>
      </c>
    </row>
    <row r="386" customFormat="false" ht="13.8" hidden="false" customHeight="false" outlineLevel="0" collapsed="false">
      <c r="A386" s="11" t="s">
        <v>251</v>
      </c>
      <c r="B386" s="11" t="n">
        <v>24</v>
      </c>
      <c r="C386" s="11" t="s">
        <v>252</v>
      </c>
      <c r="D386" s="11" t="n">
        <v>2014</v>
      </c>
      <c r="E386" s="11" t="s">
        <v>253</v>
      </c>
      <c r="F386" s="11" t="s">
        <v>46</v>
      </c>
      <c r="G386" s="1" t="n">
        <v>10</v>
      </c>
      <c r="H386" s="1" t="n">
        <v>850</v>
      </c>
      <c r="I386" s="1" t="n">
        <f aca="false">(G386 +10) / (H386/1000)</f>
        <v>23.5294117647059</v>
      </c>
      <c r="J386" s="1" t="n">
        <v>6.4</v>
      </c>
      <c r="K386" s="24" t="s">
        <v>102</v>
      </c>
      <c r="L386" s="11" t="s">
        <v>75</v>
      </c>
      <c r="M386" s="11" t="s">
        <v>254</v>
      </c>
      <c r="N386" s="11" t="s">
        <v>77</v>
      </c>
      <c r="O386" s="11" t="s">
        <v>50</v>
      </c>
      <c r="P386" s="11" t="s">
        <v>198</v>
      </c>
      <c r="Q386" s="11" t="s">
        <v>198</v>
      </c>
      <c r="R386" s="11" t="n">
        <v>33</v>
      </c>
      <c r="S386" s="11" t="s">
        <v>53</v>
      </c>
      <c r="T386" s="12" t="s">
        <v>260</v>
      </c>
      <c r="U386" s="11" t="n">
        <v>0.083</v>
      </c>
      <c r="V386" s="11" t="s">
        <v>106</v>
      </c>
      <c r="W386" s="11" t="n">
        <f aca="false">R386*U386</f>
        <v>2.739</v>
      </c>
      <c r="X386" s="13" t="n">
        <v>26.2</v>
      </c>
      <c r="Y386" s="13" t="n">
        <v>0.9</v>
      </c>
      <c r="Z386" s="13" t="n">
        <f aca="false">Y386*SQRT(AA386)</f>
        <v>1.55884572681199</v>
      </c>
      <c r="AA386" s="11" t="n">
        <v>3</v>
      </c>
      <c r="AB386" s="13" t="n">
        <v>10.4</v>
      </c>
      <c r="AC386" s="13" t="n">
        <v>4.2</v>
      </c>
      <c r="AD386" s="13" t="n">
        <f aca="false">AC386*SQRT(AE386)</f>
        <v>7.27461339178928</v>
      </c>
      <c r="AE386" s="11" t="n">
        <v>3</v>
      </c>
      <c r="AF386" s="11" t="n">
        <f aca="false">LN(AB386/X386)</f>
        <v>-0.923953604619724</v>
      </c>
      <c r="AG386" s="11" t="n">
        <f aca="false">((AD386)^2/((AB386)^2 * AE386)) + ((Z386)^2/((X386)^2 * AA386))</f>
        <v>0.164271717141765</v>
      </c>
      <c r="AH386" s="11" t="n">
        <f aca="false">1/AG386</f>
        <v>6.08747517466448</v>
      </c>
      <c r="AI386" s="11" t="n">
        <f aca="false">AH386/8</f>
        <v>0.76093439683306</v>
      </c>
      <c r="AJ386" s="11" t="n">
        <f aca="false">AF386*AI386</f>
        <v>-0.703068078833041</v>
      </c>
      <c r="AK386" s="11" t="s">
        <v>68</v>
      </c>
      <c r="AL386" s="11" t="s">
        <v>149</v>
      </c>
      <c r="AM386" s="11" t="s">
        <v>127</v>
      </c>
      <c r="AN386" s="11" t="s">
        <v>257</v>
      </c>
      <c r="AO386" s="11" t="s">
        <v>81</v>
      </c>
      <c r="AP386" s="11" t="s">
        <v>60</v>
      </c>
      <c r="AQ386" s="11" t="s">
        <v>210</v>
      </c>
    </row>
    <row r="387" customFormat="false" ht="13.8" hidden="false" customHeight="false" outlineLevel="0" collapsed="false">
      <c r="A387" s="11" t="s">
        <v>251</v>
      </c>
      <c r="B387" s="11" t="n">
        <v>24</v>
      </c>
      <c r="C387" s="11" t="s">
        <v>252</v>
      </c>
      <c r="D387" s="11" t="n">
        <v>2014</v>
      </c>
      <c r="E387" s="11" t="s">
        <v>253</v>
      </c>
      <c r="F387" s="11" t="s">
        <v>46</v>
      </c>
      <c r="G387" s="1" t="n">
        <v>10</v>
      </c>
      <c r="H387" s="1" t="n">
        <v>850</v>
      </c>
      <c r="I387" s="1" t="n">
        <f aca="false">(G387 +10) / (H387/1000)</f>
        <v>23.5294117647059</v>
      </c>
      <c r="J387" s="1" t="n">
        <v>6.4</v>
      </c>
      <c r="K387" s="24" t="s">
        <v>102</v>
      </c>
      <c r="L387" s="11" t="s">
        <v>89</v>
      </c>
      <c r="M387" s="11" t="s">
        <v>261</v>
      </c>
      <c r="N387" s="11" t="s">
        <v>77</v>
      </c>
      <c r="O387" s="11" t="s">
        <v>50</v>
      </c>
      <c r="P387" s="11" t="s">
        <v>198</v>
      </c>
      <c r="Q387" s="11" t="s">
        <v>198</v>
      </c>
      <c r="R387" s="11" t="n">
        <v>33</v>
      </c>
      <c r="S387" s="11" t="s">
        <v>53</v>
      </c>
      <c r="T387" s="12" t="s">
        <v>255</v>
      </c>
      <c r="U387" s="11" t="n">
        <v>0.083</v>
      </c>
      <c r="V387" s="11" t="s">
        <v>106</v>
      </c>
      <c r="W387" s="11" t="n">
        <f aca="false">R387*U387</f>
        <v>2.739</v>
      </c>
      <c r="X387" s="13" t="n">
        <v>5.2</v>
      </c>
      <c r="Y387" s="13" t="n">
        <v>2.2</v>
      </c>
      <c r="Z387" s="13" t="n">
        <f aca="false">Y387*SQRT(AA387)</f>
        <v>3.81051177665153</v>
      </c>
      <c r="AA387" s="11" t="n">
        <v>3</v>
      </c>
      <c r="AB387" s="13" t="n">
        <v>12.1</v>
      </c>
      <c r="AC387" s="13" t="n">
        <v>3.1</v>
      </c>
      <c r="AD387" s="13" t="n">
        <f aca="false">AC387*SQRT(AE387)</f>
        <v>5.36935750346352</v>
      </c>
      <c r="AE387" s="11" t="n">
        <v>3</v>
      </c>
      <c r="AF387" s="11" t="n">
        <f aca="false">LN(AB387/X387)</f>
        <v>0.844546827015314</v>
      </c>
      <c r="AG387" s="11" t="n">
        <f aca="false">((AD387)^2/((AB387)^2 * AE387)) + ((Z387)^2/((X387)^2 * AA387))</f>
        <v>0.24463167590082</v>
      </c>
      <c r="AH387" s="11" t="n">
        <f aca="false">1/AG387</f>
        <v>4.08777807010334</v>
      </c>
      <c r="AI387" s="11" t="n">
        <f aca="false">AH387/8</f>
        <v>0.510972258762918</v>
      </c>
      <c r="AJ387" s="11" t="n">
        <f aca="false">AF387*AI387</f>
        <v>0.43153999983107</v>
      </c>
      <c r="AK387" s="11" t="s">
        <v>68</v>
      </c>
      <c r="AL387" s="11" t="s">
        <v>149</v>
      </c>
      <c r="AM387" s="11" t="s">
        <v>127</v>
      </c>
      <c r="AN387" s="11" t="s">
        <v>257</v>
      </c>
      <c r="AO387" s="11" t="s">
        <v>81</v>
      </c>
      <c r="AP387" s="11" t="s">
        <v>60</v>
      </c>
      <c r="AQ387" s="11" t="s">
        <v>210</v>
      </c>
    </row>
    <row r="388" customFormat="false" ht="13.8" hidden="false" customHeight="false" outlineLevel="0" collapsed="false">
      <c r="A388" s="11" t="s">
        <v>251</v>
      </c>
      <c r="B388" s="11" t="n">
        <v>24</v>
      </c>
      <c r="C388" s="11" t="s">
        <v>252</v>
      </c>
      <c r="D388" s="11" t="n">
        <v>2014</v>
      </c>
      <c r="E388" s="11" t="s">
        <v>253</v>
      </c>
      <c r="F388" s="11" t="s">
        <v>46</v>
      </c>
      <c r="G388" s="1" t="n">
        <v>10</v>
      </c>
      <c r="H388" s="1" t="n">
        <v>850</v>
      </c>
      <c r="I388" s="1" t="n">
        <f aca="false">(G388 +10) / (H388/1000)</f>
        <v>23.5294117647059</v>
      </c>
      <c r="J388" s="1" t="n">
        <v>6.4</v>
      </c>
      <c r="K388" s="24" t="s">
        <v>102</v>
      </c>
      <c r="L388" s="11" t="s">
        <v>89</v>
      </c>
      <c r="M388" s="11" t="s">
        <v>261</v>
      </c>
      <c r="N388" s="11" t="s">
        <v>77</v>
      </c>
      <c r="O388" s="11" t="s">
        <v>50</v>
      </c>
      <c r="P388" s="11" t="s">
        <v>198</v>
      </c>
      <c r="Q388" s="11" t="s">
        <v>198</v>
      </c>
      <c r="R388" s="11" t="n">
        <v>33</v>
      </c>
      <c r="S388" s="11" t="s">
        <v>53</v>
      </c>
      <c r="T388" s="12" t="s">
        <v>258</v>
      </c>
      <c r="U388" s="11" t="n">
        <v>0.083</v>
      </c>
      <c r="V388" s="11" t="s">
        <v>106</v>
      </c>
      <c r="W388" s="11" t="n">
        <f aca="false">R388*U388</f>
        <v>2.739</v>
      </c>
      <c r="X388" s="13" t="n">
        <v>19.7</v>
      </c>
      <c r="Y388" s="13" t="n">
        <v>1.8</v>
      </c>
      <c r="Z388" s="13" t="n">
        <f aca="false">Y388*SQRT(AA388)</f>
        <v>3.11769145362398</v>
      </c>
      <c r="AA388" s="11" t="n">
        <v>3</v>
      </c>
      <c r="AB388" s="13" t="n">
        <v>4</v>
      </c>
      <c r="AC388" s="13" t="n">
        <v>0.7</v>
      </c>
      <c r="AD388" s="13" t="n">
        <f aca="false">AC388*SQRT(AE388)</f>
        <v>1.21243556529821</v>
      </c>
      <c r="AE388" s="11" t="n">
        <v>3</v>
      </c>
      <c r="AF388" s="11" t="n">
        <f aca="false">LN(AB388/X388)</f>
        <v>-1.59432427462405</v>
      </c>
      <c r="AG388" s="11" t="n">
        <f aca="false">((AD388)^2/((AB388)^2 * AE388)) + ((Z388)^2/((X388)^2 * AA388))</f>
        <v>0.0389735789378752</v>
      </c>
      <c r="AH388" s="11" t="n">
        <f aca="false">1/AG388</f>
        <v>25.6584082666368</v>
      </c>
      <c r="AI388" s="11" t="n">
        <f aca="false">AH388/8</f>
        <v>3.2073010333296</v>
      </c>
      <c r="AJ388" s="11" t="n">
        <f aca="false">AF388*AI388</f>
        <v>-5.11347789346419</v>
      </c>
      <c r="AK388" s="11" t="s">
        <v>68</v>
      </c>
      <c r="AL388" s="11" t="s">
        <v>149</v>
      </c>
      <c r="AM388" s="11" t="s">
        <v>127</v>
      </c>
      <c r="AN388" s="11" t="s">
        <v>257</v>
      </c>
      <c r="AO388" s="11" t="s">
        <v>81</v>
      </c>
      <c r="AP388" s="11" t="s">
        <v>60</v>
      </c>
      <c r="AQ388" s="11" t="s">
        <v>210</v>
      </c>
    </row>
    <row r="389" customFormat="false" ht="13.8" hidden="false" customHeight="false" outlineLevel="0" collapsed="false">
      <c r="A389" s="11" t="s">
        <v>251</v>
      </c>
      <c r="B389" s="11" t="n">
        <v>24</v>
      </c>
      <c r="C389" s="11" t="s">
        <v>252</v>
      </c>
      <c r="D389" s="11" t="n">
        <v>2014</v>
      </c>
      <c r="E389" s="11" t="s">
        <v>253</v>
      </c>
      <c r="F389" s="11" t="s">
        <v>46</v>
      </c>
      <c r="G389" s="1" t="n">
        <v>10</v>
      </c>
      <c r="H389" s="1" t="n">
        <v>850</v>
      </c>
      <c r="I389" s="1" t="n">
        <f aca="false">(G389 +10) / (H389/1000)</f>
        <v>23.5294117647059</v>
      </c>
      <c r="J389" s="1" t="n">
        <v>6.4</v>
      </c>
      <c r="K389" s="24" t="s">
        <v>102</v>
      </c>
      <c r="L389" s="11" t="s">
        <v>89</v>
      </c>
      <c r="M389" s="11" t="s">
        <v>261</v>
      </c>
      <c r="N389" s="11" t="s">
        <v>77</v>
      </c>
      <c r="O389" s="11" t="s">
        <v>50</v>
      </c>
      <c r="P389" s="11" t="s">
        <v>198</v>
      </c>
      <c r="Q389" s="11" t="s">
        <v>198</v>
      </c>
      <c r="R389" s="11" t="n">
        <v>33</v>
      </c>
      <c r="S389" s="11" t="s">
        <v>53</v>
      </c>
      <c r="T389" s="12" t="s">
        <v>259</v>
      </c>
      <c r="U389" s="11" t="n">
        <v>0.083</v>
      </c>
      <c r="V389" s="11" t="s">
        <v>106</v>
      </c>
      <c r="W389" s="11" t="n">
        <f aca="false">R389*U389</f>
        <v>2.739</v>
      </c>
      <c r="X389" s="13" t="n">
        <v>21.5</v>
      </c>
      <c r="Y389" s="13" t="n">
        <v>0.9</v>
      </c>
      <c r="Z389" s="13" t="n">
        <f aca="false">Y389*SQRT(AA389)</f>
        <v>1.55884572681199</v>
      </c>
      <c r="AA389" s="11" t="n">
        <v>3</v>
      </c>
      <c r="AB389" s="13" t="n">
        <v>4.9</v>
      </c>
      <c r="AC389" s="13" t="n">
        <v>3.3</v>
      </c>
      <c r="AD389" s="13" t="n">
        <f aca="false">AC389*SQRT(AE389)</f>
        <v>5.71576766497729</v>
      </c>
      <c r="AE389" s="11" t="n">
        <v>3</v>
      </c>
      <c r="AF389" s="11" t="n">
        <f aca="false">LN(AB389/X389)</f>
        <v>-1.47881773001704</v>
      </c>
      <c r="AG389" s="11" t="n">
        <f aca="false">((AD389)^2/((AB389)^2 * AE389)) + ((Z389)^2/((X389)^2 * AA389))</f>
        <v>0.455313314782983</v>
      </c>
      <c r="AH389" s="11" t="n">
        <f aca="false">1/AG389</f>
        <v>2.1962898240229</v>
      </c>
      <c r="AI389" s="11" t="n">
        <f aca="false">AH389/8</f>
        <v>0.274536228002862</v>
      </c>
      <c r="AJ389" s="11" t="n">
        <f aca="false">AF389*AI389</f>
        <v>-0.405989041502633</v>
      </c>
      <c r="AK389" s="11" t="s">
        <v>68</v>
      </c>
      <c r="AL389" s="11" t="s">
        <v>149</v>
      </c>
      <c r="AM389" s="11" t="s">
        <v>127</v>
      </c>
      <c r="AN389" s="11" t="s">
        <v>257</v>
      </c>
      <c r="AO389" s="11" t="s">
        <v>81</v>
      </c>
      <c r="AP389" s="11" t="s">
        <v>60</v>
      </c>
      <c r="AQ389" s="11" t="s">
        <v>210</v>
      </c>
    </row>
    <row r="390" customFormat="false" ht="13.8" hidden="false" customHeight="false" outlineLevel="0" collapsed="false">
      <c r="A390" s="11" t="s">
        <v>251</v>
      </c>
      <c r="B390" s="11" t="n">
        <v>24</v>
      </c>
      <c r="C390" s="11" t="s">
        <v>252</v>
      </c>
      <c r="D390" s="11" t="n">
        <v>2014</v>
      </c>
      <c r="E390" s="11" t="s">
        <v>253</v>
      </c>
      <c r="F390" s="11" t="s">
        <v>46</v>
      </c>
      <c r="G390" s="1" t="n">
        <v>10</v>
      </c>
      <c r="H390" s="1" t="n">
        <v>850</v>
      </c>
      <c r="I390" s="1" t="n">
        <f aca="false">(G390 +10) / (H390/1000)</f>
        <v>23.5294117647059</v>
      </c>
      <c r="J390" s="1" t="n">
        <v>6.4</v>
      </c>
      <c r="K390" s="24" t="s">
        <v>102</v>
      </c>
      <c r="L390" s="11" t="s">
        <v>89</v>
      </c>
      <c r="M390" s="11" t="s">
        <v>261</v>
      </c>
      <c r="N390" s="11" t="s">
        <v>77</v>
      </c>
      <c r="O390" s="11" t="s">
        <v>50</v>
      </c>
      <c r="P390" s="11" t="s">
        <v>198</v>
      </c>
      <c r="Q390" s="11" t="s">
        <v>198</v>
      </c>
      <c r="R390" s="11" t="n">
        <v>33</v>
      </c>
      <c r="S390" s="11" t="s">
        <v>53</v>
      </c>
      <c r="T390" s="12" t="s">
        <v>260</v>
      </c>
      <c r="U390" s="11" t="n">
        <v>0.083</v>
      </c>
      <c r="V390" s="11" t="s">
        <v>106</v>
      </c>
      <c r="W390" s="11" t="n">
        <f aca="false">R390*U390</f>
        <v>2.739</v>
      </c>
      <c r="X390" s="13" t="n">
        <v>19.7</v>
      </c>
      <c r="Y390" s="13" t="n">
        <v>1.3</v>
      </c>
      <c r="Z390" s="13" t="n">
        <f aca="false">Y390*SQRT(AA390)</f>
        <v>2.25166604983954</v>
      </c>
      <c r="AA390" s="11" t="n">
        <v>3</v>
      </c>
      <c r="AB390" s="13" t="n">
        <v>4.3</v>
      </c>
      <c r="AC390" s="13" t="n">
        <v>0.9</v>
      </c>
      <c r="AD390" s="13" t="n">
        <f aca="false">AC390*SQRT(AE390)</f>
        <v>1.55884572681199</v>
      </c>
      <c r="AE390" s="11" t="n">
        <v>3</v>
      </c>
      <c r="AF390" s="11" t="n">
        <f aca="false">LN(AB390/X390)</f>
        <v>-1.52200361304443</v>
      </c>
      <c r="AG390" s="11" t="n">
        <f aca="false">((AD390)^2/((AB390)^2 * AE390)) + ((Z390)^2/((X390)^2 * AA390))</f>
        <v>0.0481621234953265</v>
      </c>
      <c r="AH390" s="11" t="n">
        <f aca="false">1/AG390</f>
        <v>20.7632040995252</v>
      </c>
      <c r="AI390" s="11" t="n">
        <f aca="false">AH390/8</f>
        <v>2.59540051244064</v>
      </c>
      <c r="AJ390" s="11" t="n">
        <f aca="false">AF390*AI390</f>
        <v>-3.95020895723203</v>
      </c>
      <c r="AK390" s="11" t="s">
        <v>68</v>
      </c>
      <c r="AL390" s="11" t="s">
        <v>149</v>
      </c>
      <c r="AM390" s="11" t="s">
        <v>127</v>
      </c>
      <c r="AN390" s="11" t="s">
        <v>257</v>
      </c>
      <c r="AO390" s="11" t="s">
        <v>81</v>
      </c>
      <c r="AP390" s="11" t="s">
        <v>60</v>
      </c>
      <c r="AQ390" s="11" t="s">
        <v>210</v>
      </c>
    </row>
    <row r="391" customFormat="false" ht="13.8" hidden="false" customHeight="false" outlineLevel="0" collapsed="false">
      <c r="A391" s="11" t="s">
        <v>262</v>
      </c>
      <c r="B391" s="11" t="n">
        <v>25</v>
      </c>
      <c r="C391" s="11" t="s">
        <v>263</v>
      </c>
      <c r="D391" s="11" t="n">
        <v>2018</v>
      </c>
      <c r="E391" s="11" t="s">
        <v>155</v>
      </c>
      <c r="F391" s="11" t="s">
        <v>46</v>
      </c>
      <c r="G391" s="1" t="n">
        <v>7.5</v>
      </c>
      <c r="H391" s="1" t="n">
        <v>384</v>
      </c>
      <c r="I391" s="1" t="n">
        <f aca="false">(G391 +10) / (H391/1000)</f>
        <v>45.5729166666667</v>
      </c>
      <c r="J391" s="1" t="n">
        <v>7</v>
      </c>
      <c r="K391" s="24" t="s">
        <v>47</v>
      </c>
      <c r="L391" s="11" t="s">
        <v>89</v>
      </c>
      <c r="M391" s="11" t="s">
        <v>264</v>
      </c>
      <c r="N391" s="11" t="s">
        <v>77</v>
      </c>
      <c r="O391" s="11" t="s">
        <v>77</v>
      </c>
      <c r="P391" s="11" t="s">
        <v>91</v>
      </c>
      <c r="Q391" s="11" t="s">
        <v>78</v>
      </c>
      <c r="R391" s="11" t="n">
        <v>2.25</v>
      </c>
      <c r="S391" s="11" t="s">
        <v>53</v>
      </c>
      <c r="T391" s="11" t="n">
        <v>2013</v>
      </c>
      <c r="U391" s="11" t="n">
        <v>7</v>
      </c>
      <c r="V391" s="11" t="s">
        <v>54</v>
      </c>
      <c r="W391" s="11" t="n">
        <f aca="false">R391*U391</f>
        <v>15.75</v>
      </c>
      <c r="X391" s="13" t="n">
        <v>4.48</v>
      </c>
      <c r="Y391" s="13" t="n">
        <v>0.67</v>
      </c>
      <c r="Z391" s="13" t="n">
        <f aca="false">Y391*SQRT(AA391)</f>
        <v>1.49816554492486</v>
      </c>
      <c r="AA391" s="11" t="n">
        <v>5</v>
      </c>
      <c r="AB391" s="13" t="n">
        <v>4.85</v>
      </c>
      <c r="AC391" s="13" t="n">
        <v>0.470000000000001</v>
      </c>
      <c r="AD391" s="13" t="n">
        <f aca="false">AC391*SQRT(AE391)</f>
        <v>1.0509519494249</v>
      </c>
      <c r="AE391" s="11" t="n">
        <v>5</v>
      </c>
      <c r="AF391" s="11" t="n">
        <f aca="false">LN(AB391/X391)</f>
        <v>0.0793556585224979</v>
      </c>
      <c r="AG391" s="11" t="n">
        <f aca="false">((AD391)^2/((AB391)^2 * AE391)) + ((Z391)^2/((X391)^2 * AA391))</f>
        <v>0.0317572793358197</v>
      </c>
      <c r="AH391" s="11" t="n">
        <f aca="false">1/AG391</f>
        <v>31.4888435317593</v>
      </c>
      <c r="AI391" s="11" t="n">
        <f aca="false">AH391/2</f>
        <v>15.7444217658797</v>
      </c>
      <c r="AJ391" s="11" t="n">
        <f aca="false">AF391*AI391</f>
        <v>1.24940895728733</v>
      </c>
      <c r="AK391" s="11" t="s">
        <v>55</v>
      </c>
      <c r="AL391" s="11" t="s">
        <v>56</v>
      </c>
      <c r="AM391" s="11" t="s">
        <v>64</v>
      </c>
      <c r="AN391" s="11" t="s">
        <v>58</v>
      </c>
      <c r="AO391" s="11" t="s">
        <v>93</v>
      </c>
      <c r="AP391" s="11" t="s">
        <v>265</v>
      </c>
      <c r="AQ391" s="11" t="s">
        <v>158</v>
      </c>
    </row>
    <row r="392" customFormat="false" ht="13.8" hidden="false" customHeight="false" outlineLevel="0" collapsed="false">
      <c r="A392" s="11" t="s">
        <v>262</v>
      </c>
      <c r="B392" s="11" t="n">
        <v>25</v>
      </c>
      <c r="C392" s="11" t="s">
        <v>263</v>
      </c>
      <c r="D392" s="11" t="n">
        <v>2018</v>
      </c>
      <c r="E392" s="11" t="s">
        <v>155</v>
      </c>
      <c r="F392" s="11" t="s">
        <v>110</v>
      </c>
      <c r="G392" s="1" t="n">
        <v>7.5</v>
      </c>
      <c r="H392" s="1" t="n">
        <v>384</v>
      </c>
      <c r="I392" s="1" t="n">
        <f aca="false">(G392 +10) / (H392/1000)</f>
        <v>45.5729166666667</v>
      </c>
      <c r="J392" s="1" t="n">
        <v>7</v>
      </c>
      <c r="K392" s="24" t="s">
        <v>47</v>
      </c>
      <c r="L392" s="11" t="s">
        <v>89</v>
      </c>
      <c r="M392" s="11" t="s">
        <v>264</v>
      </c>
      <c r="N392" s="11" t="s">
        <v>77</v>
      </c>
      <c r="O392" s="11" t="s">
        <v>77</v>
      </c>
      <c r="P392" s="11" t="s">
        <v>91</v>
      </c>
      <c r="Q392" s="11" t="s">
        <v>78</v>
      </c>
      <c r="R392" s="11" t="n">
        <v>2.25</v>
      </c>
      <c r="S392" s="11" t="s">
        <v>53</v>
      </c>
      <c r="T392" s="11" t="n">
        <v>2013</v>
      </c>
      <c r="U392" s="11" t="n">
        <v>7</v>
      </c>
      <c r="V392" s="11" t="s">
        <v>54</v>
      </c>
      <c r="W392" s="11" t="n">
        <f aca="false">R392*U392</f>
        <v>15.75</v>
      </c>
      <c r="X392" s="14" t="n">
        <v>6.66</v>
      </c>
      <c r="Y392" s="14" t="n">
        <v>0.3</v>
      </c>
      <c r="Z392" s="13" t="n">
        <f aca="false">Y392*SQRT(AA392)</f>
        <v>0.670820393249937</v>
      </c>
      <c r="AA392" s="15" t="n">
        <v>5</v>
      </c>
      <c r="AB392" s="13" t="n">
        <v>6.59</v>
      </c>
      <c r="AC392" s="13" t="n">
        <v>0.640000000000001</v>
      </c>
      <c r="AD392" s="13" t="n">
        <f aca="false">AC392*SQRT(AE392)</f>
        <v>1.43108350559987</v>
      </c>
      <c r="AE392" s="11" t="n">
        <v>5</v>
      </c>
      <c r="AF392" s="11" t="n">
        <f aca="false">LN(AB392/X392)</f>
        <v>-0.010566136037882</v>
      </c>
      <c r="AG392" s="11" t="n">
        <f aca="false">((AD392)^2/((AB392)^2 * AE392)) + ((Z392)^2/((X392)^2 * AA392))</f>
        <v>0.0114607374138614</v>
      </c>
      <c r="AH392" s="11" t="n">
        <f aca="false">1/AG392</f>
        <v>87.2544203648302</v>
      </c>
      <c r="AI392" s="11" t="n">
        <f aca="false">AH392/2</f>
        <v>43.6272101824151</v>
      </c>
      <c r="AJ392" s="11" t="n">
        <f aca="false">AF392*AI392</f>
        <v>-0.460971037740669</v>
      </c>
      <c r="AK392" s="11" t="s">
        <v>55</v>
      </c>
      <c r="AL392" s="11" t="s">
        <v>56</v>
      </c>
      <c r="AM392" s="11" t="s">
        <v>64</v>
      </c>
      <c r="AN392" s="11" t="s">
        <v>58</v>
      </c>
      <c r="AO392" s="11" t="s">
        <v>93</v>
      </c>
      <c r="AP392" s="11" t="s">
        <v>265</v>
      </c>
      <c r="AQ392" s="11" t="s">
        <v>158</v>
      </c>
    </row>
    <row r="393" customFormat="false" ht="13.8" hidden="false" customHeight="false" outlineLevel="0" collapsed="false">
      <c r="A393" s="11" t="s">
        <v>262</v>
      </c>
      <c r="B393" s="11" t="n">
        <v>25</v>
      </c>
      <c r="C393" s="11" t="s">
        <v>263</v>
      </c>
      <c r="D393" s="11" t="n">
        <v>2018</v>
      </c>
      <c r="E393" s="11" t="s">
        <v>155</v>
      </c>
      <c r="F393" s="11" t="s">
        <v>46</v>
      </c>
      <c r="G393" s="1" t="n">
        <v>7.5</v>
      </c>
      <c r="H393" s="1" t="n">
        <v>384</v>
      </c>
      <c r="I393" s="1" t="n">
        <f aca="false">(G393 +10) / (H393/1000)</f>
        <v>45.5729166666667</v>
      </c>
      <c r="J393" s="1" t="n">
        <v>7</v>
      </c>
      <c r="K393" s="24" t="s">
        <v>47</v>
      </c>
      <c r="L393" s="11" t="s">
        <v>89</v>
      </c>
      <c r="M393" s="11" t="s">
        <v>264</v>
      </c>
      <c r="N393" s="11" t="s">
        <v>77</v>
      </c>
      <c r="O393" s="11" t="s">
        <v>77</v>
      </c>
      <c r="P393" s="11" t="s">
        <v>91</v>
      </c>
      <c r="Q393" s="11" t="s">
        <v>78</v>
      </c>
      <c r="R393" s="11" t="n">
        <v>2.25</v>
      </c>
      <c r="S393" s="11" t="s">
        <v>53</v>
      </c>
      <c r="T393" s="11" t="n">
        <v>2013</v>
      </c>
      <c r="U393" s="11" t="n">
        <v>7</v>
      </c>
      <c r="V393" s="11" t="s">
        <v>54</v>
      </c>
      <c r="W393" s="11" t="n">
        <f aca="false">R393*U393</f>
        <v>15.75</v>
      </c>
      <c r="X393" s="13" t="n">
        <v>17.31</v>
      </c>
      <c r="Y393" s="13" t="n">
        <v>0.22</v>
      </c>
      <c r="Z393" s="13" t="n">
        <f aca="false">Y393*SQRT(AA393)</f>
        <v>0.491934955049954</v>
      </c>
      <c r="AA393" s="11" t="n">
        <v>5</v>
      </c>
      <c r="AB393" s="2" t="n">
        <v>17.59</v>
      </c>
      <c r="AC393" s="13" t="n">
        <v>0.140000000000001</v>
      </c>
      <c r="AD393" s="13" t="n">
        <f aca="false">AC393*SQRT(AE393)</f>
        <v>0.313049516849972</v>
      </c>
      <c r="AE393" s="11" t="n">
        <v>5</v>
      </c>
      <c r="AF393" s="11" t="n">
        <f aca="false">LN(AB393/X393)</f>
        <v>0.0160461895613491</v>
      </c>
      <c r="AG393" s="11" t="n">
        <f aca="false">((AD393)^2/((AB393)^2 * AE393)) + ((Z393)^2/((X393)^2 * AA393))</f>
        <v>0.000224876026226133</v>
      </c>
      <c r="AH393" s="11" t="n">
        <f aca="false">1/AG393</f>
        <v>4446.89465916838</v>
      </c>
      <c r="AI393" s="11" t="n">
        <f aca="false">AH393/2</f>
        <v>2223.44732958419</v>
      </c>
      <c r="AJ393" s="11" t="n">
        <f aca="false">AF393*AI393</f>
        <v>35.6778573301834</v>
      </c>
      <c r="AK393" s="11" t="s">
        <v>55</v>
      </c>
      <c r="AL393" s="11" t="s">
        <v>56</v>
      </c>
      <c r="AM393" s="11" t="s">
        <v>67</v>
      </c>
      <c r="AN393" s="11" t="s">
        <v>58</v>
      </c>
      <c r="AO393" s="11" t="s">
        <v>93</v>
      </c>
      <c r="AP393" s="11" t="s">
        <v>265</v>
      </c>
      <c r="AQ393" s="11" t="s">
        <v>158</v>
      </c>
    </row>
    <row r="394" customFormat="false" ht="13.8" hidden="false" customHeight="false" outlineLevel="0" collapsed="false">
      <c r="A394" s="11" t="s">
        <v>262</v>
      </c>
      <c r="B394" s="11" t="n">
        <v>25</v>
      </c>
      <c r="C394" s="11" t="s">
        <v>263</v>
      </c>
      <c r="D394" s="11" t="n">
        <v>2018</v>
      </c>
      <c r="E394" s="11" t="s">
        <v>155</v>
      </c>
      <c r="F394" s="11" t="s">
        <v>110</v>
      </c>
      <c r="G394" s="1" t="n">
        <v>7.5</v>
      </c>
      <c r="H394" s="1" t="n">
        <v>384</v>
      </c>
      <c r="I394" s="1" t="n">
        <f aca="false">(G394 +10) / (H394/1000)</f>
        <v>45.5729166666667</v>
      </c>
      <c r="J394" s="1" t="n">
        <v>7</v>
      </c>
      <c r="K394" s="24" t="s">
        <v>47</v>
      </c>
      <c r="L394" s="11" t="s">
        <v>89</v>
      </c>
      <c r="M394" s="11" t="s">
        <v>264</v>
      </c>
      <c r="N394" s="11" t="s">
        <v>77</v>
      </c>
      <c r="O394" s="11" t="s">
        <v>77</v>
      </c>
      <c r="P394" s="11" t="s">
        <v>91</v>
      </c>
      <c r="Q394" s="11" t="s">
        <v>78</v>
      </c>
      <c r="R394" s="11" t="n">
        <v>2.25</v>
      </c>
      <c r="S394" s="11" t="s">
        <v>53</v>
      </c>
      <c r="T394" s="11" t="n">
        <v>2013</v>
      </c>
      <c r="U394" s="11" t="n">
        <v>7</v>
      </c>
      <c r="V394" s="11" t="s">
        <v>54</v>
      </c>
      <c r="W394" s="11" t="n">
        <f aca="false">R394*U394</f>
        <v>15.75</v>
      </c>
      <c r="X394" s="25" t="n">
        <v>16.97</v>
      </c>
      <c r="Y394" s="14" t="n">
        <v>0.18</v>
      </c>
      <c r="Z394" s="13" t="n">
        <f aca="false">Y394*SQRT(AA394)</f>
        <v>0.402492235949962</v>
      </c>
      <c r="AA394" s="15" t="n">
        <v>5</v>
      </c>
      <c r="AB394" s="2" t="n">
        <v>17.42</v>
      </c>
      <c r="AC394" s="13" t="n">
        <v>0.169999999999998</v>
      </c>
      <c r="AD394" s="13" t="n">
        <f aca="false">AC394*SQRT(AE394)</f>
        <v>0.38013155617496</v>
      </c>
      <c r="AE394" s="11" t="n">
        <v>5</v>
      </c>
      <c r="AF394" s="11" t="n">
        <f aca="false">LN(AB394/X394)</f>
        <v>0.0261718921782219</v>
      </c>
      <c r="AG394" s="11" t="n">
        <f aca="false">((AD394)^2/((AB394)^2 * AE394)) + ((Z394)^2/((X394)^2 * AA394))</f>
        <v>0.000207743548066198</v>
      </c>
      <c r="AH394" s="11" t="n">
        <f aca="false">1/AG394</f>
        <v>4813.62723082667</v>
      </c>
      <c r="AI394" s="11" t="n">
        <f aca="false">AH394/2</f>
        <v>2406.81361541334</v>
      </c>
      <c r="AJ394" s="11" t="n">
        <f aca="false">AF394*AI394</f>
        <v>62.9908664356743</v>
      </c>
      <c r="AK394" s="11" t="s">
        <v>55</v>
      </c>
      <c r="AL394" s="11" t="s">
        <v>56</v>
      </c>
      <c r="AM394" s="11" t="s">
        <v>67</v>
      </c>
      <c r="AN394" s="11" t="s">
        <v>58</v>
      </c>
      <c r="AO394" s="11" t="s">
        <v>93</v>
      </c>
      <c r="AP394" s="11" t="s">
        <v>265</v>
      </c>
      <c r="AQ394" s="11" t="s">
        <v>158</v>
      </c>
    </row>
    <row r="395" customFormat="false" ht="13.8" hidden="false" customHeight="false" outlineLevel="0" collapsed="false">
      <c r="A395" s="11" t="s">
        <v>262</v>
      </c>
      <c r="B395" s="11" t="n">
        <v>25</v>
      </c>
      <c r="C395" s="11" t="s">
        <v>263</v>
      </c>
      <c r="D395" s="11" t="n">
        <v>2018</v>
      </c>
      <c r="E395" s="11" t="s">
        <v>155</v>
      </c>
      <c r="F395" s="11" t="s">
        <v>46</v>
      </c>
      <c r="G395" s="1" t="n">
        <v>7.5</v>
      </c>
      <c r="H395" s="1" t="n">
        <v>384</v>
      </c>
      <c r="I395" s="1" t="n">
        <f aca="false">(G395 +10) / (H395/1000)</f>
        <v>45.5729166666667</v>
      </c>
      <c r="J395" s="1" t="n">
        <v>7</v>
      </c>
      <c r="K395" s="24" t="s">
        <v>47</v>
      </c>
      <c r="L395" s="11" t="s">
        <v>89</v>
      </c>
      <c r="M395" s="11" t="s">
        <v>264</v>
      </c>
      <c r="N395" s="11" t="s">
        <v>77</v>
      </c>
      <c r="O395" s="11" t="s">
        <v>77</v>
      </c>
      <c r="P395" s="11" t="s">
        <v>91</v>
      </c>
      <c r="Q395" s="11" t="s">
        <v>78</v>
      </c>
      <c r="R395" s="11" t="n">
        <v>2.25</v>
      </c>
      <c r="S395" s="11" t="s">
        <v>53</v>
      </c>
      <c r="T395" s="11" t="n">
        <v>2013</v>
      </c>
      <c r="U395" s="11" t="n">
        <v>7</v>
      </c>
      <c r="V395" s="11" t="s">
        <v>54</v>
      </c>
      <c r="W395" s="11" t="n">
        <f aca="false">R395*U395</f>
        <v>15.75</v>
      </c>
      <c r="X395" s="13" t="n">
        <v>35.36</v>
      </c>
      <c r="Y395" s="13" t="n">
        <v>0.16</v>
      </c>
      <c r="Z395" s="13" t="n">
        <f aca="false">Y395*SQRT(AA395)</f>
        <v>0.357770876399966</v>
      </c>
      <c r="AA395" s="11" t="n">
        <v>5</v>
      </c>
      <c r="AB395" s="2" t="n">
        <v>35.1</v>
      </c>
      <c r="AC395" s="13" t="n">
        <v>0.280000000000001</v>
      </c>
      <c r="AD395" s="13" t="n">
        <f aca="false">AC395*SQRT(AE395)</f>
        <v>0.626099033699944</v>
      </c>
      <c r="AE395" s="11" t="n">
        <v>5</v>
      </c>
      <c r="AF395" s="11" t="n">
        <f aca="false">LN(AB395/X395)</f>
        <v>-0.00738010729762253</v>
      </c>
      <c r="AG395" s="11" t="n">
        <f aca="false">((AD395)^2/((AB395)^2 * AE395)) + ((Z395)^2/((X395)^2 * AA395))</f>
        <v>8.41104483687716E-005</v>
      </c>
      <c r="AH395" s="11" t="n">
        <f aca="false">1/AG395</f>
        <v>11889.1293459241</v>
      </c>
      <c r="AI395" s="11" t="n">
        <f aca="false">AH395/2</f>
        <v>5944.56467296207</v>
      </c>
      <c r="AJ395" s="11" t="n">
        <f aca="false">AF395*AI395</f>
        <v>-43.8715251241165</v>
      </c>
      <c r="AK395" s="11" t="s">
        <v>55</v>
      </c>
      <c r="AL395" s="11" t="s">
        <v>56</v>
      </c>
      <c r="AM395" s="11" t="s">
        <v>66</v>
      </c>
      <c r="AN395" s="11" t="s">
        <v>58</v>
      </c>
      <c r="AO395" s="11" t="s">
        <v>93</v>
      </c>
      <c r="AP395" s="11" t="s">
        <v>265</v>
      </c>
      <c r="AQ395" s="11" t="s">
        <v>158</v>
      </c>
    </row>
    <row r="396" customFormat="false" ht="13.8" hidden="false" customHeight="false" outlineLevel="0" collapsed="false">
      <c r="A396" s="11" t="s">
        <v>262</v>
      </c>
      <c r="B396" s="11" t="n">
        <v>25</v>
      </c>
      <c r="C396" s="11" t="s">
        <v>263</v>
      </c>
      <c r="D396" s="11" t="n">
        <v>2018</v>
      </c>
      <c r="E396" s="11" t="s">
        <v>155</v>
      </c>
      <c r="F396" s="11" t="s">
        <v>110</v>
      </c>
      <c r="G396" s="1" t="n">
        <v>7.5</v>
      </c>
      <c r="H396" s="1" t="n">
        <v>384</v>
      </c>
      <c r="I396" s="1" t="n">
        <f aca="false">(G396 +10) / (H396/1000)</f>
        <v>45.5729166666667</v>
      </c>
      <c r="J396" s="1" t="n">
        <v>7</v>
      </c>
      <c r="K396" s="24" t="s">
        <v>47</v>
      </c>
      <c r="L396" s="11" t="s">
        <v>89</v>
      </c>
      <c r="M396" s="11" t="s">
        <v>264</v>
      </c>
      <c r="N396" s="11" t="s">
        <v>77</v>
      </c>
      <c r="O396" s="11" t="s">
        <v>77</v>
      </c>
      <c r="P396" s="11" t="s">
        <v>91</v>
      </c>
      <c r="Q396" s="11" t="s">
        <v>78</v>
      </c>
      <c r="R396" s="11" t="n">
        <v>2.25</v>
      </c>
      <c r="S396" s="11" t="s">
        <v>53</v>
      </c>
      <c r="T396" s="11" t="n">
        <v>2013</v>
      </c>
      <c r="U396" s="11" t="n">
        <v>7</v>
      </c>
      <c r="V396" s="11" t="s">
        <v>54</v>
      </c>
      <c r="W396" s="11" t="n">
        <f aca="false">R396*U396</f>
        <v>15.75</v>
      </c>
      <c r="X396" s="25" t="n">
        <v>35.46</v>
      </c>
      <c r="Y396" s="14" t="n">
        <v>0.32</v>
      </c>
      <c r="Z396" s="13" t="n">
        <f aca="false">Y396*SQRT(AA396)</f>
        <v>0.715541752799933</v>
      </c>
      <c r="AA396" s="15" t="n">
        <v>5</v>
      </c>
      <c r="AB396" s="2" t="n">
        <v>35.44</v>
      </c>
      <c r="AC396" s="13" t="n">
        <v>0.640000000000001</v>
      </c>
      <c r="AD396" s="13" t="n">
        <f aca="false">AC396*SQRT(AE396)</f>
        <v>1.43108350559987</v>
      </c>
      <c r="AE396" s="11" t="n">
        <v>5</v>
      </c>
      <c r="AF396" s="11" t="n">
        <f aca="false">LN(AB396/X396)</f>
        <v>-0.000564174909181696</v>
      </c>
      <c r="AG396" s="11" t="n">
        <f aca="false">((AD396)^2/((AB396)^2 * AE396)) + ((Z396)^2/((X396)^2 * AA396))</f>
        <v>0.000407553447836489</v>
      </c>
      <c r="AH396" s="11" t="n">
        <f aca="false">1/AG396</f>
        <v>2453.66590641923</v>
      </c>
      <c r="AI396" s="11" t="n">
        <f aca="false">AH396/2</f>
        <v>1226.83295320961</v>
      </c>
      <c r="AJ396" s="11" t="n">
        <f aca="false">AF396*AI396</f>
        <v>-0.692148369958146</v>
      </c>
      <c r="AK396" s="11" t="s">
        <v>55</v>
      </c>
      <c r="AL396" s="11" t="s">
        <v>56</v>
      </c>
      <c r="AM396" s="11" t="s">
        <v>66</v>
      </c>
      <c r="AN396" s="11" t="s">
        <v>58</v>
      </c>
      <c r="AO396" s="11" t="s">
        <v>93</v>
      </c>
      <c r="AP396" s="11" t="s">
        <v>265</v>
      </c>
      <c r="AQ396" s="11" t="s">
        <v>158</v>
      </c>
    </row>
    <row r="397" customFormat="false" ht="13.8" hidden="false" customHeight="false" outlineLevel="0" collapsed="false">
      <c r="A397" s="11" t="s">
        <v>262</v>
      </c>
      <c r="B397" s="11" t="n">
        <v>25</v>
      </c>
      <c r="C397" s="11" t="s">
        <v>263</v>
      </c>
      <c r="D397" s="11" t="n">
        <v>2018</v>
      </c>
      <c r="E397" s="11" t="s">
        <v>155</v>
      </c>
      <c r="F397" s="11" t="s">
        <v>46</v>
      </c>
      <c r="G397" s="1" t="n">
        <v>7.5</v>
      </c>
      <c r="H397" s="1" t="n">
        <v>384</v>
      </c>
      <c r="I397" s="1" t="n">
        <f aca="false">(G397 +10) / (H397/1000)</f>
        <v>45.5729166666667</v>
      </c>
      <c r="J397" s="1" t="n">
        <v>7</v>
      </c>
      <c r="K397" s="24" t="s">
        <v>47</v>
      </c>
      <c r="L397" s="11" t="s">
        <v>89</v>
      </c>
      <c r="M397" s="11" t="s">
        <v>264</v>
      </c>
      <c r="N397" s="11" t="s">
        <v>77</v>
      </c>
      <c r="O397" s="11" t="s">
        <v>77</v>
      </c>
      <c r="P397" s="11" t="s">
        <v>91</v>
      </c>
      <c r="Q397" s="11" t="s">
        <v>78</v>
      </c>
      <c r="R397" s="11" t="n">
        <v>2.25</v>
      </c>
      <c r="S397" s="11" t="s">
        <v>53</v>
      </c>
      <c r="T397" s="11" t="n">
        <v>2007</v>
      </c>
      <c r="U397" s="11" t="n">
        <v>7</v>
      </c>
      <c r="V397" s="11" t="s">
        <v>54</v>
      </c>
      <c r="W397" s="11" t="n">
        <f aca="false">R397*U397</f>
        <v>15.75</v>
      </c>
      <c r="X397" s="13" t="n">
        <v>825.5</v>
      </c>
      <c r="Y397" s="13" t="n">
        <v>75.17</v>
      </c>
      <c r="Z397" s="13" t="n">
        <f aca="false">Y397*SQRT(AA397)</f>
        <v>168.085229868659</v>
      </c>
      <c r="AA397" s="11" t="n">
        <v>5</v>
      </c>
      <c r="AB397" s="2" t="n">
        <v>822.82</v>
      </c>
      <c r="AC397" s="13" t="n">
        <v>72.4799999999999</v>
      </c>
      <c r="AD397" s="13" t="n">
        <f aca="false">AC397*SQRT(AE397)</f>
        <v>162.070207009185</v>
      </c>
      <c r="AE397" s="11" t="n">
        <v>5</v>
      </c>
      <c r="AF397" s="11" t="n">
        <f aca="false">LN(AB397/X397)</f>
        <v>-0.00325179863323819</v>
      </c>
      <c r="AG397" s="11" t="n">
        <f aca="false">((AD397)^2/((AB397)^2 * AE397)) + ((Z397)^2/((X397)^2 * AA397))</f>
        <v>0.0160512910758185</v>
      </c>
      <c r="AH397" s="11" t="n">
        <f aca="false">1/AG397</f>
        <v>62.3002844616353</v>
      </c>
      <c r="AI397" s="11" t="n">
        <f aca="false">AH397/14</f>
        <v>4.45002031868823</v>
      </c>
      <c r="AJ397" s="11" t="n">
        <f aca="false">AF397*AI397</f>
        <v>-0.0144705699901926</v>
      </c>
      <c r="AK397" s="11" t="s">
        <v>134</v>
      </c>
      <c r="AL397" s="11" t="s">
        <v>69</v>
      </c>
      <c r="AM397" s="11" t="s">
        <v>70</v>
      </c>
      <c r="AN397" s="11" t="s">
        <v>58</v>
      </c>
      <c r="AO397" s="11" t="s">
        <v>93</v>
      </c>
      <c r="AP397" s="11" t="s">
        <v>231</v>
      </c>
      <c r="AQ397" s="11" t="s">
        <v>158</v>
      </c>
    </row>
    <row r="398" customFormat="false" ht="13.8" hidden="false" customHeight="false" outlineLevel="0" collapsed="false">
      <c r="A398" s="11" t="s">
        <v>262</v>
      </c>
      <c r="B398" s="11" t="n">
        <v>25</v>
      </c>
      <c r="C398" s="11" t="s">
        <v>263</v>
      </c>
      <c r="D398" s="11" t="n">
        <v>2018</v>
      </c>
      <c r="E398" s="11" t="s">
        <v>155</v>
      </c>
      <c r="F398" s="11" t="s">
        <v>110</v>
      </c>
      <c r="G398" s="1" t="n">
        <v>7.5</v>
      </c>
      <c r="H398" s="1" t="n">
        <v>384</v>
      </c>
      <c r="I398" s="1" t="n">
        <f aca="false">(G398 +10) / (H398/1000)</f>
        <v>45.5729166666667</v>
      </c>
      <c r="J398" s="1" t="n">
        <v>7</v>
      </c>
      <c r="K398" s="24" t="s">
        <v>47</v>
      </c>
      <c r="L398" s="11" t="s">
        <v>89</v>
      </c>
      <c r="M398" s="11" t="s">
        <v>264</v>
      </c>
      <c r="N398" s="11" t="s">
        <v>77</v>
      </c>
      <c r="O398" s="11" t="s">
        <v>77</v>
      </c>
      <c r="P398" s="11" t="s">
        <v>91</v>
      </c>
      <c r="Q398" s="11" t="s">
        <v>78</v>
      </c>
      <c r="R398" s="11" t="n">
        <v>2.25</v>
      </c>
      <c r="S398" s="11" t="s">
        <v>53</v>
      </c>
      <c r="T398" s="11" t="n">
        <v>2007</v>
      </c>
      <c r="U398" s="11" t="n">
        <v>7</v>
      </c>
      <c r="V398" s="11" t="s">
        <v>54</v>
      </c>
      <c r="W398" s="11" t="n">
        <f aca="false">R398*U398</f>
        <v>15.75</v>
      </c>
      <c r="X398" s="25" t="n">
        <v>860.4</v>
      </c>
      <c r="Y398" s="14" t="n">
        <v>102.02</v>
      </c>
      <c r="Z398" s="13" t="n">
        <f aca="false">Y398*SQRT(AA398)</f>
        <v>228.123655064529</v>
      </c>
      <c r="AA398" s="15" t="n">
        <v>5</v>
      </c>
      <c r="AB398" s="2" t="n">
        <v>758.39</v>
      </c>
      <c r="AC398" s="13" t="n">
        <v>69.8000000000001</v>
      </c>
      <c r="AD398" s="13" t="n">
        <f aca="false">AC398*SQRT(AE398)</f>
        <v>156.077544829485</v>
      </c>
      <c r="AE398" s="11" t="n">
        <v>5</v>
      </c>
      <c r="AF398" s="11" t="n">
        <f aca="false">LN(AB398/X398)</f>
        <v>-0.126199632193703</v>
      </c>
      <c r="AG398" s="11" t="n">
        <f aca="false">((AD398)^2/((AB398)^2 * AE398)) + ((Z398)^2/((X398)^2 * AA398))</f>
        <v>0.0225303224963811</v>
      </c>
      <c r="AH398" s="11" t="n">
        <f aca="false">1/AG398</f>
        <v>44.3846287668818</v>
      </c>
      <c r="AI398" s="11" t="n">
        <f aca="false">AH398/14</f>
        <v>3.17033062620584</v>
      </c>
      <c r="AJ398" s="11" t="n">
        <f aca="false">AF398*AI398</f>
        <v>-0.400094558959609</v>
      </c>
      <c r="AK398" s="11" t="s">
        <v>134</v>
      </c>
      <c r="AL398" s="11" t="s">
        <v>69</v>
      </c>
      <c r="AM398" s="11" t="s">
        <v>70</v>
      </c>
      <c r="AN398" s="11" t="s">
        <v>58</v>
      </c>
      <c r="AO398" s="11" t="s">
        <v>93</v>
      </c>
      <c r="AP398" s="11" t="s">
        <v>231</v>
      </c>
      <c r="AQ398" s="11" t="s">
        <v>158</v>
      </c>
    </row>
    <row r="399" customFormat="false" ht="13.8" hidden="false" customHeight="false" outlineLevel="0" collapsed="false">
      <c r="A399" s="11" t="s">
        <v>262</v>
      </c>
      <c r="B399" s="11" t="n">
        <v>25</v>
      </c>
      <c r="C399" s="11" t="s">
        <v>263</v>
      </c>
      <c r="D399" s="11" t="n">
        <v>2018</v>
      </c>
      <c r="E399" s="11" t="s">
        <v>155</v>
      </c>
      <c r="F399" s="11" t="s">
        <v>46</v>
      </c>
      <c r="G399" s="1" t="n">
        <v>7.5</v>
      </c>
      <c r="H399" s="1" t="n">
        <v>384</v>
      </c>
      <c r="I399" s="1" t="n">
        <f aca="false">(G399 +10) / (H399/1000)</f>
        <v>45.5729166666667</v>
      </c>
      <c r="J399" s="1" t="n">
        <v>7</v>
      </c>
      <c r="K399" s="24" t="s">
        <v>47</v>
      </c>
      <c r="L399" s="11" t="s">
        <v>89</v>
      </c>
      <c r="M399" s="11" t="s">
        <v>264</v>
      </c>
      <c r="N399" s="11" t="s">
        <v>77</v>
      </c>
      <c r="O399" s="11" t="s">
        <v>77</v>
      </c>
      <c r="P399" s="11" t="s">
        <v>91</v>
      </c>
      <c r="Q399" s="11" t="s">
        <v>78</v>
      </c>
      <c r="R399" s="11" t="n">
        <v>2.25</v>
      </c>
      <c r="S399" s="11" t="s">
        <v>53</v>
      </c>
      <c r="T399" s="11" t="n">
        <v>2008</v>
      </c>
      <c r="U399" s="11" t="n">
        <v>7</v>
      </c>
      <c r="V399" s="11" t="s">
        <v>54</v>
      </c>
      <c r="W399" s="11" t="n">
        <f aca="false">R399*U399</f>
        <v>15.75</v>
      </c>
      <c r="X399" s="13" t="n">
        <v>420.13</v>
      </c>
      <c r="Y399" s="13" t="n">
        <v>24.17</v>
      </c>
      <c r="Z399" s="13" t="n">
        <f aca="false">Y399*SQRT(AA399)</f>
        <v>54.0457630161699</v>
      </c>
      <c r="AA399" s="11" t="n">
        <v>5</v>
      </c>
      <c r="AB399" s="2" t="n">
        <v>436.24</v>
      </c>
      <c r="AC399" s="13" t="n">
        <v>34.9</v>
      </c>
      <c r="AD399" s="13" t="n">
        <f aca="false">AC399*SQRT(AE399)</f>
        <v>78.0387724147426</v>
      </c>
      <c r="AE399" s="11" t="n">
        <v>5</v>
      </c>
      <c r="AF399" s="11" t="n">
        <f aca="false">LN(AB399/X399)</f>
        <v>0.0376283634234802</v>
      </c>
      <c r="AG399" s="11" t="n">
        <f aca="false">((AD399)^2/((AB399)^2 * AE399)) + ((Z399)^2/((X399)^2 * AA399))</f>
        <v>0.00970997271171166</v>
      </c>
      <c r="AH399" s="11" t="n">
        <f aca="false">1/AG399</f>
        <v>102.986901167482</v>
      </c>
      <c r="AI399" s="11" t="n">
        <f aca="false">AH399/14</f>
        <v>7.35620722624874</v>
      </c>
      <c r="AJ399" s="11" t="n">
        <f aca="false">AF399*AI399</f>
        <v>0.276802038927719</v>
      </c>
      <c r="AK399" s="11" t="s">
        <v>134</v>
      </c>
      <c r="AL399" s="11" t="s">
        <v>69</v>
      </c>
      <c r="AM399" s="11" t="s">
        <v>70</v>
      </c>
      <c r="AN399" s="11" t="s">
        <v>58</v>
      </c>
      <c r="AO399" s="11" t="s">
        <v>93</v>
      </c>
      <c r="AP399" s="11" t="s">
        <v>231</v>
      </c>
      <c r="AQ399" s="11" t="s">
        <v>158</v>
      </c>
    </row>
    <row r="400" customFormat="false" ht="13.8" hidden="false" customHeight="false" outlineLevel="0" collapsed="false">
      <c r="A400" s="11" t="s">
        <v>262</v>
      </c>
      <c r="B400" s="11" t="n">
        <v>25</v>
      </c>
      <c r="C400" s="11" t="s">
        <v>263</v>
      </c>
      <c r="D400" s="11" t="n">
        <v>2018</v>
      </c>
      <c r="E400" s="11" t="s">
        <v>155</v>
      </c>
      <c r="F400" s="11" t="s">
        <v>110</v>
      </c>
      <c r="G400" s="1" t="n">
        <v>7.5</v>
      </c>
      <c r="H400" s="1" t="n">
        <v>384</v>
      </c>
      <c r="I400" s="1" t="n">
        <f aca="false">(G400 +10) / (H400/1000)</f>
        <v>45.5729166666667</v>
      </c>
      <c r="J400" s="1" t="n">
        <v>7</v>
      </c>
      <c r="K400" s="24" t="s">
        <v>47</v>
      </c>
      <c r="L400" s="11" t="s">
        <v>89</v>
      </c>
      <c r="M400" s="11" t="s">
        <v>264</v>
      </c>
      <c r="N400" s="11" t="s">
        <v>77</v>
      </c>
      <c r="O400" s="11" t="s">
        <v>77</v>
      </c>
      <c r="P400" s="11" t="s">
        <v>91</v>
      </c>
      <c r="Q400" s="11" t="s">
        <v>78</v>
      </c>
      <c r="R400" s="11" t="n">
        <v>2.25</v>
      </c>
      <c r="S400" s="11" t="s">
        <v>53</v>
      </c>
      <c r="T400" s="11" t="n">
        <v>2008</v>
      </c>
      <c r="U400" s="11" t="n">
        <v>7</v>
      </c>
      <c r="V400" s="11" t="s">
        <v>54</v>
      </c>
      <c r="W400" s="11" t="n">
        <f aca="false">R400*U400</f>
        <v>15.75</v>
      </c>
      <c r="X400" s="25" t="n">
        <v>395.97</v>
      </c>
      <c r="Y400" s="14" t="n">
        <v>32.22</v>
      </c>
      <c r="Z400" s="13" t="n">
        <f aca="false">Y400*SQRT(AA400)</f>
        <v>72.0461102350432</v>
      </c>
      <c r="AA400" s="15" t="n">
        <v>5</v>
      </c>
      <c r="AB400" s="2" t="n">
        <v>385.23</v>
      </c>
      <c r="AC400" s="13" t="n">
        <v>21.48</v>
      </c>
      <c r="AD400" s="13" t="n">
        <f aca="false">AC400*SQRT(AE400)</f>
        <v>48.0307401566954</v>
      </c>
      <c r="AE400" s="11" t="n">
        <v>5</v>
      </c>
      <c r="AF400" s="11" t="n">
        <f aca="false">LN(AB400/X400)</f>
        <v>-0.0274978922976807</v>
      </c>
      <c r="AG400" s="11" t="n">
        <f aca="false">((AD400)^2/((AB400)^2 * AE400)) + ((Z400)^2/((X400)^2 * AA400))</f>
        <v>0.00973009909899154</v>
      </c>
      <c r="AH400" s="11" t="n">
        <f aca="false">1/AG400</f>
        <v>102.773876178059</v>
      </c>
      <c r="AI400" s="11" t="n">
        <f aca="false">AH400/14</f>
        <v>7.34099115557564</v>
      </c>
      <c r="AJ400" s="11" t="n">
        <f aca="false">AF400*AI400</f>
        <v>-0.201861784154246</v>
      </c>
      <c r="AK400" s="11" t="s">
        <v>134</v>
      </c>
      <c r="AL400" s="11" t="s">
        <v>69</v>
      </c>
      <c r="AM400" s="11" t="s">
        <v>70</v>
      </c>
      <c r="AN400" s="11" t="s">
        <v>58</v>
      </c>
      <c r="AO400" s="11" t="s">
        <v>93</v>
      </c>
      <c r="AP400" s="11" t="s">
        <v>231</v>
      </c>
      <c r="AQ400" s="11" t="s">
        <v>158</v>
      </c>
    </row>
    <row r="401" customFormat="false" ht="13.8" hidden="false" customHeight="false" outlineLevel="0" collapsed="false">
      <c r="A401" s="11" t="s">
        <v>262</v>
      </c>
      <c r="B401" s="11" t="n">
        <v>25</v>
      </c>
      <c r="C401" s="11" t="s">
        <v>263</v>
      </c>
      <c r="D401" s="11" t="n">
        <v>2018</v>
      </c>
      <c r="E401" s="11" t="s">
        <v>155</v>
      </c>
      <c r="F401" s="11" t="s">
        <v>46</v>
      </c>
      <c r="G401" s="1" t="n">
        <v>7.5</v>
      </c>
      <c r="H401" s="1" t="n">
        <v>384</v>
      </c>
      <c r="I401" s="1" t="n">
        <f aca="false">(G401 +10) / (H401/1000)</f>
        <v>45.5729166666667</v>
      </c>
      <c r="J401" s="1" t="n">
        <v>7</v>
      </c>
      <c r="K401" s="24" t="s">
        <v>47</v>
      </c>
      <c r="L401" s="11" t="s">
        <v>89</v>
      </c>
      <c r="M401" s="11" t="s">
        <v>264</v>
      </c>
      <c r="N401" s="11" t="s">
        <v>77</v>
      </c>
      <c r="O401" s="11" t="s">
        <v>77</v>
      </c>
      <c r="P401" s="11" t="s">
        <v>91</v>
      </c>
      <c r="Q401" s="11" t="s">
        <v>78</v>
      </c>
      <c r="R401" s="11" t="n">
        <v>2.25</v>
      </c>
      <c r="S401" s="11" t="s">
        <v>53</v>
      </c>
      <c r="T401" s="11" t="n">
        <v>2009</v>
      </c>
      <c r="U401" s="11" t="n">
        <v>7</v>
      </c>
      <c r="V401" s="11" t="s">
        <v>54</v>
      </c>
      <c r="W401" s="11" t="n">
        <f aca="false">R401*U401</f>
        <v>15.75</v>
      </c>
      <c r="X401" s="13" t="n">
        <v>506.04</v>
      </c>
      <c r="Y401" s="13" t="n">
        <v>53.69</v>
      </c>
      <c r="Z401" s="13" t="n">
        <f aca="false">Y401*SQRT(AA401)</f>
        <v>120.054489711964</v>
      </c>
      <c r="AA401" s="11" t="n">
        <v>5</v>
      </c>
      <c r="AB401" s="2" t="n">
        <v>565.1</v>
      </c>
      <c r="AC401" s="13" t="n">
        <v>69.8</v>
      </c>
      <c r="AD401" s="13" t="n">
        <f aca="false">AC401*SQRT(AE401)</f>
        <v>156.077544829485</v>
      </c>
      <c r="AE401" s="11" t="n">
        <v>5</v>
      </c>
      <c r="AF401" s="11" t="n">
        <f aca="false">LN(AB401/X401)</f>
        <v>0.110386989089329</v>
      </c>
      <c r="AG401" s="11" t="n">
        <f aca="false">((AD401)^2/((AB401)^2 * AE401)) + ((Z401)^2/((X401)^2 * AA401))</f>
        <v>0.0265135428785481</v>
      </c>
      <c r="AH401" s="11" t="n">
        <f aca="false">1/AG401</f>
        <v>37.716573925286</v>
      </c>
      <c r="AI401" s="11" t="n">
        <f aca="false">AH401/14</f>
        <v>2.69404099466329</v>
      </c>
      <c r="AJ401" s="11" t="n">
        <f aca="false">AF401*AI401</f>
        <v>0.297387073884101</v>
      </c>
      <c r="AK401" s="11" t="s">
        <v>134</v>
      </c>
      <c r="AL401" s="11" t="s">
        <v>69</v>
      </c>
      <c r="AM401" s="11" t="s">
        <v>70</v>
      </c>
      <c r="AN401" s="11" t="s">
        <v>58</v>
      </c>
      <c r="AO401" s="11" t="s">
        <v>93</v>
      </c>
      <c r="AP401" s="11" t="s">
        <v>231</v>
      </c>
      <c r="AQ401" s="11" t="s">
        <v>158</v>
      </c>
    </row>
    <row r="402" customFormat="false" ht="13.8" hidden="false" customHeight="false" outlineLevel="0" collapsed="false">
      <c r="A402" s="11" t="s">
        <v>262</v>
      </c>
      <c r="B402" s="11" t="n">
        <v>25</v>
      </c>
      <c r="C402" s="11" t="s">
        <v>263</v>
      </c>
      <c r="D402" s="11" t="n">
        <v>2018</v>
      </c>
      <c r="E402" s="11" t="s">
        <v>155</v>
      </c>
      <c r="F402" s="11" t="s">
        <v>110</v>
      </c>
      <c r="G402" s="1" t="n">
        <v>7.5</v>
      </c>
      <c r="H402" s="1" t="n">
        <v>384</v>
      </c>
      <c r="I402" s="1" t="n">
        <f aca="false">(G402 +10) / (H402/1000)</f>
        <v>45.5729166666667</v>
      </c>
      <c r="J402" s="1" t="n">
        <v>7</v>
      </c>
      <c r="K402" s="24" t="s">
        <v>47</v>
      </c>
      <c r="L402" s="11" t="s">
        <v>89</v>
      </c>
      <c r="M402" s="11" t="s">
        <v>264</v>
      </c>
      <c r="N402" s="11" t="s">
        <v>77</v>
      </c>
      <c r="O402" s="11" t="s">
        <v>77</v>
      </c>
      <c r="P402" s="11" t="s">
        <v>91</v>
      </c>
      <c r="Q402" s="11" t="s">
        <v>78</v>
      </c>
      <c r="R402" s="11" t="n">
        <v>2.25</v>
      </c>
      <c r="S402" s="11" t="s">
        <v>53</v>
      </c>
      <c r="T402" s="11" t="n">
        <v>2009</v>
      </c>
      <c r="U402" s="11" t="n">
        <v>7</v>
      </c>
      <c r="V402" s="11" t="s">
        <v>54</v>
      </c>
      <c r="W402" s="11" t="n">
        <f aca="false">R402*U402</f>
        <v>15.75</v>
      </c>
      <c r="X402" s="25" t="n">
        <v>543.62</v>
      </c>
      <c r="Y402" s="14" t="n">
        <v>67.12</v>
      </c>
      <c r="Z402" s="13" t="n">
        <f aca="false">Y402*SQRT(AA402)</f>
        <v>150.084882649786</v>
      </c>
      <c r="AA402" s="15" t="n">
        <v>5</v>
      </c>
      <c r="AB402" s="2" t="n">
        <v>497.99</v>
      </c>
      <c r="AC402" s="13" t="n">
        <v>53.6899999999999</v>
      </c>
      <c r="AD402" s="13" t="n">
        <f aca="false">AC402*SQRT(AE402)</f>
        <v>120.054489711964</v>
      </c>
      <c r="AE402" s="11" t="n">
        <v>5</v>
      </c>
      <c r="AF402" s="11" t="n">
        <f aca="false">LN(AB402/X402)</f>
        <v>-0.0876704768570791</v>
      </c>
      <c r="AG402" s="11" t="n">
        <f aca="false">((AD402)^2/((AB402)^2 * AE402)) + ((Z402)^2/((X402)^2 * AA402))</f>
        <v>0.026868226391104</v>
      </c>
      <c r="AH402" s="11" t="n">
        <f aca="false">1/AG402</f>
        <v>37.2186829693789</v>
      </c>
      <c r="AI402" s="11" t="n">
        <f aca="false">AH402/14</f>
        <v>2.65847735495564</v>
      </c>
      <c r="AJ402" s="11" t="n">
        <f aca="false">AF402*AI402</f>
        <v>-0.233069977422707</v>
      </c>
      <c r="AK402" s="11" t="s">
        <v>134</v>
      </c>
      <c r="AL402" s="11" t="s">
        <v>69</v>
      </c>
      <c r="AM402" s="11" t="s">
        <v>70</v>
      </c>
      <c r="AN402" s="11" t="s">
        <v>58</v>
      </c>
      <c r="AO402" s="11" t="s">
        <v>93</v>
      </c>
      <c r="AP402" s="11" t="s">
        <v>231</v>
      </c>
      <c r="AQ402" s="11" t="s">
        <v>158</v>
      </c>
    </row>
    <row r="403" customFormat="false" ht="13.8" hidden="false" customHeight="false" outlineLevel="0" collapsed="false">
      <c r="A403" s="11" t="s">
        <v>262</v>
      </c>
      <c r="B403" s="11" t="n">
        <v>25</v>
      </c>
      <c r="C403" s="11" t="s">
        <v>263</v>
      </c>
      <c r="D403" s="11" t="n">
        <v>2018</v>
      </c>
      <c r="E403" s="11" t="s">
        <v>155</v>
      </c>
      <c r="F403" s="11" t="s">
        <v>46</v>
      </c>
      <c r="G403" s="1" t="n">
        <v>7.5</v>
      </c>
      <c r="H403" s="1" t="n">
        <v>384</v>
      </c>
      <c r="I403" s="1" t="n">
        <f aca="false">(G403 +10) / (H403/1000)</f>
        <v>45.5729166666667</v>
      </c>
      <c r="J403" s="1" t="n">
        <v>7</v>
      </c>
      <c r="K403" s="24" t="s">
        <v>47</v>
      </c>
      <c r="L403" s="11" t="s">
        <v>89</v>
      </c>
      <c r="M403" s="11" t="s">
        <v>264</v>
      </c>
      <c r="N403" s="11" t="s">
        <v>77</v>
      </c>
      <c r="O403" s="11" t="s">
        <v>77</v>
      </c>
      <c r="P403" s="11" t="s">
        <v>91</v>
      </c>
      <c r="Q403" s="11" t="s">
        <v>78</v>
      </c>
      <c r="R403" s="11" t="n">
        <v>2.25</v>
      </c>
      <c r="S403" s="11" t="s">
        <v>53</v>
      </c>
      <c r="T403" s="11" t="n">
        <v>2010</v>
      </c>
      <c r="U403" s="11" t="n">
        <v>7</v>
      </c>
      <c r="V403" s="11" t="s">
        <v>54</v>
      </c>
      <c r="W403" s="11" t="n">
        <f aca="false">R403*U403</f>
        <v>15.75</v>
      </c>
      <c r="X403" s="13" t="n">
        <v>414.77</v>
      </c>
      <c r="Y403" s="13" t="n">
        <v>42.95</v>
      </c>
      <c r="Z403" s="13" t="n">
        <f aca="false">Y403*SQRT(AA403)</f>
        <v>96.039119633616</v>
      </c>
      <c r="AA403" s="11" t="n">
        <v>5</v>
      </c>
      <c r="AB403" s="2" t="n">
        <v>455.03</v>
      </c>
      <c r="AC403" s="13" t="n">
        <v>10.74</v>
      </c>
      <c r="AD403" s="13" t="n">
        <f aca="false">AC403*SQRT(AE403)</f>
        <v>24.0153700783478</v>
      </c>
      <c r="AE403" s="11" t="n">
        <v>5</v>
      </c>
      <c r="AF403" s="11" t="n">
        <f aca="false">LN(AB403/X403)</f>
        <v>0.0926392011150365</v>
      </c>
      <c r="AG403" s="11" t="n">
        <f aca="false">((AD403)^2/((AB403)^2 * AE403)) + ((Z403)^2/((X403)^2 * AA403))</f>
        <v>0.011279979389086</v>
      </c>
      <c r="AH403" s="11" t="n">
        <f aca="false">1/AG403</f>
        <v>88.6526442563853</v>
      </c>
      <c r="AI403" s="11" t="n">
        <f aca="false">AH403/14</f>
        <v>6.33233173259895</v>
      </c>
      <c r="AJ403" s="11" t="n">
        <f aca="false">AF403*AI403</f>
        <v>0.586622152903362</v>
      </c>
      <c r="AK403" s="11" t="s">
        <v>134</v>
      </c>
      <c r="AL403" s="11" t="s">
        <v>69</v>
      </c>
      <c r="AM403" s="11" t="s">
        <v>70</v>
      </c>
      <c r="AN403" s="11" t="s">
        <v>58</v>
      </c>
      <c r="AO403" s="11" t="s">
        <v>93</v>
      </c>
      <c r="AP403" s="11" t="s">
        <v>231</v>
      </c>
      <c r="AQ403" s="11" t="s">
        <v>158</v>
      </c>
    </row>
    <row r="404" customFormat="false" ht="13.8" hidden="false" customHeight="false" outlineLevel="0" collapsed="false">
      <c r="A404" s="11" t="s">
        <v>262</v>
      </c>
      <c r="B404" s="11" t="n">
        <v>25</v>
      </c>
      <c r="C404" s="11" t="s">
        <v>263</v>
      </c>
      <c r="D404" s="11" t="n">
        <v>2018</v>
      </c>
      <c r="E404" s="11" t="s">
        <v>155</v>
      </c>
      <c r="F404" s="11" t="s">
        <v>110</v>
      </c>
      <c r="G404" s="1" t="n">
        <v>7.5</v>
      </c>
      <c r="H404" s="1" t="n">
        <v>384</v>
      </c>
      <c r="I404" s="1" t="n">
        <f aca="false">(G404 +10) / (H404/1000)</f>
        <v>45.5729166666667</v>
      </c>
      <c r="J404" s="1" t="n">
        <v>7</v>
      </c>
      <c r="K404" s="24" t="s">
        <v>47</v>
      </c>
      <c r="L404" s="11" t="s">
        <v>89</v>
      </c>
      <c r="M404" s="11" t="s">
        <v>264</v>
      </c>
      <c r="N404" s="11" t="s">
        <v>77</v>
      </c>
      <c r="O404" s="11" t="s">
        <v>77</v>
      </c>
      <c r="P404" s="11" t="s">
        <v>91</v>
      </c>
      <c r="Q404" s="11" t="s">
        <v>78</v>
      </c>
      <c r="R404" s="11" t="n">
        <v>2.25</v>
      </c>
      <c r="S404" s="11" t="s">
        <v>53</v>
      </c>
      <c r="T404" s="11" t="n">
        <v>2010</v>
      </c>
      <c r="U404" s="11" t="n">
        <v>7</v>
      </c>
      <c r="V404" s="11" t="s">
        <v>54</v>
      </c>
      <c r="W404" s="11" t="n">
        <f aca="false">R404*U404</f>
        <v>15.75</v>
      </c>
      <c r="X404" s="25" t="n">
        <v>428.19</v>
      </c>
      <c r="Y404" s="14" t="n">
        <v>29.53</v>
      </c>
      <c r="Z404" s="13" t="n">
        <f aca="false">Y404*SQRT(AA404)</f>
        <v>66.0310873755689</v>
      </c>
      <c r="AA404" s="15" t="n">
        <v>5</v>
      </c>
      <c r="AB404" s="2" t="n">
        <v>390.6</v>
      </c>
      <c r="AC404" s="13" t="n">
        <v>29.53</v>
      </c>
      <c r="AD404" s="13" t="n">
        <f aca="false">AC404*SQRT(AE404)</f>
        <v>66.0310873755687</v>
      </c>
      <c r="AE404" s="11" t="n">
        <v>5</v>
      </c>
      <c r="AF404" s="11" t="n">
        <f aca="false">LN(AB404/X404)</f>
        <v>-0.0918830038672082</v>
      </c>
      <c r="AG404" s="11" t="n">
        <f aca="false">((AD404)^2/((AB404)^2 * AE404)) + ((Z404)^2/((X404)^2 * AA404))</f>
        <v>0.0104717392357871</v>
      </c>
      <c r="AH404" s="11" t="n">
        <f aca="false">1/AG404</f>
        <v>95.4951204841414</v>
      </c>
      <c r="AI404" s="11" t="n">
        <f aca="false">AH404/14</f>
        <v>6.82108003458153</v>
      </c>
      <c r="AJ404" s="11" t="n">
        <f aca="false">AF404*AI404</f>
        <v>-0.626741323195991</v>
      </c>
      <c r="AK404" s="11" t="s">
        <v>134</v>
      </c>
      <c r="AL404" s="11" t="s">
        <v>69</v>
      </c>
      <c r="AM404" s="11" t="s">
        <v>70</v>
      </c>
      <c r="AN404" s="11" t="s">
        <v>58</v>
      </c>
      <c r="AO404" s="11" t="s">
        <v>93</v>
      </c>
      <c r="AP404" s="11" t="s">
        <v>231</v>
      </c>
      <c r="AQ404" s="11" t="s">
        <v>158</v>
      </c>
    </row>
    <row r="405" customFormat="false" ht="13.8" hidden="false" customHeight="false" outlineLevel="0" collapsed="false">
      <c r="A405" s="11" t="s">
        <v>262</v>
      </c>
      <c r="B405" s="11" t="n">
        <v>25</v>
      </c>
      <c r="C405" s="11" t="s">
        <v>263</v>
      </c>
      <c r="D405" s="11" t="n">
        <v>2018</v>
      </c>
      <c r="E405" s="11" t="s">
        <v>155</v>
      </c>
      <c r="F405" s="11" t="s">
        <v>46</v>
      </c>
      <c r="G405" s="1" t="n">
        <v>7.5</v>
      </c>
      <c r="H405" s="1" t="n">
        <v>384</v>
      </c>
      <c r="I405" s="1" t="n">
        <f aca="false">(G405 +10) / (H405/1000)</f>
        <v>45.5729166666667</v>
      </c>
      <c r="J405" s="1" t="n">
        <v>7</v>
      </c>
      <c r="K405" s="24" t="s">
        <v>47</v>
      </c>
      <c r="L405" s="11" t="s">
        <v>89</v>
      </c>
      <c r="M405" s="11" t="s">
        <v>264</v>
      </c>
      <c r="N405" s="11" t="s">
        <v>77</v>
      </c>
      <c r="O405" s="11" t="s">
        <v>77</v>
      </c>
      <c r="P405" s="11" t="s">
        <v>91</v>
      </c>
      <c r="Q405" s="11" t="s">
        <v>78</v>
      </c>
      <c r="R405" s="11" t="n">
        <v>2.25</v>
      </c>
      <c r="S405" s="11" t="s">
        <v>53</v>
      </c>
      <c r="T405" s="11" t="n">
        <v>2011</v>
      </c>
      <c r="U405" s="11" t="n">
        <v>7</v>
      </c>
      <c r="V405" s="11" t="s">
        <v>54</v>
      </c>
      <c r="W405" s="11" t="n">
        <f aca="false">R405*U405</f>
        <v>15.75</v>
      </c>
      <c r="X405" s="13" t="n">
        <v>602.68</v>
      </c>
      <c r="Y405" s="13" t="n">
        <v>51.01</v>
      </c>
      <c r="Z405" s="13" t="n">
        <f aca="false">Y405*SQRT(AA405)</f>
        <v>114.061827532264</v>
      </c>
      <c r="AA405" s="11" t="n">
        <v>5</v>
      </c>
      <c r="AB405" s="2" t="n">
        <v>581.21</v>
      </c>
      <c r="AC405" s="13" t="n">
        <v>53.6899999999999</v>
      </c>
      <c r="AD405" s="13" t="n">
        <f aca="false">AC405*SQRT(AE405)</f>
        <v>120.054489711964</v>
      </c>
      <c r="AE405" s="11" t="n">
        <v>5</v>
      </c>
      <c r="AF405" s="11" t="n">
        <f aca="false">LN(AB405/X405)</f>
        <v>-0.036274238603835</v>
      </c>
      <c r="AG405" s="11" t="n">
        <f aca="false">((AD405)^2/((AB405)^2 * AE405)) + ((Z405)^2/((X405)^2 * AA405))</f>
        <v>0.0156970664926156</v>
      </c>
      <c r="AH405" s="11" t="n">
        <f aca="false">1/AG405</f>
        <v>63.7061708613155</v>
      </c>
      <c r="AI405" s="11" t="n">
        <f aca="false">AH405/14</f>
        <v>4.55044077580825</v>
      </c>
      <c r="AJ405" s="11" t="n">
        <f aca="false">AF405*AI405</f>
        <v>-0.165063774454289</v>
      </c>
      <c r="AK405" s="11" t="s">
        <v>134</v>
      </c>
      <c r="AL405" s="11" t="s">
        <v>69</v>
      </c>
      <c r="AM405" s="11" t="s">
        <v>70</v>
      </c>
      <c r="AN405" s="11" t="s">
        <v>58</v>
      </c>
      <c r="AO405" s="11" t="s">
        <v>93</v>
      </c>
      <c r="AP405" s="11" t="s">
        <v>231</v>
      </c>
      <c r="AQ405" s="11" t="s">
        <v>158</v>
      </c>
    </row>
    <row r="406" customFormat="false" ht="13.8" hidden="false" customHeight="false" outlineLevel="0" collapsed="false">
      <c r="A406" s="11" t="s">
        <v>262</v>
      </c>
      <c r="B406" s="11" t="n">
        <v>25</v>
      </c>
      <c r="C406" s="11" t="s">
        <v>263</v>
      </c>
      <c r="D406" s="11" t="n">
        <v>2018</v>
      </c>
      <c r="E406" s="11" t="s">
        <v>155</v>
      </c>
      <c r="F406" s="11" t="s">
        <v>110</v>
      </c>
      <c r="G406" s="1" t="n">
        <v>7.5</v>
      </c>
      <c r="H406" s="1" t="n">
        <v>384</v>
      </c>
      <c r="I406" s="1" t="n">
        <f aca="false">(G406 +10) / (H406/1000)</f>
        <v>45.5729166666667</v>
      </c>
      <c r="J406" s="1" t="n">
        <v>7</v>
      </c>
      <c r="K406" s="24" t="s">
        <v>47</v>
      </c>
      <c r="L406" s="11" t="s">
        <v>89</v>
      </c>
      <c r="M406" s="11" t="s">
        <v>264</v>
      </c>
      <c r="N406" s="11" t="s">
        <v>77</v>
      </c>
      <c r="O406" s="11" t="s">
        <v>77</v>
      </c>
      <c r="P406" s="11" t="s">
        <v>91</v>
      </c>
      <c r="Q406" s="11" t="s">
        <v>78</v>
      </c>
      <c r="R406" s="11" t="n">
        <v>2.25</v>
      </c>
      <c r="S406" s="11" t="s">
        <v>53</v>
      </c>
      <c r="T406" s="11" t="n">
        <v>2011</v>
      </c>
      <c r="U406" s="11" t="n">
        <v>7</v>
      </c>
      <c r="V406" s="11" t="s">
        <v>54</v>
      </c>
      <c r="W406" s="11" t="n">
        <f aca="false">R406*U406</f>
        <v>15.75</v>
      </c>
      <c r="X406" s="25" t="n">
        <v>600</v>
      </c>
      <c r="Y406" s="14" t="n">
        <v>85.91</v>
      </c>
      <c r="Z406" s="13" t="n">
        <f aca="false">Y406*SQRT(AA406)</f>
        <v>192.100599947007</v>
      </c>
      <c r="AA406" s="15" t="n">
        <v>5</v>
      </c>
      <c r="AB406" s="2" t="n">
        <v>487.25</v>
      </c>
      <c r="AC406" s="13" t="n">
        <v>53.6900000000001</v>
      </c>
      <c r="AD406" s="13" t="n">
        <f aca="false">AC406*SQRT(AE406)</f>
        <v>120.054489711964</v>
      </c>
      <c r="AE406" s="11" t="n">
        <v>5</v>
      </c>
      <c r="AF406" s="11" t="n">
        <f aca="false">LN(AB406/X406)</f>
        <v>-0.208152316828476</v>
      </c>
      <c r="AG406" s="11" t="n">
        <f aca="false">((AD406)^2/((AB406)^2 * AE406)) + ((Z406)^2/((X406)^2 * AA406))</f>
        <v>0.0326432679917248</v>
      </c>
      <c r="AH406" s="11" t="n">
        <f aca="false">1/AG406</f>
        <v>30.6341877367641</v>
      </c>
      <c r="AI406" s="11" t="n">
        <f aca="false">AH406/14</f>
        <v>2.18815626691172</v>
      </c>
      <c r="AJ406" s="11" t="n">
        <f aca="false">AF406*AI406</f>
        <v>-0.455469796540424</v>
      </c>
      <c r="AK406" s="11" t="s">
        <v>134</v>
      </c>
      <c r="AL406" s="11" t="s">
        <v>69</v>
      </c>
      <c r="AM406" s="11" t="s">
        <v>70</v>
      </c>
      <c r="AN406" s="11" t="s">
        <v>58</v>
      </c>
      <c r="AO406" s="11" t="s">
        <v>93</v>
      </c>
      <c r="AP406" s="11" t="s">
        <v>231</v>
      </c>
      <c r="AQ406" s="11" t="s">
        <v>158</v>
      </c>
    </row>
    <row r="407" customFormat="false" ht="13.8" hidden="false" customHeight="false" outlineLevel="0" collapsed="false">
      <c r="A407" s="11" t="s">
        <v>262</v>
      </c>
      <c r="B407" s="11" t="n">
        <v>25</v>
      </c>
      <c r="C407" s="11" t="s">
        <v>263</v>
      </c>
      <c r="D407" s="11" t="n">
        <v>2018</v>
      </c>
      <c r="E407" s="11" t="s">
        <v>155</v>
      </c>
      <c r="F407" s="11" t="s">
        <v>46</v>
      </c>
      <c r="G407" s="1" t="n">
        <v>7.5</v>
      </c>
      <c r="H407" s="1" t="n">
        <v>384</v>
      </c>
      <c r="I407" s="1" t="n">
        <f aca="false">(G407 +10) / (H407/1000)</f>
        <v>45.5729166666667</v>
      </c>
      <c r="J407" s="1" t="n">
        <v>7</v>
      </c>
      <c r="K407" s="24" t="s">
        <v>47</v>
      </c>
      <c r="L407" s="11" t="s">
        <v>89</v>
      </c>
      <c r="M407" s="11" t="s">
        <v>264</v>
      </c>
      <c r="N407" s="11" t="s">
        <v>77</v>
      </c>
      <c r="O407" s="11" t="s">
        <v>77</v>
      </c>
      <c r="P407" s="11" t="s">
        <v>91</v>
      </c>
      <c r="Q407" s="11" t="s">
        <v>78</v>
      </c>
      <c r="R407" s="11" t="n">
        <v>2.25</v>
      </c>
      <c r="S407" s="11" t="s">
        <v>53</v>
      </c>
      <c r="T407" s="11" t="n">
        <v>2012</v>
      </c>
      <c r="U407" s="11" t="n">
        <v>7</v>
      </c>
      <c r="V407" s="11" t="s">
        <v>54</v>
      </c>
      <c r="W407" s="11" t="n">
        <f aca="false">R407*U407</f>
        <v>15.75</v>
      </c>
      <c r="X407" s="13" t="n">
        <v>471.14</v>
      </c>
      <c r="Y407" s="13" t="n">
        <v>83.22</v>
      </c>
      <c r="Z407" s="13" t="n">
        <f aca="false">Y407*SQRT(AA407)</f>
        <v>186.085577087533</v>
      </c>
      <c r="AA407" s="11" t="n">
        <v>5</v>
      </c>
      <c r="AB407" s="2" t="n">
        <v>385.23</v>
      </c>
      <c r="AC407" s="13" t="n">
        <v>51.01</v>
      </c>
      <c r="AD407" s="13" t="n">
        <f aca="false">AC407*SQRT(AE407)</f>
        <v>114.061827532264</v>
      </c>
      <c r="AE407" s="11" t="n">
        <v>5</v>
      </c>
      <c r="AF407" s="11" t="n">
        <f aca="false">LN(AB407/X407)</f>
        <v>-0.201314731253168</v>
      </c>
      <c r="AG407" s="11" t="n">
        <f aca="false">((AD407)^2/((AB407)^2 * AE407)) + ((Z407)^2/((X407)^2 * AA407))</f>
        <v>0.048733636566911</v>
      </c>
      <c r="AH407" s="11" t="n">
        <f aca="false">1/AG407</f>
        <v>20.5197081614668</v>
      </c>
      <c r="AI407" s="11" t="n">
        <f aca="false">AH407/14</f>
        <v>1.46569344010477</v>
      </c>
      <c r="AJ407" s="11" t="n">
        <f aca="false">AF407*AI407</f>
        <v>-0.295065680994223</v>
      </c>
      <c r="AK407" s="11" t="s">
        <v>134</v>
      </c>
      <c r="AL407" s="11" t="s">
        <v>69</v>
      </c>
      <c r="AM407" s="11" t="s">
        <v>70</v>
      </c>
      <c r="AN407" s="11" t="s">
        <v>58</v>
      </c>
      <c r="AO407" s="11" t="s">
        <v>93</v>
      </c>
      <c r="AP407" s="11" t="s">
        <v>231</v>
      </c>
      <c r="AQ407" s="11" t="s">
        <v>158</v>
      </c>
    </row>
    <row r="408" customFormat="false" ht="13.8" hidden="false" customHeight="false" outlineLevel="0" collapsed="false">
      <c r="A408" s="11" t="s">
        <v>262</v>
      </c>
      <c r="B408" s="11" t="n">
        <v>25</v>
      </c>
      <c r="C408" s="11" t="s">
        <v>263</v>
      </c>
      <c r="D408" s="11" t="n">
        <v>2018</v>
      </c>
      <c r="E408" s="11" t="s">
        <v>155</v>
      </c>
      <c r="F408" s="11" t="s">
        <v>110</v>
      </c>
      <c r="G408" s="1" t="n">
        <v>7.5</v>
      </c>
      <c r="H408" s="1" t="n">
        <v>384</v>
      </c>
      <c r="I408" s="1" t="n">
        <f aca="false">(G408 +10) / (H408/1000)</f>
        <v>45.5729166666667</v>
      </c>
      <c r="J408" s="1" t="n">
        <v>7</v>
      </c>
      <c r="K408" s="24" t="s">
        <v>47</v>
      </c>
      <c r="L408" s="11" t="s">
        <v>89</v>
      </c>
      <c r="M408" s="11" t="s">
        <v>264</v>
      </c>
      <c r="N408" s="11" t="s">
        <v>77</v>
      </c>
      <c r="O408" s="11" t="s">
        <v>77</v>
      </c>
      <c r="P408" s="11" t="s">
        <v>91</v>
      </c>
      <c r="Q408" s="11" t="s">
        <v>78</v>
      </c>
      <c r="R408" s="11" t="n">
        <v>2.25</v>
      </c>
      <c r="S408" s="11" t="s">
        <v>53</v>
      </c>
      <c r="T408" s="11" t="n">
        <v>2012</v>
      </c>
      <c r="U408" s="11" t="n">
        <v>7</v>
      </c>
      <c r="V408" s="11" t="s">
        <v>54</v>
      </c>
      <c r="W408" s="11" t="n">
        <f aca="false">R408*U408</f>
        <v>15.75</v>
      </c>
      <c r="X408" s="25" t="n">
        <v>524.83</v>
      </c>
      <c r="Y408" s="14" t="n">
        <v>88.5899999999999</v>
      </c>
      <c r="Z408" s="13" t="n">
        <f aca="false">Y408*SQRT(AA408)</f>
        <v>198.093262126706</v>
      </c>
      <c r="AA408" s="15" t="n">
        <v>5</v>
      </c>
      <c r="AB408" s="2" t="n">
        <v>414.77</v>
      </c>
      <c r="AC408" s="13" t="n">
        <v>51</v>
      </c>
      <c r="AD408" s="13" t="n">
        <f aca="false">AC408*SQRT(AE408)</f>
        <v>114.039466852489</v>
      </c>
      <c r="AE408" s="11" t="n">
        <v>5</v>
      </c>
      <c r="AF408" s="11" t="n">
        <f aca="false">LN(AB408/X408)</f>
        <v>-0.235350250901897</v>
      </c>
      <c r="AG408" s="11" t="n">
        <f aca="false">((AD408)^2/((AB408)^2 * AE408)) + ((Z408)^2/((X408)^2 * AA408))</f>
        <v>0.0436116921260434</v>
      </c>
      <c r="AH408" s="11" t="n">
        <f aca="false">1/AG408</f>
        <v>22.9296308226214</v>
      </c>
      <c r="AI408" s="11" t="n">
        <f aca="false">AH408/14</f>
        <v>1.63783077304439</v>
      </c>
      <c r="AJ408" s="11" t="n">
        <f aca="false">AF408*AI408</f>
        <v>-0.385463883370844</v>
      </c>
      <c r="AK408" s="11" t="s">
        <v>134</v>
      </c>
      <c r="AL408" s="11" t="s">
        <v>69</v>
      </c>
      <c r="AM408" s="11" t="s">
        <v>70</v>
      </c>
      <c r="AN408" s="11" t="s">
        <v>58</v>
      </c>
      <c r="AO408" s="11" t="s">
        <v>93</v>
      </c>
      <c r="AP408" s="11" t="s">
        <v>231</v>
      </c>
      <c r="AQ408" s="11" t="s">
        <v>158</v>
      </c>
    </row>
    <row r="409" customFormat="false" ht="13.8" hidden="false" customHeight="false" outlineLevel="0" collapsed="false">
      <c r="A409" s="11" t="s">
        <v>262</v>
      </c>
      <c r="B409" s="11" t="n">
        <v>25</v>
      </c>
      <c r="C409" s="11" t="s">
        <v>263</v>
      </c>
      <c r="D409" s="11" t="n">
        <v>2018</v>
      </c>
      <c r="E409" s="11" t="s">
        <v>155</v>
      </c>
      <c r="F409" s="11" t="s">
        <v>46</v>
      </c>
      <c r="G409" s="1" t="n">
        <v>7.5</v>
      </c>
      <c r="H409" s="1" t="n">
        <v>384</v>
      </c>
      <c r="I409" s="1" t="n">
        <f aca="false">(G409 +10) / (H409/1000)</f>
        <v>45.5729166666667</v>
      </c>
      <c r="J409" s="1" t="n">
        <v>7</v>
      </c>
      <c r="K409" s="24" t="s">
        <v>47</v>
      </c>
      <c r="L409" s="11" t="s">
        <v>89</v>
      </c>
      <c r="M409" s="11" t="s">
        <v>264</v>
      </c>
      <c r="N409" s="11" t="s">
        <v>77</v>
      </c>
      <c r="O409" s="11" t="s">
        <v>77</v>
      </c>
      <c r="P409" s="11" t="s">
        <v>91</v>
      </c>
      <c r="Q409" s="11" t="s">
        <v>78</v>
      </c>
      <c r="R409" s="11" t="n">
        <v>2.25</v>
      </c>
      <c r="S409" s="11" t="s">
        <v>53</v>
      </c>
      <c r="T409" s="11" t="n">
        <v>2013</v>
      </c>
      <c r="U409" s="11" t="n">
        <v>7</v>
      </c>
      <c r="V409" s="11" t="s">
        <v>54</v>
      </c>
      <c r="W409" s="11" t="n">
        <f aca="false">R409*U409</f>
        <v>15.75</v>
      </c>
      <c r="X409" s="13" t="n">
        <v>500.67</v>
      </c>
      <c r="Y409" s="13" t="n">
        <v>16.11</v>
      </c>
      <c r="Z409" s="13" t="n">
        <f aca="false">Y409*SQRT(AA409)</f>
        <v>36.0230551175216</v>
      </c>
      <c r="AA409" s="11" t="n">
        <v>5</v>
      </c>
      <c r="AB409" s="2" t="n">
        <v>667.11</v>
      </c>
      <c r="AC409" s="13" t="n">
        <v>64.43</v>
      </c>
      <c r="AD409" s="13" t="n">
        <f aca="false">AC409*SQRT(AE409)</f>
        <v>144.069859790311</v>
      </c>
      <c r="AE409" s="11" t="n">
        <v>5</v>
      </c>
      <c r="AF409" s="11" t="n">
        <f aca="false">LN(AB409/X409)</f>
        <v>0.287007748436029</v>
      </c>
      <c r="AG409" s="11" t="n">
        <f aca="false">((AD409)^2/((AB409)^2 * AE409)) + ((Z409)^2/((X409)^2 * AA409))</f>
        <v>0.0103631976630963</v>
      </c>
      <c r="AH409" s="11" t="n">
        <f aca="false">1/AG409</f>
        <v>96.4953127895103</v>
      </c>
      <c r="AI409" s="11" t="n">
        <f aca="false">AH409/14</f>
        <v>6.89252234210788</v>
      </c>
      <c r="AJ409" s="11" t="n">
        <f aca="false">AF409*AI409</f>
        <v>1.97820731845341</v>
      </c>
      <c r="AK409" s="11" t="s">
        <v>134</v>
      </c>
      <c r="AL409" s="11" t="s">
        <v>69</v>
      </c>
      <c r="AM409" s="11" t="s">
        <v>70</v>
      </c>
      <c r="AN409" s="11" t="s">
        <v>58</v>
      </c>
      <c r="AO409" s="11" t="s">
        <v>93</v>
      </c>
      <c r="AP409" s="11" t="s">
        <v>231</v>
      </c>
      <c r="AQ409" s="11" t="s">
        <v>158</v>
      </c>
    </row>
    <row r="410" customFormat="false" ht="13.8" hidden="false" customHeight="false" outlineLevel="0" collapsed="false">
      <c r="A410" s="11" t="s">
        <v>262</v>
      </c>
      <c r="B410" s="11" t="n">
        <v>25</v>
      </c>
      <c r="C410" s="11" t="s">
        <v>263</v>
      </c>
      <c r="D410" s="11" t="n">
        <v>2018</v>
      </c>
      <c r="E410" s="11" t="s">
        <v>155</v>
      </c>
      <c r="F410" s="11" t="s">
        <v>110</v>
      </c>
      <c r="G410" s="1" t="n">
        <v>7.5</v>
      </c>
      <c r="H410" s="1" t="n">
        <v>384</v>
      </c>
      <c r="I410" s="1" t="n">
        <f aca="false">(G410 +10) / (H410/1000)</f>
        <v>45.5729166666667</v>
      </c>
      <c r="J410" s="1" t="n">
        <v>7</v>
      </c>
      <c r="K410" s="24" t="s">
        <v>47</v>
      </c>
      <c r="L410" s="11" t="s">
        <v>89</v>
      </c>
      <c r="M410" s="11" t="s">
        <v>264</v>
      </c>
      <c r="N410" s="11" t="s">
        <v>77</v>
      </c>
      <c r="O410" s="11" t="s">
        <v>77</v>
      </c>
      <c r="P410" s="11" t="s">
        <v>91</v>
      </c>
      <c r="Q410" s="11" t="s">
        <v>78</v>
      </c>
      <c r="R410" s="11" t="n">
        <v>2.25</v>
      </c>
      <c r="S410" s="11" t="s">
        <v>53</v>
      </c>
      <c r="T410" s="11" t="n">
        <v>2013</v>
      </c>
      <c r="U410" s="11" t="n">
        <v>7</v>
      </c>
      <c r="V410" s="11" t="s">
        <v>54</v>
      </c>
      <c r="W410" s="11" t="n">
        <f aca="false">R410*U410</f>
        <v>15.75</v>
      </c>
      <c r="X410" s="25" t="n">
        <v>503.36</v>
      </c>
      <c r="Y410" s="14" t="n">
        <v>45.63</v>
      </c>
      <c r="Z410" s="13" t="n">
        <f aca="false">Y410*SQRT(AA410)</f>
        <v>102.031781813315</v>
      </c>
      <c r="AA410" s="15" t="n">
        <v>5</v>
      </c>
      <c r="AB410" s="2" t="n">
        <v>511.41</v>
      </c>
      <c r="AC410" s="13" t="n">
        <v>37.58</v>
      </c>
      <c r="AD410" s="13" t="n">
        <f aca="false">AC410*SQRT(AE410)</f>
        <v>84.0314345944421</v>
      </c>
      <c r="AE410" s="11" t="n">
        <v>5</v>
      </c>
      <c r="AF410" s="11" t="n">
        <f aca="false">LN(AB410/X410)</f>
        <v>0.0158659969610301</v>
      </c>
      <c r="AG410" s="11" t="n">
        <f aca="false">((AD410)^2/((AB410)^2 * AE410)) + ((Z410)^2/((X410)^2 * AA410))</f>
        <v>0.0136173405708591</v>
      </c>
      <c r="AH410" s="11" t="n">
        <f aca="false">1/AG410</f>
        <v>73.4357780652108</v>
      </c>
      <c r="AI410" s="11" t="n">
        <f aca="false">AH410/14</f>
        <v>5.24541271894363</v>
      </c>
      <c r="AJ410" s="11" t="n">
        <f aca="false">AF410*AI410</f>
        <v>0.0832237022581083</v>
      </c>
      <c r="AK410" s="11" t="s">
        <v>134</v>
      </c>
      <c r="AL410" s="11" t="s">
        <v>69</v>
      </c>
      <c r="AM410" s="11" t="s">
        <v>70</v>
      </c>
      <c r="AN410" s="11" t="s">
        <v>58</v>
      </c>
      <c r="AO410" s="11" t="s">
        <v>93</v>
      </c>
      <c r="AP410" s="11" t="s">
        <v>231</v>
      </c>
      <c r="AQ410" s="11" t="s">
        <v>158</v>
      </c>
    </row>
    <row r="411" customFormat="false" ht="13.8" hidden="false" customHeight="false" outlineLevel="0" collapsed="false">
      <c r="A411" s="11" t="s">
        <v>266</v>
      </c>
      <c r="B411" s="11" t="n">
        <v>26</v>
      </c>
      <c r="C411" s="11" t="s">
        <v>87</v>
      </c>
      <c r="D411" s="11" t="n">
        <v>2014</v>
      </c>
      <c r="E411" s="11" t="s">
        <v>267</v>
      </c>
      <c r="F411" s="11" t="s">
        <v>46</v>
      </c>
      <c r="G411" s="1" t="n">
        <v>-3.8</v>
      </c>
      <c r="H411" s="1" t="n">
        <v>383</v>
      </c>
      <c r="I411" s="1" t="n">
        <f aca="false">(G411 +10) / (H411/1000)</f>
        <v>16.1879895561358</v>
      </c>
      <c r="J411" s="1" t="n">
        <v>8.7</v>
      </c>
      <c r="K411" s="24" t="s">
        <v>74</v>
      </c>
      <c r="L411" s="11" t="s">
        <v>89</v>
      </c>
      <c r="M411" s="11" t="s">
        <v>268</v>
      </c>
      <c r="N411" s="11" t="s">
        <v>77</v>
      </c>
      <c r="O411" s="11" t="s">
        <v>50</v>
      </c>
      <c r="P411" s="11" t="s">
        <v>91</v>
      </c>
      <c r="Q411" s="11" t="s">
        <v>244</v>
      </c>
      <c r="R411" s="11" t="n">
        <v>0.9</v>
      </c>
      <c r="S411" s="11" t="s">
        <v>79</v>
      </c>
      <c r="T411" s="12" t="n">
        <v>40817</v>
      </c>
      <c r="U411" s="11" t="n">
        <v>3</v>
      </c>
      <c r="V411" s="11" t="s">
        <v>106</v>
      </c>
      <c r="W411" s="11" t="n">
        <f aca="false">R411*U411</f>
        <v>2.7</v>
      </c>
      <c r="X411" s="13" t="n">
        <v>51.83</v>
      </c>
      <c r="Y411" s="13" t="n">
        <v>5.57</v>
      </c>
      <c r="Z411" s="13" t="n">
        <f aca="false">Y411*SQRT(AA411)</f>
        <v>9.64752299815865</v>
      </c>
      <c r="AA411" s="11" t="n">
        <v>3</v>
      </c>
      <c r="AB411" s="13" t="n">
        <v>69.51</v>
      </c>
      <c r="AC411" s="13" t="n">
        <v>4.83999999999999</v>
      </c>
      <c r="AD411" s="13" t="n">
        <f aca="false">AC411*SQRT(AE411)</f>
        <v>8.38312590863335</v>
      </c>
      <c r="AE411" s="11" t="n">
        <v>3</v>
      </c>
      <c r="AF411" s="11" t="n">
        <f aca="false">LN(AB411/X411)</f>
        <v>0.293501494910779</v>
      </c>
      <c r="AG411" s="11" t="n">
        <f aca="false">((AD411)^2/((AB411)^2 * AE411)) + ((Z411)^2/((X411)^2 * AA411))</f>
        <v>0.0163974698674603</v>
      </c>
      <c r="AH411" s="11" t="n">
        <f aca="false">1/AG411</f>
        <v>60.9850183036125</v>
      </c>
      <c r="AI411" s="11" t="n">
        <f aca="false">AH411/6</f>
        <v>10.1641697172687</v>
      </c>
      <c r="AJ411" s="11" t="n">
        <f aca="false">AF411*AI411</f>
        <v>2.98319900654525</v>
      </c>
      <c r="AK411" s="11" t="s">
        <v>55</v>
      </c>
      <c r="AL411" s="11" t="s">
        <v>56</v>
      </c>
      <c r="AM411" s="11" t="s">
        <v>57</v>
      </c>
      <c r="AN411" s="11" t="s">
        <v>58</v>
      </c>
      <c r="AO411" s="11" t="s">
        <v>141</v>
      </c>
      <c r="AP411" s="11" t="s">
        <v>128</v>
      </c>
      <c r="AQ411" s="11" t="s">
        <v>210</v>
      </c>
    </row>
    <row r="412" customFormat="false" ht="13.8" hidden="false" customHeight="false" outlineLevel="0" collapsed="false">
      <c r="A412" s="11" t="s">
        <v>266</v>
      </c>
      <c r="B412" s="11" t="n">
        <v>26</v>
      </c>
      <c r="C412" s="11" t="s">
        <v>87</v>
      </c>
      <c r="D412" s="11" t="n">
        <v>2014</v>
      </c>
      <c r="E412" s="11" t="s">
        <v>267</v>
      </c>
      <c r="F412" s="11" t="s">
        <v>46</v>
      </c>
      <c r="G412" s="1" t="n">
        <v>-3.8</v>
      </c>
      <c r="H412" s="1" t="n">
        <v>383</v>
      </c>
      <c r="I412" s="1" t="n">
        <f aca="false">(G412 +10) / (H412/1000)</f>
        <v>16.1879895561358</v>
      </c>
      <c r="J412" s="1" t="n">
        <v>8.7</v>
      </c>
      <c r="K412" s="24" t="s">
        <v>74</v>
      </c>
      <c r="L412" s="11" t="s">
        <v>89</v>
      </c>
      <c r="M412" s="11" t="s">
        <v>268</v>
      </c>
      <c r="N412" s="11" t="s">
        <v>77</v>
      </c>
      <c r="O412" s="11" t="s">
        <v>50</v>
      </c>
      <c r="P412" s="11" t="s">
        <v>91</v>
      </c>
      <c r="Q412" s="11" t="s">
        <v>244</v>
      </c>
      <c r="R412" s="11" t="n">
        <v>0.9</v>
      </c>
      <c r="S412" s="11" t="s">
        <v>79</v>
      </c>
      <c r="T412" s="12" t="n">
        <v>40817</v>
      </c>
      <c r="U412" s="11" t="n">
        <v>3</v>
      </c>
      <c r="V412" s="11" t="s">
        <v>106</v>
      </c>
      <c r="W412" s="11" t="n">
        <f aca="false">R412*U412</f>
        <v>2.7</v>
      </c>
      <c r="X412" s="13" t="n">
        <v>33.57</v>
      </c>
      <c r="Y412" s="13" t="n">
        <v>2.61</v>
      </c>
      <c r="Z412" s="13" t="n">
        <f aca="false">Y412*SQRT(AA412)</f>
        <v>4.52065260775477</v>
      </c>
      <c r="AA412" s="11" t="n">
        <v>3</v>
      </c>
      <c r="AB412" s="13" t="n">
        <v>28.04</v>
      </c>
      <c r="AC412" s="13" t="n">
        <v>3.72</v>
      </c>
      <c r="AD412" s="13" t="n">
        <f aca="false">AC412*SQRT(AE412)</f>
        <v>6.44322900415623</v>
      </c>
      <c r="AE412" s="11" t="n">
        <v>3</v>
      </c>
      <c r="AF412" s="11" t="n">
        <f aca="false">LN(AB412/X412)</f>
        <v>-0.180000748825554</v>
      </c>
      <c r="AG412" s="11" t="n">
        <f aca="false">((AD412)^2/((AB412)^2 * AE412)) + ((Z412)^2/((X412)^2 * AA412))</f>
        <v>0.0236454466197615</v>
      </c>
      <c r="AH412" s="11" t="n">
        <f aca="false">1/AG412</f>
        <v>42.2914405500913</v>
      </c>
      <c r="AI412" s="11" t="n">
        <f aca="false">AH412/6</f>
        <v>7.04857342501521</v>
      </c>
      <c r="AJ412" s="11" t="n">
        <f aca="false">AF412*AI412</f>
        <v>-1.26874849465464</v>
      </c>
      <c r="AK412" s="11" t="s">
        <v>55</v>
      </c>
      <c r="AL412" s="11" t="s">
        <v>56</v>
      </c>
      <c r="AM412" s="11" t="s">
        <v>57</v>
      </c>
      <c r="AN412" s="11" t="s">
        <v>58</v>
      </c>
      <c r="AO412" s="17" t="s">
        <v>193</v>
      </c>
      <c r="AP412" s="11" t="s">
        <v>128</v>
      </c>
      <c r="AQ412" s="11" t="s">
        <v>210</v>
      </c>
    </row>
    <row r="413" customFormat="false" ht="13.8" hidden="false" customHeight="false" outlineLevel="0" collapsed="false">
      <c r="A413" s="11" t="s">
        <v>266</v>
      </c>
      <c r="B413" s="11" t="n">
        <v>26</v>
      </c>
      <c r="C413" s="11" t="s">
        <v>87</v>
      </c>
      <c r="D413" s="11" t="n">
        <v>2014</v>
      </c>
      <c r="E413" s="11" t="s">
        <v>267</v>
      </c>
      <c r="F413" s="11" t="s">
        <v>46</v>
      </c>
      <c r="G413" s="1" t="n">
        <v>-3.8</v>
      </c>
      <c r="H413" s="1" t="n">
        <v>383</v>
      </c>
      <c r="I413" s="1" t="n">
        <f aca="false">(G413 +10) / (H413/1000)</f>
        <v>16.1879895561358</v>
      </c>
      <c r="J413" s="1" t="n">
        <v>8.7</v>
      </c>
      <c r="K413" s="24" t="s">
        <v>74</v>
      </c>
      <c r="L413" s="11" t="s">
        <v>89</v>
      </c>
      <c r="M413" s="11" t="s">
        <v>269</v>
      </c>
      <c r="N413" s="11" t="s">
        <v>77</v>
      </c>
      <c r="O413" s="11" t="s">
        <v>77</v>
      </c>
      <c r="P413" s="11" t="s">
        <v>91</v>
      </c>
      <c r="Q413" s="11" t="s">
        <v>244</v>
      </c>
      <c r="R413" s="11" t="n">
        <v>1.6</v>
      </c>
      <c r="S413" s="11" t="s">
        <v>79</v>
      </c>
      <c r="T413" s="12" t="n">
        <v>40817</v>
      </c>
      <c r="U413" s="11" t="n">
        <v>3</v>
      </c>
      <c r="V413" s="11" t="s">
        <v>106</v>
      </c>
      <c r="W413" s="11" t="n">
        <f aca="false">R413*U413</f>
        <v>4.8</v>
      </c>
      <c r="X413" s="13" t="n">
        <v>28.51</v>
      </c>
      <c r="Y413" s="13" t="n">
        <v>1.32</v>
      </c>
      <c r="Z413" s="13" t="n">
        <f aca="false">Y413*SQRT(AA413)</f>
        <v>2.28630706599091</v>
      </c>
      <c r="AA413" s="11" t="n">
        <v>3</v>
      </c>
      <c r="AB413" s="13" t="n">
        <v>43.39</v>
      </c>
      <c r="AC413" s="13" t="n">
        <v>2.15</v>
      </c>
      <c r="AD413" s="13" t="n">
        <f aca="false">AC413*SQRT(AE413)</f>
        <v>3.72390923627308</v>
      </c>
      <c r="AE413" s="11" t="n">
        <v>3</v>
      </c>
      <c r="AF413" s="11" t="n">
        <f aca="false">LN(AB413/X413)</f>
        <v>0.419974096885679</v>
      </c>
      <c r="AG413" s="11" t="n">
        <f aca="false">((AD413)^2/((AB413)^2 * AE413)) + ((Z413)^2/((X413)^2 * AA413))</f>
        <v>0.00459890851715012</v>
      </c>
      <c r="AH413" s="11" t="n">
        <f aca="false">1/AG413</f>
        <v>217.442898955443</v>
      </c>
      <c r="AI413" s="11" t="n">
        <f aca="false">AH413/6</f>
        <v>36.2404831592405</v>
      </c>
      <c r="AJ413" s="11" t="n">
        <f aca="false">AF413*AI413</f>
        <v>15.2200641855027</v>
      </c>
      <c r="AK413" s="11" t="s">
        <v>55</v>
      </c>
      <c r="AL413" s="11" t="s">
        <v>56</v>
      </c>
      <c r="AM413" s="11" t="s">
        <v>57</v>
      </c>
      <c r="AN413" s="11" t="s">
        <v>58</v>
      </c>
      <c r="AO413" s="11" t="s">
        <v>141</v>
      </c>
      <c r="AP413" s="11" t="s">
        <v>108</v>
      </c>
      <c r="AQ413" s="11" t="s">
        <v>210</v>
      </c>
    </row>
    <row r="414" customFormat="false" ht="13.8" hidden="false" customHeight="false" outlineLevel="0" collapsed="false">
      <c r="A414" s="11" t="s">
        <v>266</v>
      </c>
      <c r="B414" s="11" t="n">
        <v>26</v>
      </c>
      <c r="C414" s="11" t="s">
        <v>87</v>
      </c>
      <c r="D414" s="11" t="n">
        <v>2014</v>
      </c>
      <c r="E414" s="11" t="s">
        <v>267</v>
      </c>
      <c r="F414" s="11" t="s">
        <v>46</v>
      </c>
      <c r="G414" s="1" t="n">
        <v>-3.8</v>
      </c>
      <c r="H414" s="1" t="n">
        <v>383</v>
      </c>
      <c r="I414" s="1" t="n">
        <f aca="false">(G414 +10) / (H414/1000)</f>
        <v>16.1879895561358</v>
      </c>
      <c r="J414" s="1" t="n">
        <v>8.7</v>
      </c>
      <c r="K414" s="24" t="s">
        <v>74</v>
      </c>
      <c r="L414" s="11" t="s">
        <v>89</v>
      </c>
      <c r="M414" s="11" t="s">
        <v>269</v>
      </c>
      <c r="N414" s="11" t="s">
        <v>77</v>
      </c>
      <c r="O414" s="11" t="s">
        <v>77</v>
      </c>
      <c r="P414" s="11" t="s">
        <v>91</v>
      </c>
      <c r="Q414" s="11" t="s">
        <v>244</v>
      </c>
      <c r="R414" s="11" t="n">
        <v>1.6</v>
      </c>
      <c r="S414" s="11" t="s">
        <v>79</v>
      </c>
      <c r="T414" s="12" t="n">
        <v>40817</v>
      </c>
      <c r="U414" s="11" t="n">
        <v>3</v>
      </c>
      <c r="V414" s="11" t="s">
        <v>106</v>
      </c>
      <c r="W414" s="11" t="n">
        <f aca="false">R414*U414</f>
        <v>4.8</v>
      </c>
      <c r="X414" s="13" t="n">
        <v>17.35</v>
      </c>
      <c r="Y414" s="13" t="n">
        <v>2.11</v>
      </c>
      <c r="Z414" s="13" t="n">
        <f aca="false">Y414*SQRT(AA414)</f>
        <v>3.65462720397033</v>
      </c>
      <c r="AA414" s="11" t="n">
        <v>3</v>
      </c>
      <c r="AB414" s="13" t="n">
        <v>24.52</v>
      </c>
      <c r="AC414" s="13" t="n">
        <v>2.25</v>
      </c>
      <c r="AD414" s="13" t="n">
        <f aca="false">AC414*SQRT(AE414)</f>
        <v>3.89711431702997</v>
      </c>
      <c r="AE414" s="11" t="n">
        <v>3</v>
      </c>
      <c r="AF414" s="11" t="n">
        <f aca="false">LN(AB414/X414)</f>
        <v>0.345896604675142</v>
      </c>
      <c r="AG414" s="11" t="n">
        <f aca="false">((AD414)^2/((AB414)^2 * AE414)) + ((Z414)^2/((X414)^2 * AA414))</f>
        <v>0.0232101572502516</v>
      </c>
      <c r="AH414" s="11" t="n">
        <f aca="false">1/AG414</f>
        <v>43.0845853053908</v>
      </c>
      <c r="AI414" s="11" t="n">
        <f aca="false">AH414/6</f>
        <v>7.18076421756514</v>
      </c>
      <c r="AJ414" s="11" t="n">
        <f aca="false">AF414*AI414</f>
        <v>2.48380196182853</v>
      </c>
      <c r="AK414" s="11" t="s">
        <v>55</v>
      </c>
      <c r="AL414" s="11" t="s">
        <v>56</v>
      </c>
      <c r="AM414" s="11" t="s">
        <v>57</v>
      </c>
      <c r="AN414" s="11" t="s">
        <v>58</v>
      </c>
      <c r="AO414" s="17" t="s">
        <v>193</v>
      </c>
      <c r="AP414" s="11" t="s">
        <v>108</v>
      </c>
      <c r="AQ414" s="11" t="s">
        <v>210</v>
      </c>
    </row>
    <row r="415" customFormat="false" ht="13.8" hidden="false" customHeight="false" outlineLevel="0" collapsed="false">
      <c r="A415" s="11" t="s">
        <v>266</v>
      </c>
      <c r="B415" s="11" t="n">
        <v>26</v>
      </c>
      <c r="C415" s="11" t="s">
        <v>87</v>
      </c>
      <c r="D415" s="11" t="n">
        <v>2014</v>
      </c>
      <c r="E415" s="11" t="s">
        <v>267</v>
      </c>
      <c r="F415" s="11" t="s">
        <v>46</v>
      </c>
      <c r="G415" s="1" t="n">
        <v>-3.8</v>
      </c>
      <c r="H415" s="1" t="n">
        <v>383</v>
      </c>
      <c r="I415" s="1" t="n">
        <f aca="false">(G415 +10) / (H415/1000)</f>
        <v>16.1879895561358</v>
      </c>
      <c r="J415" s="1" t="n">
        <v>8.7</v>
      </c>
      <c r="K415" s="24" t="s">
        <v>74</v>
      </c>
      <c r="L415" s="11" t="s">
        <v>89</v>
      </c>
      <c r="M415" s="11" t="s">
        <v>270</v>
      </c>
      <c r="N415" s="11" t="s">
        <v>77</v>
      </c>
      <c r="O415" s="11" t="s">
        <v>77</v>
      </c>
      <c r="P415" s="11" t="s">
        <v>91</v>
      </c>
      <c r="Q415" s="11" t="s">
        <v>244</v>
      </c>
      <c r="R415" s="11" t="n">
        <v>1.2</v>
      </c>
      <c r="S415" s="11" t="s">
        <v>79</v>
      </c>
      <c r="T415" s="12" t="n">
        <v>40817</v>
      </c>
      <c r="U415" s="11" t="n">
        <v>3</v>
      </c>
      <c r="V415" s="11" t="s">
        <v>106</v>
      </c>
      <c r="W415" s="11" t="n">
        <f aca="false">R415*U415</f>
        <v>3.6</v>
      </c>
      <c r="X415" s="13" t="n">
        <v>13.4</v>
      </c>
      <c r="Y415" s="13" t="n">
        <v>0.810000000000001</v>
      </c>
      <c r="Z415" s="13" t="n">
        <f aca="false">Y415*SQRT(AA415)</f>
        <v>1.40296115413079</v>
      </c>
      <c r="AA415" s="11" t="n">
        <v>3</v>
      </c>
      <c r="AB415" s="13" t="n">
        <v>15.37</v>
      </c>
      <c r="AC415" s="13" t="n">
        <v>0.360000000000001</v>
      </c>
      <c r="AD415" s="13" t="n">
        <f aca="false">AC415*SQRT(AE415)</f>
        <v>0.623538290724798</v>
      </c>
      <c r="AE415" s="11" t="n">
        <v>3</v>
      </c>
      <c r="AF415" s="11" t="n">
        <f aca="false">LN(AB415/X415)</f>
        <v>0.137162850593639</v>
      </c>
      <c r="AG415" s="11" t="n">
        <f aca="false">((AD415)^2/((AB415)^2 * AE415)) + ((Z415)^2/((X415)^2 * AA415))</f>
        <v>0.00420253368176926</v>
      </c>
      <c r="AH415" s="11" t="n">
        <f aca="false">1/AG415</f>
        <v>237.951691937184</v>
      </c>
      <c r="AI415" s="11" t="n">
        <f aca="false">AH415/6</f>
        <v>39.6586153228641</v>
      </c>
      <c r="AJ415" s="11" t="n">
        <f aca="false">AF415*AI415</f>
        <v>5.43968872828061</v>
      </c>
      <c r="AK415" s="11" t="s">
        <v>55</v>
      </c>
      <c r="AL415" s="11" t="s">
        <v>56</v>
      </c>
      <c r="AM415" s="11" t="s">
        <v>57</v>
      </c>
      <c r="AN415" s="11" t="s">
        <v>58</v>
      </c>
      <c r="AO415" s="11" t="s">
        <v>141</v>
      </c>
      <c r="AP415" s="11" t="s">
        <v>65</v>
      </c>
      <c r="AQ415" s="11" t="s">
        <v>210</v>
      </c>
    </row>
    <row r="416" customFormat="false" ht="13.8" hidden="false" customHeight="false" outlineLevel="0" collapsed="false">
      <c r="A416" s="11" t="s">
        <v>266</v>
      </c>
      <c r="B416" s="11" t="n">
        <v>26</v>
      </c>
      <c r="C416" s="11" t="s">
        <v>87</v>
      </c>
      <c r="D416" s="11" t="n">
        <v>2014</v>
      </c>
      <c r="E416" s="11" t="s">
        <v>267</v>
      </c>
      <c r="F416" s="11" t="s">
        <v>46</v>
      </c>
      <c r="G416" s="1" t="n">
        <v>-3.8</v>
      </c>
      <c r="H416" s="1" t="n">
        <v>383</v>
      </c>
      <c r="I416" s="1" t="n">
        <f aca="false">(G416 +10) / (H416/1000)</f>
        <v>16.1879895561358</v>
      </c>
      <c r="J416" s="1" t="n">
        <v>8.7</v>
      </c>
      <c r="K416" s="24" t="s">
        <v>74</v>
      </c>
      <c r="L416" s="11" t="s">
        <v>89</v>
      </c>
      <c r="M416" s="11" t="s">
        <v>270</v>
      </c>
      <c r="N416" s="11" t="s">
        <v>77</v>
      </c>
      <c r="O416" s="11" t="s">
        <v>77</v>
      </c>
      <c r="P416" s="11" t="s">
        <v>91</v>
      </c>
      <c r="Q416" s="11" t="s">
        <v>244</v>
      </c>
      <c r="R416" s="11" t="n">
        <v>1.2</v>
      </c>
      <c r="S416" s="11" t="s">
        <v>79</v>
      </c>
      <c r="T416" s="12" t="n">
        <v>40817</v>
      </c>
      <c r="U416" s="11" t="n">
        <v>3</v>
      </c>
      <c r="V416" s="11" t="s">
        <v>106</v>
      </c>
      <c r="W416" s="11" t="n">
        <f aca="false">R416*U416</f>
        <v>3.6</v>
      </c>
      <c r="X416" s="13" t="n">
        <v>10.7</v>
      </c>
      <c r="Y416" s="13" t="n">
        <v>1.85</v>
      </c>
      <c r="Z416" s="13" t="n">
        <f aca="false">Y416*SQRT(AA416)</f>
        <v>3.20429399400242</v>
      </c>
      <c r="AA416" s="11" t="n">
        <v>3</v>
      </c>
      <c r="AB416" s="13" t="n">
        <v>8.63</v>
      </c>
      <c r="AC416" s="13" t="n">
        <v>1.32</v>
      </c>
      <c r="AD416" s="13" t="n">
        <f aca="false">AC416*SQRT(AE416)</f>
        <v>2.28630706599092</v>
      </c>
      <c r="AE416" s="11" t="n">
        <v>3</v>
      </c>
      <c r="AF416" s="11" t="n">
        <f aca="false">LN(AB416/X416)</f>
        <v>-0.214999236372524</v>
      </c>
      <c r="AG416" s="11" t="n">
        <f aca="false">((AD416)^2/((AB416)^2 * AE416)) + ((Z416)^2/((X416)^2 * AA416))</f>
        <v>0.0532886140121803</v>
      </c>
      <c r="AH416" s="11" t="n">
        <f aca="false">1/AG416</f>
        <v>18.7657348297974</v>
      </c>
      <c r="AI416" s="11" t="n">
        <f aca="false">AH416/6</f>
        <v>3.12762247163289</v>
      </c>
      <c r="AJ416" s="11" t="n">
        <f aca="false">AF416*AI416</f>
        <v>-0.672436443062618</v>
      </c>
      <c r="AK416" s="11" t="s">
        <v>55</v>
      </c>
      <c r="AL416" s="11" t="s">
        <v>56</v>
      </c>
      <c r="AM416" s="11" t="s">
        <v>57</v>
      </c>
      <c r="AN416" s="11" t="s">
        <v>58</v>
      </c>
      <c r="AO416" s="17" t="s">
        <v>193</v>
      </c>
      <c r="AP416" s="11" t="s">
        <v>65</v>
      </c>
      <c r="AQ416" s="11" t="s">
        <v>210</v>
      </c>
    </row>
    <row r="417" customFormat="false" ht="13.8" hidden="false" customHeight="false" outlineLevel="0" collapsed="false">
      <c r="A417" s="11" t="s">
        <v>266</v>
      </c>
      <c r="B417" s="11" t="n">
        <v>26</v>
      </c>
      <c r="C417" s="11" t="s">
        <v>87</v>
      </c>
      <c r="D417" s="11" t="n">
        <v>2014</v>
      </c>
      <c r="E417" s="11" t="s">
        <v>267</v>
      </c>
      <c r="F417" s="11" t="s">
        <v>46</v>
      </c>
      <c r="G417" s="1" t="n">
        <v>-3.8</v>
      </c>
      <c r="H417" s="1" t="n">
        <v>383</v>
      </c>
      <c r="I417" s="1" t="n">
        <f aca="false">(G417 +10) / (H417/1000)</f>
        <v>16.1879895561358</v>
      </c>
      <c r="J417" s="1" t="n">
        <v>8.7</v>
      </c>
      <c r="K417" s="24" t="s">
        <v>74</v>
      </c>
      <c r="L417" s="11" t="s">
        <v>89</v>
      </c>
      <c r="M417" s="11" t="s">
        <v>268</v>
      </c>
      <c r="N417" s="11" t="s">
        <v>77</v>
      </c>
      <c r="O417" s="11" t="s">
        <v>50</v>
      </c>
      <c r="P417" s="11" t="s">
        <v>91</v>
      </c>
      <c r="Q417" s="11" t="s">
        <v>244</v>
      </c>
      <c r="R417" s="11" t="n">
        <v>0.9</v>
      </c>
      <c r="S417" s="11" t="s">
        <v>79</v>
      </c>
      <c r="T417" s="12" t="n">
        <v>40817</v>
      </c>
      <c r="U417" s="11" t="n">
        <v>3</v>
      </c>
      <c r="V417" s="11" t="s">
        <v>106</v>
      </c>
      <c r="W417" s="11" t="n">
        <f aca="false">R417*U417</f>
        <v>2.7</v>
      </c>
      <c r="X417" s="13" t="n">
        <v>14.29</v>
      </c>
      <c r="Y417" s="13" t="n">
        <v>1.69</v>
      </c>
      <c r="Z417" s="13" t="n">
        <f aca="false">Y417*SQRT(AA417)</f>
        <v>2.9271658647914</v>
      </c>
      <c r="AA417" s="11" t="n">
        <v>3</v>
      </c>
      <c r="AB417" s="13" t="n">
        <v>15.86</v>
      </c>
      <c r="AC417" s="13" t="n">
        <v>1.58</v>
      </c>
      <c r="AD417" s="13" t="n">
        <f aca="false">AC417*SQRT(AE417)</f>
        <v>2.73664027595883</v>
      </c>
      <c r="AE417" s="11" t="n">
        <v>3</v>
      </c>
      <c r="AF417" s="11" t="n">
        <f aca="false">LN(AB417/X417)</f>
        <v>0.104240224264926</v>
      </c>
      <c r="AG417" s="11" t="n">
        <f aca="false">((AD417)^2/((AB417)^2 * AE417)) + ((Z417)^2/((X417)^2 * AA417))</f>
        <v>0.0239109779188526</v>
      </c>
      <c r="AH417" s="11" t="n">
        <f aca="false">1/AG417</f>
        <v>41.8217942985741</v>
      </c>
      <c r="AI417" s="11" t="n">
        <f aca="false">AH417/6</f>
        <v>6.97029904976234</v>
      </c>
      <c r="AJ417" s="11" t="n">
        <f aca="false">AF417*AI417</f>
        <v>0.726585536140827</v>
      </c>
      <c r="AK417" s="11" t="s">
        <v>55</v>
      </c>
      <c r="AL417" s="11" t="s">
        <v>56</v>
      </c>
      <c r="AM417" s="11" t="s">
        <v>64</v>
      </c>
      <c r="AN417" s="11" t="s">
        <v>58</v>
      </c>
      <c r="AO417" s="11" t="s">
        <v>141</v>
      </c>
      <c r="AP417" s="11" t="s">
        <v>128</v>
      </c>
      <c r="AQ417" s="11" t="s">
        <v>210</v>
      </c>
    </row>
    <row r="418" customFormat="false" ht="13.8" hidden="false" customHeight="false" outlineLevel="0" collapsed="false">
      <c r="A418" s="11" t="s">
        <v>266</v>
      </c>
      <c r="B418" s="11" t="n">
        <v>26</v>
      </c>
      <c r="C418" s="11" t="s">
        <v>87</v>
      </c>
      <c r="D418" s="11" t="n">
        <v>2014</v>
      </c>
      <c r="E418" s="11" t="s">
        <v>267</v>
      </c>
      <c r="F418" s="11" t="s">
        <v>46</v>
      </c>
      <c r="G418" s="1" t="n">
        <v>-3.8</v>
      </c>
      <c r="H418" s="1" t="n">
        <v>383</v>
      </c>
      <c r="I418" s="1" t="n">
        <f aca="false">(G418 +10) / (H418/1000)</f>
        <v>16.1879895561358</v>
      </c>
      <c r="J418" s="1" t="n">
        <v>8.7</v>
      </c>
      <c r="K418" s="24" t="s">
        <v>74</v>
      </c>
      <c r="L418" s="11" t="s">
        <v>89</v>
      </c>
      <c r="M418" s="11" t="s">
        <v>268</v>
      </c>
      <c r="N418" s="11" t="s">
        <v>77</v>
      </c>
      <c r="O418" s="11" t="s">
        <v>50</v>
      </c>
      <c r="P418" s="11" t="s">
        <v>91</v>
      </c>
      <c r="Q418" s="11" t="s">
        <v>244</v>
      </c>
      <c r="R418" s="11" t="n">
        <v>0.9</v>
      </c>
      <c r="S418" s="11" t="s">
        <v>79</v>
      </c>
      <c r="T418" s="12" t="n">
        <v>40817</v>
      </c>
      <c r="U418" s="11" t="n">
        <v>3</v>
      </c>
      <c r="V418" s="11" t="s">
        <v>106</v>
      </c>
      <c r="W418" s="11" t="n">
        <f aca="false">R418*U418</f>
        <v>2.7</v>
      </c>
      <c r="X418" s="13" t="n">
        <v>6.63</v>
      </c>
      <c r="Y418" s="13" t="n">
        <v>0.41</v>
      </c>
      <c r="Z418" s="13" t="n">
        <f aca="false">Y418*SQRT(AA418)</f>
        <v>0.71014083110324</v>
      </c>
      <c r="AA418" s="11" t="n">
        <v>3</v>
      </c>
      <c r="AB418" s="13" t="n">
        <v>5.13</v>
      </c>
      <c r="AC418" s="13" t="n">
        <v>1.1</v>
      </c>
      <c r="AD418" s="13" t="n">
        <f aca="false">AC418*SQRT(AE418)</f>
        <v>1.90525588832577</v>
      </c>
      <c r="AE418" s="11" t="n">
        <v>3</v>
      </c>
      <c r="AF418" s="11" t="n">
        <f aca="false">LN(AB418/X418)</f>
        <v>-0.256499145015093</v>
      </c>
      <c r="AG418" s="11" t="n">
        <f aca="false">((AD418)^2/((AB418)^2 * AE418)) + ((Z418)^2/((X418)^2 * AA418))</f>
        <v>0.0498022602495744</v>
      </c>
      <c r="AH418" s="11" t="n">
        <f aca="false">1/AG418</f>
        <v>20.0794099502451</v>
      </c>
      <c r="AI418" s="11" t="n">
        <f aca="false">AH418/6</f>
        <v>3.34656832504085</v>
      </c>
      <c r="AJ418" s="11" t="n">
        <f aca="false">AF418*AI418</f>
        <v>-0.85839191410757</v>
      </c>
      <c r="AK418" s="11" t="s">
        <v>55</v>
      </c>
      <c r="AL418" s="11" t="s">
        <v>56</v>
      </c>
      <c r="AM418" s="11" t="s">
        <v>64</v>
      </c>
      <c r="AN418" s="11" t="s">
        <v>58</v>
      </c>
      <c r="AO418" s="17" t="s">
        <v>193</v>
      </c>
      <c r="AP418" s="11" t="s">
        <v>128</v>
      </c>
      <c r="AQ418" s="11" t="s">
        <v>210</v>
      </c>
    </row>
    <row r="419" customFormat="false" ht="13.8" hidden="false" customHeight="false" outlineLevel="0" collapsed="false">
      <c r="A419" s="11" t="s">
        <v>266</v>
      </c>
      <c r="B419" s="11" t="n">
        <v>26</v>
      </c>
      <c r="C419" s="11" t="s">
        <v>87</v>
      </c>
      <c r="D419" s="11" t="n">
        <v>2014</v>
      </c>
      <c r="E419" s="11" t="s">
        <v>267</v>
      </c>
      <c r="F419" s="11" t="s">
        <v>46</v>
      </c>
      <c r="G419" s="1" t="n">
        <v>-3.8</v>
      </c>
      <c r="H419" s="1" t="n">
        <v>383</v>
      </c>
      <c r="I419" s="1" t="n">
        <f aca="false">(G419 +10) / (H419/1000)</f>
        <v>16.1879895561358</v>
      </c>
      <c r="J419" s="1" t="n">
        <v>8.7</v>
      </c>
      <c r="K419" s="24" t="s">
        <v>74</v>
      </c>
      <c r="L419" s="11" t="s">
        <v>89</v>
      </c>
      <c r="M419" s="11" t="s">
        <v>269</v>
      </c>
      <c r="N419" s="11" t="s">
        <v>77</v>
      </c>
      <c r="O419" s="11" t="s">
        <v>77</v>
      </c>
      <c r="P419" s="11" t="s">
        <v>91</v>
      </c>
      <c r="Q419" s="11" t="s">
        <v>244</v>
      </c>
      <c r="R419" s="11" t="n">
        <v>1.6</v>
      </c>
      <c r="S419" s="11" t="s">
        <v>79</v>
      </c>
      <c r="T419" s="12" t="n">
        <v>40817</v>
      </c>
      <c r="U419" s="11" t="n">
        <v>3</v>
      </c>
      <c r="V419" s="11" t="s">
        <v>106</v>
      </c>
      <c r="W419" s="11" t="n">
        <f aca="false">R419*U419</f>
        <v>4.8</v>
      </c>
      <c r="X419" s="13" t="n">
        <v>9.17</v>
      </c>
      <c r="Y419" s="13" t="n">
        <v>0.5</v>
      </c>
      <c r="Z419" s="13" t="n">
        <f aca="false">Y419*SQRT(AA419)</f>
        <v>0.866025403784439</v>
      </c>
      <c r="AA419" s="11" t="n">
        <v>3</v>
      </c>
      <c r="AB419" s="13" t="n">
        <v>12.48</v>
      </c>
      <c r="AC419" s="13" t="n">
        <v>0.66</v>
      </c>
      <c r="AD419" s="13" t="n">
        <f aca="false">AC419*SQRT(AE419)</f>
        <v>1.14315353299546</v>
      </c>
      <c r="AE419" s="11" t="n">
        <v>3</v>
      </c>
      <c r="AF419" s="11" t="n">
        <f aca="false">LN(AB419/X419)</f>
        <v>0.308190076672908</v>
      </c>
      <c r="AG419" s="11" t="n">
        <f aca="false">((AD419)^2/((AB419)^2 * AE419)) + ((Z419)^2/((X419)^2 * AA419))</f>
        <v>0.00576982654899762</v>
      </c>
      <c r="AH419" s="11" t="n">
        <f aca="false">1/AG419</f>
        <v>173.315435309529</v>
      </c>
      <c r="AI419" s="11" t="n">
        <f aca="false">AH419/6</f>
        <v>28.8859058849215</v>
      </c>
      <c r="AJ419" s="11" t="n">
        <f aca="false">AF419*AI419</f>
        <v>8.90234954944036</v>
      </c>
      <c r="AK419" s="11" t="s">
        <v>55</v>
      </c>
      <c r="AL419" s="11" t="s">
        <v>56</v>
      </c>
      <c r="AM419" s="11" t="s">
        <v>64</v>
      </c>
      <c r="AN419" s="11" t="s">
        <v>58</v>
      </c>
      <c r="AO419" s="11" t="s">
        <v>141</v>
      </c>
      <c r="AP419" s="11" t="s">
        <v>108</v>
      </c>
      <c r="AQ419" s="11" t="s">
        <v>210</v>
      </c>
    </row>
    <row r="420" customFormat="false" ht="13.8" hidden="false" customHeight="false" outlineLevel="0" collapsed="false">
      <c r="A420" s="11" t="s">
        <v>266</v>
      </c>
      <c r="B420" s="11" t="n">
        <v>26</v>
      </c>
      <c r="C420" s="11" t="s">
        <v>87</v>
      </c>
      <c r="D420" s="11" t="n">
        <v>2014</v>
      </c>
      <c r="E420" s="11" t="s">
        <v>267</v>
      </c>
      <c r="F420" s="11" t="s">
        <v>46</v>
      </c>
      <c r="G420" s="1" t="n">
        <v>-3.8</v>
      </c>
      <c r="H420" s="1" t="n">
        <v>383</v>
      </c>
      <c r="I420" s="1" t="n">
        <f aca="false">(G420 +10) / (H420/1000)</f>
        <v>16.1879895561358</v>
      </c>
      <c r="J420" s="1" t="n">
        <v>8.7</v>
      </c>
      <c r="K420" s="24" t="s">
        <v>74</v>
      </c>
      <c r="L420" s="11" t="s">
        <v>89</v>
      </c>
      <c r="M420" s="11" t="s">
        <v>269</v>
      </c>
      <c r="N420" s="11" t="s">
        <v>77</v>
      </c>
      <c r="O420" s="11" t="s">
        <v>77</v>
      </c>
      <c r="P420" s="11" t="s">
        <v>91</v>
      </c>
      <c r="Q420" s="11" t="s">
        <v>244</v>
      </c>
      <c r="R420" s="11" t="n">
        <v>1.6</v>
      </c>
      <c r="S420" s="11" t="s">
        <v>79</v>
      </c>
      <c r="T420" s="12" t="n">
        <v>40817</v>
      </c>
      <c r="U420" s="11" t="n">
        <v>3</v>
      </c>
      <c r="V420" s="11" t="s">
        <v>106</v>
      </c>
      <c r="W420" s="11" t="n">
        <f aca="false">R420*U420</f>
        <v>4.8</v>
      </c>
      <c r="X420" s="13" t="n">
        <v>3.58</v>
      </c>
      <c r="Y420" s="13" t="n">
        <v>0.57</v>
      </c>
      <c r="Z420" s="13" t="n">
        <f aca="false">Y420*SQRT(AA420)</f>
        <v>0.98726896031426</v>
      </c>
      <c r="AA420" s="11" t="n">
        <v>3</v>
      </c>
      <c r="AB420" s="13" t="n">
        <v>5.55</v>
      </c>
      <c r="AC420" s="13" t="n">
        <v>0.7</v>
      </c>
      <c r="AD420" s="13" t="n">
        <f aca="false">AC420*SQRT(AE420)</f>
        <v>1.21243556529821</v>
      </c>
      <c r="AE420" s="11" t="n">
        <v>3</v>
      </c>
      <c r="AF420" s="11" t="n">
        <f aca="false">LN(AB420/X420)</f>
        <v>0.438435127345734</v>
      </c>
      <c r="AG420" s="11" t="n">
        <f aca="false">((AD420)^2/((AB420)^2 * AE420)) + ((Z420)^2/((X420)^2 * AA420))</f>
        <v>0.0412581320782131</v>
      </c>
      <c r="AH420" s="11" t="n">
        <f aca="false">1/AG420</f>
        <v>24.2376460016246</v>
      </c>
      <c r="AI420" s="11" t="n">
        <f aca="false">AH420/6</f>
        <v>4.03960766693743</v>
      </c>
      <c r="AJ420" s="11" t="n">
        <f aca="false">AF420*AI420</f>
        <v>1.77110590188051</v>
      </c>
      <c r="AK420" s="11" t="s">
        <v>55</v>
      </c>
      <c r="AL420" s="11" t="s">
        <v>56</v>
      </c>
      <c r="AM420" s="11" t="s">
        <v>64</v>
      </c>
      <c r="AN420" s="11" t="s">
        <v>58</v>
      </c>
      <c r="AO420" s="17" t="s">
        <v>193</v>
      </c>
      <c r="AP420" s="11" t="s">
        <v>108</v>
      </c>
      <c r="AQ420" s="11" t="s">
        <v>210</v>
      </c>
    </row>
    <row r="421" customFormat="false" ht="13.8" hidden="false" customHeight="false" outlineLevel="0" collapsed="false">
      <c r="A421" s="11" t="s">
        <v>266</v>
      </c>
      <c r="B421" s="11" t="n">
        <v>26</v>
      </c>
      <c r="C421" s="11" t="s">
        <v>87</v>
      </c>
      <c r="D421" s="11" t="n">
        <v>2014</v>
      </c>
      <c r="E421" s="11" t="s">
        <v>267</v>
      </c>
      <c r="F421" s="11" t="s">
        <v>46</v>
      </c>
      <c r="G421" s="1" t="n">
        <v>-3.8</v>
      </c>
      <c r="H421" s="1" t="n">
        <v>383</v>
      </c>
      <c r="I421" s="1" t="n">
        <f aca="false">(G421 +10) / (H421/1000)</f>
        <v>16.1879895561358</v>
      </c>
      <c r="J421" s="1" t="n">
        <v>8.7</v>
      </c>
      <c r="K421" s="24" t="s">
        <v>74</v>
      </c>
      <c r="L421" s="11" t="s">
        <v>89</v>
      </c>
      <c r="M421" s="11" t="s">
        <v>270</v>
      </c>
      <c r="N421" s="11" t="s">
        <v>77</v>
      </c>
      <c r="O421" s="11" t="s">
        <v>77</v>
      </c>
      <c r="P421" s="11" t="s">
        <v>91</v>
      </c>
      <c r="Q421" s="11" t="s">
        <v>244</v>
      </c>
      <c r="R421" s="11" t="n">
        <v>1.2</v>
      </c>
      <c r="S421" s="11" t="s">
        <v>79</v>
      </c>
      <c r="T421" s="12" t="n">
        <v>40817</v>
      </c>
      <c r="U421" s="11" t="n">
        <v>3</v>
      </c>
      <c r="V421" s="11" t="s">
        <v>106</v>
      </c>
      <c r="W421" s="11" t="n">
        <f aca="false">R421*U421</f>
        <v>3.6</v>
      </c>
      <c r="X421" s="13" t="n">
        <v>4.54</v>
      </c>
      <c r="Y421" s="13" t="n">
        <v>0.24</v>
      </c>
      <c r="Z421" s="13" t="n">
        <f aca="false">Y421*SQRT(AA421)</f>
        <v>0.415692193816531</v>
      </c>
      <c r="AA421" s="11" t="n">
        <v>3</v>
      </c>
      <c r="AB421" s="13" t="n">
        <v>5.07</v>
      </c>
      <c r="AC421" s="13" t="n">
        <v>0.31</v>
      </c>
      <c r="AD421" s="13" t="n">
        <f aca="false">AC421*SQRT(AE421)</f>
        <v>0.536935750346351</v>
      </c>
      <c r="AE421" s="11" t="n">
        <v>3</v>
      </c>
      <c r="AF421" s="11" t="n">
        <f aca="false">LN(AB421/X421)</f>
        <v>0.110413805549835</v>
      </c>
      <c r="AG421" s="11" t="n">
        <f aca="false">((AD421)^2/((AB421)^2 * AE421)) + ((Z421)^2/((X421)^2 * AA421))</f>
        <v>0.00653312968517385</v>
      </c>
      <c r="AH421" s="11" t="n">
        <f aca="false">1/AG421</f>
        <v>153.065995654331</v>
      </c>
      <c r="AI421" s="11" t="n">
        <f aca="false">AH421/6</f>
        <v>25.5109992757218</v>
      </c>
      <c r="AJ421" s="11" t="n">
        <f aca="false">AF421*AI421</f>
        <v>2.81676651341153</v>
      </c>
      <c r="AK421" s="11" t="s">
        <v>55</v>
      </c>
      <c r="AL421" s="11" t="s">
        <v>56</v>
      </c>
      <c r="AM421" s="11" t="s">
        <v>64</v>
      </c>
      <c r="AN421" s="11" t="s">
        <v>58</v>
      </c>
      <c r="AO421" s="11" t="s">
        <v>141</v>
      </c>
      <c r="AP421" s="11" t="s">
        <v>65</v>
      </c>
      <c r="AQ421" s="11" t="s">
        <v>210</v>
      </c>
    </row>
    <row r="422" customFormat="false" ht="13.8" hidden="false" customHeight="false" outlineLevel="0" collapsed="false">
      <c r="A422" s="11" t="s">
        <v>266</v>
      </c>
      <c r="B422" s="11" t="n">
        <v>26</v>
      </c>
      <c r="C422" s="11" t="s">
        <v>87</v>
      </c>
      <c r="D422" s="11" t="n">
        <v>2014</v>
      </c>
      <c r="E422" s="11" t="s">
        <v>267</v>
      </c>
      <c r="F422" s="11" t="s">
        <v>46</v>
      </c>
      <c r="G422" s="1" t="n">
        <v>-3.8</v>
      </c>
      <c r="H422" s="1" t="n">
        <v>383</v>
      </c>
      <c r="I422" s="1" t="n">
        <f aca="false">(G422 +10) / (H422/1000)</f>
        <v>16.1879895561358</v>
      </c>
      <c r="J422" s="1" t="n">
        <v>8.7</v>
      </c>
      <c r="K422" s="24" t="s">
        <v>74</v>
      </c>
      <c r="L422" s="11" t="s">
        <v>89</v>
      </c>
      <c r="M422" s="11" t="s">
        <v>270</v>
      </c>
      <c r="N422" s="11" t="s">
        <v>77</v>
      </c>
      <c r="O422" s="11" t="s">
        <v>77</v>
      </c>
      <c r="P422" s="11" t="s">
        <v>91</v>
      </c>
      <c r="Q422" s="11" t="s">
        <v>244</v>
      </c>
      <c r="R422" s="11" t="n">
        <v>1.2</v>
      </c>
      <c r="S422" s="11" t="s">
        <v>79</v>
      </c>
      <c r="T422" s="12" t="n">
        <v>40817</v>
      </c>
      <c r="U422" s="11" t="n">
        <v>3</v>
      </c>
      <c r="V422" s="11" t="s">
        <v>106</v>
      </c>
      <c r="W422" s="11" t="n">
        <f aca="false">R422*U422</f>
        <v>3.6</v>
      </c>
      <c r="X422" s="13" t="n">
        <v>3.23</v>
      </c>
      <c r="Y422" s="13" t="n">
        <v>0.69</v>
      </c>
      <c r="Z422" s="13" t="n">
        <f aca="false">Y422*SQRT(AA422)</f>
        <v>1.19511505722253</v>
      </c>
      <c r="AA422" s="11" t="n">
        <v>3</v>
      </c>
      <c r="AB422" s="13" t="n">
        <v>2.42</v>
      </c>
      <c r="AC422" s="13" t="n">
        <v>0.37</v>
      </c>
      <c r="AD422" s="13" t="n">
        <f aca="false">AC422*SQRT(AE422)</f>
        <v>0.640858798800485</v>
      </c>
      <c r="AE422" s="11" t="n">
        <v>3</v>
      </c>
      <c r="AF422" s="11" t="n">
        <f aca="false">LN(AB422/X422)</f>
        <v>-0.28871459706597</v>
      </c>
      <c r="AG422" s="11" t="n">
        <f aca="false">((AD422)^2/((AB422)^2 * AE422)) + ((Z422)^2/((X422)^2 * AA422))</f>
        <v>0.0690106187312174</v>
      </c>
      <c r="AH422" s="11" t="n">
        <f aca="false">1/AG422</f>
        <v>14.4905236090521</v>
      </c>
      <c r="AI422" s="11" t="n">
        <f aca="false">AH422/6</f>
        <v>2.41508726817535</v>
      </c>
      <c r="AJ422" s="11" t="n">
        <f aca="false">AF422*AI422</f>
        <v>-0.697270947510401</v>
      </c>
      <c r="AK422" s="11" t="s">
        <v>55</v>
      </c>
      <c r="AL422" s="11" t="s">
        <v>56</v>
      </c>
      <c r="AM422" s="11" t="s">
        <v>64</v>
      </c>
      <c r="AN422" s="11" t="s">
        <v>58</v>
      </c>
      <c r="AO422" s="17" t="s">
        <v>193</v>
      </c>
      <c r="AP422" s="11" t="s">
        <v>65</v>
      </c>
      <c r="AQ422" s="11" t="s">
        <v>210</v>
      </c>
    </row>
    <row r="423" customFormat="false" ht="13.8" hidden="false" customHeight="false" outlineLevel="0" collapsed="false">
      <c r="A423" s="11" t="s">
        <v>266</v>
      </c>
      <c r="B423" s="11" t="n">
        <v>26</v>
      </c>
      <c r="C423" s="11" t="s">
        <v>87</v>
      </c>
      <c r="D423" s="11" t="n">
        <v>2014</v>
      </c>
      <c r="E423" s="11" t="s">
        <v>267</v>
      </c>
      <c r="F423" s="11" t="s">
        <v>46</v>
      </c>
      <c r="G423" s="1" t="n">
        <v>-3.8</v>
      </c>
      <c r="H423" s="1" t="n">
        <v>383</v>
      </c>
      <c r="I423" s="1" t="n">
        <f aca="false">(G423 +10) / (H423/1000)</f>
        <v>16.1879895561358</v>
      </c>
      <c r="J423" s="1" t="n">
        <v>8.7</v>
      </c>
      <c r="K423" s="24" t="s">
        <v>74</v>
      </c>
      <c r="L423" s="11" t="s">
        <v>89</v>
      </c>
      <c r="M423" s="11" t="s">
        <v>268</v>
      </c>
      <c r="N423" s="11" t="s">
        <v>77</v>
      </c>
      <c r="O423" s="11" t="s">
        <v>50</v>
      </c>
      <c r="P423" s="11" t="s">
        <v>91</v>
      </c>
      <c r="Q423" s="11" t="s">
        <v>244</v>
      </c>
      <c r="R423" s="11" t="n">
        <v>0.9</v>
      </c>
      <c r="S423" s="11" t="s">
        <v>79</v>
      </c>
      <c r="T423" s="12" t="n">
        <v>40817</v>
      </c>
      <c r="U423" s="11" t="n">
        <v>3</v>
      </c>
      <c r="V423" s="11" t="s">
        <v>106</v>
      </c>
      <c r="W423" s="11" t="n">
        <f aca="false">R423*U423</f>
        <v>2.7</v>
      </c>
      <c r="X423" s="13" t="n">
        <v>14.77</v>
      </c>
      <c r="Y423" s="13" t="n">
        <v>1.7</v>
      </c>
      <c r="Z423" s="13" t="n">
        <f aca="false">Y423*SQRT(AA423)</f>
        <v>2.94448637286709</v>
      </c>
      <c r="AA423" s="11" t="n">
        <v>3</v>
      </c>
      <c r="AB423" s="13" t="n">
        <v>20.59</v>
      </c>
      <c r="AC423" s="13" t="n">
        <v>1.45</v>
      </c>
      <c r="AD423" s="13" t="n">
        <f aca="false">AC423*SQRT(AE423)</f>
        <v>2.51147367097487</v>
      </c>
      <c r="AE423" s="11" t="n">
        <v>3</v>
      </c>
      <c r="AF423" s="11" t="n">
        <f aca="false">LN(AB423/X423)</f>
        <v>0.33220742449641</v>
      </c>
      <c r="AG423" s="11" t="n">
        <f aca="false">((AD423)^2/((AB423)^2 * AE423)) + ((Z423)^2/((X423)^2 * AA423))</f>
        <v>0.0182069226564662</v>
      </c>
      <c r="AH423" s="11" t="n">
        <f aca="false">1/AG423</f>
        <v>54.9241636749003</v>
      </c>
      <c r="AI423" s="11" t="n">
        <f aca="false">AH423/6</f>
        <v>9.15402727915005</v>
      </c>
      <c r="AJ423" s="11" t="n">
        <f aca="false">AF423*AI423</f>
        <v>3.04103582617632</v>
      </c>
      <c r="AK423" s="11" t="s">
        <v>55</v>
      </c>
      <c r="AL423" s="11" t="s">
        <v>56</v>
      </c>
      <c r="AM423" s="11" t="s">
        <v>67</v>
      </c>
      <c r="AN423" s="11" t="s">
        <v>58</v>
      </c>
      <c r="AO423" s="11" t="s">
        <v>141</v>
      </c>
      <c r="AP423" s="11" t="s">
        <v>128</v>
      </c>
      <c r="AQ423" s="11" t="s">
        <v>210</v>
      </c>
    </row>
    <row r="424" customFormat="false" ht="13.8" hidden="false" customHeight="false" outlineLevel="0" collapsed="false">
      <c r="A424" s="11" t="s">
        <v>266</v>
      </c>
      <c r="B424" s="11" t="n">
        <v>26</v>
      </c>
      <c r="C424" s="11" t="s">
        <v>87</v>
      </c>
      <c r="D424" s="11" t="n">
        <v>2014</v>
      </c>
      <c r="E424" s="11" t="s">
        <v>267</v>
      </c>
      <c r="F424" s="11" t="s">
        <v>46</v>
      </c>
      <c r="G424" s="1" t="n">
        <v>-3.8</v>
      </c>
      <c r="H424" s="1" t="n">
        <v>383</v>
      </c>
      <c r="I424" s="1" t="n">
        <f aca="false">(G424 +10) / (H424/1000)</f>
        <v>16.1879895561358</v>
      </c>
      <c r="J424" s="1" t="n">
        <v>8.7</v>
      </c>
      <c r="K424" s="24" t="s">
        <v>74</v>
      </c>
      <c r="L424" s="11" t="s">
        <v>89</v>
      </c>
      <c r="M424" s="11" t="s">
        <v>268</v>
      </c>
      <c r="N424" s="11" t="s">
        <v>77</v>
      </c>
      <c r="O424" s="11" t="s">
        <v>50</v>
      </c>
      <c r="P424" s="11" t="s">
        <v>91</v>
      </c>
      <c r="Q424" s="11" t="s">
        <v>244</v>
      </c>
      <c r="R424" s="11" t="n">
        <v>0.9</v>
      </c>
      <c r="S424" s="11" t="s">
        <v>79</v>
      </c>
      <c r="T424" s="12" t="n">
        <v>40817</v>
      </c>
      <c r="U424" s="11" t="n">
        <v>3</v>
      </c>
      <c r="V424" s="11" t="s">
        <v>106</v>
      </c>
      <c r="W424" s="11" t="n">
        <f aca="false">R424*U424</f>
        <v>2.7</v>
      </c>
      <c r="X424" s="13" t="n">
        <v>10.25</v>
      </c>
      <c r="Y424" s="13" t="n">
        <v>1.01</v>
      </c>
      <c r="Z424" s="13" t="n">
        <f aca="false">Y424*SQRT(AA424)</f>
        <v>1.74937131564457</v>
      </c>
      <c r="AA424" s="11" t="n">
        <v>3</v>
      </c>
      <c r="AB424" s="13" t="n">
        <v>9.75</v>
      </c>
      <c r="AC424" s="13" t="n">
        <v>1.51</v>
      </c>
      <c r="AD424" s="13" t="n">
        <f aca="false">AC424*SQRT(AE424)</f>
        <v>2.615396719429</v>
      </c>
      <c r="AE424" s="11" t="n">
        <v>3</v>
      </c>
      <c r="AF424" s="11" t="n">
        <f aca="false">LN(AB424/X424)</f>
        <v>-0.0500104205746614</v>
      </c>
      <c r="AG424" s="11" t="n">
        <f aca="false">((AD424)^2/((AB424)^2 * AE424)) + ((Z424)^2/((X424)^2 * AA424))</f>
        <v>0.0336947315023735</v>
      </c>
      <c r="AH424" s="11" t="n">
        <f aca="false">1/AG424</f>
        <v>29.6782302577351</v>
      </c>
      <c r="AI424" s="11" t="n">
        <f aca="false">AH424/6</f>
        <v>4.94637170962251</v>
      </c>
      <c r="AJ424" s="11" t="n">
        <f aca="false">AF424*AI424</f>
        <v>-0.247370129516829</v>
      </c>
      <c r="AK424" s="11" t="s">
        <v>55</v>
      </c>
      <c r="AL424" s="11" t="s">
        <v>56</v>
      </c>
      <c r="AM424" s="11" t="s">
        <v>67</v>
      </c>
      <c r="AN424" s="11" t="s">
        <v>58</v>
      </c>
      <c r="AO424" s="17" t="s">
        <v>193</v>
      </c>
      <c r="AP424" s="11" t="s">
        <v>128</v>
      </c>
      <c r="AQ424" s="11" t="s">
        <v>210</v>
      </c>
    </row>
    <row r="425" customFormat="false" ht="13.8" hidden="false" customHeight="false" outlineLevel="0" collapsed="false">
      <c r="A425" s="11" t="s">
        <v>266</v>
      </c>
      <c r="B425" s="11" t="n">
        <v>26</v>
      </c>
      <c r="C425" s="11" t="s">
        <v>87</v>
      </c>
      <c r="D425" s="11" t="n">
        <v>2014</v>
      </c>
      <c r="E425" s="11" t="s">
        <v>267</v>
      </c>
      <c r="F425" s="11" t="s">
        <v>46</v>
      </c>
      <c r="G425" s="1" t="n">
        <v>-3.8</v>
      </c>
      <c r="H425" s="1" t="n">
        <v>383</v>
      </c>
      <c r="I425" s="1" t="n">
        <f aca="false">(G425 +10) / (H425/1000)</f>
        <v>16.1879895561358</v>
      </c>
      <c r="J425" s="1" t="n">
        <v>8.7</v>
      </c>
      <c r="K425" s="24" t="s">
        <v>74</v>
      </c>
      <c r="L425" s="11" t="s">
        <v>89</v>
      </c>
      <c r="M425" s="11" t="s">
        <v>269</v>
      </c>
      <c r="N425" s="11" t="s">
        <v>77</v>
      </c>
      <c r="O425" s="11" t="s">
        <v>77</v>
      </c>
      <c r="P425" s="11" t="s">
        <v>91</v>
      </c>
      <c r="Q425" s="11" t="s">
        <v>244</v>
      </c>
      <c r="R425" s="11" t="n">
        <v>1.6</v>
      </c>
      <c r="S425" s="11" t="s">
        <v>79</v>
      </c>
      <c r="T425" s="12" t="n">
        <v>40817</v>
      </c>
      <c r="U425" s="11" t="n">
        <v>3</v>
      </c>
      <c r="V425" s="11" t="s">
        <v>106</v>
      </c>
      <c r="W425" s="11" t="n">
        <f aca="false">R425*U425</f>
        <v>4.8</v>
      </c>
      <c r="X425" s="13" t="n">
        <v>8.68</v>
      </c>
      <c r="Y425" s="13" t="n">
        <v>0.33</v>
      </c>
      <c r="Z425" s="13" t="n">
        <f aca="false">Y425*SQRT(AA425)</f>
        <v>0.57157676649773</v>
      </c>
      <c r="AA425" s="11" t="n">
        <v>3</v>
      </c>
      <c r="AB425" s="13" t="n">
        <v>12.98</v>
      </c>
      <c r="AC425" s="13" t="n">
        <v>0.66</v>
      </c>
      <c r="AD425" s="13" t="n">
        <f aca="false">AC425*SQRT(AE425)</f>
        <v>1.14315353299546</v>
      </c>
      <c r="AE425" s="11" t="n">
        <v>3</v>
      </c>
      <c r="AF425" s="11" t="n">
        <f aca="false">LN(AB425/X425)</f>
        <v>0.402388182603685</v>
      </c>
      <c r="AG425" s="11" t="n">
        <f aca="false">((AD425)^2/((AB425)^2 * AE425)) + ((Z425)^2/((X425)^2 * AA425))</f>
        <v>0.00403086520858273</v>
      </c>
      <c r="AH425" s="11" t="n">
        <f aca="false">1/AG425</f>
        <v>248.085695813084</v>
      </c>
      <c r="AI425" s="11" t="n">
        <f aca="false">AH425/6</f>
        <v>41.3476159688474</v>
      </c>
      <c r="AJ425" s="11" t="n">
        <f aca="false">AF425*AI425</f>
        <v>16.6377920446996</v>
      </c>
      <c r="AK425" s="11" t="s">
        <v>55</v>
      </c>
      <c r="AL425" s="11" t="s">
        <v>56</v>
      </c>
      <c r="AM425" s="11" t="s">
        <v>67</v>
      </c>
      <c r="AN425" s="11" t="s">
        <v>58</v>
      </c>
      <c r="AO425" s="11" t="s">
        <v>141</v>
      </c>
      <c r="AP425" s="11" t="s">
        <v>108</v>
      </c>
      <c r="AQ425" s="11" t="s">
        <v>210</v>
      </c>
    </row>
    <row r="426" customFormat="false" ht="13.8" hidden="false" customHeight="false" outlineLevel="0" collapsed="false">
      <c r="A426" s="11" t="s">
        <v>266</v>
      </c>
      <c r="B426" s="11" t="n">
        <v>26</v>
      </c>
      <c r="C426" s="11" t="s">
        <v>87</v>
      </c>
      <c r="D426" s="11" t="n">
        <v>2014</v>
      </c>
      <c r="E426" s="11" t="s">
        <v>267</v>
      </c>
      <c r="F426" s="11" t="s">
        <v>46</v>
      </c>
      <c r="G426" s="1" t="n">
        <v>-3.8</v>
      </c>
      <c r="H426" s="1" t="n">
        <v>383</v>
      </c>
      <c r="I426" s="1" t="n">
        <f aca="false">(G426 +10) / (H426/1000)</f>
        <v>16.1879895561358</v>
      </c>
      <c r="J426" s="1" t="n">
        <v>8.7</v>
      </c>
      <c r="K426" s="24" t="s">
        <v>74</v>
      </c>
      <c r="L426" s="11" t="s">
        <v>89</v>
      </c>
      <c r="M426" s="11" t="s">
        <v>269</v>
      </c>
      <c r="N426" s="11" t="s">
        <v>77</v>
      </c>
      <c r="O426" s="11" t="s">
        <v>77</v>
      </c>
      <c r="P426" s="11" t="s">
        <v>91</v>
      </c>
      <c r="Q426" s="11" t="s">
        <v>244</v>
      </c>
      <c r="R426" s="11" t="n">
        <v>1.6</v>
      </c>
      <c r="S426" s="11" t="s">
        <v>79</v>
      </c>
      <c r="T426" s="12" t="n">
        <v>40817</v>
      </c>
      <c r="U426" s="11" t="n">
        <v>3</v>
      </c>
      <c r="V426" s="11" t="s">
        <v>106</v>
      </c>
      <c r="W426" s="11" t="n">
        <f aca="false">R426*U426</f>
        <v>4.8</v>
      </c>
      <c r="X426" s="13" t="n">
        <v>6.25</v>
      </c>
      <c r="Y426" s="13" t="n">
        <v>0.99</v>
      </c>
      <c r="Z426" s="13" t="n">
        <f aca="false">Y426*SQRT(AA426)</f>
        <v>1.71473029949319</v>
      </c>
      <c r="AA426" s="11" t="n">
        <v>3</v>
      </c>
      <c r="AB426" s="13" t="n">
        <v>7.94</v>
      </c>
      <c r="AC426" s="13" t="n">
        <v>0.7</v>
      </c>
      <c r="AD426" s="13" t="n">
        <f aca="false">AC426*SQRT(AE426)</f>
        <v>1.21243556529821</v>
      </c>
      <c r="AE426" s="11" t="n">
        <v>3</v>
      </c>
      <c r="AF426" s="11" t="n">
        <f aca="false">LN(AB426/X426)</f>
        <v>0.239331811510734</v>
      </c>
      <c r="AG426" s="11" t="n">
        <f aca="false">((AD426)^2/((AB426)^2 * AE426)) + ((Z426)^2/((X426)^2 * AA426))</f>
        <v>0.0328629587843334</v>
      </c>
      <c r="AH426" s="11" t="n">
        <f aca="false">1/AG426</f>
        <v>30.4293964083576</v>
      </c>
      <c r="AI426" s="11" t="n">
        <f aca="false">AH426/6</f>
        <v>5.07156606805961</v>
      </c>
      <c r="AJ426" s="11" t="n">
        <f aca="false">AF426*AI426</f>
        <v>1.21378709426508</v>
      </c>
      <c r="AK426" s="11" t="s">
        <v>55</v>
      </c>
      <c r="AL426" s="11" t="s">
        <v>56</v>
      </c>
      <c r="AM426" s="11" t="s">
        <v>67</v>
      </c>
      <c r="AN426" s="11" t="s">
        <v>58</v>
      </c>
      <c r="AO426" s="17" t="s">
        <v>193</v>
      </c>
      <c r="AP426" s="11" t="s">
        <v>108</v>
      </c>
      <c r="AQ426" s="11" t="s">
        <v>210</v>
      </c>
    </row>
    <row r="427" customFormat="false" ht="13.8" hidden="false" customHeight="false" outlineLevel="0" collapsed="false">
      <c r="A427" s="11" t="s">
        <v>266</v>
      </c>
      <c r="B427" s="11" t="n">
        <v>26</v>
      </c>
      <c r="C427" s="11" t="s">
        <v>87</v>
      </c>
      <c r="D427" s="11" t="n">
        <v>2014</v>
      </c>
      <c r="E427" s="11" t="s">
        <v>267</v>
      </c>
      <c r="F427" s="11" t="s">
        <v>46</v>
      </c>
      <c r="G427" s="1" t="n">
        <v>-3.8</v>
      </c>
      <c r="H427" s="1" t="n">
        <v>383</v>
      </c>
      <c r="I427" s="1" t="n">
        <f aca="false">(G427 +10) / (H427/1000)</f>
        <v>16.1879895561358</v>
      </c>
      <c r="J427" s="1" t="n">
        <v>8.7</v>
      </c>
      <c r="K427" s="24" t="s">
        <v>74</v>
      </c>
      <c r="L427" s="11" t="s">
        <v>89</v>
      </c>
      <c r="M427" s="11" t="s">
        <v>270</v>
      </c>
      <c r="N427" s="11" t="s">
        <v>77</v>
      </c>
      <c r="O427" s="11" t="s">
        <v>77</v>
      </c>
      <c r="P427" s="11" t="s">
        <v>91</v>
      </c>
      <c r="Q427" s="11" t="s">
        <v>244</v>
      </c>
      <c r="R427" s="11" t="n">
        <v>1.2</v>
      </c>
      <c r="S427" s="11" t="s">
        <v>79</v>
      </c>
      <c r="T427" s="12" t="n">
        <v>40817</v>
      </c>
      <c r="U427" s="11" t="n">
        <v>3</v>
      </c>
      <c r="V427" s="11" t="s">
        <v>106</v>
      </c>
      <c r="W427" s="11" t="n">
        <f aca="false">R427*U427</f>
        <v>3.6</v>
      </c>
      <c r="X427" s="13" t="n">
        <v>4.33</v>
      </c>
      <c r="Y427" s="13" t="n">
        <v>0.21</v>
      </c>
      <c r="Z427" s="13" t="n">
        <f aca="false">Y427*SQRT(AA427)</f>
        <v>0.363730669589464</v>
      </c>
      <c r="AA427" s="11" t="n">
        <v>3</v>
      </c>
      <c r="AB427" s="13" t="n">
        <v>4.89</v>
      </c>
      <c r="AC427" s="13" t="n">
        <v>0.21</v>
      </c>
      <c r="AD427" s="13" t="n">
        <f aca="false">AC427*SQRT(AE427)</f>
        <v>0.363730669589464</v>
      </c>
      <c r="AE427" s="11" t="n">
        <v>3</v>
      </c>
      <c r="AF427" s="11" t="n">
        <f aca="false">LN(AB427/X427)</f>
        <v>0.121624761472382</v>
      </c>
      <c r="AG427" s="11" t="n">
        <f aca="false">((AD427)^2/((AB427)^2 * AE427)) + ((Z427)^2/((X427)^2 * AA427))</f>
        <v>0.0041963925745036</v>
      </c>
      <c r="AH427" s="11" t="n">
        <f aca="false">1/AG427</f>
        <v>238.299916474877</v>
      </c>
      <c r="AI427" s="11" t="n">
        <f aca="false">AH427/6</f>
        <v>39.7166527458128</v>
      </c>
      <c r="AJ427" s="11" t="n">
        <f aca="false">AF427*AI427</f>
        <v>4.8305284166909</v>
      </c>
      <c r="AK427" s="11" t="s">
        <v>55</v>
      </c>
      <c r="AL427" s="11" t="s">
        <v>56</v>
      </c>
      <c r="AM427" s="11" t="s">
        <v>67</v>
      </c>
      <c r="AN427" s="11" t="s">
        <v>58</v>
      </c>
      <c r="AO427" s="11" t="s">
        <v>141</v>
      </c>
      <c r="AP427" s="11" t="s">
        <v>65</v>
      </c>
      <c r="AQ427" s="11" t="s">
        <v>210</v>
      </c>
    </row>
    <row r="428" customFormat="false" ht="13.8" hidden="false" customHeight="false" outlineLevel="0" collapsed="false">
      <c r="A428" s="11" t="s">
        <v>266</v>
      </c>
      <c r="B428" s="11" t="n">
        <v>26</v>
      </c>
      <c r="C428" s="11" t="s">
        <v>87</v>
      </c>
      <c r="D428" s="11" t="n">
        <v>2014</v>
      </c>
      <c r="E428" s="11" t="s">
        <v>267</v>
      </c>
      <c r="F428" s="11" t="s">
        <v>46</v>
      </c>
      <c r="G428" s="1" t="n">
        <v>-3.8</v>
      </c>
      <c r="H428" s="1" t="n">
        <v>383</v>
      </c>
      <c r="I428" s="1" t="n">
        <f aca="false">(G428 +10) / (H428/1000)</f>
        <v>16.1879895561358</v>
      </c>
      <c r="J428" s="1" t="n">
        <v>8.7</v>
      </c>
      <c r="K428" s="24" t="s">
        <v>74</v>
      </c>
      <c r="L428" s="11" t="s">
        <v>89</v>
      </c>
      <c r="M428" s="11" t="s">
        <v>270</v>
      </c>
      <c r="N428" s="11" t="s">
        <v>77</v>
      </c>
      <c r="O428" s="11" t="s">
        <v>77</v>
      </c>
      <c r="P428" s="11" t="s">
        <v>91</v>
      </c>
      <c r="Q428" s="11" t="s">
        <v>244</v>
      </c>
      <c r="R428" s="11" t="n">
        <v>1.2</v>
      </c>
      <c r="S428" s="11" t="s">
        <v>79</v>
      </c>
      <c r="T428" s="12" t="n">
        <v>40817</v>
      </c>
      <c r="U428" s="11" t="n">
        <v>3</v>
      </c>
      <c r="V428" s="11" t="s">
        <v>106</v>
      </c>
      <c r="W428" s="11" t="n">
        <f aca="false">R428*U428</f>
        <v>3.6</v>
      </c>
      <c r="X428" s="13" t="n">
        <v>4.05</v>
      </c>
      <c r="Y428" s="13" t="n">
        <v>0.5</v>
      </c>
      <c r="Z428" s="13" t="n">
        <f aca="false">Y428*SQRT(AA428)</f>
        <v>0.866025403784439</v>
      </c>
      <c r="AA428" s="11" t="n">
        <v>3</v>
      </c>
      <c r="AB428" s="13" t="n">
        <v>2.92</v>
      </c>
      <c r="AC428" s="13" t="n">
        <v>0.5</v>
      </c>
      <c r="AD428" s="13" t="n">
        <f aca="false">AC428*SQRT(AE428)</f>
        <v>0.866025403784439</v>
      </c>
      <c r="AE428" s="11" t="n">
        <v>3</v>
      </c>
      <c r="AF428" s="11" t="n">
        <f aca="false">LN(AB428/X428)</f>
        <v>-0.327133264838257</v>
      </c>
      <c r="AG428" s="11" t="n">
        <f aca="false">((AD428)^2/((AB428)^2 * AE428)) + ((Z428)^2/((X428)^2 * AA428))</f>
        <v>0.0445622770947669</v>
      </c>
      <c r="AH428" s="11" t="n">
        <f aca="false">1/AG428</f>
        <v>22.4405049560951</v>
      </c>
      <c r="AI428" s="11" t="n">
        <f aca="false">AH428/6</f>
        <v>3.74008415934918</v>
      </c>
      <c r="AJ428" s="11" t="n">
        <f aca="false">AF428*AI428</f>
        <v>-1.22350594181775</v>
      </c>
      <c r="AK428" s="11" t="s">
        <v>55</v>
      </c>
      <c r="AL428" s="11" t="s">
        <v>56</v>
      </c>
      <c r="AM428" s="11" t="s">
        <v>67</v>
      </c>
      <c r="AN428" s="11" t="s">
        <v>58</v>
      </c>
      <c r="AO428" s="17" t="s">
        <v>193</v>
      </c>
      <c r="AP428" s="11" t="s">
        <v>65</v>
      </c>
      <c r="AQ428" s="11" t="s">
        <v>210</v>
      </c>
    </row>
    <row r="429" customFormat="false" ht="13.8" hidden="false" customHeight="false" outlineLevel="0" collapsed="false">
      <c r="A429" s="11" t="s">
        <v>266</v>
      </c>
      <c r="B429" s="11" t="n">
        <v>26</v>
      </c>
      <c r="C429" s="11" t="s">
        <v>87</v>
      </c>
      <c r="D429" s="11" t="n">
        <v>2014</v>
      </c>
      <c r="E429" s="11" t="s">
        <v>267</v>
      </c>
      <c r="F429" s="11" t="s">
        <v>46</v>
      </c>
      <c r="G429" s="1" t="n">
        <v>-3.8</v>
      </c>
      <c r="H429" s="1" t="n">
        <v>383</v>
      </c>
      <c r="I429" s="1" t="n">
        <f aca="false">(G429 +10) / (H429/1000)</f>
        <v>16.1879895561358</v>
      </c>
      <c r="J429" s="1" t="n">
        <v>8.7</v>
      </c>
      <c r="K429" s="24" t="s">
        <v>74</v>
      </c>
      <c r="L429" s="11" t="s">
        <v>89</v>
      </c>
      <c r="M429" s="11" t="s">
        <v>268</v>
      </c>
      <c r="N429" s="11" t="s">
        <v>77</v>
      </c>
      <c r="O429" s="11" t="s">
        <v>50</v>
      </c>
      <c r="P429" s="11" t="s">
        <v>91</v>
      </c>
      <c r="Q429" s="11" t="s">
        <v>244</v>
      </c>
      <c r="R429" s="11" t="n">
        <v>0.9</v>
      </c>
      <c r="S429" s="11" t="s">
        <v>79</v>
      </c>
      <c r="T429" s="12" t="n">
        <v>40817</v>
      </c>
      <c r="U429" s="11" t="n">
        <v>3</v>
      </c>
      <c r="V429" s="11" t="s">
        <v>106</v>
      </c>
      <c r="W429" s="11" t="n">
        <f aca="false">R429*U429</f>
        <v>2.7</v>
      </c>
      <c r="X429" s="13" t="n">
        <v>36.81</v>
      </c>
      <c r="Y429" s="13" t="n">
        <v>4.36</v>
      </c>
      <c r="Z429" s="13" t="n">
        <f aca="false">Y429*SQRT(AA429)</f>
        <v>7.5517415210003</v>
      </c>
      <c r="AA429" s="11" t="n">
        <v>3</v>
      </c>
      <c r="AB429" s="13" t="n">
        <v>48.68</v>
      </c>
      <c r="AC429" s="13" t="n">
        <v>3.39</v>
      </c>
      <c r="AD429" s="13" t="n">
        <f aca="false">AC429*SQRT(AE429)</f>
        <v>5.8716522376585</v>
      </c>
      <c r="AE429" s="11" t="n">
        <v>3</v>
      </c>
      <c r="AF429" s="11" t="n">
        <f aca="false">LN(AB429/X429)</f>
        <v>0.279498720728397</v>
      </c>
      <c r="AG429" s="11" t="n">
        <f aca="false">((AD429)^2/((AB429)^2 * AE429)) + ((Z429)^2/((X429)^2 * AA429))</f>
        <v>0.0188789869944826</v>
      </c>
      <c r="AH429" s="11" t="n">
        <f aca="false">1/AG429</f>
        <v>52.9689437411155</v>
      </c>
      <c r="AI429" s="11" t="n">
        <f aca="false">AH429/6</f>
        <v>8.82815729018592</v>
      </c>
      <c r="AJ429" s="11" t="n">
        <f aca="false">AF429*AI429</f>
        <v>2.46745866899604</v>
      </c>
      <c r="AK429" s="11" t="s">
        <v>55</v>
      </c>
      <c r="AL429" s="11" t="s">
        <v>56</v>
      </c>
      <c r="AM429" s="11" t="s">
        <v>66</v>
      </c>
      <c r="AN429" s="11" t="s">
        <v>58</v>
      </c>
      <c r="AO429" s="11" t="s">
        <v>141</v>
      </c>
      <c r="AP429" s="11" t="s">
        <v>128</v>
      </c>
      <c r="AQ429" s="11" t="s">
        <v>210</v>
      </c>
    </row>
    <row r="430" customFormat="false" ht="13.8" hidden="false" customHeight="false" outlineLevel="0" collapsed="false">
      <c r="A430" s="11" t="s">
        <v>266</v>
      </c>
      <c r="B430" s="11" t="n">
        <v>26</v>
      </c>
      <c r="C430" s="11" t="s">
        <v>87</v>
      </c>
      <c r="D430" s="11" t="n">
        <v>2014</v>
      </c>
      <c r="E430" s="11" t="s">
        <v>267</v>
      </c>
      <c r="F430" s="11" t="s">
        <v>46</v>
      </c>
      <c r="G430" s="1" t="n">
        <v>-3.8</v>
      </c>
      <c r="H430" s="1" t="n">
        <v>383</v>
      </c>
      <c r="I430" s="1" t="n">
        <f aca="false">(G430 +10) / (H430/1000)</f>
        <v>16.1879895561358</v>
      </c>
      <c r="J430" s="1" t="n">
        <v>8.7</v>
      </c>
      <c r="K430" s="24" t="s">
        <v>74</v>
      </c>
      <c r="L430" s="11" t="s">
        <v>89</v>
      </c>
      <c r="M430" s="11" t="s">
        <v>268</v>
      </c>
      <c r="N430" s="11" t="s">
        <v>77</v>
      </c>
      <c r="O430" s="11" t="s">
        <v>50</v>
      </c>
      <c r="P430" s="11" t="s">
        <v>91</v>
      </c>
      <c r="Q430" s="11" t="s">
        <v>244</v>
      </c>
      <c r="R430" s="11" t="n">
        <v>0.9</v>
      </c>
      <c r="S430" s="11" t="s">
        <v>79</v>
      </c>
      <c r="T430" s="12" t="n">
        <v>40817</v>
      </c>
      <c r="U430" s="11" t="n">
        <v>3</v>
      </c>
      <c r="V430" s="11" t="s">
        <v>106</v>
      </c>
      <c r="W430" s="11" t="n">
        <f aca="false">R430*U430</f>
        <v>2.7</v>
      </c>
      <c r="X430" s="13" t="n">
        <v>22.91</v>
      </c>
      <c r="Y430" s="13" t="n">
        <v>2.01</v>
      </c>
      <c r="Z430" s="13" t="n">
        <f aca="false">Y430*SQRT(AA430)</f>
        <v>3.48142212321345</v>
      </c>
      <c r="AA430" s="11" t="n">
        <v>3</v>
      </c>
      <c r="AB430" s="13" t="n">
        <v>18.09</v>
      </c>
      <c r="AC430" s="13" t="n">
        <v>2.31</v>
      </c>
      <c r="AD430" s="13" t="n">
        <f aca="false">AC430*SQRT(AE430)</f>
        <v>4.0010373654841</v>
      </c>
      <c r="AE430" s="11" t="n">
        <v>3</v>
      </c>
      <c r="AF430" s="11" t="n">
        <f aca="false">LN(AB430/X430)</f>
        <v>-0.2362141970582</v>
      </c>
      <c r="AG430" s="11" t="n">
        <f aca="false">((AD430)^2/((AB430)^2 * AE430)) + ((Z430)^2/((X430)^2 * AA430))</f>
        <v>0.024003339466878</v>
      </c>
      <c r="AH430" s="11" t="n">
        <f aca="false">1/AG430</f>
        <v>41.6608697877181</v>
      </c>
      <c r="AI430" s="11" t="n">
        <f aca="false">AH430/6</f>
        <v>6.94347829795302</v>
      </c>
      <c r="AJ430" s="11" t="n">
        <f aca="false">AF430*AI430</f>
        <v>-1.64014815094201</v>
      </c>
      <c r="AK430" s="11" t="s">
        <v>55</v>
      </c>
      <c r="AL430" s="11" t="s">
        <v>56</v>
      </c>
      <c r="AM430" s="11" t="s">
        <v>66</v>
      </c>
      <c r="AN430" s="11" t="s">
        <v>58</v>
      </c>
      <c r="AO430" s="17" t="s">
        <v>193</v>
      </c>
      <c r="AP430" s="11" t="s">
        <v>128</v>
      </c>
      <c r="AQ430" s="11" t="s">
        <v>210</v>
      </c>
    </row>
    <row r="431" customFormat="false" ht="13.8" hidden="false" customHeight="false" outlineLevel="0" collapsed="false">
      <c r="A431" s="11" t="s">
        <v>266</v>
      </c>
      <c r="B431" s="11" t="n">
        <v>26</v>
      </c>
      <c r="C431" s="11" t="s">
        <v>87</v>
      </c>
      <c r="D431" s="11" t="n">
        <v>2014</v>
      </c>
      <c r="E431" s="11" t="s">
        <v>267</v>
      </c>
      <c r="F431" s="11" t="s">
        <v>46</v>
      </c>
      <c r="G431" s="1" t="n">
        <v>-3.8</v>
      </c>
      <c r="H431" s="1" t="n">
        <v>383</v>
      </c>
      <c r="I431" s="1" t="n">
        <f aca="false">(G431 +10) / (H431/1000)</f>
        <v>16.1879895561358</v>
      </c>
      <c r="J431" s="1" t="n">
        <v>8.7</v>
      </c>
      <c r="K431" s="24" t="s">
        <v>74</v>
      </c>
      <c r="L431" s="11" t="s">
        <v>89</v>
      </c>
      <c r="M431" s="11" t="s">
        <v>269</v>
      </c>
      <c r="N431" s="11" t="s">
        <v>77</v>
      </c>
      <c r="O431" s="11" t="s">
        <v>77</v>
      </c>
      <c r="P431" s="11" t="s">
        <v>91</v>
      </c>
      <c r="Q431" s="11" t="s">
        <v>244</v>
      </c>
      <c r="R431" s="11" t="n">
        <v>1.6</v>
      </c>
      <c r="S431" s="11" t="s">
        <v>79</v>
      </c>
      <c r="T431" s="12" t="n">
        <v>40817</v>
      </c>
      <c r="U431" s="11" t="n">
        <v>3</v>
      </c>
      <c r="V431" s="11" t="s">
        <v>106</v>
      </c>
      <c r="W431" s="11" t="n">
        <f aca="false">R431*U431</f>
        <v>4.8</v>
      </c>
      <c r="X431" s="13" t="n">
        <v>19.75</v>
      </c>
      <c r="Y431" s="13" t="n">
        <v>1.16</v>
      </c>
      <c r="Z431" s="13" t="n">
        <f aca="false">Y431*SQRT(AA431)</f>
        <v>2.0091789367799</v>
      </c>
      <c r="AA431" s="11" t="n">
        <v>3</v>
      </c>
      <c r="AB431" s="13" t="n">
        <v>30.33</v>
      </c>
      <c r="AC431" s="13" t="n">
        <v>1.65</v>
      </c>
      <c r="AD431" s="13" t="n">
        <f aca="false">AC431*SQRT(AE431)</f>
        <v>2.85788383248865</v>
      </c>
      <c r="AE431" s="11" t="n">
        <v>3</v>
      </c>
      <c r="AF431" s="11" t="n">
        <f aca="false">LN(AB431/X431)</f>
        <v>0.428983830353359</v>
      </c>
      <c r="AG431" s="11" t="n">
        <f aca="false">((AD431)^2/((AB431)^2 * AE431)) + ((Z431)^2/((X431)^2 * AA431))</f>
        <v>0.00640923576160443</v>
      </c>
      <c r="AH431" s="11" t="n">
        <f aca="false">1/AG431</f>
        <v>156.024842461041</v>
      </c>
      <c r="AI431" s="11" t="n">
        <f aca="false">AH431/6</f>
        <v>26.0041404101735</v>
      </c>
      <c r="AJ431" s="11" t="n">
        <f aca="false">AF431*AI431</f>
        <v>11.1553557582028</v>
      </c>
      <c r="AK431" s="11" t="s">
        <v>55</v>
      </c>
      <c r="AL431" s="11" t="s">
        <v>56</v>
      </c>
      <c r="AM431" s="11" t="s">
        <v>66</v>
      </c>
      <c r="AN431" s="11" t="s">
        <v>58</v>
      </c>
      <c r="AO431" s="11" t="s">
        <v>141</v>
      </c>
      <c r="AP431" s="11" t="s">
        <v>108</v>
      </c>
      <c r="AQ431" s="11" t="s">
        <v>210</v>
      </c>
    </row>
    <row r="432" customFormat="false" ht="13.8" hidden="false" customHeight="false" outlineLevel="0" collapsed="false">
      <c r="A432" s="11" t="s">
        <v>266</v>
      </c>
      <c r="B432" s="11" t="n">
        <v>26</v>
      </c>
      <c r="C432" s="11" t="s">
        <v>87</v>
      </c>
      <c r="D432" s="11" t="n">
        <v>2014</v>
      </c>
      <c r="E432" s="11" t="s">
        <v>267</v>
      </c>
      <c r="F432" s="11" t="s">
        <v>46</v>
      </c>
      <c r="G432" s="1" t="n">
        <v>-3.8</v>
      </c>
      <c r="H432" s="1" t="n">
        <v>383</v>
      </c>
      <c r="I432" s="1" t="n">
        <f aca="false">(G432 +10) / (H432/1000)</f>
        <v>16.1879895561358</v>
      </c>
      <c r="J432" s="1" t="n">
        <v>8.7</v>
      </c>
      <c r="K432" s="24" t="s">
        <v>74</v>
      </c>
      <c r="L432" s="11" t="s">
        <v>89</v>
      </c>
      <c r="M432" s="11" t="s">
        <v>269</v>
      </c>
      <c r="N432" s="11" t="s">
        <v>77</v>
      </c>
      <c r="O432" s="11" t="s">
        <v>77</v>
      </c>
      <c r="P432" s="11" t="s">
        <v>91</v>
      </c>
      <c r="Q432" s="11" t="s">
        <v>244</v>
      </c>
      <c r="R432" s="11" t="n">
        <v>1.6</v>
      </c>
      <c r="S432" s="11" t="s">
        <v>79</v>
      </c>
      <c r="T432" s="12" t="n">
        <v>40817</v>
      </c>
      <c r="U432" s="11" t="n">
        <v>3</v>
      </c>
      <c r="V432" s="11" t="s">
        <v>106</v>
      </c>
      <c r="W432" s="11" t="n">
        <f aca="false">R432*U432</f>
        <v>4.8</v>
      </c>
      <c r="X432" s="13" t="n">
        <v>11.31</v>
      </c>
      <c r="Y432" s="13" t="n">
        <v>1.27</v>
      </c>
      <c r="Z432" s="13" t="n">
        <f aca="false">Y432*SQRT(AA432)</f>
        <v>2.19970452561247</v>
      </c>
      <c r="AA432" s="11" t="n">
        <v>3</v>
      </c>
      <c r="AB432" s="13" t="n">
        <v>16.65</v>
      </c>
      <c r="AC432" s="13" t="n">
        <v>1.41</v>
      </c>
      <c r="AD432" s="13" t="n">
        <f aca="false">AC432*SQRT(AE432)</f>
        <v>2.44219163867212</v>
      </c>
      <c r="AE432" s="11" t="n">
        <v>3</v>
      </c>
      <c r="AF432" s="11" t="n">
        <f aca="false">LN(AB432/X432)</f>
        <v>0.386722926298424</v>
      </c>
      <c r="AG432" s="11" t="n">
        <f aca="false">((AD432)^2/((AB432)^2 * AE432)) + ((Z432)^2/((X432)^2 * AA432))</f>
        <v>0.0197805419058209</v>
      </c>
      <c r="AH432" s="11" t="n">
        <f aca="false">1/AG432</f>
        <v>50.5547322596721</v>
      </c>
      <c r="AI432" s="11" t="n">
        <f aca="false">AH432/6</f>
        <v>8.42578870994535</v>
      </c>
      <c r="AJ432" s="11" t="n">
        <f aca="false">AF432*AI432</f>
        <v>3.25844566628229</v>
      </c>
      <c r="AK432" s="11" t="s">
        <v>55</v>
      </c>
      <c r="AL432" s="11" t="s">
        <v>56</v>
      </c>
      <c r="AM432" s="11" t="s">
        <v>66</v>
      </c>
      <c r="AN432" s="11" t="s">
        <v>58</v>
      </c>
      <c r="AO432" s="17" t="s">
        <v>193</v>
      </c>
      <c r="AP432" s="11" t="s">
        <v>108</v>
      </c>
      <c r="AQ432" s="11" t="s">
        <v>210</v>
      </c>
    </row>
    <row r="433" customFormat="false" ht="13.8" hidden="false" customHeight="false" outlineLevel="0" collapsed="false">
      <c r="A433" s="11" t="s">
        <v>266</v>
      </c>
      <c r="B433" s="11" t="n">
        <v>26</v>
      </c>
      <c r="C433" s="11" t="s">
        <v>87</v>
      </c>
      <c r="D433" s="11" t="n">
        <v>2014</v>
      </c>
      <c r="E433" s="11" t="s">
        <v>267</v>
      </c>
      <c r="F433" s="11" t="s">
        <v>46</v>
      </c>
      <c r="G433" s="1" t="n">
        <v>-3.8</v>
      </c>
      <c r="H433" s="1" t="n">
        <v>383</v>
      </c>
      <c r="I433" s="1" t="n">
        <f aca="false">(G433 +10) / (H433/1000)</f>
        <v>16.1879895561358</v>
      </c>
      <c r="J433" s="1" t="n">
        <v>8.7</v>
      </c>
      <c r="K433" s="24" t="s">
        <v>74</v>
      </c>
      <c r="L433" s="11" t="s">
        <v>89</v>
      </c>
      <c r="M433" s="11" t="s">
        <v>270</v>
      </c>
      <c r="N433" s="11" t="s">
        <v>77</v>
      </c>
      <c r="O433" s="11" t="s">
        <v>77</v>
      </c>
      <c r="P433" s="11" t="s">
        <v>91</v>
      </c>
      <c r="Q433" s="11" t="s">
        <v>244</v>
      </c>
      <c r="R433" s="11" t="n">
        <v>1.2</v>
      </c>
      <c r="S433" s="11" t="s">
        <v>79</v>
      </c>
      <c r="T433" s="12" t="n">
        <v>40817</v>
      </c>
      <c r="U433" s="11" t="n">
        <v>3</v>
      </c>
      <c r="V433" s="11" t="s">
        <v>106</v>
      </c>
      <c r="W433" s="11" t="n">
        <f aca="false">R433*U433</f>
        <v>3.6</v>
      </c>
      <c r="X433" s="13" t="n">
        <v>9.04</v>
      </c>
      <c r="Y433" s="13" t="n">
        <v>0.49</v>
      </c>
      <c r="Z433" s="13" t="n">
        <f aca="false">Y433*SQRT(AA433)</f>
        <v>0.84870489570875</v>
      </c>
      <c r="AA433" s="11" t="n">
        <v>3</v>
      </c>
      <c r="AB433" s="13" t="n">
        <v>10.31</v>
      </c>
      <c r="AC433" s="13" t="n">
        <v>0.42</v>
      </c>
      <c r="AD433" s="13" t="n">
        <f aca="false">AC433*SQRT(AE433)</f>
        <v>0.727461339178928</v>
      </c>
      <c r="AE433" s="11" t="n">
        <v>3</v>
      </c>
      <c r="AF433" s="11" t="n">
        <f aca="false">LN(AB433/X433)</f>
        <v>0.131455123624784</v>
      </c>
      <c r="AG433" s="11" t="n">
        <f aca="false">((AD433)^2/((AB433)^2 * AE433)) + ((Z433)^2/((X433)^2 * AA433))</f>
        <v>0.00459753898907652</v>
      </c>
      <c r="AH433" s="11" t="n">
        <f aca="false">1/AG433</f>
        <v>217.507671468571</v>
      </c>
      <c r="AI433" s="11" t="n">
        <f aca="false">AH433/6</f>
        <v>36.2512785780951</v>
      </c>
      <c r="AJ433" s="11" t="n">
        <f aca="false">AF433*AI433</f>
        <v>4.76541630703998</v>
      </c>
      <c r="AK433" s="11" t="s">
        <v>55</v>
      </c>
      <c r="AL433" s="11" t="s">
        <v>56</v>
      </c>
      <c r="AM433" s="11" t="s">
        <v>66</v>
      </c>
      <c r="AN433" s="11" t="s">
        <v>58</v>
      </c>
      <c r="AO433" s="11" t="s">
        <v>141</v>
      </c>
      <c r="AP433" s="11" t="s">
        <v>65</v>
      </c>
      <c r="AQ433" s="11" t="s">
        <v>210</v>
      </c>
    </row>
    <row r="434" customFormat="false" ht="13.8" hidden="false" customHeight="false" outlineLevel="0" collapsed="false">
      <c r="A434" s="11" t="s">
        <v>266</v>
      </c>
      <c r="B434" s="11" t="n">
        <v>26</v>
      </c>
      <c r="C434" s="11" t="s">
        <v>87</v>
      </c>
      <c r="D434" s="11" t="n">
        <v>2014</v>
      </c>
      <c r="E434" s="11" t="s">
        <v>267</v>
      </c>
      <c r="F434" s="11" t="s">
        <v>46</v>
      </c>
      <c r="G434" s="1" t="n">
        <v>-3.8</v>
      </c>
      <c r="H434" s="1" t="n">
        <v>383</v>
      </c>
      <c r="I434" s="1" t="n">
        <f aca="false">(G434 +10) / (H434/1000)</f>
        <v>16.1879895561358</v>
      </c>
      <c r="J434" s="1" t="n">
        <v>8.7</v>
      </c>
      <c r="K434" s="24" t="s">
        <v>74</v>
      </c>
      <c r="L434" s="11" t="s">
        <v>89</v>
      </c>
      <c r="M434" s="11" t="s">
        <v>270</v>
      </c>
      <c r="N434" s="11" t="s">
        <v>77</v>
      </c>
      <c r="O434" s="11" t="s">
        <v>77</v>
      </c>
      <c r="P434" s="11" t="s">
        <v>91</v>
      </c>
      <c r="Q434" s="11" t="s">
        <v>244</v>
      </c>
      <c r="R434" s="11" t="n">
        <v>1.2</v>
      </c>
      <c r="S434" s="11" t="s">
        <v>79</v>
      </c>
      <c r="T434" s="12" t="n">
        <v>40817</v>
      </c>
      <c r="U434" s="11" t="n">
        <v>3</v>
      </c>
      <c r="V434" s="11" t="s">
        <v>106</v>
      </c>
      <c r="W434" s="11" t="n">
        <f aca="false">R434*U434</f>
        <v>3.6</v>
      </c>
      <c r="X434" s="13" t="n">
        <v>6.81</v>
      </c>
      <c r="Y434" s="13" t="n">
        <v>1.13</v>
      </c>
      <c r="Z434" s="13" t="n">
        <f aca="false">Y434*SQRT(AA434)</f>
        <v>1.95721741255283</v>
      </c>
      <c r="AA434" s="11" t="n">
        <v>3</v>
      </c>
      <c r="AB434" s="13" t="n">
        <v>5.81</v>
      </c>
      <c r="AC434" s="13" t="n">
        <v>0.69</v>
      </c>
      <c r="AD434" s="13" t="n">
        <f aca="false">AC434*SQRT(AE434)</f>
        <v>1.19511505722253</v>
      </c>
      <c r="AE434" s="11" t="n">
        <v>3</v>
      </c>
      <c r="AF434" s="11" t="n">
        <f aca="false">LN(AB434/X434)</f>
        <v>-0.158811549297601</v>
      </c>
      <c r="AG434" s="11" t="n">
        <f aca="false">((AD434)^2/((AB434)^2 * AE434)) + ((Z434)^2/((X434)^2 * AA434))</f>
        <v>0.0416376961963747</v>
      </c>
      <c r="AH434" s="11" t="n">
        <f aca="false">1/AG434</f>
        <v>24.0166986012801</v>
      </c>
      <c r="AI434" s="11" t="n">
        <f aca="false">AH434/6</f>
        <v>4.00278310021336</v>
      </c>
      <c r="AJ434" s="11" t="n">
        <f aca="false">AF434*AI434</f>
        <v>-0.635688185647138</v>
      </c>
      <c r="AK434" s="11" t="s">
        <v>55</v>
      </c>
      <c r="AL434" s="11" t="s">
        <v>56</v>
      </c>
      <c r="AM434" s="11" t="s">
        <v>66</v>
      </c>
      <c r="AN434" s="11" t="s">
        <v>58</v>
      </c>
      <c r="AO434" s="17" t="s">
        <v>193</v>
      </c>
      <c r="AP434" s="11" t="s">
        <v>65</v>
      </c>
      <c r="AQ434" s="11" t="s">
        <v>210</v>
      </c>
    </row>
    <row r="435" customFormat="false" ht="13.8" hidden="false" customHeight="false" outlineLevel="0" collapsed="false">
      <c r="A435" s="11" t="s">
        <v>266</v>
      </c>
      <c r="B435" s="11" t="n">
        <v>26</v>
      </c>
      <c r="C435" s="11" t="s">
        <v>87</v>
      </c>
      <c r="D435" s="11" t="n">
        <v>2014</v>
      </c>
      <c r="E435" s="11" t="s">
        <v>267</v>
      </c>
      <c r="F435" s="11" t="s">
        <v>46</v>
      </c>
      <c r="G435" s="1" t="n">
        <v>-3.8</v>
      </c>
      <c r="H435" s="1" t="n">
        <v>383</v>
      </c>
      <c r="I435" s="1" t="n">
        <f aca="false">(G435 +10) / (H435/1000)</f>
        <v>16.1879895561358</v>
      </c>
      <c r="J435" s="1" t="n">
        <v>8.7</v>
      </c>
      <c r="K435" s="24" t="s">
        <v>74</v>
      </c>
      <c r="L435" s="11" t="s">
        <v>89</v>
      </c>
      <c r="M435" s="11" t="s">
        <v>268</v>
      </c>
      <c r="N435" s="11" t="s">
        <v>77</v>
      </c>
      <c r="O435" s="11" t="s">
        <v>50</v>
      </c>
      <c r="P435" s="11" t="s">
        <v>91</v>
      </c>
      <c r="Q435" s="11" t="s">
        <v>244</v>
      </c>
      <c r="R435" s="11" t="n">
        <v>0.9</v>
      </c>
      <c r="S435" s="11" t="s">
        <v>79</v>
      </c>
      <c r="T435" s="12" t="n">
        <v>40817</v>
      </c>
      <c r="U435" s="11" t="n">
        <v>3</v>
      </c>
      <c r="V435" s="11" t="s">
        <v>106</v>
      </c>
      <c r="W435" s="11" t="n">
        <f aca="false">R435*U435</f>
        <v>2.7</v>
      </c>
      <c r="X435" s="13" t="n">
        <v>97.36</v>
      </c>
      <c r="Y435" s="13" t="n">
        <v>10.41</v>
      </c>
      <c r="Z435" s="13" t="n">
        <f aca="false">Y435*SQRT(AA435)</f>
        <v>18.030648906792</v>
      </c>
      <c r="AA435" s="11" t="n">
        <v>3</v>
      </c>
      <c r="AB435" s="13" t="n">
        <v>126.66</v>
      </c>
      <c r="AC435" s="13" t="n">
        <v>8.96000000000001</v>
      </c>
      <c r="AD435" s="13" t="n">
        <f aca="false">AC435*SQRT(AE435)</f>
        <v>15.5191752358172</v>
      </c>
      <c r="AE435" s="11" t="n">
        <v>3</v>
      </c>
      <c r="AF435" s="11" t="n">
        <f aca="false">LN(AB435/X435)</f>
        <v>0.263090882409012</v>
      </c>
      <c r="AG435" s="11" t="n">
        <f aca="false">((AD435)^2/((AB435)^2 * AE435)) + ((Z435)^2/((X435)^2 * AA435))</f>
        <v>0.0164367043737506</v>
      </c>
      <c r="AH435" s="11" t="n">
        <f aca="false">1/AG435</f>
        <v>60.8394467200492</v>
      </c>
      <c r="AI435" s="11" t="n">
        <f aca="false">AH435/6</f>
        <v>10.1399077866749</v>
      </c>
      <c r="AJ435" s="11" t="n">
        <f aca="false">AF435*AI435</f>
        <v>2.6677172871423</v>
      </c>
      <c r="AK435" s="11" t="s">
        <v>55</v>
      </c>
      <c r="AL435" s="11" t="s">
        <v>56</v>
      </c>
      <c r="AM435" s="11" t="s">
        <v>127</v>
      </c>
      <c r="AN435" s="11" t="s">
        <v>58</v>
      </c>
      <c r="AO435" s="11" t="s">
        <v>141</v>
      </c>
      <c r="AP435" s="11" t="s">
        <v>128</v>
      </c>
      <c r="AQ435" s="11" t="s">
        <v>210</v>
      </c>
    </row>
    <row r="436" customFormat="false" ht="13.8" hidden="false" customHeight="false" outlineLevel="0" collapsed="false">
      <c r="A436" s="11" t="s">
        <v>266</v>
      </c>
      <c r="B436" s="11" t="n">
        <v>26</v>
      </c>
      <c r="C436" s="11" t="s">
        <v>87</v>
      </c>
      <c r="D436" s="11" t="n">
        <v>2014</v>
      </c>
      <c r="E436" s="11" t="s">
        <v>267</v>
      </c>
      <c r="F436" s="11" t="s">
        <v>46</v>
      </c>
      <c r="G436" s="1" t="n">
        <v>-3.8</v>
      </c>
      <c r="H436" s="1" t="n">
        <v>383</v>
      </c>
      <c r="I436" s="1" t="n">
        <f aca="false">(G436 +10) / (H436/1000)</f>
        <v>16.1879895561358</v>
      </c>
      <c r="J436" s="1" t="n">
        <v>8.7</v>
      </c>
      <c r="K436" s="24" t="s">
        <v>74</v>
      </c>
      <c r="L436" s="11" t="s">
        <v>89</v>
      </c>
      <c r="M436" s="11" t="s">
        <v>268</v>
      </c>
      <c r="N436" s="11" t="s">
        <v>77</v>
      </c>
      <c r="O436" s="11" t="s">
        <v>50</v>
      </c>
      <c r="P436" s="11" t="s">
        <v>91</v>
      </c>
      <c r="Q436" s="11" t="s">
        <v>244</v>
      </c>
      <c r="R436" s="11" t="n">
        <v>0.9</v>
      </c>
      <c r="S436" s="11" t="s">
        <v>79</v>
      </c>
      <c r="T436" s="12" t="n">
        <v>40817</v>
      </c>
      <c r="U436" s="11" t="n">
        <v>3</v>
      </c>
      <c r="V436" s="11" t="s">
        <v>106</v>
      </c>
      <c r="W436" s="11" t="n">
        <f aca="false">R436*U436</f>
        <v>2.7</v>
      </c>
      <c r="X436" s="13" t="n">
        <v>60.5</v>
      </c>
      <c r="Y436" s="13" t="n">
        <v>4.63</v>
      </c>
      <c r="Z436" s="13" t="n">
        <f aca="false">Y436*SQRT(AA436)</f>
        <v>8.01939523904389</v>
      </c>
      <c r="AA436" s="11" t="n">
        <v>3</v>
      </c>
      <c r="AB436" s="13" t="n">
        <v>52.66</v>
      </c>
      <c r="AC436" s="13" t="n">
        <v>6.64</v>
      </c>
      <c r="AD436" s="13" t="n">
        <f aca="false">AC436*SQRT(AE436)</f>
        <v>11.5008173622573</v>
      </c>
      <c r="AE436" s="11" t="n">
        <v>3</v>
      </c>
      <c r="AF436" s="11" t="n">
        <f aca="false">LN(AB436/X436)</f>
        <v>-0.138787210968632</v>
      </c>
      <c r="AG436" s="11" t="n">
        <f aca="false">((AD436)^2/((AB436)^2 * AE436)) + ((Z436)^2/((X436)^2 * AA436))</f>
        <v>0.0217558463168791</v>
      </c>
      <c r="AH436" s="11" t="n">
        <f aca="false">1/AG436</f>
        <v>45.9646563702814</v>
      </c>
      <c r="AI436" s="11" t="n">
        <f aca="false">AH436/6</f>
        <v>7.66077606171357</v>
      </c>
      <c r="AJ436" s="11" t="n">
        <f aca="false">AF436*AI436</f>
        <v>-1.06321774346049</v>
      </c>
      <c r="AK436" s="11" t="s">
        <v>55</v>
      </c>
      <c r="AL436" s="11" t="s">
        <v>56</v>
      </c>
      <c r="AM436" s="11" t="s">
        <v>127</v>
      </c>
      <c r="AN436" s="11" t="s">
        <v>58</v>
      </c>
      <c r="AO436" s="17" t="s">
        <v>193</v>
      </c>
      <c r="AP436" s="11" t="s">
        <v>128</v>
      </c>
      <c r="AQ436" s="11" t="s">
        <v>210</v>
      </c>
    </row>
    <row r="437" customFormat="false" ht="13.8" hidden="false" customHeight="false" outlineLevel="0" collapsed="false">
      <c r="A437" s="11" t="s">
        <v>266</v>
      </c>
      <c r="B437" s="11" t="n">
        <v>26</v>
      </c>
      <c r="C437" s="11" t="s">
        <v>87</v>
      </c>
      <c r="D437" s="11" t="n">
        <v>2014</v>
      </c>
      <c r="E437" s="11" t="s">
        <v>267</v>
      </c>
      <c r="F437" s="11" t="s">
        <v>46</v>
      </c>
      <c r="G437" s="1" t="n">
        <v>-3.8</v>
      </c>
      <c r="H437" s="1" t="n">
        <v>383</v>
      </c>
      <c r="I437" s="1" t="n">
        <f aca="false">(G437 +10) / (H437/1000)</f>
        <v>16.1879895561358</v>
      </c>
      <c r="J437" s="1" t="n">
        <v>8.7</v>
      </c>
      <c r="K437" s="24" t="s">
        <v>74</v>
      </c>
      <c r="L437" s="11" t="s">
        <v>89</v>
      </c>
      <c r="M437" s="11" t="s">
        <v>269</v>
      </c>
      <c r="N437" s="11" t="s">
        <v>77</v>
      </c>
      <c r="O437" s="11" t="s">
        <v>77</v>
      </c>
      <c r="P437" s="11" t="s">
        <v>91</v>
      </c>
      <c r="Q437" s="11" t="s">
        <v>244</v>
      </c>
      <c r="R437" s="11" t="n">
        <v>1.6</v>
      </c>
      <c r="S437" s="11" t="s">
        <v>79</v>
      </c>
      <c r="T437" s="12" t="n">
        <v>40817</v>
      </c>
      <c r="U437" s="11" t="n">
        <v>3</v>
      </c>
      <c r="V437" s="11" t="s">
        <v>106</v>
      </c>
      <c r="W437" s="11" t="n">
        <f aca="false">R437*U437</f>
        <v>4.8</v>
      </c>
      <c r="X437" s="13" t="n">
        <v>55.12</v>
      </c>
      <c r="Y437" s="13" t="n">
        <v>2.48</v>
      </c>
      <c r="Z437" s="13" t="n">
        <f aca="false">Y437*SQRT(AA437)</f>
        <v>4.29548600277082</v>
      </c>
      <c r="AA437" s="11" t="n">
        <v>3</v>
      </c>
      <c r="AB437" s="13" t="n">
        <v>81.9</v>
      </c>
      <c r="AC437" s="13" t="n">
        <v>3.97</v>
      </c>
      <c r="AD437" s="13" t="n">
        <f aca="false">AC437*SQRT(AE437)</f>
        <v>6.87624170604844</v>
      </c>
      <c r="AE437" s="11" t="n">
        <v>3</v>
      </c>
      <c r="AF437" s="11" t="n">
        <f aca="false">LN(AB437/X437)</f>
        <v>0.395986364153621</v>
      </c>
      <c r="AG437" s="11" t="n">
        <f aca="false">((AD437)^2/((AB437)^2 * AE437)) + ((Z437)^2/((X437)^2 * AA437))</f>
        <v>0.00437405122329431</v>
      </c>
      <c r="AH437" s="11" t="n">
        <f aca="false">1/AG437</f>
        <v>228.621008065573</v>
      </c>
      <c r="AI437" s="11" t="n">
        <f aca="false">AH437/6</f>
        <v>38.1035013442622</v>
      </c>
      <c r="AJ437" s="11" t="n">
        <f aca="false">AF437*AI437</f>
        <v>15.088466958837</v>
      </c>
      <c r="AK437" s="11" t="s">
        <v>55</v>
      </c>
      <c r="AL437" s="11" t="s">
        <v>56</v>
      </c>
      <c r="AM437" s="11" t="s">
        <v>127</v>
      </c>
      <c r="AN437" s="11" t="s">
        <v>58</v>
      </c>
      <c r="AO437" s="11" t="s">
        <v>141</v>
      </c>
      <c r="AP437" s="11" t="s">
        <v>108</v>
      </c>
      <c r="AQ437" s="11" t="s">
        <v>210</v>
      </c>
    </row>
    <row r="438" customFormat="false" ht="13.8" hidden="false" customHeight="false" outlineLevel="0" collapsed="false">
      <c r="A438" s="11" t="s">
        <v>266</v>
      </c>
      <c r="B438" s="11" t="n">
        <v>26</v>
      </c>
      <c r="C438" s="11" t="s">
        <v>87</v>
      </c>
      <c r="D438" s="11" t="n">
        <v>2014</v>
      </c>
      <c r="E438" s="11" t="s">
        <v>267</v>
      </c>
      <c r="F438" s="11" t="s">
        <v>46</v>
      </c>
      <c r="G438" s="1" t="n">
        <v>-3.8</v>
      </c>
      <c r="H438" s="1" t="n">
        <v>383</v>
      </c>
      <c r="I438" s="1" t="n">
        <f aca="false">(G438 +10) / (H438/1000)</f>
        <v>16.1879895561358</v>
      </c>
      <c r="J438" s="1" t="n">
        <v>8.7</v>
      </c>
      <c r="K438" s="24" t="s">
        <v>74</v>
      </c>
      <c r="L438" s="11" t="s">
        <v>89</v>
      </c>
      <c r="M438" s="11" t="s">
        <v>269</v>
      </c>
      <c r="N438" s="11" t="s">
        <v>77</v>
      </c>
      <c r="O438" s="11" t="s">
        <v>77</v>
      </c>
      <c r="P438" s="11" t="s">
        <v>91</v>
      </c>
      <c r="Q438" s="11" t="s">
        <v>244</v>
      </c>
      <c r="R438" s="11" t="n">
        <v>1.6</v>
      </c>
      <c r="S438" s="11" t="s">
        <v>79</v>
      </c>
      <c r="T438" s="12" t="n">
        <v>40817</v>
      </c>
      <c r="U438" s="11" t="n">
        <v>3</v>
      </c>
      <c r="V438" s="11" t="s">
        <v>106</v>
      </c>
      <c r="W438" s="11" t="n">
        <f aca="false">R438*U438</f>
        <v>4.8</v>
      </c>
      <c r="X438" s="13" t="n">
        <v>33.79</v>
      </c>
      <c r="Y438" s="13" t="n">
        <v>3.94</v>
      </c>
      <c r="Z438" s="13" t="n">
        <f aca="false">Y438*SQRT(AA438)</f>
        <v>6.82428018182137</v>
      </c>
      <c r="AA438" s="11" t="n">
        <v>3</v>
      </c>
      <c r="AB438" s="13" t="n">
        <v>46.58</v>
      </c>
      <c r="AC438" s="13" t="n">
        <v>4.5</v>
      </c>
      <c r="AD438" s="13" t="n">
        <f aca="false">AC438*SQRT(AE438)</f>
        <v>7.79422863405995</v>
      </c>
      <c r="AE438" s="11" t="n">
        <v>3</v>
      </c>
      <c r="AF438" s="11" t="n">
        <f aca="false">LN(AB438/X438)</f>
        <v>0.321006363729996</v>
      </c>
      <c r="AG438" s="11" t="n">
        <f aca="false">((AD438)^2/((AB438)^2 * AE438)) + ((Z438)^2/((X438)^2 * AA438))</f>
        <v>0.0229292565404396</v>
      </c>
      <c r="AH438" s="11" t="n">
        <f aca="false">1/AG438</f>
        <v>43.6124040147718</v>
      </c>
      <c r="AI438" s="11" t="n">
        <f aca="false">AH438/6</f>
        <v>7.26873400246196</v>
      </c>
      <c r="AJ438" s="11" t="n">
        <f aca="false">AF438*AI438</f>
        <v>2.33330987105089</v>
      </c>
      <c r="AK438" s="11" t="s">
        <v>55</v>
      </c>
      <c r="AL438" s="11" t="s">
        <v>56</v>
      </c>
      <c r="AM438" s="11" t="s">
        <v>127</v>
      </c>
      <c r="AN438" s="11" t="s">
        <v>58</v>
      </c>
      <c r="AO438" s="17" t="s">
        <v>193</v>
      </c>
      <c r="AP438" s="11" t="s">
        <v>108</v>
      </c>
      <c r="AQ438" s="11" t="s">
        <v>210</v>
      </c>
    </row>
    <row r="439" customFormat="false" ht="13.8" hidden="false" customHeight="false" outlineLevel="0" collapsed="false">
      <c r="A439" s="11" t="s">
        <v>266</v>
      </c>
      <c r="B439" s="11" t="n">
        <v>26</v>
      </c>
      <c r="C439" s="11" t="s">
        <v>87</v>
      </c>
      <c r="D439" s="11" t="n">
        <v>2014</v>
      </c>
      <c r="E439" s="11" t="s">
        <v>267</v>
      </c>
      <c r="F439" s="11" t="s">
        <v>46</v>
      </c>
      <c r="G439" s="1" t="n">
        <v>-3.8</v>
      </c>
      <c r="H439" s="1" t="n">
        <v>383</v>
      </c>
      <c r="I439" s="1" t="n">
        <f aca="false">(G439 +10) / (H439/1000)</f>
        <v>16.1879895561358</v>
      </c>
      <c r="J439" s="1" t="n">
        <v>8.7</v>
      </c>
      <c r="K439" s="24" t="s">
        <v>74</v>
      </c>
      <c r="L439" s="11" t="s">
        <v>89</v>
      </c>
      <c r="M439" s="11" t="s">
        <v>270</v>
      </c>
      <c r="N439" s="11" t="s">
        <v>77</v>
      </c>
      <c r="O439" s="11" t="s">
        <v>77</v>
      </c>
      <c r="P439" s="11" t="s">
        <v>91</v>
      </c>
      <c r="Q439" s="11" t="s">
        <v>244</v>
      </c>
      <c r="R439" s="11" t="n">
        <v>1.2</v>
      </c>
      <c r="S439" s="11" t="s">
        <v>79</v>
      </c>
      <c r="T439" s="12" t="n">
        <v>40817</v>
      </c>
      <c r="U439" s="11" t="n">
        <v>3</v>
      </c>
      <c r="V439" s="11" t="s">
        <v>106</v>
      </c>
      <c r="W439" s="11" t="n">
        <f aca="false">R439*U439</f>
        <v>3.6</v>
      </c>
      <c r="X439" s="13" t="n">
        <v>26.56</v>
      </c>
      <c r="Y439" s="13" t="n">
        <v>1.34</v>
      </c>
      <c r="Z439" s="13" t="n">
        <f aca="false">Y439*SQRT(AA439)</f>
        <v>2.3209480821423</v>
      </c>
      <c r="AA439" s="11" t="n">
        <v>3</v>
      </c>
      <c r="AB439" s="13" t="n">
        <v>30.01</v>
      </c>
      <c r="AC439" s="13" t="n">
        <v>0.84</v>
      </c>
      <c r="AD439" s="13" t="n">
        <f aca="false">AC439*SQRT(AE439)</f>
        <v>1.45492267835786</v>
      </c>
      <c r="AE439" s="11" t="n">
        <v>3</v>
      </c>
      <c r="AF439" s="11" t="n">
        <f aca="false">LN(AB439/X439)</f>
        <v>0.122124334844043</v>
      </c>
      <c r="AG439" s="11" t="n">
        <f aca="false">((AD439)^2/((AB439)^2 * AE439)) + ((Z439)^2/((X439)^2 * AA439))</f>
        <v>0.00332886244721423</v>
      </c>
      <c r="AH439" s="11" t="n">
        <f aca="false">1/AG439</f>
        <v>300.402920173783</v>
      </c>
      <c r="AI439" s="11" t="n">
        <f aca="false">AH439/6</f>
        <v>50.0671533622972</v>
      </c>
      <c r="AJ439" s="11" t="n">
        <f aca="false">AF439*AI439</f>
        <v>6.11441780190523</v>
      </c>
      <c r="AK439" s="11" t="s">
        <v>55</v>
      </c>
      <c r="AL439" s="11" t="s">
        <v>56</v>
      </c>
      <c r="AM439" s="11" t="s">
        <v>127</v>
      </c>
      <c r="AN439" s="11" t="s">
        <v>58</v>
      </c>
      <c r="AO439" s="11" t="s">
        <v>141</v>
      </c>
      <c r="AP439" s="11" t="s">
        <v>65</v>
      </c>
      <c r="AQ439" s="11" t="s">
        <v>210</v>
      </c>
    </row>
    <row r="440" customFormat="false" ht="13.8" hidden="false" customHeight="false" outlineLevel="0" collapsed="false">
      <c r="A440" s="11" t="s">
        <v>266</v>
      </c>
      <c r="B440" s="11" t="n">
        <v>26</v>
      </c>
      <c r="C440" s="11" t="s">
        <v>87</v>
      </c>
      <c r="D440" s="11" t="n">
        <v>2014</v>
      </c>
      <c r="E440" s="11" t="s">
        <v>267</v>
      </c>
      <c r="F440" s="11" t="s">
        <v>46</v>
      </c>
      <c r="G440" s="1" t="n">
        <v>-3.8</v>
      </c>
      <c r="H440" s="1" t="n">
        <v>383</v>
      </c>
      <c r="I440" s="1" t="n">
        <f aca="false">(G440 +10) / (H440/1000)</f>
        <v>16.1879895561358</v>
      </c>
      <c r="J440" s="1" t="n">
        <v>8.7</v>
      </c>
      <c r="K440" s="24" t="s">
        <v>74</v>
      </c>
      <c r="L440" s="11" t="s">
        <v>89</v>
      </c>
      <c r="M440" s="11" t="s">
        <v>270</v>
      </c>
      <c r="N440" s="11" t="s">
        <v>77</v>
      </c>
      <c r="O440" s="11" t="s">
        <v>77</v>
      </c>
      <c r="P440" s="11" t="s">
        <v>91</v>
      </c>
      <c r="Q440" s="11" t="s">
        <v>244</v>
      </c>
      <c r="R440" s="11" t="n">
        <v>1.2</v>
      </c>
      <c r="S440" s="11" t="s">
        <v>79</v>
      </c>
      <c r="T440" s="12" t="n">
        <v>40817</v>
      </c>
      <c r="U440" s="11" t="n">
        <v>3</v>
      </c>
      <c r="V440" s="11" t="s">
        <v>106</v>
      </c>
      <c r="W440" s="11" t="n">
        <f aca="false">R440*U440</f>
        <v>3.6</v>
      </c>
      <c r="X440" s="13" t="n">
        <v>20.81</v>
      </c>
      <c r="Y440" s="13" t="n">
        <v>3.45</v>
      </c>
      <c r="Z440" s="13" t="n">
        <f aca="false">Y440*SQRT(AA440)</f>
        <v>5.97557528611263</v>
      </c>
      <c r="AA440" s="11" t="n">
        <v>3</v>
      </c>
      <c r="AB440" s="13" t="n">
        <v>16.85</v>
      </c>
      <c r="AC440" s="13" t="n">
        <v>2.64</v>
      </c>
      <c r="AD440" s="13" t="n">
        <f aca="false">AC440*SQRT(AE440)</f>
        <v>4.57261413198183</v>
      </c>
      <c r="AE440" s="11" t="n">
        <v>3</v>
      </c>
      <c r="AF440" s="11" t="n">
        <f aca="false">LN(AB440/X440)</f>
        <v>-0.211082983607172</v>
      </c>
      <c r="AG440" s="11" t="n">
        <f aca="false">((AD440)^2/((AB440)^2 * AE440)) + ((Z440)^2/((X440)^2 * AA440))</f>
        <v>0.0520324354642709</v>
      </c>
      <c r="AH440" s="11" t="n">
        <f aca="false">1/AG440</f>
        <v>19.2187813443149</v>
      </c>
      <c r="AI440" s="11" t="n">
        <f aca="false">AH440/6</f>
        <v>3.20313022405249</v>
      </c>
      <c r="AJ440" s="11" t="n">
        <f aca="false">AF440*AI440</f>
        <v>-0.676126284575309</v>
      </c>
      <c r="AK440" s="11" t="s">
        <v>55</v>
      </c>
      <c r="AL440" s="11" t="s">
        <v>56</v>
      </c>
      <c r="AM440" s="11" t="s">
        <v>127</v>
      </c>
      <c r="AN440" s="11" t="s">
        <v>58</v>
      </c>
      <c r="AO440" s="17" t="s">
        <v>193</v>
      </c>
      <c r="AP440" s="11" t="s">
        <v>65</v>
      </c>
      <c r="AQ440" s="11" t="s">
        <v>210</v>
      </c>
    </row>
    <row r="441" customFormat="false" ht="13.8" hidden="false" customHeight="false" outlineLevel="0" collapsed="false">
      <c r="A441" s="11" t="s">
        <v>271</v>
      </c>
      <c r="B441" s="11" t="n">
        <v>27</v>
      </c>
      <c r="C441" s="11" t="s">
        <v>272</v>
      </c>
      <c r="D441" s="11" t="n">
        <v>2014</v>
      </c>
      <c r="E441" s="11" t="s">
        <v>267</v>
      </c>
      <c r="F441" s="11" t="s">
        <v>46</v>
      </c>
      <c r="G441" s="1" t="n">
        <v>9.6</v>
      </c>
      <c r="H441" s="1" t="n">
        <v>1280</v>
      </c>
      <c r="I441" s="1" t="n">
        <f aca="false">(G441 +10) / (H441/1000)</f>
        <v>15.3125</v>
      </c>
      <c r="J441" s="1" t="n">
        <v>5.1</v>
      </c>
      <c r="K441" s="24" t="s">
        <v>102</v>
      </c>
      <c r="L441" s="11" t="s">
        <v>89</v>
      </c>
      <c r="M441" s="11" t="s">
        <v>273</v>
      </c>
      <c r="N441" s="11" t="s">
        <v>50</v>
      </c>
      <c r="O441" s="11" t="s">
        <v>77</v>
      </c>
      <c r="P441" s="11" t="s">
        <v>198</v>
      </c>
      <c r="Q441" s="11" t="s">
        <v>52</v>
      </c>
      <c r="R441" s="11" t="n">
        <v>3</v>
      </c>
      <c r="S441" s="11" t="s">
        <v>53</v>
      </c>
      <c r="T441" s="12" t="n">
        <v>40969</v>
      </c>
      <c r="U441" s="11" t="n">
        <v>2.25</v>
      </c>
      <c r="V441" s="11" t="s">
        <v>106</v>
      </c>
      <c r="W441" s="11" t="n">
        <f aca="false">R441*U441</f>
        <v>6.75</v>
      </c>
      <c r="X441" s="13" t="n">
        <v>639</v>
      </c>
      <c r="Y441" s="13" t="n">
        <v>34</v>
      </c>
      <c r="Z441" s="13" t="n">
        <f aca="false">Y441*SQRT(AA441)</f>
        <v>68</v>
      </c>
      <c r="AA441" s="11" t="n">
        <v>4</v>
      </c>
      <c r="AB441" s="13" t="n">
        <v>741</v>
      </c>
      <c r="AC441" s="13" t="n">
        <v>47</v>
      </c>
      <c r="AD441" s="13" t="n">
        <f aca="false">AC441*SQRT(AE441)</f>
        <v>94</v>
      </c>
      <c r="AE441" s="11" t="n">
        <v>4</v>
      </c>
      <c r="AF441" s="11" t="n">
        <f aca="false">LN(AB441/X441)</f>
        <v>0.148096170918552</v>
      </c>
      <c r="AG441" s="11" t="n">
        <f aca="false">((AD441)^2/((AB441)^2 * AE441)) + ((Z441)^2/((X441)^2 * AA441))</f>
        <v>0.00685419176619659</v>
      </c>
      <c r="AH441" s="11" t="n">
        <f aca="false">1/AG441</f>
        <v>145.896122272474</v>
      </c>
      <c r="AI441" s="11" t="n">
        <f aca="false">AH441/2</f>
        <v>72.9480611362368</v>
      </c>
      <c r="AJ441" s="11" t="n">
        <f aca="false">AF441*AI441</f>
        <v>10.8033285302091</v>
      </c>
      <c r="AK441" s="11" t="s">
        <v>134</v>
      </c>
      <c r="AL441" s="11" t="s">
        <v>69</v>
      </c>
      <c r="AM441" s="11" t="s">
        <v>70</v>
      </c>
      <c r="AN441" s="11" t="s">
        <v>274</v>
      </c>
      <c r="AO441" s="11" t="s">
        <v>141</v>
      </c>
      <c r="AP441" s="11" t="s">
        <v>191</v>
      </c>
      <c r="AQ441" s="11" t="s">
        <v>275</v>
      </c>
    </row>
    <row r="442" customFormat="false" ht="13.8" hidden="false" customHeight="false" outlineLevel="0" collapsed="false">
      <c r="A442" s="11" t="s">
        <v>271</v>
      </c>
      <c r="B442" s="11" t="n">
        <v>27</v>
      </c>
      <c r="C442" s="11" t="s">
        <v>272</v>
      </c>
      <c r="D442" s="11" t="n">
        <v>2014</v>
      </c>
      <c r="E442" s="11" t="s">
        <v>267</v>
      </c>
      <c r="F442" s="11" t="s">
        <v>83</v>
      </c>
      <c r="G442" s="1" t="n">
        <v>9.6</v>
      </c>
      <c r="H442" s="1" t="n">
        <v>1280</v>
      </c>
      <c r="I442" s="1" t="n">
        <f aca="false">(G442 +10) / (H442/1000)</f>
        <v>15.3125</v>
      </c>
      <c r="J442" s="1" t="n">
        <v>5.1</v>
      </c>
      <c r="K442" s="24" t="s">
        <v>102</v>
      </c>
      <c r="L442" s="11" t="s">
        <v>89</v>
      </c>
      <c r="M442" s="11" t="s">
        <v>273</v>
      </c>
      <c r="N442" s="11" t="s">
        <v>50</v>
      </c>
      <c r="O442" s="11" t="s">
        <v>77</v>
      </c>
      <c r="P442" s="11" t="s">
        <v>198</v>
      </c>
      <c r="Q442" s="11" t="s">
        <v>52</v>
      </c>
      <c r="R442" s="11" t="n">
        <v>3</v>
      </c>
      <c r="S442" s="11" t="s">
        <v>53</v>
      </c>
      <c r="T442" s="12" t="n">
        <v>40969</v>
      </c>
      <c r="U442" s="11" t="n">
        <v>2.25</v>
      </c>
      <c r="V442" s="11" t="s">
        <v>106</v>
      </c>
      <c r="W442" s="11" t="n">
        <f aca="false">R442*U442</f>
        <v>6.75</v>
      </c>
      <c r="X442" s="14" t="n">
        <v>655</v>
      </c>
      <c r="Y442" s="14" t="n">
        <v>24</v>
      </c>
      <c r="Z442" s="13" t="n">
        <f aca="false">Y442*SQRT(AA442)</f>
        <v>48</v>
      </c>
      <c r="AA442" s="15" t="n">
        <v>4</v>
      </c>
      <c r="AB442" s="13" t="n">
        <v>604</v>
      </c>
      <c r="AC442" s="13" t="n">
        <v>25</v>
      </c>
      <c r="AD442" s="13" t="n">
        <f aca="false">AC442*SQRT(AE442)</f>
        <v>50</v>
      </c>
      <c r="AE442" s="11" t="n">
        <v>4</v>
      </c>
      <c r="AF442" s="11" t="n">
        <f aca="false">LN(AB442/X442)</f>
        <v>-0.0810610377004369</v>
      </c>
      <c r="AG442" s="11" t="n">
        <f aca="false">((AD442)^2/((AB442)^2 * AE442)) + ((Z442)^2/((X442)^2 * AA442))</f>
        <v>0.00305577150762377</v>
      </c>
      <c r="AH442" s="11" t="n">
        <f aca="false">1/AG442</f>
        <v>327.249598834574</v>
      </c>
      <c r="AI442" s="11" t="n">
        <f aca="false">AH442/2</f>
        <v>163.624799417287</v>
      </c>
      <c r="AJ442" s="11" t="n">
        <f aca="false">AF442*AI442</f>
        <v>-13.2635960342911</v>
      </c>
      <c r="AK442" s="11" t="s">
        <v>134</v>
      </c>
      <c r="AL442" s="11" t="s">
        <v>69</v>
      </c>
      <c r="AM442" s="11" t="s">
        <v>70</v>
      </c>
      <c r="AN442" s="11" t="s">
        <v>274</v>
      </c>
      <c r="AO442" s="11" t="s">
        <v>141</v>
      </c>
      <c r="AP442" s="11" t="s">
        <v>191</v>
      </c>
      <c r="AQ442" s="11" t="s">
        <v>275</v>
      </c>
    </row>
    <row r="443" customFormat="false" ht="13.8" hidden="false" customHeight="false" outlineLevel="0" collapsed="false">
      <c r="A443" s="11" t="s">
        <v>276</v>
      </c>
      <c r="B443" s="11" t="n">
        <v>29</v>
      </c>
      <c r="C443" s="11" t="s">
        <v>277</v>
      </c>
      <c r="D443" s="11" t="n">
        <v>2011</v>
      </c>
      <c r="E443" s="11" t="s">
        <v>278</v>
      </c>
      <c r="F443" s="11" t="s">
        <v>46</v>
      </c>
      <c r="G443" s="1" t="n">
        <v>16.3</v>
      </c>
      <c r="H443" s="1" t="n">
        <v>914</v>
      </c>
      <c r="I443" s="1" t="n">
        <f aca="false">(G443 +10) / (H443/1000)</f>
        <v>28.7746170678337</v>
      </c>
      <c r="J443" s="1" t="n">
        <v>6.8</v>
      </c>
      <c r="K443" s="24" t="s">
        <v>47</v>
      </c>
      <c r="L443" s="11" t="s">
        <v>89</v>
      </c>
      <c r="M443" s="11" t="s">
        <v>279</v>
      </c>
      <c r="N443" s="11" t="s">
        <v>77</v>
      </c>
      <c r="O443" s="11" t="s">
        <v>77</v>
      </c>
      <c r="P443" s="11" t="s">
        <v>91</v>
      </c>
      <c r="Q443" s="11" t="s">
        <v>78</v>
      </c>
      <c r="R443" s="11" t="n">
        <v>2</v>
      </c>
      <c r="S443" s="11" t="s">
        <v>53</v>
      </c>
      <c r="T443" s="12" t="n">
        <v>39173</v>
      </c>
      <c r="U443" s="11" t="n">
        <v>8</v>
      </c>
      <c r="V443" s="11" t="s">
        <v>54</v>
      </c>
      <c r="W443" s="11" t="n">
        <f aca="false">R443*U443</f>
        <v>16</v>
      </c>
      <c r="X443" s="13" t="n">
        <v>330</v>
      </c>
      <c r="Y443" s="13" t="n">
        <v>50</v>
      </c>
      <c r="Z443" s="13" t="n">
        <f aca="false">Y443*SQRT(AA443)</f>
        <v>122.474487139159</v>
      </c>
      <c r="AA443" s="11" t="n">
        <v>6</v>
      </c>
      <c r="AB443" s="13" t="n">
        <v>410</v>
      </c>
      <c r="AC443" s="13" t="n">
        <v>70</v>
      </c>
      <c r="AD443" s="13" t="n">
        <f aca="false">AC443*SQRT(AE443)</f>
        <v>171.464281994822</v>
      </c>
      <c r="AE443" s="11" t="n">
        <v>6</v>
      </c>
      <c r="AF443" s="11" t="n">
        <f aca="false">LN(AB443/X443)</f>
        <v>0.217064505237828</v>
      </c>
      <c r="AG443" s="11" t="n">
        <f aca="false">((AD443)^2/((AB443)^2 * AE443)) + ((Z443)^2/((X443)^2 * AA443))</f>
        <v>0.0521061570220621</v>
      </c>
      <c r="AH443" s="11" t="n">
        <f aca="false">1/AG443</f>
        <v>19.1915899607909</v>
      </c>
      <c r="AI443" s="11" t="n">
        <f aca="false">AH443</f>
        <v>19.1915899607909</v>
      </c>
      <c r="AJ443" s="11" t="n">
        <f aca="false">AF443*AI443</f>
        <v>4.16581297956634</v>
      </c>
      <c r="AK443" s="11" t="s">
        <v>280</v>
      </c>
      <c r="AL443" s="11" t="s">
        <v>281</v>
      </c>
      <c r="AM443" s="11" t="s">
        <v>57</v>
      </c>
      <c r="AN443" s="11" t="s">
        <v>58</v>
      </c>
      <c r="AO443" s="11" t="s">
        <v>81</v>
      </c>
      <c r="AP443" s="11" t="s">
        <v>282</v>
      </c>
      <c r="AQ443" s="11" t="s">
        <v>95</v>
      </c>
    </row>
    <row r="444" customFormat="false" ht="13.8" hidden="false" customHeight="false" outlineLevel="0" collapsed="false">
      <c r="A444" s="11" t="s">
        <v>276</v>
      </c>
      <c r="B444" s="11" t="n">
        <v>29</v>
      </c>
      <c r="C444" s="11" t="s">
        <v>277</v>
      </c>
      <c r="D444" s="11" t="n">
        <v>2011</v>
      </c>
      <c r="E444" s="11" t="s">
        <v>278</v>
      </c>
      <c r="F444" s="11" t="s">
        <v>46</v>
      </c>
      <c r="G444" s="1" t="n">
        <v>16.3</v>
      </c>
      <c r="H444" s="1" t="n">
        <v>914</v>
      </c>
      <c r="I444" s="1" t="n">
        <f aca="false">(G444 +10) / (H444/1000)</f>
        <v>28.7746170678337</v>
      </c>
      <c r="J444" s="1" t="n">
        <v>6.8</v>
      </c>
      <c r="K444" s="24" t="s">
        <v>47</v>
      </c>
      <c r="L444" s="11" t="s">
        <v>89</v>
      </c>
      <c r="M444" s="11" t="s">
        <v>279</v>
      </c>
      <c r="N444" s="11" t="s">
        <v>77</v>
      </c>
      <c r="O444" s="11" t="s">
        <v>77</v>
      </c>
      <c r="P444" s="11" t="s">
        <v>91</v>
      </c>
      <c r="Q444" s="11" t="s">
        <v>78</v>
      </c>
      <c r="R444" s="11" t="n">
        <v>2</v>
      </c>
      <c r="S444" s="11" t="s">
        <v>53</v>
      </c>
      <c r="T444" s="12" t="n">
        <v>39173</v>
      </c>
      <c r="U444" s="11" t="n">
        <v>8</v>
      </c>
      <c r="V444" s="11" t="s">
        <v>54</v>
      </c>
      <c r="W444" s="11" t="n">
        <f aca="false">R444*U444</f>
        <v>16</v>
      </c>
      <c r="X444" s="13" t="n">
        <v>6010</v>
      </c>
      <c r="Y444" s="13" t="n">
        <v>1310</v>
      </c>
      <c r="Z444" s="13" t="n">
        <f aca="false">Y444*SQRT(AA444)</f>
        <v>3208.83156304596</v>
      </c>
      <c r="AA444" s="11" t="n">
        <v>6</v>
      </c>
      <c r="AB444" s="13" t="n">
        <v>7960</v>
      </c>
      <c r="AC444" s="13" t="n">
        <v>1510</v>
      </c>
      <c r="AD444" s="13" t="n">
        <f aca="false">AC444*SQRT(AE444)</f>
        <v>3698.7295116026</v>
      </c>
      <c r="AE444" s="11" t="n">
        <v>6</v>
      </c>
      <c r="AF444" s="11" t="n">
        <f aca="false">LN(AB444/X444)</f>
        <v>0.281004251309175</v>
      </c>
      <c r="AG444" s="11" t="n">
        <f aca="false">((AD444)^2/((AB444)^2 * AE444)) + ((Z444)^2/((X444)^2 * AA444))</f>
        <v>0.0834964607032082</v>
      </c>
      <c r="AH444" s="11" t="n">
        <f aca="false">1/AG444</f>
        <v>11.9765555519119</v>
      </c>
      <c r="AI444" s="11" t="n">
        <f aca="false">AH444</f>
        <v>11.9765555519119</v>
      </c>
      <c r="AJ444" s="11" t="n">
        <f aca="false">AF444*AI444</f>
        <v>3.36546302612774</v>
      </c>
      <c r="AK444" s="11" t="s">
        <v>280</v>
      </c>
      <c r="AL444" s="11" t="s">
        <v>281</v>
      </c>
      <c r="AM444" s="11" t="s">
        <v>64</v>
      </c>
      <c r="AN444" s="11" t="s">
        <v>58</v>
      </c>
      <c r="AO444" s="11" t="s">
        <v>81</v>
      </c>
      <c r="AP444" s="11" t="s">
        <v>282</v>
      </c>
      <c r="AQ444" s="11" t="s">
        <v>95</v>
      </c>
    </row>
    <row r="445" customFormat="false" ht="13.8" hidden="false" customHeight="false" outlineLevel="0" collapsed="false">
      <c r="A445" s="11" t="s">
        <v>276</v>
      </c>
      <c r="B445" s="11" t="n">
        <v>29</v>
      </c>
      <c r="C445" s="11" t="s">
        <v>277</v>
      </c>
      <c r="D445" s="11" t="n">
        <v>2011</v>
      </c>
      <c r="E445" s="11" t="s">
        <v>278</v>
      </c>
      <c r="F445" s="11" t="s">
        <v>46</v>
      </c>
      <c r="G445" s="1" t="n">
        <v>16.3</v>
      </c>
      <c r="H445" s="1" t="n">
        <v>914</v>
      </c>
      <c r="I445" s="1" t="n">
        <f aca="false">(G445 +10) / (H445/1000)</f>
        <v>28.7746170678337</v>
      </c>
      <c r="J445" s="1" t="n">
        <v>6.8</v>
      </c>
      <c r="K445" s="24" t="s">
        <v>47</v>
      </c>
      <c r="L445" s="11" t="s">
        <v>89</v>
      </c>
      <c r="M445" s="11" t="s">
        <v>279</v>
      </c>
      <c r="N445" s="11" t="s">
        <v>77</v>
      </c>
      <c r="O445" s="11" t="s">
        <v>77</v>
      </c>
      <c r="P445" s="11" t="s">
        <v>91</v>
      </c>
      <c r="Q445" s="11" t="s">
        <v>78</v>
      </c>
      <c r="R445" s="11" t="n">
        <v>2</v>
      </c>
      <c r="S445" s="11" t="s">
        <v>53</v>
      </c>
      <c r="T445" s="12" t="n">
        <v>39173</v>
      </c>
      <c r="U445" s="11" t="n">
        <v>8</v>
      </c>
      <c r="V445" s="11" t="s">
        <v>54</v>
      </c>
      <c r="W445" s="11" t="n">
        <f aca="false">R445*U445</f>
        <v>16</v>
      </c>
      <c r="X445" s="13" t="n">
        <v>6460</v>
      </c>
      <c r="Y445" s="13" t="n">
        <v>1380</v>
      </c>
      <c r="Z445" s="13" t="n">
        <f aca="false">Y445*SQRT(AA445)</f>
        <v>3380.29584504079</v>
      </c>
      <c r="AA445" s="11" t="n">
        <v>6</v>
      </c>
      <c r="AB445" s="13" t="n">
        <v>8510</v>
      </c>
      <c r="AC445" s="13" t="n">
        <v>1610</v>
      </c>
      <c r="AD445" s="13" t="n">
        <f aca="false">AC445*SQRT(AE445)</f>
        <v>3943.67848588092</v>
      </c>
      <c r="AE445" s="11" t="n">
        <v>6</v>
      </c>
      <c r="AF445" s="11" t="n">
        <f aca="false">LN(AB445/X445)</f>
        <v>0.275612624790772</v>
      </c>
      <c r="AG445" s="11" t="n">
        <f aca="false">((AD445)^2/((AB445)^2 * AE445)) + ((Z445)^2/((X445)^2 * AA445))</f>
        <v>0.0814270325274106</v>
      </c>
      <c r="AH445" s="11" t="n">
        <f aca="false">1/AG445</f>
        <v>12.2809338491289</v>
      </c>
      <c r="AI445" s="11" t="n">
        <f aca="false">AH445</f>
        <v>12.2809338491289</v>
      </c>
      <c r="AJ445" s="11" t="n">
        <f aca="false">AF445*AI445</f>
        <v>3.38478041304027</v>
      </c>
      <c r="AK445" s="11" t="s">
        <v>280</v>
      </c>
      <c r="AL445" s="11" t="s">
        <v>281</v>
      </c>
      <c r="AM445" s="11" t="s">
        <v>127</v>
      </c>
      <c r="AN445" s="11" t="s">
        <v>58</v>
      </c>
      <c r="AO445" s="11" t="s">
        <v>81</v>
      </c>
      <c r="AP445" s="11" t="s">
        <v>282</v>
      </c>
      <c r="AQ445" s="11" t="s">
        <v>95</v>
      </c>
    </row>
    <row r="446" customFormat="false" ht="13.8" hidden="false" customHeight="false" outlineLevel="0" collapsed="false">
      <c r="A446" s="11" t="s">
        <v>276</v>
      </c>
      <c r="B446" s="11" t="n">
        <v>29</v>
      </c>
      <c r="C446" s="11" t="s">
        <v>277</v>
      </c>
      <c r="D446" s="11" t="n">
        <v>2011</v>
      </c>
      <c r="E446" s="11" t="s">
        <v>278</v>
      </c>
      <c r="F446" s="11" t="s">
        <v>46</v>
      </c>
      <c r="G446" s="1" t="n">
        <v>16.3</v>
      </c>
      <c r="H446" s="1" t="n">
        <v>914</v>
      </c>
      <c r="I446" s="1" t="n">
        <f aca="false">(G446 +10) / (H446/1000)</f>
        <v>28.7746170678337</v>
      </c>
      <c r="J446" s="1" t="n">
        <v>6.8</v>
      </c>
      <c r="K446" s="24" t="s">
        <v>47</v>
      </c>
      <c r="L446" s="11" t="s">
        <v>89</v>
      </c>
      <c r="M446" s="11" t="s">
        <v>279</v>
      </c>
      <c r="N446" s="11" t="s">
        <v>77</v>
      </c>
      <c r="O446" s="11" t="s">
        <v>77</v>
      </c>
      <c r="P446" s="11" t="s">
        <v>91</v>
      </c>
      <c r="Q446" s="11" t="s">
        <v>78</v>
      </c>
      <c r="R446" s="11" t="n">
        <v>2</v>
      </c>
      <c r="S446" s="11" t="s">
        <v>53</v>
      </c>
      <c r="T446" s="12" t="n">
        <v>39173</v>
      </c>
      <c r="U446" s="11" t="n">
        <v>8</v>
      </c>
      <c r="V446" s="11" t="s">
        <v>54</v>
      </c>
      <c r="W446" s="11" t="n">
        <f aca="false">R446*U446</f>
        <v>16</v>
      </c>
      <c r="X446" s="13" t="n">
        <v>135.84</v>
      </c>
      <c r="Y446" s="13" t="n">
        <v>16.59</v>
      </c>
      <c r="Z446" s="13" t="n">
        <f aca="false">Y446*SQRT(AA446)</f>
        <v>40.6370348327729</v>
      </c>
      <c r="AA446" s="11" t="n">
        <v>6</v>
      </c>
      <c r="AB446" s="13" t="n">
        <v>181.64</v>
      </c>
      <c r="AC446" s="13" t="n">
        <v>13.27</v>
      </c>
      <c r="AD446" s="13" t="n">
        <f aca="false">AC446*SQRT(AE446)</f>
        <v>32.5047288867328</v>
      </c>
      <c r="AE446" s="11" t="n">
        <v>6</v>
      </c>
      <c r="AF446" s="11" t="n">
        <f aca="false">LN(AB446/X446)</f>
        <v>0.290548983666713</v>
      </c>
      <c r="AG446" s="11" t="n">
        <f aca="false">((AD446)^2/((AB446)^2 * AE446)) + ((Z446)^2/((X446)^2 * AA446))</f>
        <v>0.0202527527400087</v>
      </c>
      <c r="AH446" s="11" t="n">
        <f aca="false">1/AG446</f>
        <v>49.3760039851042</v>
      </c>
      <c r="AI446" s="11" t="n">
        <f aca="false">AH446</f>
        <v>49.3760039851042</v>
      </c>
      <c r="AJ446" s="11" t="n">
        <f aca="false">AF446*AI446</f>
        <v>14.3461477753956</v>
      </c>
      <c r="AK446" s="11" t="s">
        <v>55</v>
      </c>
      <c r="AL446" s="11" t="s">
        <v>56</v>
      </c>
      <c r="AM446" s="11" t="s">
        <v>127</v>
      </c>
      <c r="AN446" s="11" t="s">
        <v>58</v>
      </c>
      <c r="AO446" s="11" t="s">
        <v>81</v>
      </c>
      <c r="AP446" s="11" t="s">
        <v>283</v>
      </c>
      <c r="AQ446" s="11" t="s">
        <v>95</v>
      </c>
    </row>
    <row r="447" customFormat="false" ht="13.8" hidden="false" customHeight="false" outlineLevel="0" collapsed="false">
      <c r="A447" s="11" t="s">
        <v>284</v>
      </c>
      <c r="B447" s="11" t="n">
        <v>30</v>
      </c>
      <c r="C447" s="11" t="s">
        <v>285</v>
      </c>
      <c r="D447" s="11" t="n">
        <v>2013</v>
      </c>
      <c r="E447" s="11" t="s">
        <v>267</v>
      </c>
      <c r="F447" s="11" t="s">
        <v>46</v>
      </c>
      <c r="G447" s="1" t="n">
        <v>2.1</v>
      </c>
      <c r="H447" s="1" t="n">
        <v>385.5</v>
      </c>
      <c r="I447" s="1" t="n">
        <f aca="false">(G447 +10) / (H447/1000)</f>
        <v>31.3878080415045</v>
      </c>
      <c r="J447" s="1" t="n">
        <v>7.7</v>
      </c>
      <c r="K447" s="24" t="s">
        <v>74</v>
      </c>
      <c r="L447" s="11" t="s">
        <v>89</v>
      </c>
      <c r="M447" s="11" t="s">
        <v>133</v>
      </c>
      <c r="N447" s="11" t="s">
        <v>50</v>
      </c>
      <c r="O447" s="11" t="s">
        <v>77</v>
      </c>
      <c r="P447" s="11" t="s">
        <v>91</v>
      </c>
      <c r="Q447" s="11" t="s">
        <v>78</v>
      </c>
      <c r="R447" s="11" t="n">
        <v>1.79</v>
      </c>
      <c r="S447" s="11" t="s">
        <v>79</v>
      </c>
      <c r="T447" s="12" t="s">
        <v>286</v>
      </c>
      <c r="U447" s="11" t="n">
        <v>4</v>
      </c>
      <c r="V447" s="11" t="s">
        <v>106</v>
      </c>
      <c r="W447" s="11" t="n">
        <f aca="false">R447*U447</f>
        <v>7.16</v>
      </c>
      <c r="X447" s="13" t="n">
        <v>48.11</v>
      </c>
      <c r="Y447" s="13" t="n">
        <v>10.76</v>
      </c>
      <c r="Z447" s="13" t="n">
        <f aca="false">Y447*SQRT(AA447)</f>
        <v>26.356509632347</v>
      </c>
      <c r="AA447" s="11" t="n">
        <v>6</v>
      </c>
      <c r="AB447" s="13" t="n">
        <v>44.53</v>
      </c>
      <c r="AC447" s="13" t="n">
        <v>5.47</v>
      </c>
      <c r="AD447" s="13" t="n">
        <f aca="false">AC447*SQRT(AE447)</f>
        <v>13.398708893024</v>
      </c>
      <c r="AE447" s="11" t="n">
        <v>6</v>
      </c>
      <c r="AF447" s="11" t="n">
        <f aca="false">LN(AB447/X447)</f>
        <v>-0.0773269363777513</v>
      </c>
      <c r="AG447" s="11" t="n">
        <f aca="false">((AD447)^2/((AB447)^2 * AE447)) + ((Z447)^2/((X447)^2 * AA447))</f>
        <v>0.0651104739415753</v>
      </c>
      <c r="AH447" s="11" t="n">
        <f aca="false">1/AG447</f>
        <v>15.3585120713039</v>
      </c>
      <c r="AI447" s="11" t="n">
        <f aca="false">AH447/2</f>
        <v>7.67925603565193</v>
      </c>
      <c r="AJ447" s="11" t="n">
        <f aca="false">AF447*AI447</f>
        <v>-0.59381334289732</v>
      </c>
      <c r="AK447" s="11" t="s">
        <v>55</v>
      </c>
      <c r="AL447" s="11" t="s">
        <v>56</v>
      </c>
      <c r="AM447" s="11" t="s">
        <v>57</v>
      </c>
      <c r="AN447" s="11" t="s">
        <v>58</v>
      </c>
      <c r="AO447" s="11" t="s">
        <v>93</v>
      </c>
      <c r="AP447" s="11" t="s">
        <v>108</v>
      </c>
      <c r="AQ447" s="11" t="s">
        <v>287</v>
      </c>
    </row>
    <row r="448" customFormat="false" ht="13.8" hidden="false" customHeight="false" outlineLevel="0" collapsed="false">
      <c r="A448" s="11" t="s">
        <v>284</v>
      </c>
      <c r="B448" s="11" t="n">
        <v>30</v>
      </c>
      <c r="C448" s="11" t="s">
        <v>285</v>
      </c>
      <c r="D448" s="11" t="n">
        <v>2013</v>
      </c>
      <c r="E448" s="11" t="s">
        <v>267</v>
      </c>
      <c r="F448" s="11" t="s">
        <v>83</v>
      </c>
      <c r="G448" s="1" t="n">
        <v>2.1</v>
      </c>
      <c r="H448" s="1" t="n">
        <v>385.5</v>
      </c>
      <c r="I448" s="1" t="n">
        <f aca="false">(G448 +10) / (H448/1000)</f>
        <v>31.3878080415045</v>
      </c>
      <c r="J448" s="1" t="n">
        <v>7.7</v>
      </c>
      <c r="K448" s="24" t="s">
        <v>74</v>
      </c>
      <c r="L448" s="11" t="s">
        <v>89</v>
      </c>
      <c r="M448" s="11" t="s">
        <v>133</v>
      </c>
      <c r="N448" s="11" t="s">
        <v>50</v>
      </c>
      <c r="O448" s="11" t="s">
        <v>77</v>
      </c>
      <c r="P448" s="11" t="s">
        <v>91</v>
      </c>
      <c r="Q448" s="11" t="s">
        <v>78</v>
      </c>
      <c r="R448" s="11" t="n">
        <v>1.79</v>
      </c>
      <c r="S448" s="11" t="s">
        <v>79</v>
      </c>
      <c r="T448" s="12" t="s">
        <v>286</v>
      </c>
      <c r="U448" s="11" t="n">
        <v>4</v>
      </c>
      <c r="V448" s="11" t="s">
        <v>106</v>
      </c>
      <c r="W448" s="11" t="n">
        <f aca="false">R448*U448</f>
        <v>7.16</v>
      </c>
      <c r="X448" s="14" t="n">
        <v>64.72</v>
      </c>
      <c r="Y448" s="14" t="n">
        <v>9.62</v>
      </c>
      <c r="Z448" s="13" t="n">
        <f aca="false">Y448*SQRT(AA448)</f>
        <v>23.5640913255742</v>
      </c>
      <c r="AA448" s="15" t="n">
        <v>6</v>
      </c>
      <c r="AB448" s="13" t="n">
        <v>71.7</v>
      </c>
      <c r="AC448" s="13" t="n">
        <v>6.03999999999999</v>
      </c>
      <c r="AD448" s="13" t="n">
        <f aca="false">AC448*SQRT(AE448)</f>
        <v>14.7949180464104</v>
      </c>
      <c r="AE448" s="11" t="n">
        <v>6</v>
      </c>
      <c r="AF448" s="11" t="n">
        <f aca="false">LN(AB448/X448)</f>
        <v>0.102420474855338</v>
      </c>
      <c r="AG448" s="11" t="n">
        <f aca="false">((AD448)^2/((AB448)^2 * AE448)) + ((Z448)^2/((X448)^2 * AA448))</f>
        <v>0.0291902965936159</v>
      </c>
      <c r="AH448" s="11" t="n">
        <f aca="false">1/AG448</f>
        <v>34.2579595514869</v>
      </c>
      <c r="AI448" s="11" t="n">
        <f aca="false">AH448/2</f>
        <v>17.1289797757435</v>
      </c>
      <c r="AJ448" s="11" t="n">
        <f aca="false">AF448*AI448</f>
        <v>1.75435824241913</v>
      </c>
      <c r="AK448" s="11" t="s">
        <v>55</v>
      </c>
      <c r="AL448" s="11" t="s">
        <v>56</v>
      </c>
      <c r="AM448" s="11" t="s">
        <v>57</v>
      </c>
      <c r="AN448" s="11" t="s">
        <v>58</v>
      </c>
      <c r="AO448" s="11" t="s">
        <v>93</v>
      </c>
      <c r="AP448" s="11" t="s">
        <v>108</v>
      </c>
      <c r="AQ448" s="11" t="s">
        <v>287</v>
      </c>
    </row>
    <row r="449" customFormat="false" ht="13.8" hidden="false" customHeight="false" outlineLevel="0" collapsed="false">
      <c r="A449" s="11" t="s">
        <v>284</v>
      </c>
      <c r="B449" s="11" t="n">
        <v>30</v>
      </c>
      <c r="C449" s="11" t="s">
        <v>285</v>
      </c>
      <c r="D449" s="11" t="n">
        <v>2013</v>
      </c>
      <c r="E449" s="11" t="s">
        <v>267</v>
      </c>
      <c r="F449" s="11" t="s">
        <v>46</v>
      </c>
      <c r="G449" s="1" t="n">
        <v>2.1</v>
      </c>
      <c r="H449" s="1" t="n">
        <v>385.5</v>
      </c>
      <c r="I449" s="1" t="n">
        <f aca="false">(G449 +10) / (H449/1000)</f>
        <v>31.3878080415045</v>
      </c>
      <c r="J449" s="1" t="n">
        <v>7.7</v>
      </c>
      <c r="K449" s="24" t="s">
        <v>74</v>
      </c>
      <c r="L449" s="11" t="s">
        <v>89</v>
      </c>
      <c r="M449" s="11" t="s">
        <v>133</v>
      </c>
      <c r="N449" s="11" t="s">
        <v>50</v>
      </c>
      <c r="O449" s="11" t="s">
        <v>77</v>
      </c>
      <c r="P449" s="11" t="s">
        <v>91</v>
      </c>
      <c r="Q449" s="11" t="s">
        <v>78</v>
      </c>
      <c r="R449" s="11" t="n">
        <v>1.79</v>
      </c>
      <c r="S449" s="11" t="s">
        <v>79</v>
      </c>
      <c r="T449" s="12" t="s">
        <v>286</v>
      </c>
      <c r="U449" s="11" t="n">
        <v>4</v>
      </c>
      <c r="V449" s="11" t="s">
        <v>106</v>
      </c>
      <c r="W449" s="11" t="n">
        <f aca="false">R449*U449</f>
        <v>7.16</v>
      </c>
      <c r="X449" s="13" t="n">
        <v>10.5</v>
      </c>
      <c r="Y449" s="13" t="n">
        <v>3.09</v>
      </c>
      <c r="Z449" s="13" t="n">
        <f aca="false">Y449*SQRT(AA449)</f>
        <v>7.56892330520002</v>
      </c>
      <c r="AA449" s="11" t="n">
        <v>6</v>
      </c>
      <c r="AB449" s="13" t="n">
        <v>8.03</v>
      </c>
      <c r="AC449" s="13" t="n">
        <v>1.95</v>
      </c>
      <c r="AD449" s="13" t="n">
        <f aca="false">AC449*SQRT(AE449)</f>
        <v>4.7765049984272</v>
      </c>
      <c r="AE449" s="11" t="n">
        <v>6</v>
      </c>
      <c r="AF449" s="11" t="n">
        <f aca="false">LN(AB449/X449)</f>
        <v>-0.268190729204807</v>
      </c>
      <c r="AG449" s="11" t="n">
        <f aca="false">((AD449)^2/((AB449)^2 * AE449)) + ((Z449)^2/((X449)^2 * AA449))</f>
        <v>0.145575032720495</v>
      </c>
      <c r="AH449" s="11" t="n">
        <f aca="false">1/AG449</f>
        <v>6.86930980754101</v>
      </c>
      <c r="AI449" s="11" t="n">
        <f aca="false">AH449/2</f>
        <v>3.43465490377051</v>
      </c>
      <c r="AJ449" s="11" t="n">
        <f aca="false">AF449*AI449</f>
        <v>-0.921142603209078</v>
      </c>
      <c r="AK449" s="11" t="s">
        <v>55</v>
      </c>
      <c r="AL449" s="11" t="s">
        <v>56</v>
      </c>
      <c r="AM449" s="11" t="s">
        <v>64</v>
      </c>
      <c r="AN449" s="11" t="s">
        <v>58</v>
      </c>
      <c r="AO449" s="11" t="s">
        <v>93</v>
      </c>
      <c r="AP449" s="11" t="s">
        <v>108</v>
      </c>
      <c r="AQ449" s="11" t="s">
        <v>287</v>
      </c>
    </row>
    <row r="450" customFormat="false" ht="13.8" hidden="false" customHeight="false" outlineLevel="0" collapsed="false">
      <c r="A450" s="11" t="s">
        <v>284</v>
      </c>
      <c r="B450" s="11" t="n">
        <v>30</v>
      </c>
      <c r="C450" s="11" t="s">
        <v>285</v>
      </c>
      <c r="D450" s="11" t="n">
        <v>2013</v>
      </c>
      <c r="E450" s="11" t="s">
        <v>267</v>
      </c>
      <c r="F450" s="11" t="s">
        <v>83</v>
      </c>
      <c r="G450" s="1" t="n">
        <v>2.1</v>
      </c>
      <c r="H450" s="1" t="n">
        <v>385.5</v>
      </c>
      <c r="I450" s="1" t="n">
        <f aca="false">(G450 +10) / (H450/1000)</f>
        <v>31.3878080415045</v>
      </c>
      <c r="J450" s="1" t="n">
        <v>7.7</v>
      </c>
      <c r="K450" s="24" t="s">
        <v>74</v>
      </c>
      <c r="L450" s="11" t="s">
        <v>89</v>
      </c>
      <c r="M450" s="11" t="s">
        <v>133</v>
      </c>
      <c r="N450" s="11" t="s">
        <v>50</v>
      </c>
      <c r="O450" s="11" t="s">
        <v>77</v>
      </c>
      <c r="P450" s="11" t="s">
        <v>91</v>
      </c>
      <c r="Q450" s="11" t="s">
        <v>78</v>
      </c>
      <c r="R450" s="11" t="n">
        <v>1.79</v>
      </c>
      <c r="S450" s="11" t="s">
        <v>79</v>
      </c>
      <c r="T450" s="12" t="s">
        <v>286</v>
      </c>
      <c r="U450" s="11" t="n">
        <v>4</v>
      </c>
      <c r="V450" s="11" t="s">
        <v>106</v>
      </c>
      <c r="W450" s="11" t="n">
        <f aca="false">R450*U450</f>
        <v>7.16</v>
      </c>
      <c r="X450" s="14" t="n">
        <v>17.29</v>
      </c>
      <c r="Y450" s="14" t="n">
        <v>3.02</v>
      </c>
      <c r="Z450" s="13" t="n">
        <f aca="false">Y450*SQRT(AA450)</f>
        <v>7.3974590232052</v>
      </c>
      <c r="AA450" s="15" t="n">
        <v>6</v>
      </c>
      <c r="AB450" s="13" t="n">
        <v>14.97</v>
      </c>
      <c r="AC450" s="13" t="n">
        <v>3.31</v>
      </c>
      <c r="AD450" s="13" t="n">
        <f aca="false">AC450*SQRT(AE450)</f>
        <v>8.10781104861232</v>
      </c>
      <c r="AE450" s="11" t="n">
        <v>6</v>
      </c>
      <c r="AF450" s="11" t="n">
        <f aca="false">LN(AB450/X450)</f>
        <v>-0.144080101263662</v>
      </c>
      <c r="AG450" s="11" t="n">
        <f aca="false">((AD450)^2/((AB450)^2 * AE450)) + ((Z450)^2/((X450)^2 * AA450))</f>
        <v>0.0793978526127944</v>
      </c>
      <c r="AH450" s="11" t="n">
        <f aca="false">1/AG450</f>
        <v>12.5947990668813</v>
      </c>
      <c r="AI450" s="11" t="n">
        <f aca="false">AH450/2</f>
        <v>6.29739953344064</v>
      </c>
      <c r="AJ450" s="11" t="n">
        <f aca="false">AF450*AI450</f>
        <v>-0.907329962475865</v>
      </c>
      <c r="AK450" s="11" t="s">
        <v>55</v>
      </c>
      <c r="AL450" s="11" t="s">
        <v>56</v>
      </c>
      <c r="AM450" s="11" t="s">
        <v>64</v>
      </c>
      <c r="AN450" s="11" t="s">
        <v>58</v>
      </c>
      <c r="AO450" s="11" t="s">
        <v>93</v>
      </c>
      <c r="AP450" s="11" t="s">
        <v>108</v>
      </c>
      <c r="AQ450" s="11" t="s">
        <v>287</v>
      </c>
    </row>
    <row r="451" customFormat="false" ht="13.8" hidden="false" customHeight="false" outlineLevel="0" collapsed="false">
      <c r="A451" s="11" t="s">
        <v>284</v>
      </c>
      <c r="B451" s="11" t="n">
        <v>30</v>
      </c>
      <c r="C451" s="11" t="s">
        <v>285</v>
      </c>
      <c r="D451" s="11" t="n">
        <v>2013</v>
      </c>
      <c r="E451" s="11" t="s">
        <v>267</v>
      </c>
      <c r="F451" s="11" t="s">
        <v>46</v>
      </c>
      <c r="G451" s="1" t="n">
        <v>2.1</v>
      </c>
      <c r="H451" s="1" t="n">
        <v>385.5</v>
      </c>
      <c r="I451" s="1" t="n">
        <f aca="false">(G451 +10) / (H451/1000)</f>
        <v>31.3878080415045</v>
      </c>
      <c r="J451" s="1" t="n">
        <v>7.7</v>
      </c>
      <c r="K451" s="24" t="s">
        <v>74</v>
      </c>
      <c r="L451" s="11" t="s">
        <v>89</v>
      </c>
      <c r="M451" s="11" t="s">
        <v>133</v>
      </c>
      <c r="N451" s="11" t="s">
        <v>50</v>
      </c>
      <c r="O451" s="11" t="s">
        <v>77</v>
      </c>
      <c r="P451" s="11" t="s">
        <v>91</v>
      </c>
      <c r="Q451" s="11" t="s">
        <v>78</v>
      </c>
      <c r="R451" s="11" t="n">
        <v>1.79</v>
      </c>
      <c r="S451" s="11" t="s">
        <v>79</v>
      </c>
      <c r="T451" s="12" t="s">
        <v>286</v>
      </c>
      <c r="U451" s="11" t="n">
        <v>4</v>
      </c>
      <c r="V451" s="11" t="s">
        <v>106</v>
      </c>
      <c r="W451" s="11" t="n">
        <f aca="false">R451*U451</f>
        <v>7.16</v>
      </c>
      <c r="X451" s="13" t="n">
        <v>74.92</v>
      </c>
      <c r="Y451" s="13" t="n">
        <v>16.94</v>
      </c>
      <c r="Z451" s="13" t="n">
        <f aca="false">Y451*SQRT(AA451)</f>
        <v>41.494356242747</v>
      </c>
      <c r="AA451" s="11" t="n">
        <v>6</v>
      </c>
      <c r="AB451" s="13" t="n">
        <v>68.4</v>
      </c>
      <c r="AC451" s="13" t="n">
        <v>8.14999999999999</v>
      </c>
      <c r="AD451" s="13" t="n">
        <f aca="false">AC451*SQRT(AE451)</f>
        <v>19.9633414036829</v>
      </c>
      <c r="AE451" s="11" t="n">
        <v>6</v>
      </c>
      <c r="AF451" s="11" t="n">
        <f aca="false">LN(AB451/X451)</f>
        <v>-0.0910480529473829</v>
      </c>
      <c r="AG451" s="11" t="n">
        <f aca="false">((AD451)^2/((AB451)^2 * AE451)) + ((Z451)^2/((X451)^2 * AA451))</f>
        <v>0.0653219693479601</v>
      </c>
      <c r="AH451" s="11" t="n">
        <f aca="false">1/AG451</f>
        <v>15.3087852369109</v>
      </c>
      <c r="AI451" s="11" t="n">
        <f aca="false">AH451/2</f>
        <v>7.65439261845547</v>
      </c>
      <c r="AJ451" s="11" t="n">
        <f aca="false">AF451*AI451</f>
        <v>-0.69691754440519</v>
      </c>
      <c r="AK451" s="11" t="s">
        <v>55</v>
      </c>
      <c r="AL451" s="11" t="s">
        <v>56</v>
      </c>
      <c r="AM451" s="11" t="s">
        <v>127</v>
      </c>
      <c r="AN451" s="11" t="s">
        <v>58</v>
      </c>
      <c r="AO451" s="11" t="s">
        <v>93</v>
      </c>
      <c r="AP451" s="11" t="s">
        <v>108</v>
      </c>
      <c r="AQ451" s="11" t="s">
        <v>287</v>
      </c>
    </row>
    <row r="452" customFormat="false" ht="13.8" hidden="false" customHeight="false" outlineLevel="0" collapsed="false">
      <c r="A452" s="11" t="s">
        <v>284</v>
      </c>
      <c r="B452" s="11" t="n">
        <v>30</v>
      </c>
      <c r="C452" s="11" t="s">
        <v>285</v>
      </c>
      <c r="D452" s="11" t="n">
        <v>2013</v>
      </c>
      <c r="E452" s="11" t="s">
        <v>267</v>
      </c>
      <c r="F452" s="11" t="s">
        <v>83</v>
      </c>
      <c r="G452" s="1" t="n">
        <v>2.1</v>
      </c>
      <c r="H452" s="1" t="n">
        <v>385.5</v>
      </c>
      <c r="I452" s="1" t="n">
        <f aca="false">(G452 +10) / (H452/1000)</f>
        <v>31.3878080415045</v>
      </c>
      <c r="J452" s="1" t="n">
        <v>7.7</v>
      </c>
      <c r="K452" s="24" t="s">
        <v>74</v>
      </c>
      <c r="L452" s="11" t="s">
        <v>89</v>
      </c>
      <c r="M452" s="11" t="s">
        <v>133</v>
      </c>
      <c r="N452" s="11" t="s">
        <v>50</v>
      </c>
      <c r="O452" s="11" t="s">
        <v>77</v>
      </c>
      <c r="P452" s="11" t="s">
        <v>91</v>
      </c>
      <c r="Q452" s="11" t="s">
        <v>78</v>
      </c>
      <c r="R452" s="11" t="n">
        <v>1.79</v>
      </c>
      <c r="S452" s="11" t="s">
        <v>79</v>
      </c>
      <c r="T452" s="12" t="s">
        <v>286</v>
      </c>
      <c r="U452" s="11" t="n">
        <v>4</v>
      </c>
      <c r="V452" s="11" t="s">
        <v>106</v>
      </c>
      <c r="W452" s="11" t="n">
        <f aca="false">R452*U452</f>
        <v>7.16</v>
      </c>
      <c r="X452" s="14" t="n">
        <v>102.28</v>
      </c>
      <c r="Y452" s="14" t="n">
        <v>14.01</v>
      </c>
      <c r="Z452" s="13" t="n">
        <f aca="false">Y452*SQRT(AA452)</f>
        <v>34.3173512963923</v>
      </c>
      <c r="AA452" s="15" t="n">
        <v>6</v>
      </c>
      <c r="AB452" s="13" t="n">
        <v>108.47</v>
      </c>
      <c r="AC452" s="13" t="n">
        <v>7.82000000000001</v>
      </c>
      <c r="AD452" s="13" t="n">
        <f aca="false">AC452*SQRT(AE452)</f>
        <v>19.1550097885645</v>
      </c>
      <c r="AE452" s="11" t="n">
        <v>6</v>
      </c>
      <c r="AF452" s="11" t="n">
        <f aca="false">LN(AB452/X452)</f>
        <v>0.0587594866291403</v>
      </c>
      <c r="AG452" s="11" t="n">
        <f aca="false">((AD452)^2/((AB452)^2 * AE452)) + ((Z452)^2/((X452)^2 * AA452))</f>
        <v>0.0239601750221936</v>
      </c>
      <c r="AH452" s="11" t="n">
        <f aca="false">1/AG452</f>
        <v>41.7359221739294</v>
      </c>
      <c r="AI452" s="11" t="n">
        <f aca="false">AH452/2</f>
        <v>20.8679610869647</v>
      </c>
      <c r="AJ452" s="11" t="n">
        <f aca="false">AF452*AI452</f>
        <v>1.22619068046692</v>
      </c>
      <c r="AK452" s="11" t="s">
        <v>55</v>
      </c>
      <c r="AL452" s="11" t="s">
        <v>56</v>
      </c>
      <c r="AM452" s="11" t="s">
        <v>127</v>
      </c>
      <c r="AN452" s="11" t="s">
        <v>58</v>
      </c>
      <c r="AO452" s="11" t="s">
        <v>93</v>
      </c>
      <c r="AP452" s="11" t="s">
        <v>108</v>
      </c>
      <c r="AQ452" s="11" t="s">
        <v>287</v>
      </c>
    </row>
    <row r="453" customFormat="false" ht="13.8" hidden="false" customHeight="false" outlineLevel="0" collapsed="false">
      <c r="A453" s="11" t="s">
        <v>288</v>
      </c>
      <c r="B453" s="11" t="n">
        <v>31</v>
      </c>
      <c r="C453" s="11" t="s">
        <v>289</v>
      </c>
      <c r="D453" s="11" t="n">
        <v>2017</v>
      </c>
      <c r="E453" s="11" t="s">
        <v>88</v>
      </c>
      <c r="F453" s="11" t="s">
        <v>46</v>
      </c>
      <c r="G453" s="1" t="n">
        <v>7</v>
      </c>
      <c r="H453" s="1" t="n">
        <v>600</v>
      </c>
      <c r="I453" s="1" t="n">
        <f aca="false">(G453 +10) / (H453/1000)</f>
        <v>28.3333333333333</v>
      </c>
      <c r="J453" s="1" t="n">
        <v>7.9</v>
      </c>
      <c r="K453" s="24" t="s">
        <v>74</v>
      </c>
      <c r="L453" s="11" t="s">
        <v>89</v>
      </c>
      <c r="M453" s="11" t="s">
        <v>290</v>
      </c>
      <c r="N453" s="11" t="s">
        <v>77</v>
      </c>
      <c r="O453" s="11" t="s">
        <v>77</v>
      </c>
      <c r="P453" s="11" t="s">
        <v>91</v>
      </c>
      <c r="Q453" s="11" t="s">
        <v>78</v>
      </c>
      <c r="R453" s="11" t="n">
        <v>3</v>
      </c>
      <c r="S453" s="11" t="s">
        <v>53</v>
      </c>
      <c r="T453" s="12" t="n">
        <v>406607</v>
      </c>
      <c r="U453" s="11" t="n">
        <v>2</v>
      </c>
      <c r="V453" s="11" t="s">
        <v>106</v>
      </c>
      <c r="W453" s="11" t="n">
        <f aca="false">R453*U453</f>
        <v>6</v>
      </c>
      <c r="X453" s="13" t="n">
        <v>2100</v>
      </c>
      <c r="Y453" s="13" t="n">
        <v>156</v>
      </c>
      <c r="Z453" s="13" t="n">
        <f aca="false">Y453*SQRT(AA453)</f>
        <v>382.120399874176</v>
      </c>
      <c r="AA453" s="11" t="n">
        <v>6</v>
      </c>
      <c r="AB453" s="13" t="n">
        <v>1826</v>
      </c>
      <c r="AC453" s="13" t="n">
        <v>95</v>
      </c>
      <c r="AD453" s="13" t="n">
        <f aca="false">AC453*SQRT(AE453)</f>
        <v>232.701525564402</v>
      </c>
      <c r="AE453" s="11" t="n">
        <v>6</v>
      </c>
      <c r="AF453" s="11" t="n">
        <f aca="false">LN(AB453/X453)</f>
        <v>-0.139809562556601</v>
      </c>
      <c r="AG453" s="11" t="n">
        <f aca="false">((AD453)^2/((AB453)^2 * AE453)) + ((Z453)^2/((X453)^2 * AA453))</f>
        <v>0.00822510188241214</v>
      </c>
      <c r="AH453" s="11" t="n">
        <f aca="false">1/AG453</f>
        <v>121.579041122678</v>
      </c>
      <c r="AI453" s="11" t="n">
        <f aca="false">AH453</f>
        <v>121.579041122678</v>
      </c>
      <c r="AJ453" s="11" t="n">
        <f aca="false">AF453*AI453</f>
        <v>-16.9979125554126</v>
      </c>
      <c r="AK453" s="11" t="s">
        <v>55</v>
      </c>
      <c r="AL453" s="11" t="s">
        <v>56</v>
      </c>
      <c r="AM453" s="11" t="s">
        <v>57</v>
      </c>
      <c r="AN453" s="11" t="s">
        <v>58</v>
      </c>
      <c r="AO453" s="11" t="s">
        <v>59</v>
      </c>
      <c r="AP453" s="11" t="s">
        <v>207</v>
      </c>
      <c r="AQ453" s="11" t="s">
        <v>210</v>
      </c>
    </row>
    <row r="454" customFormat="false" ht="13.8" hidden="false" customHeight="false" outlineLevel="0" collapsed="false">
      <c r="A454" s="11" t="s">
        <v>288</v>
      </c>
      <c r="B454" s="11" t="n">
        <v>31</v>
      </c>
      <c r="C454" s="11" t="s">
        <v>289</v>
      </c>
      <c r="D454" s="11" t="n">
        <v>2017</v>
      </c>
      <c r="E454" s="11" t="s">
        <v>88</v>
      </c>
      <c r="F454" s="11" t="s">
        <v>46</v>
      </c>
      <c r="G454" s="1" t="n">
        <v>7</v>
      </c>
      <c r="H454" s="1" t="n">
        <v>600</v>
      </c>
      <c r="I454" s="1" t="n">
        <f aca="false">(G454 +10) / (H454/1000)</f>
        <v>28.3333333333333</v>
      </c>
      <c r="J454" s="1" t="n">
        <v>7.9</v>
      </c>
      <c r="K454" s="24" t="s">
        <v>74</v>
      </c>
      <c r="L454" s="11" t="s">
        <v>89</v>
      </c>
      <c r="M454" s="11" t="s">
        <v>290</v>
      </c>
      <c r="N454" s="11" t="s">
        <v>77</v>
      </c>
      <c r="O454" s="11" t="s">
        <v>77</v>
      </c>
      <c r="P454" s="11" t="s">
        <v>91</v>
      </c>
      <c r="Q454" s="11" t="s">
        <v>78</v>
      </c>
      <c r="R454" s="11" t="n">
        <v>3</v>
      </c>
      <c r="S454" s="11" t="s">
        <v>53</v>
      </c>
      <c r="T454" s="12" t="n">
        <v>406607</v>
      </c>
      <c r="U454" s="11" t="n">
        <v>2</v>
      </c>
      <c r="V454" s="11" t="s">
        <v>106</v>
      </c>
      <c r="W454" s="11" t="n">
        <f aca="false">R454*U454</f>
        <v>6</v>
      </c>
      <c r="X454" s="13" t="n">
        <v>400</v>
      </c>
      <c r="Y454" s="13" t="n">
        <v>62</v>
      </c>
      <c r="Z454" s="13" t="n">
        <f aca="false">Y454*SQRT(AA454)</f>
        <v>151.868364052557</v>
      </c>
      <c r="AA454" s="11" t="n">
        <v>6</v>
      </c>
      <c r="AB454" s="13" t="n">
        <v>334</v>
      </c>
      <c r="AC454" s="13" t="n">
        <v>15</v>
      </c>
      <c r="AD454" s="13" t="n">
        <f aca="false">AC454*SQRT(AE454)</f>
        <v>36.7423461417477</v>
      </c>
      <c r="AE454" s="11" t="n">
        <v>6</v>
      </c>
      <c r="AF454" s="11" t="n">
        <f aca="false">LN(AB454/X454)</f>
        <v>-0.180323554131282</v>
      </c>
      <c r="AG454" s="11" t="n">
        <f aca="false">((AD454)^2/((AB454)^2 * AE454)) + ((Z454)^2/((X454)^2 * AA454))</f>
        <v>0.0260419242353616</v>
      </c>
      <c r="AH454" s="11" t="n">
        <f aca="false">1/AG454</f>
        <v>38.3996202032616</v>
      </c>
      <c r="AI454" s="11" t="n">
        <f aca="false">AH454</f>
        <v>38.3996202032616</v>
      </c>
      <c r="AJ454" s="11" t="n">
        <f aca="false">AF454*AI454</f>
        <v>-6.92435599234352</v>
      </c>
      <c r="AK454" s="11" t="s">
        <v>55</v>
      </c>
      <c r="AL454" s="11" t="s">
        <v>56</v>
      </c>
      <c r="AM454" s="11" t="s">
        <v>64</v>
      </c>
      <c r="AN454" s="11" t="s">
        <v>58</v>
      </c>
      <c r="AO454" s="11" t="s">
        <v>59</v>
      </c>
      <c r="AP454" s="11" t="s">
        <v>207</v>
      </c>
      <c r="AQ454" s="11" t="s">
        <v>210</v>
      </c>
    </row>
    <row r="455" customFormat="false" ht="13.8" hidden="false" customHeight="false" outlineLevel="0" collapsed="false">
      <c r="A455" s="11" t="s">
        <v>288</v>
      </c>
      <c r="B455" s="11" t="n">
        <v>31</v>
      </c>
      <c r="C455" s="11" t="s">
        <v>289</v>
      </c>
      <c r="D455" s="11" t="n">
        <v>2017</v>
      </c>
      <c r="E455" s="11" t="s">
        <v>88</v>
      </c>
      <c r="F455" s="11" t="s">
        <v>46</v>
      </c>
      <c r="G455" s="1" t="n">
        <v>7</v>
      </c>
      <c r="H455" s="1" t="n">
        <v>600</v>
      </c>
      <c r="I455" s="1" t="n">
        <f aca="false">(G455 +10) / (H455/1000)</f>
        <v>28.3333333333333</v>
      </c>
      <c r="J455" s="1" t="n">
        <v>7.9</v>
      </c>
      <c r="K455" s="24" t="s">
        <v>74</v>
      </c>
      <c r="L455" s="11" t="s">
        <v>89</v>
      </c>
      <c r="M455" s="11" t="s">
        <v>290</v>
      </c>
      <c r="N455" s="11" t="s">
        <v>77</v>
      </c>
      <c r="O455" s="11" t="s">
        <v>77</v>
      </c>
      <c r="P455" s="11" t="s">
        <v>91</v>
      </c>
      <c r="Q455" s="11" t="s">
        <v>78</v>
      </c>
      <c r="R455" s="11" t="n">
        <v>3</v>
      </c>
      <c r="S455" s="11" t="s">
        <v>53</v>
      </c>
      <c r="T455" s="12" t="n">
        <v>406607</v>
      </c>
      <c r="U455" s="11" t="n">
        <v>2</v>
      </c>
      <c r="V455" s="11" t="s">
        <v>106</v>
      </c>
      <c r="W455" s="11" t="n">
        <f aca="false">R455*U455</f>
        <v>6</v>
      </c>
      <c r="X455" s="13" t="n">
        <v>3708</v>
      </c>
      <c r="Y455" s="13" t="n">
        <v>287</v>
      </c>
      <c r="Z455" s="13" t="n">
        <f aca="false">Y455*SQRT(AA455)</f>
        <v>703.003556178772</v>
      </c>
      <c r="AA455" s="11" t="n">
        <v>6</v>
      </c>
      <c r="AB455" s="13" t="n">
        <v>3163</v>
      </c>
      <c r="AC455" s="13" t="n">
        <v>287</v>
      </c>
      <c r="AD455" s="13" t="n">
        <f aca="false">AC455*SQRT(AE455)</f>
        <v>703.003556178772</v>
      </c>
      <c r="AE455" s="11" t="n">
        <v>6</v>
      </c>
      <c r="AF455" s="11" t="n">
        <f aca="false">LN(AB455/X455)</f>
        <v>-0.158971703380097</v>
      </c>
      <c r="AG455" s="11" t="n">
        <f aca="false">((AD455)^2/((AB455)^2 * AE455)) + ((Z455)^2/((X455)^2 * AA455))</f>
        <v>0.0142239316772251</v>
      </c>
      <c r="AH455" s="11" t="n">
        <f aca="false">1/AG455</f>
        <v>70.3040497305796</v>
      </c>
      <c r="AI455" s="11" t="n">
        <f aca="false">AH455</f>
        <v>70.3040497305796</v>
      </c>
      <c r="AJ455" s="11" t="n">
        <f aca="false">AF455*AI455</f>
        <v>-11.1763545401893</v>
      </c>
      <c r="AK455" s="11" t="s">
        <v>55</v>
      </c>
      <c r="AL455" s="11" t="s">
        <v>56</v>
      </c>
      <c r="AM455" s="11" t="s">
        <v>127</v>
      </c>
      <c r="AN455" s="11" t="s">
        <v>58</v>
      </c>
      <c r="AO455" s="11" t="s">
        <v>59</v>
      </c>
      <c r="AP455" s="11" t="s">
        <v>207</v>
      </c>
      <c r="AQ455" s="11" t="s">
        <v>210</v>
      </c>
    </row>
    <row r="456" customFormat="false" ht="13.8" hidden="false" customHeight="false" outlineLevel="0" collapsed="false">
      <c r="A456" s="11" t="s">
        <v>291</v>
      </c>
      <c r="B456" s="11" t="n">
        <v>32</v>
      </c>
      <c r="C456" s="11" t="s">
        <v>289</v>
      </c>
      <c r="D456" s="11" t="n">
        <v>2018</v>
      </c>
      <c r="E456" s="11" t="s">
        <v>88</v>
      </c>
      <c r="F456" s="11" t="s">
        <v>46</v>
      </c>
      <c r="G456" s="1" t="n">
        <v>8</v>
      </c>
      <c r="H456" s="1" t="n">
        <v>600</v>
      </c>
      <c r="I456" s="1" t="n">
        <f aca="false">(G456 +10) / (H456/1000)</f>
        <v>30</v>
      </c>
      <c r="J456" s="1" t="n">
        <v>7.9</v>
      </c>
      <c r="K456" s="24" t="s">
        <v>74</v>
      </c>
      <c r="L456" s="11" t="s">
        <v>89</v>
      </c>
      <c r="M456" s="11" t="s">
        <v>290</v>
      </c>
      <c r="N456" s="11" t="s">
        <v>77</v>
      </c>
      <c r="O456" s="11" t="s">
        <v>77</v>
      </c>
      <c r="P456" s="11" t="s">
        <v>91</v>
      </c>
      <c r="Q456" s="11" t="s">
        <v>78</v>
      </c>
      <c r="R456" s="11" t="n">
        <v>3</v>
      </c>
      <c r="S456" s="11" t="s">
        <v>53</v>
      </c>
      <c r="T456" s="12" t="n">
        <v>41244</v>
      </c>
      <c r="U456" s="11" t="n">
        <v>2</v>
      </c>
      <c r="V456" s="11" t="s">
        <v>106</v>
      </c>
      <c r="W456" s="11" t="n">
        <f aca="false">R456*U456</f>
        <v>6</v>
      </c>
      <c r="X456" s="2" t="n">
        <v>281.23</v>
      </c>
      <c r="Y456" s="13" t="n">
        <v>45.88</v>
      </c>
      <c r="Z456" s="13" t="n">
        <f aca="false">Y456*SQRT(AA456)</f>
        <v>79.4664910512601</v>
      </c>
      <c r="AA456" s="11" t="n">
        <v>3</v>
      </c>
      <c r="AB456" s="13" t="n">
        <v>265.93</v>
      </c>
      <c r="AC456" s="13" t="n">
        <v>43.46</v>
      </c>
      <c r="AD456" s="13" t="n">
        <f aca="false">AC456*SQRT(AE456)</f>
        <v>75.2749280969434</v>
      </c>
      <c r="AE456" s="11" t="n">
        <v>3</v>
      </c>
      <c r="AF456" s="11" t="n">
        <f aca="false">LN(AB456/X456)</f>
        <v>-0.0559397236241563</v>
      </c>
      <c r="AG456" s="11" t="n">
        <f aca="false">((AD456)^2/((AB456)^2 * AE456)) + ((Z456)^2/((X456)^2 * AA456))</f>
        <v>0.053323029136493</v>
      </c>
      <c r="AH456" s="11" t="n">
        <f aca="false">1/AG456</f>
        <v>18.7536232692307</v>
      </c>
      <c r="AI456" s="11" t="n">
        <f aca="false">AH456/3</f>
        <v>6.25120775641022</v>
      </c>
      <c r="AJ456" s="11" t="n">
        <f aca="false">AF456*AI456</f>
        <v>-0.34969083421077</v>
      </c>
      <c r="AK456" s="11" t="s">
        <v>55</v>
      </c>
      <c r="AL456" s="11" t="s">
        <v>56</v>
      </c>
      <c r="AM456" s="11" t="s">
        <v>57</v>
      </c>
      <c r="AN456" s="11" t="s">
        <v>58</v>
      </c>
      <c r="AO456" s="11" t="s">
        <v>59</v>
      </c>
      <c r="AP456" s="11" t="s">
        <v>142</v>
      </c>
      <c r="AQ456" s="11" t="s">
        <v>210</v>
      </c>
    </row>
    <row r="457" customFormat="false" ht="13.8" hidden="false" customHeight="false" outlineLevel="0" collapsed="false">
      <c r="A457" s="11" t="s">
        <v>291</v>
      </c>
      <c r="B457" s="11" t="n">
        <v>32</v>
      </c>
      <c r="C457" s="11" t="s">
        <v>289</v>
      </c>
      <c r="D457" s="11" t="n">
        <v>2018</v>
      </c>
      <c r="E457" s="11" t="s">
        <v>88</v>
      </c>
      <c r="F457" s="11" t="s">
        <v>46</v>
      </c>
      <c r="G457" s="1" t="n">
        <v>8</v>
      </c>
      <c r="H457" s="1" t="n">
        <v>600</v>
      </c>
      <c r="I457" s="1" t="n">
        <f aca="false">(G457 +10) / (H457/1000)</f>
        <v>30</v>
      </c>
      <c r="J457" s="1" t="n">
        <v>7.9</v>
      </c>
      <c r="K457" s="24" t="s">
        <v>74</v>
      </c>
      <c r="L457" s="11" t="s">
        <v>89</v>
      </c>
      <c r="M457" s="11" t="s">
        <v>290</v>
      </c>
      <c r="N457" s="11" t="s">
        <v>77</v>
      </c>
      <c r="O457" s="11" t="s">
        <v>77</v>
      </c>
      <c r="P457" s="11" t="s">
        <v>91</v>
      </c>
      <c r="Q457" s="11" t="s">
        <v>78</v>
      </c>
      <c r="R457" s="11" t="n">
        <v>3</v>
      </c>
      <c r="S457" s="11" t="s">
        <v>53</v>
      </c>
      <c r="T457" s="12" t="n">
        <v>41395</v>
      </c>
      <c r="U457" s="11" t="n">
        <v>2</v>
      </c>
      <c r="V457" s="11" t="s">
        <v>106</v>
      </c>
      <c r="W457" s="11" t="n">
        <f aca="false">R457*U457</f>
        <v>6</v>
      </c>
      <c r="X457" s="2" t="n">
        <v>266.63</v>
      </c>
      <c r="Y457" s="13" t="n">
        <v>40.32</v>
      </c>
      <c r="Z457" s="13" t="n">
        <f aca="false">Y457*SQRT(AA457)</f>
        <v>69.8362885611771</v>
      </c>
      <c r="AA457" s="11" t="n">
        <v>3</v>
      </c>
      <c r="AB457" s="13" t="n">
        <v>213.09</v>
      </c>
      <c r="AC457" s="13" t="n">
        <v>13.21</v>
      </c>
      <c r="AD457" s="13" t="n">
        <f aca="false">AC457*SQRT(AE457)</f>
        <v>22.8803911679849</v>
      </c>
      <c r="AE457" s="11" t="n">
        <v>3</v>
      </c>
      <c r="AF457" s="11" t="n">
        <f aca="false">LN(AB457/X457)</f>
        <v>-0.224147317867998</v>
      </c>
      <c r="AG457" s="11" t="n">
        <f aca="false">((AD457)^2/((AB457)^2 * AE457)) + ((Z457)^2/((X457)^2 * AA457))</f>
        <v>0.0267108088241703</v>
      </c>
      <c r="AH457" s="11" t="n">
        <f aca="false">1/AG457</f>
        <v>37.4380276757142</v>
      </c>
      <c r="AI457" s="11" t="n">
        <f aca="false">AH457/3</f>
        <v>12.4793425585714</v>
      </c>
      <c r="AJ457" s="11" t="n">
        <f aca="false">AF457*AI457</f>
        <v>-2.79721116325974</v>
      </c>
      <c r="AK457" s="11" t="s">
        <v>55</v>
      </c>
      <c r="AL457" s="11" t="s">
        <v>56</v>
      </c>
      <c r="AM457" s="11" t="s">
        <v>57</v>
      </c>
      <c r="AN457" s="11" t="s">
        <v>58</v>
      </c>
      <c r="AO457" s="11" t="s">
        <v>59</v>
      </c>
      <c r="AP457" s="11" t="s">
        <v>142</v>
      </c>
      <c r="AQ457" s="11" t="s">
        <v>210</v>
      </c>
    </row>
    <row r="458" customFormat="false" ht="13.8" hidden="false" customHeight="false" outlineLevel="0" collapsed="false">
      <c r="A458" s="11" t="s">
        <v>291</v>
      </c>
      <c r="B458" s="11" t="n">
        <v>32</v>
      </c>
      <c r="C458" s="11" t="s">
        <v>289</v>
      </c>
      <c r="D458" s="11" t="n">
        <v>2018</v>
      </c>
      <c r="E458" s="11" t="s">
        <v>88</v>
      </c>
      <c r="F458" s="11" t="s">
        <v>46</v>
      </c>
      <c r="G458" s="1" t="n">
        <v>8</v>
      </c>
      <c r="H458" s="1" t="n">
        <v>600</v>
      </c>
      <c r="I458" s="1" t="n">
        <f aca="false">(G458 +10) / (H458/1000)</f>
        <v>30</v>
      </c>
      <c r="J458" s="1" t="n">
        <v>7.9</v>
      </c>
      <c r="K458" s="24" t="s">
        <v>74</v>
      </c>
      <c r="L458" s="11" t="s">
        <v>89</v>
      </c>
      <c r="M458" s="11" t="s">
        <v>290</v>
      </c>
      <c r="N458" s="11" t="s">
        <v>77</v>
      </c>
      <c r="O458" s="11" t="s">
        <v>77</v>
      </c>
      <c r="P458" s="11" t="s">
        <v>91</v>
      </c>
      <c r="Q458" s="11" t="s">
        <v>78</v>
      </c>
      <c r="R458" s="11" t="n">
        <v>3</v>
      </c>
      <c r="S458" s="11" t="s">
        <v>53</v>
      </c>
      <c r="T458" s="12" t="n">
        <v>41426</v>
      </c>
      <c r="U458" s="11" t="n">
        <v>2</v>
      </c>
      <c r="V458" s="11" t="s">
        <v>106</v>
      </c>
      <c r="W458" s="11" t="n">
        <f aca="false">R458*U458</f>
        <v>6</v>
      </c>
      <c r="X458" s="2" t="n">
        <v>278.45</v>
      </c>
      <c r="Y458" s="13" t="n">
        <v>10.08</v>
      </c>
      <c r="Z458" s="13" t="n">
        <f aca="false">Y458*SQRT(AA458)</f>
        <v>17.4590721402943</v>
      </c>
      <c r="AA458" s="11" t="n">
        <v>3</v>
      </c>
      <c r="AB458" s="13" t="n">
        <v>263.15</v>
      </c>
      <c r="AC458" s="13" t="n">
        <v>12.52</v>
      </c>
      <c r="AD458" s="13" t="n">
        <f aca="false">AC458*SQRT(AE458)</f>
        <v>21.6852761107624</v>
      </c>
      <c r="AE458" s="11" t="n">
        <v>3</v>
      </c>
      <c r="AF458" s="11" t="n">
        <f aca="false">LN(AB458/X458)</f>
        <v>-0.0565142982358897</v>
      </c>
      <c r="AG458" s="11" t="n">
        <f aca="false">((AD458)^2/((AB458)^2 * AE458)) + ((Z458)^2/((X458)^2 * AA458))</f>
        <v>0.00357408019199939</v>
      </c>
      <c r="AH458" s="11" t="n">
        <f aca="false">1/AG458</f>
        <v>279.792267179262</v>
      </c>
      <c r="AI458" s="11" t="n">
        <f aca="false">AH458/3</f>
        <v>93.2640890597539</v>
      </c>
      <c r="AJ458" s="11" t="n">
        <f aca="false">AF458*AI458</f>
        <v>-5.27075454382151</v>
      </c>
      <c r="AK458" s="11" t="s">
        <v>55</v>
      </c>
      <c r="AL458" s="11" t="s">
        <v>56</v>
      </c>
      <c r="AM458" s="11" t="s">
        <v>57</v>
      </c>
      <c r="AN458" s="11" t="s">
        <v>58</v>
      </c>
      <c r="AO458" s="11" t="s">
        <v>59</v>
      </c>
      <c r="AP458" s="11" t="s">
        <v>142</v>
      </c>
      <c r="AQ458" s="11" t="s">
        <v>210</v>
      </c>
    </row>
    <row r="459" customFormat="false" ht="13.8" hidden="false" customHeight="false" outlineLevel="0" collapsed="false">
      <c r="A459" s="11" t="s">
        <v>291</v>
      </c>
      <c r="B459" s="11" t="n">
        <v>32</v>
      </c>
      <c r="C459" s="11" t="s">
        <v>289</v>
      </c>
      <c r="D459" s="11" t="n">
        <v>2018</v>
      </c>
      <c r="E459" s="11" t="s">
        <v>88</v>
      </c>
      <c r="F459" s="11" t="s">
        <v>46</v>
      </c>
      <c r="G459" s="1" t="n">
        <v>8</v>
      </c>
      <c r="H459" s="1" t="n">
        <v>600</v>
      </c>
      <c r="I459" s="1" t="n">
        <f aca="false">(G459 +10) / (H459/1000)</f>
        <v>30</v>
      </c>
      <c r="J459" s="1" t="n">
        <v>7.9</v>
      </c>
      <c r="K459" s="24" t="s">
        <v>74</v>
      </c>
      <c r="L459" s="11" t="s">
        <v>89</v>
      </c>
      <c r="M459" s="11" t="s">
        <v>290</v>
      </c>
      <c r="N459" s="11" t="s">
        <v>77</v>
      </c>
      <c r="O459" s="11" t="s">
        <v>77</v>
      </c>
      <c r="P459" s="11" t="s">
        <v>91</v>
      </c>
      <c r="Q459" s="11" t="s">
        <v>78</v>
      </c>
      <c r="R459" s="11" t="n">
        <v>3</v>
      </c>
      <c r="S459" s="11" t="s">
        <v>53</v>
      </c>
      <c r="T459" s="12" t="n">
        <v>41244</v>
      </c>
      <c r="U459" s="11" t="n">
        <v>2</v>
      </c>
      <c r="V459" s="11" t="s">
        <v>106</v>
      </c>
      <c r="W459" s="11" t="n">
        <f aca="false">R459*U459</f>
        <v>6</v>
      </c>
      <c r="X459" s="2" t="n">
        <v>13.86</v>
      </c>
      <c r="Y459" s="13" t="n">
        <v>5.25</v>
      </c>
      <c r="Z459" s="13" t="n">
        <f aca="false">Y459*SQRT(AA459)</f>
        <v>9.09326673973661</v>
      </c>
      <c r="AA459" s="11" t="n">
        <v>3</v>
      </c>
      <c r="AB459" s="13" t="n">
        <v>12.17</v>
      </c>
      <c r="AC459" s="13" t="n">
        <v>2.93</v>
      </c>
      <c r="AD459" s="13" t="n">
        <f aca="false">AC459*SQRT(AE459)</f>
        <v>5.07490886617681</v>
      </c>
      <c r="AE459" s="11" t="n">
        <v>3</v>
      </c>
      <c r="AF459" s="11" t="n">
        <f aca="false">LN(AB459/X459)</f>
        <v>-0.130033086762321</v>
      </c>
      <c r="AG459" s="11" t="n">
        <f aca="false">((AD459)^2/((AB459)^2 * AE459)) + ((Z459)^2/((X459)^2 * AA459))</f>
        <v>0.201443688078568</v>
      </c>
      <c r="AH459" s="11" t="n">
        <f aca="false">1/AG459</f>
        <v>4.96416646030615</v>
      </c>
      <c r="AI459" s="11" t="n">
        <f aca="false">AH459/3</f>
        <v>1.65472215343538</v>
      </c>
      <c r="AJ459" s="11" t="n">
        <f aca="false">AF459*AI459</f>
        <v>-0.215168629345198</v>
      </c>
      <c r="AK459" s="11" t="s">
        <v>55</v>
      </c>
      <c r="AL459" s="11" t="s">
        <v>56</v>
      </c>
      <c r="AM459" s="11" t="s">
        <v>64</v>
      </c>
      <c r="AN459" s="11" t="s">
        <v>58</v>
      </c>
      <c r="AO459" s="11" t="s">
        <v>59</v>
      </c>
      <c r="AP459" s="11" t="s">
        <v>142</v>
      </c>
      <c r="AQ459" s="11" t="s">
        <v>210</v>
      </c>
    </row>
    <row r="460" customFormat="false" ht="13.8" hidden="false" customHeight="false" outlineLevel="0" collapsed="false">
      <c r="A460" s="11" t="s">
        <v>291</v>
      </c>
      <c r="B460" s="11" t="n">
        <v>32</v>
      </c>
      <c r="C460" s="11" t="s">
        <v>289</v>
      </c>
      <c r="D460" s="11" t="n">
        <v>2018</v>
      </c>
      <c r="E460" s="11" t="s">
        <v>88</v>
      </c>
      <c r="F460" s="11" t="s">
        <v>46</v>
      </c>
      <c r="G460" s="1" t="n">
        <v>8</v>
      </c>
      <c r="H460" s="1" t="n">
        <v>600</v>
      </c>
      <c r="I460" s="1" t="n">
        <f aca="false">(G460 +10) / (H460/1000)</f>
        <v>30</v>
      </c>
      <c r="J460" s="1" t="n">
        <v>7.9</v>
      </c>
      <c r="K460" s="24" t="s">
        <v>74</v>
      </c>
      <c r="L460" s="11" t="s">
        <v>89</v>
      </c>
      <c r="M460" s="11" t="s">
        <v>290</v>
      </c>
      <c r="N460" s="11" t="s">
        <v>77</v>
      </c>
      <c r="O460" s="11" t="s">
        <v>77</v>
      </c>
      <c r="P460" s="11" t="s">
        <v>91</v>
      </c>
      <c r="Q460" s="11" t="s">
        <v>78</v>
      </c>
      <c r="R460" s="11" t="n">
        <v>3</v>
      </c>
      <c r="S460" s="11" t="s">
        <v>53</v>
      </c>
      <c r="T460" s="12" t="n">
        <v>41395</v>
      </c>
      <c r="U460" s="11" t="n">
        <v>2</v>
      </c>
      <c r="V460" s="11" t="s">
        <v>106</v>
      </c>
      <c r="W460" s="11" t="n">
        <f aca="false">R460*U460</f>
        <v>6</v>
      </c>
      <c r="X460" s="2" t="n">
        <v>14.22</v>
      </c>
      <c r="Y460" s="13" t="n">
        <v>2.37</v>
      </c>
      <c r="Z460" s="13" t="n">
        <f aca="false">Y460*SQRT(AA460)</f>
        <v>4.10496041393824</v>
      </c>
      <c r="AA460" s="11" t="n">
        <v>3</v>
      </c>
      <c r="AB460" s="13" t="n">
        <v>14.48</v>
      </c>
      <c r="AC460" s="13" t="n">
        <v>2.98</v>
      </c>
      <c r="AD460" s="13" t="n">
        <f aca="false">AC460*SQRT(AE460)</f>
        <v>5.16151140655526</v>
      </c>
      <c r="AE460" s="11" t="n">
        <v>3</v>
      </c>
      <c r="AF460" s="11" t="n">
        <f aca="false">LN(AB460/X460)</f>
        <v>0.0181189625824756</v>
      </c>
      <c r="AG460" s="11" t="n">
        <f aca="false">((AD460)^2/((AB460)^2 * AE460)) + ((Z460)^2/((X460)^2 * AA460))</f>
        <v>0.0701318725856286</v>
      </c>
      <c r="AH460" s="11" t="n">
        <f aca="false">1/AG460</f>
        <v>14.2588521186146</v>
      </c>
      <c r="AI460" s="11" t="n">
        <f aca="false">AH460/3</f>
        <v>4.75295070620487</v>
      </c>
      <c r="AJ460" s="11" t="n">
        <f aca="false">AF460*AI460</f>
        <v>0.086118536002077</v>
      </c>
      <c r="AK460" s="11" t="s">
        <v>55</v>
      </c>
      <c r="AL460" s="11" t="s">
        <v>56</v>
      </c>
      <c r="AM460" s="11" t="s">
        <v>64</v>
      </c>
      <c r="AN460" s="11" t="s">
        <v>58</v>
      </c>
      <c r="AO460" s="11" t="s">
        <v>59</v>
      </c>
      <c r="AP460" s="11" t="s">
        <v>142</v>
      </c>
      <c r="AQ460" s="11" t="s">
        <v>210</v>
      </c>
    </row>
    <row r="461" customFormat="false" ht="13.8" hidden="false" customHeight="false" outlineLevel="0" collapsed="false">
      <c r="A461" s="11" t="s">
        <v>291</v>
      </c>
      <c r="B461" s="11" t="n">
        <v>32</v>
      </c>
      <c r="C461" s="11" t="s">
        <v>289</v>
      </c>
      <c r="D461" s="11" t="n">
        <v>2018</v>
      </c>
      <c r="E461" s="11" t="s">
        <v>88</v>
      </c>
      <c r="F461" s="11" t="s">
        <v>46</v>
      </c>
      <c r="G461" s="1" t="n">
        <v>8</v>
      </c>
      <c r="H461" s="1" t="n">
        <v>600</v>
      </c>
      <c r="I461" s="1" t="n">
        <f aca="false">(G461 +10) / (H461/1000)</f>
        <v>30</v>
      </c>
      <c r="J461" s="1" t="n">
        <v>7.9</v>
      </c>
      <c r="K461" s="24" t="s">
        <v>74</v>
      </c>
      <c r="L461" s="11" t="s">
        <v>89</v>
      </c>
      <c r="M461" s="11" t="s">
        <v>290</v>
      </c>
      <c r="N461" s="11" t="s">
        <v>77</v>
      </c>
      <c r="O461" s="11" t="s">
        <v>77</v>
      </c>
      <c r="P461" s="11" t="s">
        <v>91</v>
      </c>
      <c r="Q461" s="11" t="s">
        <v>78</v>
      </c>
      <c r="R461" s="11" t="n">
        <v>3</v>
      </c>
      <c r="S461" s="11" t="s">
        <v>53</v>
      </c>
      <c r="T461" s="12" t="n">
        <v>41426</v>
      </c>
      <c r="U461" s="11" t="n">
        <v>2</v>
      </c>
      <c r="V461" s="11" t="s">
        <v>106</v>
      </c>
      <c r="W461" s="11" t="n">
        <f aca="false">R461*U461</f>
        <v>6</v>
      </c>
      <c r="X461" s="2" t="n">
        <v>13.14</v>
      </c>
      <c r="Y461" s="13" t="n">
        <v>0.879999999999999</v>
      </c>
      <c r="Z461" s="13" t="n">
        <f aca="false">Y461*SQRT(AA461)</f>
        <v>1.52420471066061</v>
      </c>
      <c r="AA461" s="11" t="n">
        <v>3</v>
      </c>
      <c r="AB461" s="13" t="n">
        <v>13.81</v>
      </c>
      <c r="AC461" s="13" t="n">
        <v>0.619999999999999</v>
      </c>
      <c r="AD461" s="13" t="n">
        <f aca="false">AC461*SQRT(AE461)</f>
        <v>1.0738715006927</v>
      </c>
      <c r="AE461" s="11" t="n">
        <v>3</v>
      </c>
      <c r="AF461" s="11" t="n">
        <f aca="false">LN(AB461/X461)</f>
        <v>0.0497319543647364</v>
      </c>
      <c r="AG461" s="11" t="n">
        <f aca="false">((AD461)^2/((AB461)^2 * AE461)) + ((Z461)^2/((X461)^2 * AA461))</f>
        <v>0.00650068699615942</v>
      </c>
      <c r="AH461" s="11" t="n">
        <f aca="false">1/AG461</f>
        <v>153.829895300419</v>
      </c>
      <c r="AI461" s="11" t="n">
        <f aca="false">AH461/3</f>
        <v>51.2766317668064</v>
      </c>
      <c r="AJ461" s="11" t="n">
        <f aca="false">AF461*AI461</f>
        <v>2.55008711100421</v>
      </c>
      <c r="AK461" s="11" t="s">
        <v>55</v>
      </c>
      <c r="AL461" s="11" t="s">
        <v>56</v>
      </c>
      <c r="AM461" s="11" t="s">
        <v>64</v>
      </c>
      <c r="AN461" s="11" t="s">
        <v>58</v>
      </c>
      <c r="AO461" s="11" t="s">
        <v>59</v>
      </c>
      <c r="AP461" s="11" t="s">
        <v>142</v>
      </c>
      <c r="AQ461" s="11" t="s">
        <v>210</v>
      </c>
    </row>
    <row r="462" customFormat="false" ht="13.8" hidden="false" customHeight="false" outlineLevel="0" collapsed="false">
      <c r="A462" s="11" t="s">
        <v>291</v>
      </c>
      <c r="B462" s="11" t="n">
        <v>32</v>
      </c>
      <c r="C462" s="11" t="s">
        <v>289</v>
      </c>
      <c r="D462" s="11" t="n">
        <v>2018</v>
      </c>
      <c r="E462" s="11" t="s">
        <v>88</v>
      </c>
      <c r="F462" s="11" t="s">
        <v>46</v>
      </c>
      <c r="G462" s="1" t="n">
        <v>8</v>
      </c>
      <c r="H462" s="1" t="n">
        <v>600</v>
      </c>
      <c r="I462" s="1" t="n">
        <f aca="false">(G462 +10) / (H462/1000)</f>
        <v>30</v>
      </c>
      <c r="J462" s="1" t="n">
        <v>7.9</v>
      </c>
      <c r="K462" s="24" t="s">
        <v>74</v>
      </c>
      <c r="L462" s="11" t="s">
        <v>89</v>
      </c>
      <c r="M462" s="11" t="s">
        <v>290</v>
      </c>
      <c r="N462" s="11" t="s">
        <v>77</v>
      </c>
      <c r="O462" s="11" t="s">
        <v>77</v>
      </c>
      <c r="P462" s="11" t="s">
        <v>91</v>
      </c>
      <c r="Q462" s="11" t="s">
        <v>78</v>
      </c>
      <c r="R462" s="11" t="n">
        <v>3</v>
      </c>
      <c r="S462" s="11" t="s">
        <v>53</v>
      </c>
      <c r="T462" s="12" t="n">
        <v>41244</v>
      </c>
      <c r="U462" s="11" t="n">
        <v>2</v>
      </c>
      <c r="V462" s="11" t="s">
        <v>106</v>
      </c>
      <c r="W462" s="11" t="n">
        <f aca="false">R462*U462</f>
        <v>6</v>
      </c>
      <c r="X462" s="2" t="n">
        <v>741.46</v>
      </c>
      <c r="Y462" s="13" t="n">
        <v>144.95</v>
      </c>
      <c r="Z462" s="13" t="n">
        <f aca="false">Y462*SQRT(AA462)</f>
        <v>251.060764557109</v>
      </c>
      <c r="AA462" s="11" t="n">
        <v>3</v>
      </c>
      <c r="AB462" s="13" t="n">
        <v>674.56</v>
      </c>
      <c r="AC462" s="13" t="n">
        <v>130.09</v>
      </c>
      <c r="AD462" s="13" t="n">
        <f aca="false">AC462*SQRT(AE462)</f>
        <v>225.322489556635</v>
      </c>
      <c r="AE462" s="11" t="n">
        <v>3</v>
      </c>
      <c r="AF462" s="11" t="n">
        <f aca="false">LN(AB462/X462)</f>
        <v>-0.0945605889433551</v>
      </c>
      <c r="AG462" s="11" t="n">
        <f aca="false">((AD462)^2/((AB462)^2 * AE462)) + ((Z462)^2/((X462)^2 * AA462))</f>
        <v>0.0754091403564719</v>
      </c>
      <c r="AH462" s="11" t="n">
        <f aca="false">1/AG462</f>
        <v>13.2609919072519</v>
      </c>
      <c r="AI462" s="11" t="n">
        <f aca="false">AH462/3</f>
        <v>4.42033063575065</v>
      </c>
      <c r="AJ462" s="11" t="n">
        <f aca="false">AF462*AI462</f>
        <v>-0.417989068240937</v>
      </c>
      <c r="AK462" s="11" t="s">
        <v>55</v>
      </c>
      <c r="AL462" s="11" t="s">
        <v>56</v>
      </c>
      <c r="AM462" s="11" t="s">
        <v>127</v>
      </c>
      <c r="AN462" s="11" t="s">
        <v>58</v>
      </c>
      <c r="AO462" s="11" t="s">
        <v>59</v>
      </c>
      <c r="AP462" s="11" t="s">
        <v>142</v>
      </c>
      <c r="AQ462" s="11" t="s">
        <v>210</v>
      </c>
    </row>
    <row r="463" customFormat="false" ht="13.8" hidden="false" customHeight="false" outlineLevel="0" collapsed="false">
      <c r="A463" s="11" t="s">
        <v>291</v>
      </c>
      <c r="B463" s="11" t="n">
        <v>32</v>
      </c>
      <c r="C463" s="11" t="s">
        <v>289</v>
      </c>
      <c r="D463" s="11" t="n">
        <v>2018</v>
      </c>
      <c r="E463" s="11" t="s">
        <v>88</v>
      </c>
      <c r="F463" s="11" t="s">
        <v>46</v>
      </c>
      <c r="G463" s="1" t="n">
        <v>8</v>
      </c>
      <c r="H463" s="1" t="n">
        <v>600</v>
      </c>
      <c r="I463" s="1" t="n">
        <f aca="false">(G463 +10) / (H463/1000)</f>
        <v>30</v>
      </c>
      <c r="J463" s="1" t="n">
        <v>7.9</v>
      </c>
      <c r="K463" s="24" t="s">
        <v>74</v>
      </c>
      <c r="L463" s="11" t="s">
        <v>89</v>
      </c>
      <c r="M463" s="11" t="s">
        <v>290</v>
      </c>
      <c r="N463" s="11" t="s">
        <v>77</v>
      </c>
      <c r="O463" s="11" t="s">
        <v>77</v>
      </c>
      <c r="P463" s="11" t="s">
        <v>91</v>
      </c>
      <c r="Q463" s="11" t="s">
        <v>78</v>
      </c>
      <c r="R463" s="11" t="n">
        <v>3</v>
      </c>
      <c r="S463" s="11" t="s">
        <v>53</v>
      </c>
      <c r="T463" s="12" t="n">
        <v>41395</v>
      </c>
      <c r="U463" s="11" t="n">
        <v>2</v>
      </c>
      <c r="V463" s="11" t="s">
        <v>106</v>
      </c>
      <c r="W463" s="11" t="n">
        <f aca="false">R463*U463</f>
        <v>6</v>
      </c>
      <c r="X463" s="2" t="n">
        <v>672.71</v>
      </c>
      <c r="Y463" s="13" t="n">
        <v>96.63</v>
      </c>
      <c r="Z463" s="13" t="n">
        <f aca="false">Y463*SQRT(AA463)</f>
        <v>167.368069535381</v>
      </c>
      <c r="AA463" s="11" t="n">
        <v>3</v>
      </c>
      <c r="AB463" s="13" t="n">
        <v>553.77</v>
      </c>
      <c r="AC463" s="13" t="n">
        <v>53.9</v>
      </c>
      <c r="AD463" s="13" t="n">
        <f aca="false">AC463*SQRT(AE463)</f>
        <v>93.3575385279625</v>
      </c>
      <c r="AE463" s="11" t="n">
        <v>3</v>
      </c>
      <c r="AF463" s="11" t="n">
        <f aca="false">LN(AB463/X463)</f>
        <v>-0.194564892299971</v>
      </c>
      <c r="AG463" s="11" t="n">
        <f aca="false">((AD463)^2/((AB463)^2 * AE463)) + ((Z463)^2/((X463)^2 * AA463))</f>
        <v>0.030106955553626</v>
      </c>
      <c r="AH463" s="11" t="n">
        <f aca="false">1/AG463</f>
        <v>33.2149160089873</v>
      </c>
      <c r="AI463" s="11" t="n">
        <f aca="false">AH463/3</f>
        <v>11.0716386696624</v>
      </c>
      <c r="AJ463" s="11" t="n">
        <f aca="false">AF463*AI463</f>
        <v>-2.15415218534706</v>
      </c>
      <c r="AK463" s="11" t="s">
        <v>55</v>
      </c>
      <c r="AL463" s="11" t="s">
        <v>56</v>
      </c>
      <c r="AM463" s="11" t="s">
        <v>127</v>
      </c>
      <c r="AN463" s="11" t="s">
        <v>58</v>
      </c>
      <c r="AO463" s="11" t="s">
        <v>59</v>
      </c>
      <c r="AP463" s="11" t="s">
        <v>142</v>
      </c>
      <c r="AQ463" s="11" t="s">
        <v>210</v>
      </c>
    </row>
    <row r="464" customFormat="false" ht="13.8" hidden="false" customHeight="false" outlineLevel="0" collapsed="false">
      <c r="A464" s="11" t="s">
        <v>291</v>
      </c>
      <c r="B464" s="11" t="n">
        <v>32</v>
      </c>
      <c r="C464" s="11" t="s">
        <v>289</v>
      </c>
      <c r="D464" s="11" t="n">
        <v>2018</v>
      </c>
      <c r="E464" s="11" t="s">
        <v>88</v>
      </c>
      <c r="F464" s="11" t="s">
        <v>46</v>
      </c>
      <c r="G464" s="1" t="n">
        <v>8</v>
      </c>
      <c r="H464" s="1" t="n">
        <v>600</v>
      </c>
      <c r="I464" s="1" t="n">
        <f aca="false">(G464 +10) / (H464/1000)</f>
        <v>30</v>
      </c>
      <c r="J464" s="1" t="n">
        <v>7.9</v>
      </c>
      <c r="K464" s="24" t="s">
        <v>74</v>
      </c>
      <c r="L464" s="11" t="s">
        <v>89</v>
      </c>
      <c r="M464" s="11" t="s">
        <v>290</v>
      </c>
      <c r="N464" s="11" t="s">
        <v>77</v>
      </c>
      <c r="O464" s="11" t="s">
        <v>77</v>
      </c>
      <c r="P464" s="11" t="s">
        <v>91</v>
      </c>
      <c r="Q464" s="11" t="s">
        <v>78</v>
      </c>
      <c r="R464" s="11" t="n">
        <v>3</v>
      </c>
      <c r="S464" s="11" t="s">
        <v>53</v>
      </c>
      <c r="T464" s="12" t="n">
        <v>41426</v>
      </c>
      <c r="U464" s="11" t="n">
        <v>2</v>
      </c>
      <c r="V464" s="11" t="s">
        <v>106</v>
      </c>
      <c r="W464" s="11" t="n">
        <f aca="false">R464*U464</f>
        <v>6</v>
      </c>
      <c r="X464" s="2" t="n">
        <v>704.3</v>
      </c>
      <c r="Y464" s="13" t="n">
        <v>35.3100000000001</v>
      </c>
      <c r="Z464" s="13" t="n">
        <f aca="false">Y464*SQRT(AA464)</f>
        <v>61.1587140152572</v>
      </c>
      <c r="AA464" s="11" t="n">
        <v>3</v>
      </c>
      <c r="AB464" s="13" t="n">
        <v>663.41</v>
      </c>
      <c r="AC464" s="13" t="n">
        <v>27.88</v>
      </c>
      <c r="AD464" s="13" t="n">
        <f aca="false">AC464*SQRT(AE464)</f>
        <v>48.2895765150203</v>
      </c>
      <c r="AE464" s="11" t="n">
        <v>3</v>
      </c>
      <c r="AF464" s="11" t="n">
        <f aca="false">LN(AB464/X464)</f>
        <v>-0.0598112014900987</v>
      </c>
      <c r="AG464" s="11" t="n">
        <f aca="false">((AD464)^2/((AB464)^2 * AE464)) + ((Z464)^2/((X464)^2 * AA464))</f>
        <v>0.00427963206308734</v>
      </c>
      <c r="AH464" s="11" t="n">
        <f aca="false">1/AG464</f>
        <v>233.664947186744</v>
      </c>
      <c r="AI464" s="11" t="n">
        <f aca="false">AH464/3</f>
        <v>77.8883157289147</v>
      </c>
      <c r="AJ464" s="11" t="n">
        <f aca="false">AF464*AI464</f>
        <v>-4.65859374578654</v>
      </c>
      <c r="AK464" s="11" t="s">
        <v>55</v>
      </c>
      <c r="AL464" s="11" t="s">
        <v>56</v>
      </c>
      <c r="AM464" s="11" t="s">
        <v>127</v>
      </c>
      <c r="AN464" s="11" t="s">
        <v>58</v>
      </c>
      <c r="AO464" s="11" t="s">
        <v>59</v>
      </c>
      <c r="AP464" s="11" t="s">
        <v>142</v>
      </c>
      <c r="AQ464" s="11" t="s">
        <v>210</v>
      </c>
    </row>
    <row r="465" customFormat="false" ht="13.8" hidden="false" customHeight="false" outlineLevel="0" collapsed="false">
      <c r="A465" s="11" t="s">
        <v>292</v>
      </c>
      <c r="B465" s="11" t="n">
        <v>33</v>
      </c>
      <c r="C465" s="11" t="s">
        <v>72</v>
      </c>
      <c r="D465" s="11" t="n">
        <v>2016</v>
      </c>
      <c r="E465" s="11" t="s">
        <v>293</v>
      </c>
      <c r="F465" s="11" t="s">
        <v>46</v>
      </c>
      <c r="G465" s="1" t="n">
        <v>16</v>
      </c>
      <c r="H465" s="1" t="n">
        <v>1150</v>
      </c>
      <c r="I465" s="1" t="n">
        <f aca="false">(G465 +10) / (H465/1000)</f>
        <v>22.6086956521739</v>
      </c>
      <c r="J465" s="1" t="n">
        <v>7</v>
      </c>
      <c r="K465" s="24" t="s">
        <v>47</v>
      </c>
      <c r="L465" s="11" t="s">
        <v>75</v>
      </c>
      <c r="M465" s="11" t="s">
        <v>76</v>
      </c>
      <c r="N465" s="11" t="s">
        <v>50</v>
      </c>
      <c r="O465" s="11" t="s">
        <v>50</v>
      </c>
      <c r="P465" s="11" t="s">
        <v>51</v>
      </c>
      <c r="Q465" s="11" t="s">
        <v>78</v>
      </c>
      <c r="R465" s="11" t="n">
        <v>2</v>
      </c>
      <c r="S465" s="11" t="s">
        <v>53</v>
      </c>
      <c r="T465" s="12" t="n">
        <v>41395</v>
      </c>
      <c r="U465" s="11" t="n">
        <v>3</v>
      </c>
      <c r="V465" s="11" t="s">
        <v>106</v>
      </c>
      <c r="W465" s="11" t="n">
        <f aca="false">R465*U465</f>
        <v>6</v>
      </c>
      <c r="X465" s="20" t="n">
        <v>62500000000</v>
      </c>
      <c r="Y465" s="20" t="n">
        <v>16300000000</v>
      </c>
      <c r="Z465" s="20" t="n">
        <f aca="false">Y465*SQRT(AA465)</f>
        <v>28232428163.3727</v>
      </c>
      <c r="AA465" s="11" t="n">
        <v>3</v>
      </c>
      <c r="AB465" s="26" t="n">
        <v>52500000000</v>
      </c>
      <c r="AC465" s="20" t="n">
        <v>12000000000</v>
      </c>
      <c r="AD465" s="20" t="n">
        <f aca="false">AC465*SQRT(AE465)</f>
        <v>20784609690.8265</v>
      </c>
      <c r="AE465" s="11" t="n">
        <v>3</v>
      </c>
      <c r="AF465" s="11" t="n">
        <f aca="false">LN(AB465/X465)</f>
        <v>-0.174353387144778</v>
      </c>
      <c r="AG465" s="11" t="n">
        <f aca="false">((AD465)^2/((AB465)^2 * AE465)) + ((Z465)^2/((X465)^2 * AA465))</f>
        <v>0.120261537959184</v>
      </c>
      <c r="AH465" s="11" t="n">
        <f aca="false">1/AG465</f>
        <v>8.31521047352141</v>
      </c>
      <c r="AI465" s="11" t="n">
        <f aca="false">AH465/2</f>
        <v>4.15760523676071</v>
      </c>
      <c r="AJ465" s="11" t="n">
        <f aca="false">AF465*AI465</f>
        <v>-0.724892555440096</v>
      </c>
      <c r="AK465" s="11" t="s">
        <v>256</v>
      </c>
      <c r="AL465" s="11" t="s">
        <v>149</v>
      </c>
      <c r="AM465" s="11" t="s">
        <v>57</v>
      </c>
      <c r="AN465" s="11" t="s">
        <v>58</v>
      </c>
      <c r="AO465" s="11" t="s">
        <v>93</v>
      </c>
      <c r="AP465" s="11" t="s">
        <v>128</v>
      </c>
      <c r="AQ465" s="11" t="s">
        <v>294</v>
      </c>
    </row>
    <row r="466" customFormat="false" ht="13.8" hidden="false" customHeight="false" outlineLevel="0" collapsed="false">
      <c r="A466" s="11" t="s">
        <v>292</v>
      </c>
      <c r="B466" s="11" t="n">
        <v>33</v>
      </c>
      <c r="C466" s="11" t="s">
        <v>72</v>
      </c>
      <c r="D466" s="11" t="n">
        <v>2016</v>
      </c>
      <c r="E466" s="11" t="s">
        <v>293</v>
      </c>
      <c r="F466" s="11" t="s">
        <v>110</v>
      </c>
      <c r="G466" s="1" t="n">
        <v>16</v>
      </c>
      <c r="H466" s="1" t="n">
        <v>1150</v>
      </c>
      <c r="I466" s="1" t="n">
        <f aca="false">(G466 +10) / (H466/1000)</f>
        <v>22.6086956521739</v>
      </c>
      <c r="J466" s="1" t="n">
        <v>7</v>
      </c>
      <c r="K466" s="24" t="s">
        <v>47</v>
      </c>
      <c r="L466" s="11" t="s">
        <v>75</v>
      </c>
      <c r="M466" s="11" t="s">
        <v>76</v>
      </c>
      <c r="N466" s="11" t="s">
        <v>50</v>
      </c>
      <c r="O466" s="11" t="s">
        <v>50</v>
      </c>
      <c r="P466" s="11" t="s">
        <v>51</v>
      </c>
      <c r="Q466" s="11" t="s">
        <v>78</v>
      </c>
      <c r="R466" s="11" t="n">
        <v>2</v>
      </c>
      <c r="S466" s="11" t="s">
        <v>53</v>
      </c>
      <c r="T466" s="12" t="n">
        <v>41395</v>
      </c>
      <c r="U466" s="11" t="n">
        <v>3</v>
      </c>
      <c r="V466" s="11" t="s">
        <v>106</v>
      </c>
      <c r="W466" s="11" t="n">
        <f aca="false">R466*U466</f>
        <v>6</v>
      </c>
      <c r="X466" s="27" t="n">
        <v>102000000000</v>
      </c>
      <c r="Y466" s="21" t="n">
        <v>13000000000</v>
      </c>
      <c r="Z466" s="20" t="n">
        <f aca="false">Y466*SQRT(AA466)</f>
        <v>22516660498.3954</v>
      </c>
      <c r="AA466" s="15" t="n">
        <v>3</v>
      </c>
      <c r="AB466" s="26" t="n">
        <v>80300000000</v>
      </c>
      <c r="AC466" s="20" t="n">
        <v>18400000000</v>
      </c>
      <c r="AD466" s="20" t="n">
        <f aca="false">AC466*SQRT(AE466)</f>
        <v>31869734859.2673</v>
      </c>
      <c r="AE466" s="11" t="n">
        <v>3</v>
      </c>
      <c r="AF466" s="11" t="n">
        <f aca="false">LN(AB466/X466)</f>
        <v>-0.239203192331555</v>
      </c>
      <c r="AG466" s="11" t="n">
        <f aca="false">((AD466)^2/((AB466)^2 * AE466)) + ((Z466)^2/((X466)^2 * AA466))</f>
        <v>0.0687492230151498</v>
      </c>
      <c r="AH466" s="11" t="n">
        <f aca="false">1/AG466</f>
        <v>14.5456189341898</v>
      </c>
      <c r="AI466" s="11" t="n">
        <f aca="false">AH466/2</f>
        <v>7.2728094670949</v>
      </c>
      <c r="AJ466" s="11" t="n">
        <f aca="false">AF466*AI466</f>
        <v>-1.73967924174826</v>
      </c>
      <c r="AK466" s="11" t="s">
        <v>256</v>
      </c>
      <c r="AL466" s="11" t="s">
        <v>149</v>
      </c>
      <c r="AM466" s="11" t="s">
        <v>57</v>
      </c>
      <c r="AN466" s="11" t="s">
        <v>58</v>
      </c>
      <c r="AO466" s="11" t="s">
        <v>93</v>
      </c>
      <c r="AP466" s="11" t="s">
        <v>128</v>
      </c>
      <c r="AQ466" s="11" t="s">
        <v>294</v>
      </c>
    </row>
    <row r="467" customFormat="false" ht="13.8" hidden="false" customHeight="false" outlineLevel="0" collapsed="false">
      <c r="A467" s="11" t="s">
        <v>292</v>
      </c>
      <c r="B467" s="11" t="n">
        <v>33</v>
      </c>
      <c r="C467" s="11" t="s">
        <v>72</v>
      </c>
      <c r="D467" s="11" t="n">
        <v>2016</v>
      </c>
      <c r="E467" s="11" t="s">
        <v>293</v>
      </c>
      <c r="F467" s="11" t="s">
        <v>46</v>
      </c>
      <c r="G467" s="1" t="n">
        <v>16</v>
      </c>
      <c r="H467" s="1" t="n">
        <v>1150</v>
      </c>
      <c r="I467" s="1" t="n">
        <f aca="false">(G467 +10) / (H467/1000)</f>
        <v>22.6086956521739</v>
      </c>
      <c r="J467" s="1" t="n">
        <v>7</v>
      </c>
      <c r="K467" s="24" t="s">
        <v>47</v>
      </c>
      <c r="L467" s="11" t="s">
        <v>75</v>
      </c>
      <c r="M467" s="11" t="s">
        <v>76</v>
      </c>
      <c r="N467" s="11" t="s">
        <v>50</v>
      </c>
      <c r="O467" s="11" t="s">
        <v>50</v>
      </c>
      <c r="P467" s="11" t="s">
        <v>51</v>
      </c>
      <c r="Q467" s="11" t="s">
        <v>78</v>
      </c>
      <c r="R467" s="11" t="n">
        <v>2</v>
      </c>
      <c r="S467" s="11" t="s">
        <v>53</v>
      </c>
      <c r="T467" s="12" t="n">
        <v>41395</v>
      </c>
      <c r="U467" s="11" t="n">
        <v>3</v>
      </c>
      <c r="V467" s="11" t="s">
        <v>106</v>
      </c>
      <c r="W467" s="11" t="n">
        <f aca="false">R467*U467</f>
        <v>6</v>
      </c>
      <c r="X467" s="20" t="n">
        <v>100000000</v>
      </c>
      <c r="Y467" s="20" t="n">
        <v>15000000</v>
      </c>
      <c r="Z467" s="20" t="n">
        <f aca="false">Y467*SQRT(AA467)</f>
        <v>25980762.1135332</v>
      </c>
      <c r="AA467" s="11" t="n">
        <v>3</v>
      </c>
      <c r="AB467" s="26" t="n">
        <v>68000000</v>
      </c>
      <c r="AC467" s="20" t="n">
        <v>9200000</v>
      </c>
      <c r="AD467" s="20" t="n">
        <f aca="false">AC467*SQRT(AE467)</f>
        <v>15934867.4296337</v>
      </c>
      <c r="AE467" s="11" t="n">
        <v>3</v>
      </c>
      <c r="AF467" s="11" t="n">
        <f aca="false">LN(AB467/X467)</f>
        <v>-0.385662480811985</v>
      </c>
      <c r="AG467" s="11" t="n">
        <f aca="false">((AD467)^2/((AB467)^2 * AE467)) + ((Z467)^2/((X467)^2 * AA467))</f>
        <v>0.0408044982698962</v>
      </c>
      <c r="AH467" s="11" t="n">
        <f aca="false">1/AG467</f>
        <v>24.5071019715921</v>
      </c>
      <c r="AI467" s="11" t="n">
        <f aca="false">AH467/2</f>
        <v>12.2535509857961</v>
      </c>
      <c r="AJ467" s="11" t="n">
        <f aca="false">AF467*AI467</f>
        <v>-4.72573487193825</v>
      </c>
      <c r="AK467" s="11" t="s">
        <v>256</v>
      </c>
      <c r="AL467" s="11" t="s">
        <v>149</v>
      </c>
      <c r="AM467" s="11" t="s">
        <v>64</v>
      </c>
      <c r="AN467" s="11" t="s">
        <v>58</v>
      </c>
      <c r="AO467" s="11" t="s">
        <v>93</v>
      </c>
      <c r="AP467" s="11" t="s">
        <v>128</v>
      </c>
      <c r="AQ467" s="11" t="s">
        <v>294</v>
      </c>
    </row>
    <row r="468" customFormat="false" ht="13.8" hidden="false" customHeight="false" outlineLevel="0" collapsed="false">
      <c r="A468" s="11" t="s">
        <v>292</v>
      </c>
      <c r="B468" s="11" t="n">
        <v>33</v>
      </c>
      <c r="C468" s="11" t="s">
        <v>72</v>
      </c>
      <c r="D468" s="11" t="n">
        <v>2016</v>
      </c>
      <c r="E468" s="11" t="s">
        <v>293</v>
      </c>
      <c r="F468" s="11" t="s">
        <v>110</v>
      </c>
      <c r="G468" s="1" t="n">
        <v>16</v>
      </c>
      <c r="H468" s="1" t="n">
        <v>1150</v>
      </c>
      <c r="I468" s="1" t="n">
        <f aca="false">(G468 +10) / (H468/1000)</f>
        <v>22.6086956521739</v>
      </c>
      <c r="J468" s="1" t="n">
        <v>7</v>
      </c>
      <c r="K468" s="24" t="s">
        <v>47</v>
      </c>
      <c r="L468" s="11" t="s">
        <v>75</v>
      </c>
      <c r="M468" s="11" t="s">
        <v>76</v>
      </c>
      <c r="N468" s="11" t="s">
        <v>50</v>
      </c>
      <c r="O468" s="11" t="s">
        <v>50</v>
      </c>
      <c r="P468" s="11" t="s">
        <v>51</v>
      </c>
      <c r="Q468" s="11" t="s">
        <v>78</v>
      </c>
      <c r="R468" s="11" t="n">
        <v>2</v>
      </c>
      <c r="S468" s="11" t="s">
        <v>53</v>
      </c>
      <c r="T468" s="12" t="n">
        <v>41395</v>
      </c>
      <c r="U468" s="11" t="n">
        <v>3</v>
      </c>
      <c r="V468" s="11" t="s">
        <v>106</v>
      </c>
      <c r="W468" s="11" t="n">
        <f aca="false">R468*U468</f>
        <v>6</v>
      </c>
      <c r="X468" s="27" t="n">
        <v>137000000</v>
      </c>
      <c r="Y468" s="21" t="n">
        <v>15000000</v>
      </c>
      <c r="Z468" s="20" t="n">
        <f aca="false">Y468*SQRT(AA468)</f>
        <v>25980762.1135332</v>
      </c>
      <c r="AA468" s="15" t="n">
        <v>3</v>
      </c>
      <c r="AB468" s="26" t="n">
        <v>75500000</v>
      </c>
      <c r="AC468" s="20" t="n">
        <v>8000000</v>
      </c>
      <c r="AD468" s="20" t="n">
        <f aca="false">AC468*SQRT(AE468)</f>
        <v>13856406.460551</v>
      </c>
      <c r="AE468" s="11" t="n">
        <v>3</v>
      </c>
      <c r="AF468" s="11" t="n">
        <f aca="false">LN(AB468/X468)</f>
        <v>-0.595848269573146</v>
      </c>
      <c r="AG468" s="11" t="n">
        <f aca="false">((AD468)^2/((AB468)^2 * AE468)) + ((Z468)^2/((X468)^2 * AA468))</f>
        <v>0.0232154300474781</v>
      </c>
      <c r="AH468" s="11" t="n">
        <f aca="false">1/AG468</f>
        <v>43.0747997325438</v>
      </c>
      <c r="AI468" s="11" t="n">
        <f aca="false">AH468/2</f>
        <v>21.5373998662719</v>
      </c>
      <c r="AJ468" s="11" t="n">
        <f aca="false">AF468*AI468</f>
        <v>-12.833022441423</v>
      </c>
      <c r="AK468" s="11" t="s">
        <v>256</v>
      </c>
      <c r="AL468" s="11" t="s">
        <v>149</v>
      </c>
      <c r="AM468" s="11" t="s">
        <v>64</v>
      </c>
      <c r="AN468" s="11" t="s">
        <v>58</v>
      </c>
      <c r="AO468" s="11" t="s">
        <v>93</v>
      </c>
      <c r="AP468" s="11" t="s">
        <v>128</v>
      </c>
      <c r="AQ468" s="11" t="s">
        <v>294</v>
      </c>
    </row>
    <row r="469" customFormat="false" ht="13.8" hidden="false" customHeight="false" outlineLevel="0" collapsed="false">
      <c r="A469" s="11" t="s">
        <v>295</v>
      </c>
      <c r="B469" s="11" t="n">
        <v>34</v>
      </c>
      <c r="C469" s="11" t="s">
        <v>296</v>
      </c>
      <c r="D469" s="11" t="n">
        <v>1999</v>
      </c>
      <c r="E469" s="11" t="s">
        <v>297</v>
      </c>
      <c r="F469" s="11" t="s">
        <v>46</v>
      </c>
      <c r="G469" s="11" t="n">
        <v>10.8</v>
      </c>
      <c r="H469" s="11" t="n">
        <v>583.6</v>
      </c>
      <c r="I469" s="1" t="n">
        <f aca="false">(G469 +10) / (H469/1000)</f>
        <v>35.6408498971899</v>
      </c>
      <c r="J469" s="1" t="n">
        <v>6.4</v>
      </c>
      <c r="K469" s="11" t="s">
        <v>102</v>
      </c>
      <c r="L469" s="11" t="s">
        <v>89</v>
      </c>
      <c r="M469" s="11" t="s">
        <v>197</v>
      </c>
      <c r="N469" s="11" t="s">
        <v>50</v>
      </c>
      <c r="O469" s="11" t="s">
        <v>50</v>
      </c>
      <c r="P469" s="11" t="s">
        <v>198</v>
      </c>
      <c r="Q469" s="11" t="s">
        <v>198</v>
      </c>
      <c r="R469" s="11" t="n">
        <v>2</v>
      </c>
      <c r="S469" s="11" t="s">
        <v>53</v>
      </c>
      <c r="T469" s="12" t="s">
        <v>298</v>
      </c>
      <c r="U469" s="11" t="n">
        <v>0.75</v>
      </c>
      <c r="V469" s="11" t="s">
        <v>106</v>
      </c>
      <c r="W469" s="11" t="n">
        <f aca="false">R469*U469</f>
        <v>1.5</v>
      </c>
      <c r="X469" s="13" t="n">
        <v>3.43</v>
      </c>
      <c r="Y469" s="13" t="n">
        <v>0.28</v>
      </c>
      <c r="Z469" s="13" t="n">
        <f aca="false">Y469*SQRT(AA469)</f>
        <v>1.1879393923934</v>
      </c>
      <c r="AA469" s="11" t="n">
        <v>18</v>
      </c>
      <c r="AB469" s="13" t="n">
        <v>3.56</v>
      </c>
      <c r="AC469" s="13" t="n">
        <v>0.26</v>
      </c>
      <c r="AD469" s="13" t="n">
        <f aca="false">AC469*SQRT(AE469)</f>
        <v>1.10308657865101</v>
      </c>
      <c r="AE469" s="11" t="n">
        <v>18</v>
      </c>
      <c r="AF469" s="11" t="n">
        <f aca="false">LN(AB469/X469)</f>
        <v>0.0372002836860905</v>
      </c>
      <c r="AG469" s="11" t="n">
        <f aca="false">((AD469)^2/((AB469)^2 * AE469)) + ((Z469)^2/((X469)^2 * AA469))</f>
        <v>0.011997812530349</v>
      </c>
      <c r="AH469" s="11" t="n">
        <f aca="false">1/AG469</f>
        <v>83.3485268644143</v>
      </c>
      <c r="AI469" s="11" t="n">
        <f aca="false">AH469</f>
        <v>83.3485268644143</v>
      </c>
      <c r="AJ469" s="11" t="n">
        <f aca="false">AF469*AI469</f>
        <v>3.10058884417395</v>
      </c>
      <c r="AK469" s="11" t="s">
        <v>55</v>
      </c>
      <c r="AL469" s="11" t="s">
        <v>56</v>
      </c>
      <c r="AM469" s="11" t="s">
        <v>57</v>
      </c>
      <c r="AN469" s="11" t="s">
        <v>200</v>
      </c>
      <c r="AO469" s="11" t="s">
        <v>59</v>
      </c>
      <c r="AP469" s="11" t="s">
        <v>191</v>
      </c>
      <c r="AQ469" s="11" t="s">
        <v>299</v>
      </c>
    </row>
    <row r="470" customFormat="false" ht="13.8" hidden="false" customHeight="false" outlineLevel="0" collapsed="false">
      <c r="A470" s="11" t="s">
        <v>295</v>
      </c>
      <c r="B470" s="11" t="n">
        <v>34</v>
      </c>
      <c r="C470" s="11" t="s">
        <v>296</v>
      </c>
      <c r="D470" s="11" t="n">
        <v>1999</v>
      </c>
      <c r="E470" s="11" t="s">
        <v>297</v>
      </c>
      <c r="F470" s="11" t="s">
        <v>46</v>
      </c>
      <c r="G470" s="11" t="n">
        <v>10.8</v>
      </c>
      <c r="H470" s="11" t="n">
        <v>583.6</v>
      </c>
      <c r="I470" s="1" t="n">
        <f aca="false">(G470 +10) / (H470/1000)</f>
        <v>35.6408498971899</v>
      </c>
      <c r="J470" s="1" t="n">
        <v>6.4</v>
      </c>
      <c r="K470" s="11" t="s">
        <v>102</v>
      </c>
      <c r="L470" s="11" t="s">
        <v>89</v>
      </c>
      <c r="M470" s="11" t="s">
        <v>197</v>
      </c>
      <c r="N470" s="11" t="s">
        <v>50</v>
      </c>
      <c r="O470" s="11" t="s">
        <v>50</v>
      </c>
      <c r="P470" s="11" t="s">
        <v>198</v>
      </c>
      <c r="Q470" s="11" t="s">
        <v>198</v>
      </c>
      <c r="R470" s="11" t="n">
        <v>2</v>
      </c>
      <c r="S470" s="11" t="s">
        <v>53</v>
      </c>
      <c r="T470" s="12" t="s">
        <v>298</v>
      </c>
      <c r="U470" s="11" t="n">
        <v>0.75</v>
      </c>
      <c r="V470" s="11" t="s">
        <v>106</v>
      </c>
      <c r="W470" s="11" t="n">
        <f aca="false">R470*U470</f>
        <v>1.5</v>
      </c>
      <c r="X470" s="13" t="n">
        <v>0.13</v>
      </c>
      <c r="Y470" s="13" t="n">
        <v>0.02</v>
      </c>
      <c r="Z470" s="13" t="n">
        <f aca="false">Y470*SQRT(AA470)</f>
        <v>0.0848528137423857</v>
      </c>
      <c r="AA470" s="11" t="n">
        <v>18</v>
      </c>
      <c r="AB470" s="13" t="n">
        <v>0.13</v>
      </c>
      <c r="AC470" s="13" t="n">
        <v>0.03</v>
      </c>
      <c r="AD470" s="13" t="n">
        <f aca="false">AC470*SQRT(AE470)</f>
        <v>0.127279220613579</v>
      </c>
      <c r="AE470" s="11" t="n">
        <v>18</v>
      </c>
      <c r="AF470" s="11" t="n">
        <f aca="false">LN(AB470/X470)</f>
        <v>0</v>
      </c>
      <c r="AG470" s="11" t="n">
        <f aca="false">((AD470)^2/((AB470)^2 * AE470)) + ((Z470)^2/((X470)^2 * AA470))</f>
        <v>0.0769230769230769</v>
      </c>
      <c r="AH470" s="11" t="n">
        <f aca="false">1/AG470</f>
        <v>13</v>
      </c>
      <c r="AI470" s="11" t="n">
        <f aca="false">AH470</f>
        <v>13</v>
      </c>
      <c r="AJ470" s="11" t="n">
        <f aca="false">AF470*AI470</f>
        <v>0</v>
      </c>
      <c r="AK470" s="11" t="s">
        <v>55</v>
      </c>
      <c r="AL470" s="11" t="s">
        <v>56</v>
      </c>
      <c r="AM470" s="11" t="s">
        <v>64</v>
      </c>
      <c r="AN470" s="11" t="s">
        <v>200</v>
      </c>
      <c r="AO470" s="11" t="s">
        <v>59</v>
      </c>
      <c r="AP470" s="11" t="s">
        <v>191</v>
      </c>
      <c r="AQ470" s="11" t="s">
        <v>299</v>
      </c>
    </row>
    <row r="471" customFormat="false" ht="13.8" hidden="false" customHeight="false" outlineLevel="0" collapsed="false">
      <c r="A471" s="11" t="s">
        <v>295</v>
      </c>
      <c r="B471" s="11" t="n">
        <v>34</v>
      </c>
      <c r="C471" s="11" t="s">
        <v>296</v>
      </c>
      <c r="D471" s="11" t="n">
        <v>1999</v>
      </c>
      <c r="E471" s="11" t="s">
        <v>297</v>
      </c>
      <c r="F471" s="11" t="s">
        <v>46</v>
      </c>
      <c r="G471" s="11" t="n">
        <v>10.8</v>
      </c>
      <c r="H471" s="11" t="n">
        <v>583.6</v>
      </c>
      <c r="I471" s="1" t="n">
        <f aca="false">(G471 +10) / (H471/1000)</f>
        <v>35.6408498971899</v>
      </c>
      <c r="J471" s="1" t="n">
        <v>6.4</v>
      </c>
      <c r="K471" s="11" t="s">
        <v>102</v>
      </c>
      <c r="L471" s="11" t="s">
        <v>89</v>
      </c>
      <c r="M471" s="11" t="s">
        <v>197</v>
      </c>
      <c r="N471" s="11" t="s">
        <v>50</v>
      </c>
      <c r="O471" s="11" t="s">
        <v>50</v>
      </c>
      <c r="P471" s="11" t="s">
        <v>198</v>
      </c>
      <c r="Q471" s="11" t="s">
        <v>198</v>
      </c>
      <c r="R471" s="11" t="n">
        <v>2</v>
      </c>
      <c r="S471" s="11" t="s">
        <v>53</v>
      </c>
      <c r="T471" s="12" t="s">
        <v>298</v>
      </c>
      <c r="U471" s="11" t="n">
        <v>0.75</v>
      </c>
      <c r="V471" s="11" t="s">
        <v>106</v>
      </c>
      <c r="W471" s="11" t="n">
        <f aca="false">R471*U471</f>
        <v>1.5</v>
      </c>
      <c r="X471" s="13" t="n">
        <v>9.49</v>
      </c>
      <c r="Y471" s="13" t="n">
        <v>0.62</v>
      </c>
      <c r="Z471" s="13" t="n">
        <f aca="false">Y471*SQRT(AA471)</f>
        <v>2.63043722601396</v>
      </c>
      <c r="AA471" s="11" t="n">
        <v>18</v>
      </c>
      <c r="AB471" s="13" t="n">
        <v>10.49</v>
      </c>
      <c r="AC471" s="13" t="n">
        <v>0.68</v>
      </c>
      <c r="AD471" s="13" t="n">
        <f aca="false">AC471*SQRT(AE471)</f>
        <v>2.88499566724111</v>
      </c>
      <c r="AE471" s="11" t="n">
        <v>18</v>
      </c>
      <c r="AF471" s="11" t="n">
        <f aca="false">LN(AB471/X471)</f>
        <v>0.100183809786369</v>
      </c>
      <c r="AG471" s="11" t="n">
        <f aca="false">((AD471)^2/((AB471)^2 * AE471)) + ((Z471)^2/((X471)^2 * AA471))</f>
        <v>0.00847036536689748</v>
      </c>
      <c r="AH471" s="11" t="n">
        <f aca="false">1/AG471</f>
        <v>118.058661779578</v>
      </c>
      <c r="AI471" s="11" t="n">
        <f aca="false">AH471</f>
        <v>118.058661779578</v>
      </c>
      <c r="AJ471" s="11" t="n">
        <f aca="false">AF471*AI471</f>
        <v>11.8275665153585</v>
      </c>
      <c r="AK471" s="11" t="s">
        <v>55</v>
      </c>
      <c r="AL471" s="11" t="s">
        <v>56</v>
      </c>
      <c r="AM471" s="11" t="s">
        <v>127</v>
      </c>
      <c r="AN471" s="11" t="s">
        <v>200</v>
      </c>
      <c r="AO471" s="11" t="s">
        <v>59</v>
      </c>
      <c r="AP471" s="11" t="s">
        <v>191</v>
      </c>
      <c r="AQ471" s="11" t="s">
        <v>299</v>
      </c>
    </row>
    <row r="472" customFormat="false" ht="13.8" hidden="false" customHeight="false" outlineLevel="0" collapsed="false">
      <c r="A472" s="11" t="s">
        <v>300</v>
      </c>
      <c r="B472" s="11" t="n">
        <v>35</v>
      </c>
      <c r="C472" s="11" t="s">
        <v>301</v>
      </c>
      <c r="D472" s="11" t="n">
        <v>2010</v>
      </c>
      <c r="E472" s="11" t="s">
        <v>101</v>
      </c>
      <c r="F472" s="11" t="s">
        <v>46</v>
      </c>
      <c r="G472" s="1" t="n">
        <v>7.5</v>
      </c>
      <c r="H472" s="1" t="n">
        <v>818</v>
      </c>
      <c r="I472" s="1" t="n">
        <f aca="false">(G472 +10) / (H472/1000)</f>
        <v>21.3936430317848</v>
      </c>
      <c r="J472" s="1" t="n">
        <v>7.6</v>
      </c>
      <c r="K472" s="11" t="s">
        <v>74</v>
      </c>
      <c r="L472" s="11" t="s">
        <v>89</v>
      </c>
      <c r="M472" s="11" t="s">
        <v>302</v>
      </c>
      <c r="N472" s="11" t="s">
        <v>50</v>
      </c>
      <c r="O472" s="11" t="s">
        <v>77</v>
      </c>
      <c r="P472" s="11" t="s">
        <v>104</v>
      </c>
      <c r="Q472" s="11" t="s">
        <v>78</v>
      </c>
      <c r="R472" s="11" t="n">
        <v>1.4</v>
      </c>
      <c r="S472" s="11" t="s">
        <v>79</v>
      </c>
      <c r="T472" s="12" t="n">
        <v>39173</v>
      </c>
      <c r="U472" s="11" t="n">
        <v>1</v>
      </c>
      <c r="V472" s="11" t="s">
        <v>106</v>
      </c>
      <c r="W472" s="11" t="n">
        <f aca="false">R472*U472</f>
        <v>1.4</v>
      </c>
      <c r="X472" s="13" t="n">
        <v>0.8</v>
      </c>
      <c r="Y472" s="13" t="n">
        <v>0.0800000000000001</v>
      </c>
      <c r="Z472" s="13" t="n">
        <f aca="false">Y472*SQRT(AA472)</f>
        <v>0.357770876399967</v>
      </c>
      <c r="AA472" s="11" t="n">
        <v>20</v>
      </c>
      <c r="AB472" s="13" t="n">
        <v>0.8</v>
      </c>
      <c r="AC472" s="13" t="n">
        <v>0.08</v>
      </c>
      <c r="AD472" s="13" t="n">
        <f aca="false">AC472*SQRT(AE472)</f>
        <v>0.50596442562694</v>
      </c>
      <c r="AE472" s="11" t="n">
        <v>40</v>
      </c>
      <c r="AF472" s="11" t="n">
        <f aca="false">LN(AB472/X472)</f>
        <v>0</v>
      </c>
      <c r="AG472" s="11" t="n">
        <f aca="false">((AD472)^2/((AB472)^2 * AE472)) + ((Z472)^2/((X472)^2 * AA472))</f>
        <v>0.02</v>
      </c>
      <c r="AH472" s="11" t="n">
        <f aca="false">1/AG472</f>
        <v>50</v>
      </c>
      <c r="AI472" s="11" t="n">
        <f aca="false">AH472/7</f>
        <v>7.14285714285714</v>
      </c>
      <c r="AJ472" s="11" t="n">
        <f aca="false">AF472*AI472</f>
        <v>0</v>
      </c>
      <c r="AK472" s="11" t="s">
        <v>221</v>
      </c>
      <c r="AL472" s="11" t="s">
        <v>69</v>
      </c>
      <c r="AM472" s="11" t="s">
        <v>70</v>
      </c>
      <c r="AN472" s="11" t="s">
        <v>58</v>
      </c>
      <c r="AO472" s="11" t="s">
        <v>93</v>
      </c>
      <c r="AP472" s="11" t="s">
        <v>97</v>
      </c>
      <c r="AQ472" s="11" t="s">
        <v>210</v>
      </c>
    </row>
    <row r="473" customFormat="false" ht="13.8" hidden="false" customHeight="false" outlineLevel="0" collapsed="false">
      <c r="A473" s="11" t="s">
        <v>300</v>
      </c>
      <c r="B473" s="11" t="n">
        <v>35</v>
      </c>
      <c r="C473" s="11" t="s">
        <v>301</v>
      </c>
      <c r="D473" s="11" t="n">
        <v>2010</v>
      </c>
      <c r="E473" s="11" t="s">
        <v>101</v>
      </c>
      <c r="F473" s="11" t="s">
        <v>46</v>
      </c>
      <c r="G473" s="1" t="n">
        <v>7.5</v>
      </c>
      <c r="H473" s="1" t="n">
        <v>818</v>
      </c>
      <c r="I473" s="1" t="n">
        <f aca="false">(G473 +10) / (H473/1000)</f>
        <v>21.3936430317848</v>
      </c>
      <c r="J473" s="1" t="n">
        <v>7.6</v>
      </c>
      <c r="K473" s="11" t="s">
        <v>74</v>
      </c>
      <c r="L473" s="11" t="s">
        <v>89</v>
      </c>
      <c r="M473" s="11" t="s">
        <v>302</v>
      </c>
      <c r="N473" s="11" t="s">
        <v>50</v>
      </c>
      <c r="O473" s="11" t="s">
        <v>77</v>
      </c>
      <c r="P473" s="11" t="s">
        <v>104</v>
      </c>
      <c r="Q473" s="11" t="s">
        <v>78</v>
      </c>
      <c r="R473" s="11" t="n">
        <v>1.4</v>
      </c>
      <c r="S473" s="11" t="s">
        <v>79</v>
      </c>
      <c r="T473" s="12" t="n">
        <v>39203</v>
      </c>
      <c r="U473" s="11" t="n">
        <v>1</v>
      </c>
      <c r="V473" s="11" t="s">
        <v>106</v>
      </c>
      <c r="W473" s="11" t="n">
        <f aca="false">R473*U473</f>
        <v>1.4</v>
      </c>
      <c r="X473" s="13" t="n">
        <v>0.51</v>
      </c>
      <c r="Y473" s="13" t="n">
        <v>0.05</v>
      </c>
      <c r="Z473" s="13" t="n">
        <f aca="false">Y473*SQRT(AA473)</f>
        <v>0.223606797749979</v>
      </c>
      <c r="AA473" s="11" t="n">
        <v>20</v>
      </c>
      <c r="AB473" s="13" t="n">
        <v>0.73</v>
      </c>
      <c r="AC473" s="13" t="n">
        <v>0.05</v>
      </c>
      <c r="AD473" s="13" t="n">
        <f aca="false">AC473*SQRT(AE473)</f>
        <v>0.316227766016838</v>
      </c>
      <c r="AE473" s="11" t="n">
        <v>40</v>
      </c>
      <c r="AF473" s="11" t="n">
        <f aca="false">LN(AB473/X473)</f>
        <v>0.358633808424065</v>
      </c>
      <c r="AG473" s="11" t="n">
        <f aca="false">((AD473)^2/((AB473)^2 * AE473)) + ((Z473)^2/((X473)^2 * AA473))</f>
        <v>0.0143029995031286</v>
      </c>
      <c r="AH473" s="11" t="n">
        <f aca="false">1/AG473</f>
        <v>69.9154047919293</v>
      </c>
      <c r="AI473" s="11" t="n">
        <f aca="false">AH473/7</f>
        <v>9.98791497027562</v>
      </c>
      <c r="AJ473" s="11" t="n">
        <f aca="false">AF473*AI473</f>
        <v>3.58200398400568</v>
      </c>
      <c r="AK473" s="11" t="s">
        <v>221</v>
      </c>
      <c r="AL473" s="11" t="s">
        <v>69</v>
      </c>
      <c r="AM473" s="11" t="s">
        <v>70</v>
      </c>
      <c r="AN473" s="11" t="s">
        <v>58</v>
      </c>
      <c r="AO473" s="11" t="s">
        <v>93</v>
      </c>
      <c r="AP473" s="11" t="s">
        <v>97</v>
      </c>
      <c r="AQ473" s="11" t="s">
        <v>210</v>
      </c>
    </row>
    <row r="474" customFormat="false" ht="13.8" hidden="false" customHeight="false" outlineLevel="0" collapsed="false">
      <c r="A474" s="11" t="s">
        <v>300</v>
      </c>
      <c r="B474" s="11" t="n">
        <v>35</v>
      </c>
      <c r="C474" s="11" t="s">
        <v>301</v>
      </c>
      <c r="D474" s="11" t="n">
        <v>2010</v>
      </c>
      <c r="E474" s="11" t="s">
        <v>101</v>
      </c>
      <c r="F474" s="11" t="s">
        <v>46</v>
      </c>
      <c r="G474" s="1" t="n">
        <v>7.5</v>
      </c>
      <c r="H474" s="1" t="n">
        <v>818</v>
      </c>
      <c r="I474" s="1" t="n">
        <f aca="false">(G474 +10) / (H474/1000)</f>
        <v>21.3936430317848</v>
      </c>
      <c r="J474" s="1" t="n">
        <v>7.6</v>
      </c>
      <c r="K474" s="11" t="s">
        <v>74</v>
      </c>
      <c r="L474" s="11" t="s">
        <v>89</v>
      </c>
      <c r="M474" s="11" t="s">
        <v>302</v>
      </c>
      <c r="N474" s="11" t="s">
        <v>50</v>
      </c>
      <c r="O474" s="11" t="s">
        <v>77</v>
      </c>
      <c r="P474" s="11" t="s">
        <v>104</v>
      </c>
      <c r="Q474" s="11" t="s">
        <v>78</v>
      </c>
      <c r="R474" s="11" t="n">
        <v>1.4</v>
      </c>
      <c r="S474" s="11" t="s">
        <v>79</v>
      </c>
      <c r="T474" s="12" t="n">
        <v>39326</v>
      </c>
      <c r="U474" s="11" t="n">
        <v>1</v>
      </c>
      <c r="V474" s="11" t="s">
        <v>106</v>
      </c>
      <c r="W474" s="11" t="n">
        <f aca="false">R474*U474</f>
        <v>1.4</v>
      </c>
      <c r="X474" s="13" t="n">
        <v>0.58</v>
      </c>
      <c r="Y474" s="13" t="n">
        <v>0.0399999999999999</v>
      </c>
      <c r="Z474" s="13" t="n">
        <f aca="false">Y474*SQRT(AA474)</f>
        <v>0.178885438199983</v>
      </c>
      <c r="AA474" s="11" t="n">
        <v>20</v>
      </c>
      <c r="AB474" s="13" t="n">
        <v>0.69</v>
      </c>
      <c r="AC474" s="13" t="n">
        <v>0.04</v>
      </c>
      <c r="AD474" s="13" t="n">
        <f aca="false">AC474*SQRT(AE474)</f>
        <v>0.252982212813471</v>
      </c>
      <c r="AE474" s="11" t="n">
        <v>40</v>
      </c>
      <c r="AF474" s="11" t="n">
        <f aca="false">LN(AB474/X474)</f>
        <v>0.17366349405084</v>
      </c>
      <c r="AG474" s="11" t="n">
        <f aca="false">((AD474)^2/((AB474)^2 * AE474)) + ((Z474)^2/((X474)^2 * AA474))</f>
        <v>0.00811688108969003</v>
      </c>
      <c r="AH474" s="11" t="n">
        <f aca="false">1/AG474</f>
        <v>123.200030769231</v>
      </c>
      <c r="AI474" s="11" t="n">
        <f aca="false">AH474/7</f>
        <v>17.6000043956044</v>
      </c>
      <c r="AJ474" s="11" t="n">
        <f aca="false">AF474*AI474</f>
        <v>3.0564782586508</v>
      </c>
      <c r="AK474" s="11" t="s">
        <v>221</v>
      </c>
      <c r="AL474" s="11" t="s">
        <v>69</v>
      </c>
      <c r="AM474" s="11" t="s">
        <v>70</v>
      </c>
      <c r="AN474" s="11" t="s">
        <v>58</v>
      </c>
      <c r="AO474" s="11" t="s">
        <v>93</v>
      </c>
      <c r="AP474" s="11" t="s">
        <v>97</v>
      </c>
      <c r="AQ474" s="11" t="s">
        <v>210</v>
      </c>
    </row>
    <row r="475" customFormat="false" ht="13.8" hidden="false" customHeight="false" outlineLevel="0" collapsed="false">
      <c r="A475" s="11" t="s">
        <v>300</v>
      </c>
      <c r="B475" s="11" t="n">
        <v>35</v>
      </c>
      <c r="C475" s="11" t="s">
        <v>301</v>
      </c>
      <c r="D475" s="11" t="n">
        <v>2010</v>
      </c>
      <c r="E475" s="11" t="s">
        <v>101</v>
      </c>
      <c r="F475" s="11" t="s">
        <v>46</v>
      </c>
      <c r="G475" s="1" t="n">
        <v>7.5</v>
      </c>
      <c r="H475" s="1" t="n">
        <v>818</v>
      </c>
      <c r="I475" s="1" t="n">
        <f aca="false">(G475 +10) / (H475/1000)</f>
        <v>21.3936430317848</v>
      </c>
      <c r="J475" s="1" t="n">
        <v>7.6</v>
      </c>
      <c r="K475" s="11" t="s">
        <v>74</v>
      </c>
      <c r="L475" s="11" t="s">
        <v>89</v>
      </c>
      <c r="M475" s="11" t="s">
        <v>302</v>
      </c>
      <c r="N475" s="11" t="s">
        <v>50</v>
      </c>
      <c r="O475" s="11" t="s">
        <v>77</v>
      </c>
      <c r="P475" s="11" t="s">
        <v>104</v>
      </c>
      <c r="Q475" s="11" t="s">
        <v>78</v>
      </c>
      <c r="R475" s="11" t="n">
        <v>1.4</v>
      </c>
      <c r="S475" s="11" t="s">
        <v>79</v>
      </c>
      <c r="T475" s="12" t="n">
        <v>39387</v>
      </c>
      <c r="U475" s="11" t="n">
        <v>1</v>
      </c>
      <c r="V475" s="11" t="s">
        <v>106</v>
      </c>
      <c r="W475" s="11" t="n">
        <f aca="false">R475*U475</f>
        <v>1.4</v>
      </c>
      <c r="X475" s="13" t="n">
        <v>0.8</v>
      </c>
      <c r="Y475" s="13" t="n">
        <v>0.04</v>
      </c>
      <c r="Z475" s="13" t="n">
        <f aca="false">Y475*SQRT(AA475)</f>
        <v>0.178885438199983</v>
      </c>
      <c r="AA475" s="11" t="n">
        <v>20</v>
      </c>
      <c r="AB475" s="13" t="n">
        <v>0.84</v>
      </c>
      <c r="AC475" s="13" t="n">
        <v>0.05</v>
      </c>
      <c r="AD475" s="13" t="n">
        <f aca="false">AC475*SQRT(AE475)</f>
        <v>0.316227766016838</v>
      </c>
      <c r="AE475" s="11" t="n">
        <v>40</v>
      </c>
      <c r="AF475" s="11" t="n">
        <f aca="false">LN(AB475/X475)</f>
        <v>0.0487901641694318</v>
      </c>
      <c r="AG475" s="11" t="n">
        <f aca="false">((AD475)^2/((AB475)^2 * AE475)) + ((Z475)^2/((X475)^2 * AA475))</f>
        <v>0.00604308390022677</v>
      </c>
      <c r="AH475" s="11" t="n">
        <f aca="false">1/AG475</f>
        <v>165.478424015009</v>
      </c>
      <c r="AI475" s="11" t="n">
        <f aca="false">AH475/7</f>
        <v>23.639774859287</v>
      </c>
      <c r="AJ475" s="11" t="n">
        <f aca="false">AF475*AI475</f>
        <v>1.15338849631302</v>
      </c>
      <c r="AK475" s="11" t="s">
        <v>221</v>
      </c>
      <c r="AL475" s="11" t="s">
        <v>69</v>
      </c>
      <c r="AM475" s="11" t="s">
        <v>70</v>
      </c>
      <c r="AN475" s="11" t="s">
        <v>58</v>
      </c>
      <c r="AO475" s="11" t="s">
        <v>93</v>
      </c>
      <c r="AP475" s="11" t="s">
        <v>97</v>
      </c>
      <c r="AQ475" s="11" t="s">
        <v>210</v>
      </c>
    </row>
    <row r="476" customFormat="false" ht="13.8" hidden="false" customHeight="false" outlineLevel="0" collapsed="false">
      <c r="A476" s="11" t="s">
        <v>300</v>
      </c>
      <c r="B476" s="11" t="n">
        <v>35</v>
      </c>
      <c r="C476" s="11" t="s">
        <v>301</v>
      </c>
      <c r="D476" s="11" t="n">
        <v>2010</v>
      </c>
      <c r="E476" s="11" t="s">
        <v>101</v>
      </c>
      <c r="F476" s="11" t="s">
        <v>46</v>
      </c>
      <c r="G476" s="1" t="n">
        <v>7.5</v>
      </c>
      <c r="H476" s="1" t="n">
        <v>818</v>
      </c>
      <c r="I476" s="1" t="n">
        <f aca="false">(G476 +10) / (H476/1000)</f>
        <v>21.3936430317848</v>
      </c>
      <c r="J476" s="1" t="n">
        <v>7.6</v>
      </c>
      <c r="K476" s="11" t="s">
        <v>74</v>
      </c>
      <c r="L476" s="11" t="s">
        <v>89</v>
      </c>
      <c r="M476" s="11" t="s">
        <v>302</v>
      </c>
      <c r="N476" s="11" t="s">
        <v>50</v>
      </c>
      <c r="O476" s="11" t="s">
        <v>77</v>
      </c>
      <c r="P476" s="11" t="s">
        <v>104</v>
      </c>
      <c r="Q476" s="11" t="s">
        <v>78</v>
      </c>
      <c r="R476" s="11" t="n">
        <v>1.4</v>
      </c>
      <c r="S476" s="11" t="s">
        <v>79</v>
      </c>
      <c r="T476" s="12" t="n">
        <v>39508</v>
      </c>
      <c r="U476" s="11" t="n">
        <v>1</v>
      </c>
      <c r="V476" s="11" t="s">
        <v>106</v>
      </c>
      <c r="W476" s="11" t="n">
        <f aca="false">R476*U476</f>
        <v>1.4</v>
      </c>
      <c r="X476" s="13" t="n">
        <v>0.59</v>
      </c>
      <c r="Y476" s="13" t="n">
        <v>0.08</v>
      </c>
      <c r="Z476" s="13" t="n">
        <f aca="false">Y476*SQRT(AA476)</f>
        <v>0.357770876399966</v>
      </c>
      <c r="AA476" s="11" t="n">
        <v>20</v>
      </c>
      <c r="AB476" s="13" t="n">
        <v>0.77</v>
      </c>
      <c r="AC476" s="13" t="n">
        <v>0.09</v>
      </c>
      <c r="AD476" s="13" t="n">
        <f aca="false">AC476*SQRT(AE476)</f>
        <v>0.569209978830308</v>
      </c>
      <c r="AE476" s="11" t="n">
        <v>40</v>
      </c>
      <c r="AF476" s="11" t="n">
        <f aca="false">LN(AB476/X476)</f>
        <v>0.266267977947964</v>
      </c>
      <c r="AG476" s="11" t="n">
        <f aca="false">((AD476)^2/((AB476)^2 * AE476)) + ((Z476)^2/((X476)^2 * AA476))</f>
        <v>0.0320471844142083</v>
      </c>
      <c r="AH476" s="11" t="n">
        <f aca="false">1/AG476</f>
        <v>31.203989313852</v>
      </c>
      <c r="AI476" s="11" t="n">
        <f aca="false">AH476/7</f>
        <v>4.45771275912171</v>
      </c>
      <c r="AJ476" s="11" t="n">
        <f aca="false">AF476*AI476</f>
        <v>1.18694616264418</v>
      </c>
      <c r="AK476" s="11" t="s">
        <v>221</v>
      </c>
      <c r="AL476" s="11" t="s">
        <v>69</v>
      </c>
      <c r="AM476" s="11" t="s">
        <v>70</v>
      </c>
      <c r="AN476" s="11" t="s">
        <v>58</v>
      </c>
      <c r="AO476" s="11" t="s">
        <v>93</v>
      </c>
      <c r="AP476" s="11" t="s">
        <v>97</v>
      </c>
      <c r="AQ476" s="11" t="s">
        <v>210</v>
      </c>
    </row>
    <row r="477" customFormat="false" ht="13.8" hidden="false" customHeight="false" outlineLevel="0" collapsed="false">
      <c r="A477" s="11" t="s">
        <v>300</v>
      </c>
      <c r="B477" s="11" t="n">
        <v>35</v>
      </c>
      <c r="C477" s="11" t="s">
        <v>301</v>
      </c>
      <c r="D477" s="11" t="n">
        <v>2010</v>
      </c>
      <c r="E477" s="11" t="s">
        <v>101</v>
      </c>
      <c r="F477" s="11" t="s">
        <v>46</v>
      </c>
      <c r="G477" s="1" t="n">
        <v>7.5</v>
      </c>
      <c r="H477" s="1" t="n">
        <v>818</v>
      </c>
      <c r="I477" s="1" t="n">
        <f aca="false">(G477 +10) / (H477/1000)</f>
        <v>21.3936430317848</v>
      </c>
      <c r="J477" s="1" t="n">
        <v>7.6</v>
      </c>
      <c r="K477" s="11" t="s">
        <v>74</v>
      </c>
      <c r="L477" s="11" t="s">
        <v>89</v>
      </c>
      <c r="M477" s="11" t="s">
        <v>302</v>
      </c>
      <c r="N477" s="11" t="s">
        <v>50</v>
      </c>
      <c r="O477" s="11" t="s">
        <v>77</v>
      </c>
      <c r="P477" s="11" t="s">
        <v>104</v>
      </c>
      <c r="Q477" s="11" t="s">
        <v>78</v>
      </c>
      <c r="R477" s="11" t="n">
        <v>1.4</v>
      </c>
      <c r="S477" s="11" t="s">
        <v>79</v>
      </c>
      <c r="T477" s="12" t="n">
        <v>39539</v>
      </c>
      <c r="U477" s="11" t="n">
        <v>1</v>
      </c>
      <c r="V477" s="11" t="s">
        <v>106</v>
      </c>
      <c r="W477" s="11" t="n">
        <f aca="false">R477*U477</f>
        <v>1.4</v>
      </c>
      <c r="X477" s="13" t="n">
        <v>0.59</v>
      </c>
      <c r="Y477" s="13" t="n">
        <v>0.06</v>
      </c>
      <c r="Z477" s="13" t="n">
        <f aca="false">Y477*SQRT(AA477)</f>
        <v>0.268328157299974</v>
      </c>
      <c r="AA477" s="11" t="n">
        <v>20</v>
      </c>
      <c r="AB477" s="13" t="n">
        <v>0.66</v>
      </c>
      <c r="AC477" s="13" t="n">
        <v>0.0499999999999999</v>
      </c>
      <c r="AD477" s="13" t="n">
        <f aca="false">AC477*SQRT(AE477)</f>
        <v>0.316227766016838</v>
      </c>
      <c r="AE477" s="11" t="n">
        <v>40</v>
      </c>
      <c r="AF477" s="11" t="n">
        <f aca="false">LN(AB477/X477)</f>
        <v>0.112117298120706</v>
      </c>
      <c r="AG477" s="11" t="n">
        <f aca="false">((AD477)^2/((AB477)^2 * AE477)) + ((Z477)^2/((X477)^2 * AA477))</f>
        <v>0.0160810660732313</v>
      </c>
      <c r="AH477" s="11" t="n">
        <f aca="false">1/AG477</f>
        <v>62.184931984367</v>
      </c>
      <c r="AI477" s="11" t="n">
        <f aca="false">AH477/7</f>
        <v>8.88356171205243</v>
      </c>
      <c r="AJ477" s="11" t="n">
        <f aca="false">AF477*AI477</f>
        <v>0.996000936843871</v>
      </c>
      <c r="AK477" s="11" t="s">
        <v>221</v>
      </c>
      <c r="AL477" s="11" t="s">
        <v>69</v>
      </c>
      <c r="AM477" s="11" t="s">
        <v>70</v>
      </c>
      <c r="AN477" s="11" t="s">
        <v>58</v>
      </c>
      <c r="AO477" s="11" t="s">
        <v>93</v>
      </c>
      <c r="AP477" s="11" t="s">
        <v>97</v>
      </c>
      <c r="AQ477" s="11" t="s">
        <v>210</v>
      </c>
    </row>
    <row r="478" customFormat="false" ht="13.8" hidden="false" customHeight="false" outlineLevel="0" collapsed="false">
      <c r="A478" s="11" t="s">
        <v>300</v>
      </c>
      <c r="B478" s="11" t="n">
        <v>35</v>
      </c>
      <c r="C478" s="11" t="s">
        <v>301</v>
      </c>
      <c r="D478" s="11" t="n">
        <v>2010</v>
      </c>
      <c r="E478" s="11" t="s">
        <v>101</v>
      </c>
      <c r="F478" s="11" t="s">
        <v>46</v>
      </c>
      <c r="G478" s="1" t="n">
        <v>7.5</v>
      </c>
      <c r="H478" s="1" t="n">
        <v>818</v>
      </c>
      <c r="I478" s="1" t="n">
        <f aca="false">(G478 +10) / (H478/1000)</f>
        <v>21.3936430317848</v>
      </c>
      <c r="J478" s="1" t="n">
        <v>7.6</v>
      </c>
      <c r="K478" s="11" t="s">
        <v>74</v>
      </c>
      <c r="L478" s="11" t="s">
        <v>89</v>
      </c>
      <c r="M478" s="11" t="s">
        <v>302</v>
      </c>
      <c r="N478" s="11" t="s">
        <v>50</v>
      </c>
      <c r="O478" s="11" t="s">
        <v>77</v>
      </c>
      <c r="P478" s="11" t="s">
        <v>104</v>
      </c>
      <c r="Q478" s="11" t="s">
        <v>78</v>
      </c>
      <c r="R478" s="11" t="n">
        <v>1.4</v>
      </c>
      <c r="S478" s="11" t="s">
        <v>79</v>
      </c>
      <c r="T478" s="12" t="n">
        <v>39600</v>
      </c>
      <c r="U478" s="11" t="n">
        <v>1</v>
      </c>
      <c r="V478" s="11" t="s">
        <v>106</v>
      </c>
      <c r="W478" s="11" t="n">
        <f aca="false">R478*U478</f>
        <v>1.4</v>
      </c>
      <c r="X478" s="13" t="n">
        <v>0.68</v>
      </c>
      <c r="Y478" s="13" t="n">
        <v>0.05</v>
      </c>
      <c r="Z478" s="13" t="n">
        <f aca="false">Y478*SQRT(AA478)</f>
        <v>0.223606797749979</v>
      </c>
      <c r="AA478" s="11" t="n">
        <v>20</v>
      </c>
      <c r="AB478" s="13" t="n">
        <v>0.85</v>
      </c>
      <c r="AC478" s="13" t="n">
        <v>0.0800000000000001</v>
      </c>
      <c r="AD478" s="13" t="n">
        <f aca="false">AC478*SQRT(AE478)</f>
        <v>0.505964425626941</v>
      </c>
      <c r="AE478" s="11" t="n">
        <v>40</v>
      </c>
      <c r="AF478" s="11" t="n">
        <f aca="false">LN(AB478/X478)</f>
        <v>0.22314355131421</v>
      </c>
      <c r="AG478" s="11" t="n">
        <f aca="false">((AD478)^2/((AB478)^2 * AE478)) + ((Z478)^2/((X478)^2 * AA478))</f>
        <v>0.014264705882353</v>
      </c>
      <c r="AH478" s="11" t="n">
        <f aca="false">1/AG478</f>
        <v>70.1030927835049</v>
      </c>
      <c r="AI478" s="11" t="n">
        <f aca="false">AH478/7</f>
        <v>10.0147275405007</v>
      </c>
      <c r="AJ478" s="11" t="n">
        <f aca="false">AF478*AI478</f>
        <v>2.23472186883155</v>
      </c>
      <c r="AK478" s="11" t="s">
        <v>221</v>
      </c>
      <c r="AL478" s="11" t="s">
        <v>69</v>
      </c>
      <c r="AM478" s="11" t="s">
        <v>70</v>
      </c>
      <c r="AN478" s="11" t="s">
        <v>58</v>
      </c>
      <c r="AO478" s="11" t="s">
        <v>93</v>
      </c>
      <c r="AP478" s="11" t="s">
        <v>97</v>
      </c>
      <c r="AQ478" s="11" t="s">
        <v>210</v>
      </c>
    </row>
    <row r="479" customFormat="false" ht="13.8" hidden="false" customHeight="false" outlineLevel="0" collapsed="false">
      <c r="A479" s="11" t="s">
        <v>303</v>
      </c>
      <c r="B479" s="11" t="n">
        <v>37</v>
      </c>
      <c r="C479" s="11" t="s">
        <v>304</v>
      </c>
      <c r="D479" s="11" t="n">
        <v>2016</v>
      </c>
      <c r="E479" s="11" t="s">
        <v>305</v>
      </c>
      <c r="F479" s="11" t="s">
        <v>46</v>
      </c>
      <c r="G479" s="1" t="n">
        <v>1.34</v>
      </c>
      <c r="H479" s="1" t="n">
        <v>408.45</v>
      </c>
      <c r="I479" s="1" t="n">
        <f aca="false">(G479 +10) / (H479/1000)</f>
        <v>27.7634961439589</v>
      </c>
      <c r="J479" s="1" t="n">
        <v>7.7</v>
      </c>
      <c r="K479" s="11" t="s">
        <v>74</v>
      </c>
      <c r="L479" s="11" t="s">
        <v>89</v>
      </c>
      <c r="M479" s="11" t="s">
        <v>306</v>
      </c>
      <c r="N479" s="11" t="s">
        <v>77</v>
      </c>
      <c r="O479" s="11" t="s">
        <v>77</v>
      </c>
      <c r="P479" s="11" t="s">
        <v>91</v>
      </c>
      <c r="Q479" s="11" t="s">
        <v>244</v>
      </c>
      <c r="R479" s="11" t="n">
        <v>1.03</v>
      </c>
      <c r="S479" s="11" t="s">
        <v>79</v>
      </c>
      <c r="T479" s="12" t="n">
        <v>41426</v>
      </c>
      <c r="U479" s="11" t="n">
        <v>3</v>
      </c>
      <c r="V479" s="11" t="s">
        <v>106</v>
      </c>
      <c r="W479" s="11" t="n">
        <f aca="false">R479*U479</f>
        <v>3.09</v>
      </c>
      <c r="X479" s="2" t="n">
        <v>250.59</v>
      </c>
      <c r="Y479" s="2" t="n">
        <v>3.54999999999998</v>
      </c>
      <c r="Z479" s="13" t="n">
        <f aca="false">Y479*SQRT(AA479)</f>
        <v>8.69568858688024</v>
      </c>
      <c r="AA479" s="11" t="n">
        <v>6</v>
      </c>
      <c r="AB479" s="2" t="n">
        <v>173.76</v>
      </c>
      <c r="AC479" s="2" t="n">
        <v>11.82</v>
      </c>
      <c r="AD479" s="13" t="n">
        <f aca="false">AC479*SQRT(AE479)</f>
        <v>28.9529687596972</v>
      </c>
      <c r="AE479" s="11" t="n">
        <v>6</v>
      </c>
      <c r="AF479" s="11" t="n">
        <f aca="false">LN(AB479/X479)</f>
        <v>-0.366143100690354</v>
      </c>
      <c r="AG479" s="11" t="n">
        <f aca="false">((AD479)^2/((AB479)^2 * AE479)) + ((Z479)^2/((X479)^2 * AA479))</f>
        <v>0.00482807345137462</v>
      </c>
      <c r="AH479" s="11" t="n">
        <f aca="false">1/AG479</f>
        <v>207.121952487133</v>
      </c>
      <c r="AI479" s="11" t="n">
        <f aca="false">AH479/4</f>
        <v>51.7804881217831</v>
      </c>
      <c r="AJ479" s="11" t="n">
        <f aca="false">AF479*AI479</f>
        <v>-18.9590684761697</v>
      </c>
      <c r="AK479" s="11" t="s">
        <v>221</v>
      </c>
      <c r="AL479" s="11" t="s">
        <v>69</v>
      </c>
      <c r="AM479" s="11" t="s">
        <v>70</v>
      </c>
      <c r="AN479" s="11" t="s">
        <v>58</v>
      </c>
      <c r="AO479" s="11" t="s">
        <v>59</v>
      </c>
      <c r="AP479" s="11" t="s">
        <v>307</v>
      </c>
      <c r="AQ479" s="11" t="s">
        <v>210</v>
      </c>
    </row>
    <row r="480" customFormat="false" ht="13.8" hidden="false" customHeight="false" outlineLevel="0" collapsed="false">
      <c r="A480" s="11" t="s">
        <v>303</v>
      </c>
      <c r="B480" s="11" t="n">
        <v>37</v>
      </c>
      <c r="C480" s="11" t="s">
        <v>304</v>
      </c>
      <c r="D480" s="11" t="n">
        <v>2016</v>
      </c>
      <c r="E480" s="11" t="s">
        <v>305</v>
      </c>
      <c r="F480" s="11" t="s">
        <v>46</v>
      </c>
      <c r="G480" s="1" t="n">
        <v>1.34</v>
      </c>
      <c r="H480" s="1" t="n">
        <v>408.45</v>
      </c>
      <c r="I480" s="1" t="n">
        <f aca="false">(G480 +10) / (H480/1000)</f>
        <v>27.7634961439589</v>
      </c>
      <c r="J480" s="1" t="n">
        <v>7.7</v>
      </c>
      <c r="K480" s="11" t="s">
        <v>74</v>
      </c>
      <c r="L480" s="11" t="s">
        <v>89</v>
      </c>
      <c r="M480" s="11" t="s">
        <v>306</v>
      </c>
      <c r="N480" s="11" t="s">
        <v>77</v>
      </c>
      <c r="O480" s="11" t="s">
        <v>77</v>
      </c>
      <c r="P480" s="11" t="s">
        <v>91</v>
      </c>
      <c r="Q480" s="11" t="s">
        <v>244</v>
      </c>
      <c r="R480" s="11" t="n">
        <v>1.03</v>
      </c>
      <c r="S480" s="11" t="s">
        <v>79</v>
      </c>
      <c r="T480" s="12" t="n">
        <v>41456</v>
      </c>
      <c r="U480" s="11" t="n">
        <v>3</v>
      </c>
      <c r="V480" s="11" t="s">
        <v>106</v>
      </c>
      <c r="W480" s="11" t="n">
        <f aca="false">R480*U480</f>
        <v>3.09</v>
      </c>
      <c r="X480" s="2" t="n">
        <v>291.96</v>
      </c>
      <c r="Y480" s="13" t="n">
        <v>4.73000000000002</v>
      </c>
      <c r="Z480" s="13" t="n">
        <f aca="false">Y480*SQRT(AA480)</f>
        <v>11.5860864833645</v>
      </c>
      <c r="AA480" s="11" t="n">
        <v>6</v>
      </c>
      <c r="AB480" s="2" t="n">
        <v>232.86</v>
      </c>
      <c r="AC480" s="13" t="n">
        <v>11.23</v>
      </c>
      <c r="AD480" s="13" t="n">
        <f aca="false">AC480*SQRT(AE480)</f>
        <v>27.5077698114551</v>
      </c>
      <c r="AE480" s="11" t="n">
        <v>6</v>
      </c>
      <c r="AF480" s="11" t="n">
        <f aca="false">LN(AB480/X480)</f>
        <v>-0.226179391974562</v>
      </c>
      <c r="AG480" s="11" t="n">
        <f aca="false">((AD480)^2/((AB480)^2 * AE480)) + ((Z480)^2/((X480)^2 * AA480))</f>
        <v>0.00258825338470769</v>
      </c>
      <c r="AH480" s="11" t="n">
        <f aca="false">1/AG480</f>
        <v>386.360935876043</v>
      </c>
      <c r="AI480" s="11" t="n">
        <f aca="false">AH480/4</f>
        <v>96.5902339690108</v>
      </c>
      <c r="AJ480" s="11" t="n">
        <f aca="false">AF480*AI480</f>
        <v>-21.8467203897916</v>
      </c>
      <c r="AK480" s="11" t="s">
        <v>221</v>
      </c>
      <c r="AL480" s="11" t="s">
        <v>69</v>
      </c>
      <c r="AM480" s="11" t="s">
        <v>70</v>
      </c>
      <c r="AN480" s="11" t="s">
        <v>58</v>
      </c>
      <c r="AO480" s="11" t="s">
        <v>59</v>
      </c>
      <c r="AP480" s="11" t="s">
        <v>307</v>
      </c>
      <c r="AQ480" s="11" t="s">
        <v>210</v>
      </c>
    </row>
    <row r="481" customFormat="false" ht="13.8" hidden="false" customHeight="false" outlineLevel="0" collapsed="false">
      <c r="A481" s="11" t="s">
        <v>303</v>
      </c>
      <c r="B481" s="11" t="n">
        <v>37</v>
      </c>
      <c r="C481" s="11" t="s">
        <v>304</v>
      </c>
      <c r="D481" s="11" t="n">
        <v>2016</v>
      </c>
      <c r="E481" s="11" t="s">
        <v>305</v>
      </c>
      <c r="F481" s="11" t="s">
        <v>46</v>
      </c>
      <c r="G481" s="1" t="n">
        <v>1.34</v>
      </c>
      <c r="H481" s="1" t="n">
        <v>408.45</v>
      </c>
      <c r="I481" s="1" t="n">
        <f aca="false">(G481 +10) / (H481/1000)</f>
        <v>27.7634961439589</v>
      </c>
      <c r="J481" s="1" t="n">
        <v>7.7</v>
      </c>
      <c r="K481" s="11" t="s">
        <v>74</v>
      </c>
      <c r="L481" s="11" t="s">
        <v>89</v>
      </c>
      <c r="M481" s="11" t="s">
        <v>306</v>
      </c>
      <c r="N481" s="11" t="s">
        <v>77</v>
      </c>
      <c r="O481" s="11" t="s">
        <v>77</v>
      </c>
      <c r="P481" s="11" t="s">
        <v>91</v>
      </c>
      <c r="Q481" s="11" t="s">
        <v>244</v>
      </c>
      <c r="R481" s="11" t="n">
        <v>1.03</v>
      </c>
      <c r="S481" s="11" t="s">
        <v>79</v>
      </c>
      <c r="T481" s="12" t="n">
        <v>41487</v>
      </c>
      <c r="U481" s="11" t="n">
        <v>3</v>
      </c>
      <c r="V481" s="11" t="s">
        <v>106</v>
      </c>
      <c r="W481" s="11" t="n">
        <f aca="false">R481*U481</f>
        <v>3.09</v>
      </c>
      <c r="X481" s="2" t="n">
        <v>339.24</v>
      </c>
      <c r="Y481" s="13" t="n">
        <v>16.55</v>
      </c>
      <c r="Z481" s="13" t="n">
        <f aca="false">Y481*SQRT(AA481)</f>
        <v>40.5390552430616</v>
      </c>
      <c r="AA481" s="11" t="n">
        <v>6</v>
      </c>
      <c r="AB481" s="2" t="n">
        <v>290.78</v>
      </c>
      <c r="AC481" s="13" t="n">
        <v>10.64</v>
      </c>
      <c r="AD481" s="13" t="n">
        <f aca="false">AC481*SQRT(AE481)</f>
        <v>26.0625708632131</v>
      </c>
      <c r="AE481" s="11" t="n">
        <v>6</v>
      </c>
      <c r="AF481" s="11" t="n">
        <f aca="false">LN(AB481/X481)</f>
        <v>-0.15414085399022</v>
      </c>
      <c r="AG481" s="11" t="n">
        <f aca="false">((AD481)^2/((AB481)^2 * AE481)) + ((Z481)^2/((X481)^2 * AA481))</f>
        <v>0.0037189456694646</v>
      </c>
      <c r="AH481" s="11" t="n">
        <f aca="false">1/AG481</f>
        <v>268.893414660711</v>
      </c>
      <c r="AI481" s="11" t="n">
        <f aca="false">AH481/4</f>
        <v>67.2233536651777</v>
      </c>
      <c r="AJ481" s="11" t="n">
        <f aca="false">AF481*AI481</f>
        <v>-10.3618651420371</v>
      </c>
      <c r="AK481" s="11" t="s">
        <v>221</v>
      </c>
      <c r="AL481" s="11" t="s">
        <v>69</v>
      </c>
      <c r="AM481" s="11" t="s">
        <v>70</v>
      </c>
      <c r="AN481" s="11" t="s">
        <v>58</v>
      </c>
      <c r="AO481" s="11" t="s">
        <v>59</v>
      </c>
      <c r="AP481" s="11" t="s">
        <v>307</v>
      </c>
      <c r="AQ481" s="11" t="s">
        <v>210</v>
      </c>
    </row>
    <row r="482" customFormat="false" ht="13.8" hidden="false" customHeight="false" outlineLevel="0" collapsed="false">
      <c r="A482" s="11" t="s">
        <v>303</v>
      </c>
      <c r="B482" s="11" t="n">
        <v>37</v>
      </c>
      <c r="C482" s="11" t="s">
        <v>304</v>
      </c>
      <c r="D482" s="11" t="n">
        <v>2016</v>
      </c>
      <c r="E482" s="11" t="s">
        <v>305</v>
      </c>
      <c r="F482" s="11" t="s">
        <v>46</v>
      </c>
      <c r="G482" s="1" t="n">
        <v>1.34</v>
      </c>
      <c r="H482" s="1" t="n">
        <v>408.45</v>
      </c>
      <c r="I482" s="1" t="n">
        <f aca="false">(G482 +10) / (H482/1000)</f>
        <v>27.7634961439589</v>
      </c>
      <c r="J482" s="1" t="n">
        <v>7.7</v>
      </c>
      <c r="K482" s="11" t="s">
        <v>74</v>
      </c>
      <c r="L482" s="11" t="s">
        <v>89</v>
      </c>
      <c r="M482" s="11" t="s">
        <v>306</v>
      </c>
      <c r="N482" s="11" t="s">
        <v>77</v>
      </c>
      <c r="O482" s="11" t="s">
        <v>77</v>
      </c>
      <c r="P482" s="11" t="s">
        <v>91</v>
      </c>
      <c r="Q482" s="11" t="s">
        <v>244</v>
      </c>
      <c r="R482" s="11" t="n">
        <v>1.03</v>
      </c>
      <c r="S482" s="11" t="s">
        <v>79</v>
      </c>
      <c r="T482" s="12" t="n">
        <v>41548</v>
      </c>
      <c r="U482" s="11" t="n">
        <v>3</v>
      </c>
      <c r="V482" s="11" t="s">
        <v>106</v>
      </c>
      <c r="W482" s="11" t="n">
        <f aca="false">R482*U482</f>
        <v>3.09</v>
      </c>
      <c r="X482" s="2" t="n">
        <v>165.48</v>
      </c>
      <c r="Y482" s="13" t="n">
        <v>20.69</v>
      </c>
      <c r="Z482" s="13" t="n">
        <f aca="false">Y482*SQRT(AA482)</f>
        <v>50.6799427781839</v>
      </c>
      <c r="AA482" s="11" t="n">
        <v>6</v>
      </c>
      <c r="AB482" s="2" t="n">
        <v>146.57</v>
      </c>
      <c r="AC482" s="13" t="n">
        <v>16.55</v>
      </c>
      <c r="AD482" s="13" t="n">
        <f aca="false">AC482*SQRT(AE482)</f>
        <v>40.5390552430616</v>
      </c>
      <c r="AE482" s="11" t="n">
        <v>6</v>
      </c>
      <c r="AF482" s="11" t="n">
        <f aca="false">LN(AB482/X482)</f>
        <v>-0.121347211554002</v>
      </c>
      <c r="AG482" s="11" t="n">
        <f aca="false">((AD482)^2/((AB482)^2 * AE482)) + ((Z482)^2/((X482)^2 * AA482))</f>
        <v>0.0283824265710866</v>
      </c>
      <c r="AH482" s="11" t="n">
        <f aca="false">1/AG482</f>
        <v>35.2330692196244</v>
      </c>
      <c r="AI482" s="11" t="n">
        <f aca="false">AH482/4</f>
        <v>8.80826730490609</v>
      </c>
      <c r="AJ482" s="11" t="n">
        <f aca="false">AF482*AI482</f>
        <v>-1.06885867607264</v>
      </c>
      <c r="AK482" s="11" t="s">
        <v>221</v>
      </c>
      <c r="AL482" s="11" t="s">
        <v>69</v>
      </c>
      <c r="AM482" s="11" t="s">
        <v>70</v>
      </c>
      <c r="AN482" s="11" t="s">
        <v>58</v>
      </c>
      <c r="AO482" s="11" t="s">
        <v>59</v>
      </c>
      <c r="AP482" s="11" t="s">
        <v>307</v>
      </c>
      <c r="AQ482" s="11" t="s">
        <v>210</v>
      </c>
    </row>
    <row r="483" customFormat="false" ht="13.8" hidden="false" customHeight="false" outlineLevel="0" collapsed="false">
      <c r="A483" s="11" t="s">
        <v>308</v>
      </c>
      <c r="B483" s="11" t="n">
        <v>38</v>
      </c>
      <c r="C483" s="11" t="s">
        <v>309</v>
      </c>
      <c r="D483" s="11" t="n">
        <v>2012</v>
      </c>
      <c r="E483" s="11" t="s">
        <v>310</v>
      </c>
      <c r="F483" s="11" t="s">
        <v>46</v>
      </c>
      <c r="G483" s="1" t="n">
        <v>15</v>
      </c>
      <c r="H483" s="1" t="n">
        <v>460</v>
      </c>
      <c r="I483" s="1" t="n">
        <f aca="false">(G483 +10) / (H483/1000)</f>
        <v>54.3478260869565</v>
      </c>
      <c r="J483" s="1" t="n">
        <v>7.7</v>
      </c>
      <c r="K483" s="11" t="s">
        <v>74</v>
      </c>
      <c r="L483" s="11" t="s">
        <v>89</v>
      </c>
      <c r="M483" s="11" t="s">
        <v>311</v>
      </c>
      <c r="N483" s="11" t="s">
        <v>77</v>
      </c>
      <c r="O483" s="11" t="s">
        <v>77</v>
      </c>
      <c r="P483" s="11" t="s">
        <v>91</v>
      </c>
      <c r="Q483" s="11" t="s">
        <v>78</v>
      </c>
      <c r="R483" s="11" t="n">
        <v>2</v>
      </c>
      <c r="S483" s="11" t="s">
        <v>53</v>
      </c>
      <c r="T483" s="12" t="n">
        <v>38838</v>
      </c>
      <c r="U483" s="11" t="n">
        <v>2</v>
      </c>
      <c r="V483" s="11" t="s">
        <v>106</v>
      </c>
      <c r="W483" s="11" t="n">
        <f aca="false">R483*U483</f>
        <v>4</v>
      </c>
      <c r="X483" s="13" t="n">
        <v>425.6</v>
      </c>
      <c r="Y483" s="13" t="n">
        <v>53.76</v>
      </c>
      <c r="Z483" s="13" t="n">
        <f aca="false">Y483*SQRT(AA483)</f>
        <v>240.422028940777</v>
      </c>
      <c r="AA483" s="11" t="n">
        <v>20</v>
      </c>
      <c r="AB483" s="13" t="n">
        <v>502.1</v>
      </c>
      <c r="AC483" s="13" t="n">
        <v>113.78</v>
      </c>
      <c r="AD483" s="13" t="n">
        <f aca="false">AC483*SQRT(AE483)</f>
        <v>508.839628959852</v>
      </c>
      <c r="AE483" s="11" t="n">
        <v>20</v>
      </c>
      <c r="AF483" s="11" t="n">
        <f aca="false">LN(AB483/X483)</f>
        <v>0.165299365013225</v>
      </c>
      <c r="AG483" s="11" t="n">
        <f aca="false">((AD483)^2/((AB483)^2 * AE483)) + ((Z483)^2/((X483)^2 * AA483))</f>
        <v>0.0673069755397802</v>
      </c>
      <c r="AH483" s="11" t="n">
        <f aca="false">1/AG483</f>
        <v>14.8573010743734</v>
      </c>
      <c r="AI483" s="1" t="n">
        <f aca="false">AH483/4</f>
        <v>3.71432526859335</v>
      </c>
      <c r="AJ483" s="11" t="n">
        <f aca="false">AF483*AI483</f>
        <v>0.613975608351057</v>
      </c>
      <c r="AK483" s="11" t="s">
        <v>68</v>
      </c>
      <c r="AL483" s="11" t="s">
        <v>312</v>
      </c>
      <c r="AM483" s="11" t="s">
        <v>57</v>
      </c>
      <c r="AN483" s="11" t="s">
        <v>58</v>
      </c>
      <c r="AO483" s="11" t="s">
        <v>141</v>
      </c>
      <c r="AP483" s="11" t="s">
        <v>313</v>
      </c>
      <c r="AQ483" s="11" t="s">
        <v>314</v>
      </c>
    </row>
    <row r="484" customFormat="false" ht="13.8" hidden="false" customHeight="false" outlineLevel="0" collapsed="false">
      <c r="A484" s="11" t="s">
        <v>308</v>
      </c>
      <c r="B484" s="11" t="n">
        <v>38</v>
      </c>
      <c r="C484" s="11" t="s">
        <v>309</v>
      </c>
      <c r="D484" s="11" t="n">
        <v>2012</v>
      </c>
      <c r="E484" s="11" t="s">
        <v>310</v>
      </c>
      <c r="F484" s="11" t="s">
        <v>136</v>
      </c>
      <c r="G484" s="1" t="n">
        <v>15</v>
      </c>
      <c r="H484" s="1" t="n">
        <v>460</v>
      </c>
      <c r="I484" s="1" t="n">
        <f aca="false">(G484 +10) / (H484/1000)</f>
        <v>54.3478260869565</v>
      </c>
      <c r="J484" s="1" t="n">
        <v>7.7</v>
      </c>
      <c r="K484" s="11" t="s">
        <v>74</v>
      </c>
      <c r="L484" s="11" t="s">
        <v>89</v>
      </c>
      <c r="M484" s="11" t="s">
        <v>311</v>
      </c>
      <c r="N484" s="11" t="s">
        <v>77</v>
      </c>
      <c r="O484" s="11" t="s">
        <v>50</v>
      </c>
      <c r="P484" s="11" t="s">
        <v>91</v>
      </c>
      <c r="Q484" s="11" t="s">
        <v>78</v>
      </c>
      <c r="R484" s="11" t="n">
        <v>2</v>
      </c>
      <c r="S484" s="11" t="s">
        <v>53</v>
      </c>
      <c r="T484" s="12" t="n">
        <v>38838</v>
      </c>
      <c r="U484" s="11" t="n">
        <v>2</v>
      </c>
      <c r="V484" s="11" t="s">
        <v>106</v>
      </c>
      <c r="W484" s="11" t="n">
        <f aca="false">R484*U484</f>
        <v>4</v>
      </c>
      <c r="X484" s="14" t="n">
        <v>509.4</v>
      </c>
      <c r="Y484" s="14" t="n">
        <v>63.56</v>
      </c>
      <c r="Z484" s="13" t="n">
        <f aca="false">Y484*SQRT(AA484)</f>
        <v>284.248961299773</v>
      </c>
      <c r="AA484" s="15" t="n">
        <v>20</v>
      </c>
      <c r="AB484" s="13" t="n">
        <v>444.5</v>
      </c>
      <c r="AC484" s="13" t="n">
        <v>110.2</v>
      </c>
      <c r="AD484" s="13" t="n">
        <f aca="false">AC484*SQRT(AE484)</f>
        <v>492.829382240954</v>
      </c>
      <c r="AE484" s="11" t="n">
        <v>20</v>
      </c>
      <c r="AF484" s="11" t="n">
        <f aca="false">LN(AB484/X484)</f>
        <v>-0.136283507591397</v>
      </c>
      <c r="AG484" s="11" t="n">
        <f aca="false">((AD484)^2/((AB484)^2 * AE484)) + ((Z484)^2/((X484)^2 * AA484))</f>
        <v>0.0770324475986279</v>
      </c>
      <c r="AH484" s="11" t="n">
        <f aca="false">1/AG484</f>
        <v>12.9815425989114</v>
      </c>
      <c r="AI484" s="1" t="n">
        <f aca="false">AH484/4</f>
        <v>3.24538564972786</v>
      </c>
      <c r="AJ484" s="11" t="n">
        <f aca="false">AF484*AI484</f>
        <v>-0.442292539831697</v>
      </c>
      <c r="AK484" s="11" t="s">
        <v>68</v>
      </c>
      <c r="AL484" s="11" t="s">
        <v>312</v>
      </c>
      <c r="AM484" s="11" t="s">
        <v>57</v>
      </c>
      <c r="AN484" s="11" t="s">
        <v>58</v>
      </c>
      <c r="AO484" s="11" t="s">
        <v>141</v>
      </c>
      <c r="AP484" s="11" t="s">
        <v>313</v>
      </c>
      <c r="AQ484" s="11" t="s">
        <v>314</v>
      </c>
    </row>
    <row r="485" customFormat="false" ht="13.8" hidden="false" customHeight="false" outlineLevel="0" collapsed="false">
      <c r="A485" s="11" t="s">
        <v>308</v>
      </c>
      <c r="B485" s="11" t="n">
        <v>38</v>
      </c>
      <c r="C485" s="11" t="s">
        <v>309</v>
      </c>
      <c r="D485" s="11" t="n">
        <v>2012</v>
      </c>
      <c r="E485" s="11" t="s">
        <v>310</v>
      </c>
      <c r="F485" s="11" t="s">
        <v>46</v>
      </c>
      <c r="G485" s="1" t="n">
        <v>15</v>
      </c>
      <c r="H485" s="1" t="n">
        <v>460</v>
      </c>
      <c r="I485" s="1" t="n">
        <f aca="false">(G485 +10) / (H485/1000)</f>
        <v>54.3478260869565</v>
      </c>
      <c r="J485" s="1" t="n">
        <v>7.7</v>
      </c>
      <c r="K485" s="11" t="s">
        <v>74</v>
      </c>
      <c r="L485" s="11" t="s">
        <v>89</v>
      </c>
      <c r="M485" s="11" t="s">
        <v>311</v>
      </c>
      <c r="N485" s="11" t="s">
        <v>77</v>
      </c>
      <c r="O485" s="11" t="s">
        <v>77</v>
      </c>
      <c r="P485" s="11" t="s">
        <v>91</v>
      </c>
      <c r="Q485" s="11" t="s">
        <v>78</v>
      </c>
      <c r="R485" s="11" t="n">
        <v>2</v>
      </c>
      <c r="S485" s="11" t="s">
        <v>53</v>
      </c>
      <c r="T485" s="12" t="n">
        <v>38961</v>
      </c>
      <c r="U485" s="11" t="n">
        <v>2</v>
      </c>
      <c r="V485" s="11" t="s">
        <v>106</v>
      </c>
      <c r="W485" s="11" t="n">
        <f aca="false">R485*U485</f>
        <v>4</v>
      </c>
      <c r="X485" s="13" t="n">
        <v>550</v>
      </c>
      <c r="Y485" s="13" t="n">
        <v>81.43</v>
      </c>
      <c r="Z485" s="13" t="n">
        <f aca="false">Y485*SQRT(AA485)</f>
        <v>364.166030815616</v>
      </c>
      <c r="AA485" s="11" t="n">
        <v>20</v>
      </c>
      <c r="AB485" s="13" t="n">
        <v>675</v>
      </c>
      <c r="AC485" s="13" t="n">
        <v>12.07</v>
      </c>
      <c r="AD485" s="13" t="n">
        <f aca="false">AC485*SQRT(AE485)</f>
        <v>53.9786809768449</v>
      </c>
      <c r="AE485" s="11" t="n">
        <v>20</v>
      </c>
      <c r="AF485" s="11" t="n">
        <f aca="false">LN(AB485/X485)</f>
        <v>0.204794412646013</v>
      </c>
      <c r="AG485" s="11" t="n">
        <f aca="false">((AD485)^2/((AB485)^2 * AE485)) + ((Z485)^2/((X485)^2 * AA485))</f>
        <v>0.0222398958097246</v>
      </c>
      <c r="AH485" s="11" t="n">
        <f aca="false">1/AG485</f>
        <v>44.9642394261011</v>
      </c>
      <c r="AI485" s="1" t="n">
        <f aca="false">AH485/4</f>
        <v>11.2410598565253</v>
      </c>
      <c r="AJ485" s="11" t="n">
        <f aca="false">AF485*AI485</f>
        <v>2.30210625083577</v>
      </c>
      <c r="AK485" s="11" t="s">
        <v>68</v>
      </c>
      <c r="AL485" s="11" t="s">
        <v>312</v>
      </c>
      <c r="AM485" s="11" t="s">
        <v>57</v>
      </c>
      <c r="AN485" s="11" t="s">
        <v>58</v>
      </c>
      <c r="AO485" s="11" t="s">
        <v>141</v>
      </c>
      <c r="AP485" s="11" t="s">
        <v>313</v>
      </c>
      <c r="AQ485" s="11" t="s">
        <v>314</v>
      </c>
    </row>
    <row r="486" customFormat="false" ht="13.8" hidden="false" customHeight="false" outlineLevel="0" collapsed="false">
      <c r="A486" s="11" t="s">
        <v>308</v>
      </c>
      <c r="B486" s="11" t="n">
        <v>38</v>
      </c>
      <c r="C486" s="11" t="s">
        <v>309</v>
      </c>
      <c r="D486" s="11" t="n">
        <v>2012</v>
      </c>
      <c r="E486" s="11" t="s">
        <v>310</v>
      </c>
      <c r="F486" s="11" t="s">
        <v>136</v>
      </c>
      <c r="G486" s="1" t="n">
        <v>15</v>
      </c>
      <c r="H486" s="1" t="n">
        <v>460</v>
      </c>
      <c r="I486" s="1" t="n">
        <f aca="false">(G486 +10) / (H486/1000)</f>
        <v>54.3478260869565</v>
      </c>
      <c r="J486" s="1" t="n">
        <v>7.7</v>
      </c>
      <c r="K486" s="11" t="s">
        <v>74</v>
      </c>
      <c r="L486" s="11" t="s">
        <v>89</v>
      </c>
      <c r="M486" s="11" t="s">
        <v>311</v>
      </c>
      <c r="N486" s="11" t="s">
        <v>77</v>
      </c>
      <c r="O486" s="11" t="s">
        <v>50</v>
      </c>
      <c r="P486" s="11" t="s">
        <v>91</v>
      </c>
      <c r="Q486" s="11" t="s">
        <v>78</v>
      </c>
      <c r="R486" s="11" t="n">
        <v>2</v>
      </c>
      <c r="S486" s="11" t="s">
        <v>53</v>
      </c>
      <c r="T486" s="12" t="n">
        <v>38961</v>
      </c>
      <c r="U486" s="11" t="n">
        <v>2</v>
      </c>
      <c r="V486" s="11" t="s">
        <v>106</v>
      </c>
      <c r="W486" s="11" t="n">
        <f aca="false">R486*U486</f>
        <v>4</v>
      </c>
      <c r="X486" s="14" t="n">
        <v>556.2</v>
      </c>
      <c r="Y486" s="14" t="n">
        <v>102.61</v>
      </c>
      <c r="Z486" s="13" t="n">
        <f aca="false">Y486*SQRT(AA486)</f>
        <v>458.885870342507</v>
      </c>
      <c r="AA486" s="15" t="n">
        <v>20</v>
      </c>
      <c r="AB486" s="13" t="n">
        <v>634.8</v>
      </c>
      <c r="AC486" s="13" t="n">
        <v>76.04</v>
      </c>
      <c r="AD486" s="13" t="n">
        <f aca="false">AC486*SQRT(AE486)</f>
        <v>340.061218018168</v>
      </c>
      <c r="AE486" s="11" t="n">
        <v>20</v>
      </c>
      <c r="AF486" s="11" t="n">
        <f aca="false">LN(AB486/X486)</f>
        <v>0.132182046852389</v>
      </c>
      <c r="AG486" s="11" t="n">
        <f aca="false">((AD486)^2/((AB486)^2 * AE486)) + ((Z486)^2/((X486)^2 * AA486))</f>
        <v>0.0483829738550055</v>
      </c>
      <c r="AH486" s="11" t="n">
        <f aca="false">1/AG486</f>
        <v>20.6684277613197</v>
      </c>
      <c r="AI486" s="1" t="n">
        <f aca="false">AH486/4</f>
        <v>5.16710694032992</v>
      </c>
      <c r="AJ486" s="11" t="n">
        <f aca="false">AF486*AI486</f>
        <v>0.682998771677994</v>
      </c>
      <c r="AK486" s="11" t="s">
        <v>68</v>
      </c>
      <c r="AL486" s="11" t="s">
        <v>312</v>
      </c>
      <c r="AM486" s="11" t="s">
        <v>57</v>
      </c>
      <c r="AN486" s="11" t="s">
        <v>58</v>
      </c>
      <c r="AO486" s="11" t="s">
        <v>141</v>
      </c>
      <c r="AP486" s="11" t="s">
        <v>313</v>
      </c>
      <c r="AQ486" s="11" t="s">
        <v>314</v>
      </c>
    </row>
    <row r="487" customFormat="false" ht="13.8" hidden="false" customHeight="false" outlineLevel="0" collapsed="false">
      <c r="A487" s="11" t="s">
        <v>308</v>
      </c>
      <c r="B487" s="11" t="n">
        <v>38</v>
      </c>
      <c r="C487" s="11" t="s">
        <v>309</v>
      </c>
      <c r="D487" s="11" t="n">
        <v>2012</v>
      </c>
      <c r="E487" s="11" t="s">
        <v>310</v>
      </c>
      <c r="F487" s="11" t="s">
        <v>46</v>
      </c>
      <c r="G487" s="1" t="n">
        <v>15</v>
      </c>
      <c r="H487" s="1" t="n">
        <v>460</v>
      </c>
      <c r="I487" s="1" t="n">
        <f aca="false">(G487 +10) / (H487/1000)</f>
        <v>54.3478260869565</v>
      </c>
      <c r="J487" s="1" t="n">
        <v>7.7</v>
      </c>
      <c r="K487" s="11" t="s">
        <v>74</v>
      </c>
      <c r="L487" s="11" t="s">
        <v>89</v>
      </c>
      <c r="M487" s="11" t="s">
        <v>311</v>
      </c>
      <c r="N487" s="11" t="s">
        <v>77</v>
      </c>
      <c r="O487" s="11" t="s">
        <v>77</v>
      </c>
      <c r="P487" s="11" t="s">
        <v>91</v>
      </c>
      <c r="Q487" s="11" t="s">
        <v>78</v>
      </c>
      <c r="R487" s="11" t="n">
        <v>2</v>
      </c>
      <c r="S487" s="11" t="s">
        <v>53</v>
      </c>
      <c r="T487" s="12" t="n">
        <v>38838</v>
      </c>
      <c r="U487" s="11" t="n">
        <v>2</v>
      </c>
      <c r="V487" s="11" t="s">
        <v>106</v>
      </c>
      <c r="W487" s="11" t="n">
        <f aca="false">R487*U487</f>
        <v>4</v>
      </c>
      <c r="X487" s="13" t="n">
        <v>164.6</v>
      </c>
      <c r="Y487" s="13" t="n">
        <v>12.97</v>
      </c>
      <c r="Z487" s="13" t="n">
        <f aca="false">Y487*SQRT(AA487)</f>
        <v>58.0036033363446</v>
      </c>
      <c r="AA487" s="11" t="n">
        <v>20</v>
      </c>
      <c r="AB487" s="13" t="n">
        <v>230.3</v>
      </c>
      <c r="AC487" s="13" t="n">
        <v>27.6</v>
      </c>
      <c r="AD487" s="13" t="n">
        <f aca="false">AC487*SQRT(AE487)</f>
        <v>123.430952357988</v>
      </c>
      <c r="AE487" s="11" t="n">
        <v>20</v>
      </c>
      <c r="AF487" s="11" t="n">
        <f aca="false">LN(AB487/X487)</f>
        <v>0.33586451858367</v>
      </c>
      <c r="AG487" s="11" t="n">
        <f aca="false">((AD487)^2/((AB487)^2 * AE487)) + ((Z487)^2/((X487)^2 * AA487))</f>
        <v>0.0205714885737868</v>
      </c>
      <c r="AH487" s="11" t="n">
        <f aca="false">1/AG487</f>
        <v>48.6109693235447</v>
      </c>
      <c r="AI487" s="1" t="n">
        <f aca="false">AH487/4</f>
        <v>12.1527423308862</v>
      </c>
      <c r="AJ487" s="11" t="n">
        <f aca="false">AF487*AI487</f>
        <v>4.08167495243447</v>
      </c>
      <c r="AK487" s="11" t="s">
        <v>68</v>
      </c>
      <c r="AL487" s="11" t="s">
        <v>312</v>
      </c>
      <c r="AM487" s="11" t="s">
        <v>64</v>
      </c>
      <c r="AN487" s="11" t="s">
        <v>58</v>
      </c>
      <c r="AO487" s="11" t="s">
        <v>141</v>
      </c>
      <c r="AP487" s="11" t="s">
        <v>313</v>
      </c>
      <c r="AQ487" s="11" t="s">
        <v>314</v>
      </c>
    </row>
    <row r="488" customFormat="false" ht="13.8" hidden="false" customHeight="false" outlineLevel="0" collapsed="false">
      <c r="A488" s="11" t="s">
        <v>308</v>
      </c>
      <c r="B488" s="11" t="n">
        <v>38</v>
      </c>
      <c r="C488" s="11" t="s">
        <v>309</v>
      </c>
      <c r="D488" s="11" t="n">
        <v>2012</v>
      </c>
      <c r="E488" s="11" t="s">
        <v>310</v>
      </c>
      <c r="F488" s="11" t="s">
        <v>136</v>
      </c>
      <c r="G488" s="1" t="n">
        <v>15</v>
      </c>
      <c r="H488" s="1" t="n">
        <v>460</v>
      </c>
      <c r="I488" s="1" t="n">
        <f aca="false">(G488 +10) / (H488/1000)</f>
        <v>54.3478260869565</v>
      </c>
      <c r="J488" s="1" t="n">
        <v>7.7</v>
      </c>
      <c r="K488" s="11" t="s">
        <v>74</v>
      </c>
      <c r="L488" s="11" t="s">
        <v>89</v>
      </c>
      <c r="M488" s="11" t="s">
        <v>311</v>
      </c>
      <c r="N488" s="11" t="s">
        <v>77</v>
      </c>
      <c r="O488" s="11" t="s">
        <v>50</v>
      </c>
      <c r="P488" s="11" t="s">
        <v>91</v>
      </c>
      <c r="Q488" s="11" t="s">
        <v>78</v>
      </c>
      <c r="R488" s="11" t="n">
        <v>2</v>
      </c>
      <c r="S488" s="11" t="s">
        <v>53</v>
      </c>
      <c r="T488" s="12" t="n">
        <v>38838</v>
      </c>
      <c r="U488" s="11" t="n">
        <v>2</v>
      </c>
      <c r="V488" s="11" t="s">
        <v>106</v>
      </c>
      <c r="W488" s="11" t="n">
        <f aca="false">R488*U488</f>
        <v>4</v>
      </c>
      <c r="X488" s="14" t="n">
        <v>225.5</v>
      </c>
      <c r="Y488" s="14" t="n">
        <v>29.63</v>
      </c>
      <c r="Z488" s="13" t="n">
        <f aca="false">Y488*SQRT(AA488)</f>
        <v>132.509388346638</v>
      </c>
      <c r="AA488" s="15" t="n">
        <v>20</v>
      </c>
      <c r="AB488" s="13" t="n">
        <v>210.1</v>
      </c>
      <c r="AC488" s="13" t="n">
        <v>21.93</v>
      </c>
      <c r="AD488" s="13" t="n">
        <f aca="false">AC488*SQRT(AE488)</f>
        <v>98.0739414931408</v>
      </c>
      <c r="AE488" s="11" t="n">
        <v>20</v>
      </c>
      <c r="AF488" s="11" t="n">
        <f aca="false">LN(AB488/X488)</f>
        <v>-0.0707365510917784</v>
      </c>
      <c r="AG488" s="11" t="n">
        <f aca="false">((AD488)^2/((AB488)^2 * AE488)) + ((Z488)^2/((X488)^2 * AA488))</f>
        <v>0.0281600921417235</v>
      </c>
      <c r="AH488" s="11" t="n">
        <f aca="false">1/AG488</f>
        <v>35.5112474407833</v>
      </c>
      <c r="AI488" s="1" t="n">
        <f aca="false">AH488/4</f>
        <v>8.87781186019582</v>
      </c>
      <c r="AJ488" s="11" t="n">
        <f aca="false">AF488*AI488</f>
        <v>-0.627985792231938</v>
      </c>
      <c r="AK488" s="11" t="s">
        <v>68</v>
      </c>
      <c r="AL488" s="11" t="s">
        <v>312</v>
      </c>
      <c r="AM488" s="11" t="s">
        <v>64</v>
      </c>
      <c r="AN488" s="11" t="s">
        <v>58</v>
      </c>
      <c r="AO488" s="11" t="s">
        <v>141</v>
      </c>
      <c r="AP488" s="11" t="s">
        <v>313</v>
      </c>
      <c r="AQ488" s="11" t="s">
        <v>314</v>
      </c>
    </row>
    <row r="489" customFormat="false" ht="13.8" hidden="false" customHeight="false" outlineLevel="0" collapsed="false">
      <c r="A489" s="11" t="s">
        <v>308</v>
      </c>
      <c r="B489" s="11" t="n">
        <v>38</v>
      </c>
      <c r="C489" s="11" t="s">
        <v>309</v>
      </c>
      <c r="D489" s="11" t="n">
        <v>2012</v>
      </c>
      <c r="E489" s="11" t="s">
        <v>310</v>
      </c>
      <c r="F489" s="11" t="s">
        <v>46</v>
      </c>
      <c r="G489" s="1" t="n">
        <v>15</v>
      </c>
      <c r="H489" s="1" t="n">
        <v>460</v>
      </c>
      <c r="I489" s="1" t="n">
        <f aca="false">(G489 +10) / (H489/1000)</f>
        <v>54.3478260869565</v>
      </c>
      <c r="J489" s="1" t="n">
        <v>7.7</v>
      </c>
      <c r="K489" s="11" t="s">
        <v>74</v>
      </c>
      <c r="L489" s="11" t="s">
        <v>89</v>
      </c>
      <c r="M489" s="11" t="s">
        <v>311</v>
      </c>
      <c r="N489" s="11" t="s">
        <v>77</v>
      </c>
      <c r="O489" s="11" t="s">
        <v>77</v>
      </c>
      <c r="P489" s="11" t="s">
        <v>91</v>
      </c>
      <c r="Q489" s="11" t="s">
        <v>78</v>
      </c>
      <c r="R489" s="11" t="n">
        <v>2</v>
      </c>
      <c r="S489" s="11" t="s">
        <v>53</v>
      </c>
      <c r="T489" s="12" t="n">
        <v>38961</v>
      </c>
      <c r="U489" s="11" t="n">
        <v>2</v>
      </c>
      <c r="V489" s="11" t="s">
        <v>106</v>
      </c>
      <c r="W489" s="11" t="n">
        <f aca="false">R489*U489</f>
        <v>4</v>
      </c>
      <c r="X489" s="13" t="n">
        <v>99.48</v>
      </c>
      <c r="Y489" s="13" t="n">
        <v>10.04</v>
      </c>
      <c r="Z489" s="13" t="n">
        <f aca="false">Y489*SQRT(AA489)</f>
        <v>44.9002449881958</v>
      </c>
      <c r="AA489" s="11" t="n">
        <v>20</v>
      </c>
      <c r="AB489" s="13" t="n">
        <v>132.08</v>
      </c>
      <c r="AC489" s="13" t="n">
        <v>16.37</v>
      </c>
      <c r="AD489" s="13" t="n">
        <f aca="false">AC489*SQRT(AE489)</f>
        <v>73.2088655833431</v>
      </c>
      <c r="AE489" s="11" t="n">
        <v>20</v>
      </c>
      <c r="AF489" s="11" t="n">
        <f aca="false">LN(AB489/X489)</f>
        <v>0.283451180676669</v>
      </c>
      <c r="AG489" s="11" t="n">
        <f aca="false">((AD489)^2/((AB489)^2 * AE489)) + ((Z489)^2/((X489)^2 * AA489))</f>
        <v>0.0255469496814261</v>
      </c>
      <c r="AH489" s="11" t="n">
        <f aca="false">1/AG489</f>
        <v>39.1436164579386</v>
      </c>
      <c r="AI489" s="1" t="n">
        <f aca="false">AH489/4</f>
        <v>9.78590411448465</v>
      </c>
      <c r="AJ489" s="11" t="n">
        <f aca="false">AF489*AI489</f>
        <v>2.77382607523935</v>
      </c>
      <c r="AK489" s="11" t="s">
        <v>68</v>
      </c>
      <c r="AL489" s="11" t="s">
        <v>312</v>
      </c>
      <c r="AM489" s="11" t="s">
        <v>64</v>
      </c>
      <c r="AN489" s="11" t="s">
        <v>58</v>
      </c>
      <c r="AO489" s="11" t="s">
        <v>141</v>
      </c>
      <c r="AP489" s="11" t="s">
        <v>313</v>
      </c>
      <c r="AQ489" s="11" t="s">
        <v>314</v>
      </c>
    </row>
    <row r="490" customFormat="false" ht="13.8" hidden="false" customHeight="false" outlineLevel="0" collapsed="false">
      <c r="A490" s="11" t="s">
        <v>308</v>
      </c>
      <c r="B490" s="11" t="n">
        <v>38</v>
      </c>
      <c r="C490" s="11" t="s">
        <v>309</v>
      </c>
      <c r="D490" s="11" t="n">
        <v>2012</v>
      </c>
      <c r="E490" s="11" t="s">
        <v>310</v>
      </c>
      <c r="F490" s="11" t="s">
        <v>136</v>
      </c>
      <c r="G490" s="1" t="n">
        <v>15</v>
      </c>
      <c r="H490" s="1" t="n">
        <v>460</v>
      </c>
      <c r="I490" s="1" t="n">
        <f aca="false">(G490 +10) / (H490/1000)</f>
        <v>54.3478260869565</v>
      </c>
      <c r="J490" s="1" t="n">
        <v>7.7</v>
      </c>
      <c r="K490" s="11" t="s">
        <v>74</v>
      </c>
      <c r="L490" s="11" t="s">
        <v>89</v>
      </c>
      <c r="M490" s="11" t="s">
        <v>311</v>
      </c>
      <c r="N490" s="11" t="s">
        <v>77</v>
      </c>
      <c r="O490" s="11" t="s">
        <v>50</v>
      </c>
      <c r="P490" s="11" t="s">
        <v>91</v>
      </c>
      <c r="Q490" s="11" t="s">
        <v>78</v>
      </c>
      <c r="R490" s="11" t="n">
        <v>2</v>
      </c>
      <c r="S490" s="11" t="s">
        <v>53</v>
      </c>
      <c r="T490" s="12" t="n">
        <v>38961</v>
      </c>
      <c r="U490" s="11" t="n">
        <v>2</v>
      </c>
      <c r="V490" s="11" t="s">
        <v>106</v>
      </c>
      <c r="W490" s="11" t="n">
        <f aca="false">R490*U490</f>
        <v>4</v>
      </c>
      <c r="X490" s="14" t="n">
        <v>103.12</v>
      </c>
      <c r="Y490" s="14" t="n">
        <v>4.25</v>
      </c>
      <c r="Z490" s="13" t="n">
        <f aca="false">Y490*SQRT(AA490)</f>
        <v>19.0065778087482</v>
      </c>
      <c r="AA490" s="15" t="n">
        <v>20</v>
      </c>
      <c r="AB490" s="13" t="n">
        <v>114.48</v>
      </c>
      <c r="AC490" s="13" t="n">
        <v>15.82</v>
      </c>
      <c r="AD490" s="13" t="n">
        <f aca="false">AC490*SQRT(AE490)</f>
        <v>70.7491908080934</v>
      </c>
      <c r="AE490" s="11" t="n">
        <v>20</v>
      </c>
      <c r="AF490" s="11" t="n">
        <f aca="false">LN(AB490/X490)</f>
        <v>0.104506776617264</v>
      </c>
      <c r="AG490" s="11" t="n">
        <f aca="false">((AD490)^2/((AB490)^2 * AE490)) + ((Z490)^2/((X490)^2 * AA490))</f>
        <v>0.0207951009890393</v>
      </c>
      <c r="AH490" s="11" t="n">
        <f aca="false">1/AG490</f>
        <v>48.0882492721281</v>
      </c>
      <c r="AI490" s="1" t="n">
        <f aca="false">AH490/4</f>
        <v>12.022062318032</v>
      </c>
      <c r="AJ490" s="11" t="n">
        <f aca="false">AF490*AI490</f>
        <v>1.2563869811494</v>
      </c>
      <c r="AK490" s="11" t="s">
        <v>68</v>
      </c>
      <c r="AL490" s="11" t="s">
        <v>312</v>
      </c>
      <c r="AM490" s="11" t="s">
        <v>64</v>
      </c>
      <c r="AN490" s="11" t="s">
        <v>58</v>
      </c>
      <c r="AO490" s="11" t="s">
        <v>141</v>
      </c>
      <c r="AP490" s="11" t="s">
        <v>313</v>
      </c>
      <c r="AQ490" s="11" t="s">
        <v>314</v>
      </c>
    </row>
    <row r="491" customFormat="false" ht="13.8" hidden="false" customHeight="false" outlineLevel="0" collapsed="false">
      <c r="A491" s="11" t="s">
        <v>315</v>
      </c>
      <c r="B491" s="11" t="n">
        <v>39</v>
      </c>
      <c r="C491" s="11" t="s">
        <v>316</v>
      </c>
      <c r="D491" s="11" t="n">
        <v>2011</v>
      </c>
      <c r="E491" s="11" t="s">
        <v>267</v>
      </c>
      <c r="F491" s="11" t="s">
        <v>46</v>
      </c>
      <c r="G491" s="1" t="n">
        <v>4.9</v>
      </c>
      <c r="H491" s="1" t="n">
        <v>410</v>
      </c>
      <c r="I491" s="1" t="n">
        <f aca="false">(G491 +10) / (H491/1000)</f>
        <v>36.3414634146341</v>
      </c>
      <c r="J491" s="1" t="n">
        <v>8.2</v>
      </c>
      <c r="K491" s="11" t="s">
        <v>74</v>
      </c>
      <c r="L491" s="11" t="s">
        <v>89</v>
      </c>
      <c r="M491" s="11" t="s">
        <v>317</v>
      </c>
      <c r="N491" s="11" t="s">
        <v>50</v>
      </c>
      <c r="O491" s="11" t="s">
        <v>77</v>
      </c>
      <c r="P491" s="11" t="s">
        <v>91</v>
      </c>
      <c r="Q491" s="11" t="s">
        <v>78</v>
      </c>
      <c r="R491" s="11" t="n">
        <v>1.8</v>
      </c>
      <c r="S491" s="11" t="s">
        <v>79</v>
      </c>
      <c r="T491" s="11" t="n">
        <v>2007</v>
      </c>
      <c r="U491" s="11" t="n">
        <v>3</v>
      </c>
      <c r="V491" s="11" t="s">
        <v>106</v>
      </c>
      <c r="W491" s="11" t="n">
        <f aca="false">R491*U491</f>
        <v>5.4</v>
      </c>
      <c r="X491" s="13" t="n">
        <v>106.85</v>
      </c>
      <c r="Y491" s="13" t="n">
        <v>3.68</v>
      </c>
      <c r="Z491" s="13" t="n">
        <f aca="false">Y491*SQRT(AA491)</f>
        <v>9.01412225344209</v>
      </c>
      <c r="AA491" s="11" t="n">
        <v>6</v>
      </c>
      <c r="AB491" s="13" t="n">
        <v>125.26</v>
      </c>
      <c r="AC491" s="13" t="n">
        <v>4.14</v>
      </c>
      <c r="AD491" s="13" t="n">
        <f aca="false">AC491*SQRT(AE491)</f>
        <v>10.1408875351224</v>
      </c>
      <c r="AE491" s="11" t="n">
        <v>6</v>
      </c>
      <c r="AF491" s="11" t="n">
        <f aca="false">LN(AB491/X491)</f>
        <v>0.15896559533211</v>
      </c>
      <c r="AG491" s="11" t="n">
        <f aca="false">((AD491)^2/((AB491)^2 * AE491)) + ((Z491)^2/((X491)^2 * AA491))</f>
        <v>0.00227855439070617</v>
      </c>
      <c r="AH491" s="11" t="n">
        <f aca="false">1/AG491</f>
        <v>438.874755010821</v>
      </c>
      <c r="AI491" s="11" t="n">
        <f aca="false">AH491/6</f>
        <v>73.1457925018034</v>
      </c>
      <c r="AJ491" s="11" t="n">
        <f aca="false">AF491*AI491</f>
        <v>11.6276644510882</v>
      </c>
      <c r="AK491" s="11" t="s">
        <v>55</v>
      </c>
      <c r="AL491" s="11" t="s">
        <v>56</v>
      </c>
      <c r="AM491" s="11" t="s">
        <v>127</v>
      </c>
      <c r="AN491" s="11" t="s">
        <v>58</v>
      </c>
      <c r="AO491" s="11" t="s">
        <v>93</v>
      </c>
      <c r="AP491" s="11" t="s">
        <v>108</v>
      </c>
      <c r="AQ491" s="11" t="s">
        <v>318</v>
      </c>
    </row>
    <row r="492" customFormat="false" ht="13.8" hidden="false" customHeight="false" outlineLevel="0" collapsed="false">
      <c r="A492" s="11" t="s">
        <v>315</v>
      </c>
      <c r="B492" s="11" t="n">
        <v>39</v>
      </c>
      <c r="C492" s="11" t="s">
        <v>316</v>
      </c>
      <c r="D492" s="11" t="n">
        <v>2011</v>
      </c>
      <c r="E492" s="11" t="s">
        <v>267</v>
      </c>
      <c r="F492" s="11" t="s">
        <v>83</v>
      </c>
      <c r="G492" s="1" t="n">
        <v>4.9</v>
      </c>
      <c r="H492" s="1" t="n">
        <v>410</v>
      </c>
      <c r="I492" s="1" t="n">
        <f aca="false">(G492 +10) / (H492/1000)</f>
        <v>36.3414634146341</v>
      </c>
      <c r="J492" s="1" t="n">
        <v>8.2</v>
      </c>
      <c r="K492" s="11" t="s">
        <v>74</v>
      </c>
      <c r="L492" s="11" t="s">
        <v>89</v>
      </c>
      <c r="M492" s="11" t="s">
        <v>317</v>
      </c>
      <c r="N492" s="11" t="s">
        <v>50</v>
      </c>
      <c r="O492" s="11" t="s">
        <v>77</v>
      </c>
      <c r="P492" s="11" t="s">
        <v>91</v>
      </c>
      <c r="Q492" s="11" t="s">
        <v>78</v>
      </c>
      <c r="R492" s="11" t="n">
        <v>1.8</v>
      </c>
      <c r="S492" s="11" t="s">
        <v>79</v>
      </c>
      <c r="T492" s="11" t="n">
        <v>2007</v>
      </c>
      <c r="U492" s="11" t="n">
        <v>3</v>
      </c>
      <c r="V492" s="11" t="s">
        <v>106</v>
      </c>
      <c r="W492" s="11" t="n">
        <f aca="false">R492*U492</f>
        <v>5.4</v>
      </c>
      <c r="X492" s="14" t="n">
        <v>121.12</v>
      </c>
      <c r="Y492" s="14" t="n">
        <v>4.59999999999999</v>
      </c>
      <c r="Z492" s="13" t="n">
        <f aca="false">Y492*SQRT(AA492)</f>
        <v>11.2676528168026</v>
      </c>
      <c r="AA492" s="15" t="n">
        <v>6</v>
      </c>
      <c r="AB492" s="13" t="n">
        <v>138.15</v>
      </c>
      <c r="AC492" s="13" t="n">
        <v>3.68000000000001</v>
      </c>
      <c r="AD492" s="13" t="n">
        <f aca="false">AC492*SQRT(AE492)</f>
        <v>9.01412225344211</v>
      </c>
      <c r="AE492" s="11" t="n">
        <v>6</v>
      </c>
      <c r="AF492" s="11" t="n">
        <f aca="false">LN(AB492/X492)</f>
        <v>0.131558261680287</v>
      </c>
      <c r="AG492" s="11" t="n">
        <f aca="false">((AD492)^2/((AB492)^2 * AE492)) + ((Z492)^2/((X492)^2 * AA492))</f>
        <v>0.00215196184013644</v>
      </c>
      <c r="AH492" s="11" t="n">
        <f aca="false">1/AG492</f>
        <v>464.692254922419</v>
      </c>
      <c r="AI492" s="11" t="n">
        <f aca="false">AH492/6</f>
        <v>77.4487091537365</v>
      </c>
      <c r="AJ492" s="11" t="n">
        <f aca="false">AF492*AI492</f>
        <v>10.1890175456477</v>
      </c>
      <c r="AK492" s="11" t="s">
        <v>55</v>
      </c>
      <c r="AL492" s="11" t="s">
        <v>56</v>
      </c>
      <c r="AM492" s="11" t="s">
        <v>127</v>
      </c>
      <c r="AN492" s="11" t="s">
        <v>58</v>
      </c>
      <c r="AO492" s="11" t="s">
        <v>93</v>
      </c>
      <c r="AP492" s="11" t="s">
        <v>108</v>
      </c>
      <c r="AQ492" s="11" t="s">
        <v>318</v>
      </c>
    </row>
    <row r="493" customFormat="false" ht="13.8" hidden="false" customHeight="false" outlineLevel="0" collapsed="false">
      <c r="A493" s="11" t="s">
        <v>315</v>
      </c>
      <c r="B493" s="11" t="n">
        <v>39</v>
      </c>
      <c r="C493" s="11" t="s">
        <v>316</v>
      </c>
      <c r="D493" s="11" t="n">
        <v>2011</v>
      </c>
      <c r="E493" s="11" t="s">
        <v>267</v>
      </c>
      <c r="F493" s="11" t="s">
        <v>46</v>
      </c>
      <c r="G493" s="1" t="n">
        <v>4.9</v>
      </c>
      <c r="H493" s="1" t="n">
        <v>410</v>
      </c>
      <c r="I493" s="1" t="n">
        <f aca="false">(G493 +10) / (H493/1000)</f>
        <v>36.3414634146341</v>
      </c>
      <c r="J493" s="1" t="n">
        <v>8.2</v>
      </c>
      <c r="K493" s="11" t="s">
        <v>74</v>
      </c>
      <c r="L493" s="11" t="s">
        <v>89</v>
      </c>
      <c r="M493" s="11" t="s">
        <v>317</v>
      </c>
      <c r="N493" s="11" t="s">
        <v>50</v>
      </c>
      <c r="O493" s="11" t="s">
        <v>77</v>
      </c>
      <c r="P493" s="11" t="s">
        <v>91</v>
      </c>
      <c r="Q493" s="11" t="s">
        <v>78</v>
      </c>
      <c r="R493" s="11" t="n">
        <v>1.8</v>
      </c>
      <c r="S493" s="11" t="s">
        <v>79</v>
      </c>
      <c r="T493" s="11" t="n">
        <v>2008</v>
      </c>
      <c r="U493" s="11" t="n">
        <v>3</v>
      </c>
      <c r="V493" s="11" t="s">
        <v>106</v>
      </c>
      <c r="W493" s="11" t="n">
        <f aca="false">R493*U493</f>
        <v>5.4</v>
      </c>
      <c r="X493" s="13" t="n">
        <v>128.48</v>
      </c>
      <c r="Y493" s="13" t="n">
        <v>4.14</v>
      </c>
      <c r="Z493" s="13" t="n">
        <f aca="false">Y493*SQRT(AA493)</f>
        <v>10.1408875351224</v>
      </c>
      <c r="AA493" s="11" t="n">
        <v>6</v>
      </c>
      <c r="AB493" s="13" t="n">
        <v>152.88</v>
      </c>
      <c r="AC493" s="13" t="n">
        <v>5.06</v>
      </c>
      <c r="AD493" s="13" t="n">
        <f aca="false">AC493*SQRT(AE493)</f>
        <v>12.3944180984829</v>
      </c>
      <c r="AE493" s="11" t="n">
        <v>6</v>
      </c>
      <c r="AF493" s="11" t="n">
        <f aca="false">LN(AB493/X493)</f>
        <v>0.173880049733566</v>
      </c>
      <c r="AG493" s="11" t="n">
        <f aca="false">((AD493)^2/((AB493)^2 * AE493)) + ((Z493)^2/((X493)^2 * AA493))</f>
        <v>0.00213378416555872</v>
      </c>
      <c r="AH493" s="11" t="n">
        <f aca="false">1/AG493</f>
        <v>468.650961114502</v>
      </c>
      <c r="AI493" s="11" t="n">
        <f aca="false">AH493/6</f>
        <v>78.1084935190837</v>
      </c>
      <c r="AJ493" s="11" t="n">
        <f aca="false">AF493*AI493</f>
        <v>13.5815087377122</v>
      </c>
      <c r="AK493" s="11" t="s">
        <v>55</v>
      </c>
      <c r="AL493" s="11" t="s">
        <v>56</v>
      </c>
      <c r="AM493" s="11" t="s">
        <v>127</v>
      </c>
      <c r="AN493" s="11" t="s">
        <v>58</v>
      </c>
      <c r="AO493" s="11" t="s">
        <v>93</v>
      </c>
      <c r="AP493" s="11" t="s">
        <v>108</v>
      </c>
      <c r="AQ493" s="11" t="s">
        <v>318</v>
      </c>
    </row>
    <row r="494" customFormat="false" ht="13.8" hidden="false" customHeight="false" outlineLevel="0" collapsed="false">
      <c r="A494" s="11" t="s">
        <v>315</v>
      </c>
      <c r="B494" s="11" t="n">
        <v>39</v>
      </c>
      <c r="C494" s="11" t="s">
        <v>316</v>
      </c>
      <c r="D494" s="11" t="n">
        <v>2011</v>
      </c>
      <c r="E494" s="11" t="s">
        <v>267</v>
      </c>
      <c r="F494" s="11" t="s">
        <v>83</v>
      </c>
      <c r="G494" s="1" t="n">
        <v>4.9</v>
      </c>
      <c r="H494" s="1" t="n">
        <v>410</v>
      </c>
      <c r="I494" s="1" t="n">
        <f aca="false">(G494 +10) / (H494/1000)</f>
        <v>36.3414634146341</v>
      </c>
      <c r="J494" s="1" t="n">
        <v>8.2</v>
      </c>
      <c r="K494" s="11" t="s">
        <v>74</v>
      </c>
      <c r="L494" s="11" t="s">
        <v>89</v>
      </c>
      <c r="M494" s="11" t="s">
        <v>317</v>
      </c>
      <c r="N494" s="11" t="s">
        <v>50</v>
      </c>
      <c r="O494" s="11" t="s">
        <v>77</v>
      </c>
      <c r="P494" s="11" t="s">
        <v>91</v>
      </c>
      <c r="Q494" s="11" t="s">
        <v>78</v>
      </c>
      <c r="R494" s="11" t="n">
        <v>1.8</v>
      </c>
      <c r="S494" s="11" t="s">
        <v>79</v>
      </c>
      <c r="T494" s="11" t="n">
        <v>2008</v>
      </c>
      <c r="U494" s="11" t="n">
        <v>3</v>
      </c>
      <c r="V494" s="11" t="s">
        <v>106</v>
      </c>
      <c r="W494" s="11" t="n">
        <f aca="false">R494*U494</f>
        <v>5.4</v>
      </c>
      <c r="X494" s="14" t="n">
        <v>154.72</v>
      </c>
      <c r="Y494" s="14" t="n">
        <v>4.14000000000002</v>
      </c>
      <c r="Z494" s="13" t="n">
        <f aca="false">Y494*SQRT(AA494)</f>
        <v>10.1408875351224</v>
      </c>
      <c r="AA494" s="15" t="n">
        <v>6</v>
      </c>
      <c r="AB494" s="13" t="n">
        <v>176.81</v>
      </c>
      <c r="AC494" s="13" t="n">
        <v>5.53</v>
      </c>
      <c r="AD494" s="13" t="n">
        <f aca="false">AC494*SQRT(AE494)</f>
        <v>13.545678277591</v>
      </c>
      <c r="AE494" s="11" t="n">
        <v>6</v>
      </c>
      <c r="AF494" s="11" t="n">
        <f aca="false">LN(AB494/X494)</f>
        <v>0.133458677985014</v>
      </c>
      <c r="AG494" s="11" t="n">
        <f aca="false">((AD494)^2/((AB494)^2 * AE494)) + ((Z494)^2/((X494)^2 * AA494))</f>
        <v>0.00169421151099812</v>
      </c>
      <c r="AH494" s="11" t="n">
        <f aca="false">1/AG494</f>
        <v>590.245074778688</v>
      </c>
      <c r="AI494" s="11" t="n">
        <f aca="false">AH494/6</f>
        <v>98.3741791297814</v>
      </c>
      <c r="AJ494" s="11" t="n">
        <f aca="false">AF494*AI494</f>
        <v>13.1288878945216</v>
      </c>
      <c r="AK494" s="11" t="s">
        <v>55</v>
      </c>
      <c r="AL494" s="11" t="s">
        <v>56</v>
      </c>
      <c r="AM494" s="11" t="s">
        <v>127</v>
      </c>
      <c r="AN494" s="11" t="s">
        <v>58</v>
      </c>
      <c r="AO494" s="11" t="s">
        <v>93</v>
      </c>
      <c r="AP494" s="11" t="s">
        <v>108</v>
      </c>
      <c r="AQ494" s="11" t="s">
        <v>318</v>
      </c>
    </row>
    <row r="495" customFormat="false" ht="13.8" hidden="false" customHeight="false" outlineLevel="0" collapsed="false">
      <c r="A495" s="11" t="s">
        <v>315</v>
      </c>
      <c r="B495" s="11" t="n">
        <v>39</v>
      </c>
      <c r="C495" s="11" t="s">
        <v>316</v>
      </c>
      <c r="D495" s="11" t="n">
        <v>2011</v>
      </c>
      <c r="E495" s="11" t="s">
        <v>267</v>
      </c>
      <c r="F495" s="11" t="s">
        <v>46</v>
      </c>
      <c r="G495" s="1" t="n">
        <v>4.9</v>
      </c>
      <c r="H495" s="1" t="n">
        <v>410</v>
      </c>
      <c r="I495" s="1" t="n">
        <f aca="false">(G495 +10) / (H495/1000)</f>
        <v>36.3414634146341</v>
      </c>
      <c r="J495" s="1" t="n">
        <v>8.2</v>
      </c>
      <c r="K495" s="11" t="s">
        <v>74</v>
      </c>
      <c r="L495" s="11" t="s">
        <v>89</v>
      </c>
      <c r="M495" s="11" t="s">
        <v>317</v>
      </c>
      <c r="N495" s="11" t="s">
        <v>50</v>
      </c>
      <c r="O495" s="11" t="s">
        <v>77</v>
      </c>
      <c r="P495" s="11" t="s">
        <v>91</v>
      </c>
      <c r="Q495" s="11" t="s">
        <v>78</v>
      </c>
      <c r="R495" s="11" t="n">
        <v>1.8</v>
      </c>
      <c r="S495" s="11" t="s">
        <v>79</v>
      </c>
      <c r="T495" s="11" t="n">
        <v>2009</v>
      </c>
      <c r="U495" s="11" t="n">
        <v>3</v>
      </c>
      <c r="V495" s="11" t="s">
        <v>106</v>
      </c>
      <c r="W495" s="11" t="n">
        <f aca="false">R495*U495</f>
        <v>5.4</v>
      </c>
      <c r="X495" s="13" t="n">
        <v>129.86</v>
      </c>
      <c r="Y495" s="13" t="n">
        <v>4.6</v>
      </c>
      <c r="Z495" s="13" t="n">
        <f aca="false">Y495*SQRT(AA495)</f>
        <v>11.2676528168026</v>
      </c>
      <c r="AA495" s="11" t="n">
        <v>6</v>
      </c>
      <c r="AB495" s="13" t="n">
        <v>156.33</v>
      </c>
      <c r="AC495" s="13" t="n">
        <v>3.91</v>
      </c>
      <c r="AD495" s="13" t="n">
        <f aca="false">AC495*SQRT(AE495)</f>
        <v>9.57750489428222</v>
      </c>
      <c r="AE495" s="11" t="n">
        <v>6</v>
      </c>
      <c r="AF495" s="11" t="n">
        <f aca="false">LN(AB495/X495)</f>
        <v>0.185512210508892</v>
      </c>
      <c r="AG495" s="11" t="n">
        <f aca="false">((AD495)^2/((AB495)^2 * AE495)) + ((Z495)^2/((X495)^2 * AA495))</f>
        <v>0.00188033197555768</v>
      </c>
      <c r="AH495" s="11" t="n">
        <f aca="false">1/AG495</f>
        <v>531.820983208784</v>
      </c>
      <c r="AI495" s="11" t="n">
        <f aca="false">AH495/6</f>
        <v>88.6368305347973</v>
      </c>
      <c r="AJ495" s="11" t="n">
        <f aca="false">AF495*AI495</f>
        <v>16.4432143650123</v>
      </c>
      <c r="AK495" s="11" t="s">
        <v>55</v>
      </c>
      <c r="AL495" s="11" t="s">
        <v>56</v>
      </c>
      <c r="AM495" s="11" t="s">
        <v>127</v>
      </c>
      <c r="AN495" s="11" t="s">
        <v>58</v>
      </c>
      <c r="AO495" s="11" t="s">
        <v>93</v>
      </c>
      <c r="AP495" s="11" t="s">
        <v>108</v>
      </c>
      <c r="AQ495" s="11" t="s">
        <v>318</v>
      </c>
    </row>
    <row r="496" customFormat="false" ht="13.8" hidden="false" customHeight="false" outlineLevel="0" collapsed="false">
      <c r="A496" s="11" t="s">
        <v>315</v>
      </c>
      <c r="B496" s="11" t="n">
        <v>39</v>
      </c>
      <c r="C496" s="11" t="s">
        <v>316</v>
      </c>
      <c r="D496" s="11" t="n">
        <v>2011</v>
      </c>
      <c r="E496" s="11" t="s">
        <v>267</v>
      </c>
      <c r="F496" s="11" t="s">
        <v>83</v>
      </c>
      <c r="G496" s="1" t="n">
        <v>4.9</v>
      </c>
      <c r="H496" s="1" t="n">
        <v>410</v>
      </c>
      <c r="I496" s="1" t="n">
        <f aca="false">(G496 +10) / (H496/1000)</f>
        <v>36.3414634146341</v>
      </c>
      <c r="J496" s="1" t="n">
        <v>8.2</v>
      </c>
      <c r="K496" s="11" t="s">
        <v>74</v>
      </c>
      <c r="L496" s="11" t="s">
        <v>89</v>
      </c>
      <c r="M496" s="11" t="s">
        <v>317</v>
      </c>
      <c r="N496" s="11" t="s">
        <v>50</v>
      </c>
      <c r="O496" s="11" t="s">
        <v>77</v>
      </c>
      <c r="P496" s="11" t="s">
        <v>91</v>
      </c>
      <c r="Q496" s="11" t="s">
        <v>78</v>
      </c>
      <c r="R496" s="11" t="n">
        <v>1.8</v>
      </c>
      <c r="S496" s="11" t="s">
        <v>79</v>
      </c>
      <c r="T496" s="11" t="n">
        <v>2009</v>
      </c>
      <c r="U496" s="11" t="n">
        <v>3</v>
      </c>
      <c r="V496" s="11" t="s">
        <v>106</v>
      </c>
      <c r="W496" s="11" t="n">
        <f aca="false">R496*U496</f>
        <v>5.4</v>
      </c>
      <c r="X496" s="14" t="n">
        <v>158.4</v>
      </c>
      <c r="Y496" s="14" t="n">
        <v>4.59999999999999</v>
      </c>
      <c r="Z496" s="13" t="n">
        <f aca="false">Y496*SQRT(AA496)</f>
        <v>11.2676528168026</v>
      </c>
      <c r="AA496" s="15" t="n">
        <v>6</v>
      </c>
      <c r="AB496" s="13" t="n">
        <v>180.72</v>
      </c>
      <c r="AC496" s="13" t="n">
        <v>5.75999999999999</v>
      </c>
      <c r="AD496" s="13" t="n">
        <f aca="false">AC496*SQRT(AE496)</f>
        <v>14.1090609184311</v>
      </c>
      <c r="AE496" s="11" t="n">
        <v>6</v>
      </c>
      <c r="AF496" s="11" t="n">
        <f aca="false">LN(AB496/X496)</f>
        <v>0.131825392779422</v>
      </c>
      <c r="AG496" s="11" t="n">
        <f aca="false">((AD496)^2/((AB496)^2 * AE496)) + ((Z496)^2/((X496)^2 * AA496))</f>
        <v>0.00185920195799037</v>
      </c>
      <c r="AH496" s="11" t="n">
        <f aca="false">1/AG496</f>
        <v>537.865182263959</v>
      </c>
      <c r="AI496" s="11" t="n">
        <f aca="false">AH496/6</f>
        <v>89.6441970439932</v>
      </c>
      <c r="AJ496" s="11" t="n">
        <f aca="false">AF496*AI496</f>
        <v>11.8173814857203</v>
      </c>
      <c r="AK496" s="11" t="s">
        <v>55</v>
      </c>
      <c r="AL496" s="11" t="s">
        <v>56</v>
      </c>
      <c r="AM496" s="11" t="s">
        <v>127</v>
      </c>
      <c r="AN496" s="11" t="s">
        <v>58</v>
      </c>
      <c r="AO496" s="11" t="s">
        <v>93</v>
      </c>
      <c r="AP496" s="11" t="s">
        <v>108</v>
      </c>
      <c r="AQ496" s="11" t="s">
        <v>318</v>
      </c>
    </row>
    <row r="497" customFormat="false" ht="13.8" hidden="false" customHeight="false" outlineLevel="0" collapsed="false">
      <c r="A497" s="11" t="s">
        <v>315</v>
      </c>
      <c r="B497" s="11" t="n">
        <v>39</v>
      </c>
      <c r="C497" s="11" t="s">
        <v>316</v>
      </c>
      <c r="D497" s="11" t="n">
        <v>2011</v>
      </c>
      <c r="E497" s="11" t="s">
        <v>267</v>
      </c>
      <c r="F497" s="11" t="s">
        <v>46</v>
      </c>
      <c r="G497" s="1" t="n">
        <v>4.9</v>
      </c>
      <c r="H497" s="1" t="n">
        <v>410</v>
      </c>
      <c r="I497" s="1" t="n">
        <f aca="false">(G497 +10) / (H497/1000)</f>
        <v>36.3414634146341</v>
      </c>
      <c r="J497" s="1" t="n">
        <v>8.2</v>
      </c>
      <c r="K497" s="11" t="s">
        <v>74</v>
      </c>
      <c r="L497" s="11" t="s">
        <v>89</v>
      </c>
      <c r="M497" s="11" t="s">
        <v>317</v>
      </c>
      <c r="N497" s="11" t="s">
        <v>50</v>
      </c>
      <c r="O497" s="11" t="s">
        <v>77</v>
      </c>
      <c r="P497" s="11" t="s">
        <v>91</v>
      </c>
      <c r="Q497" s="11" t="s">
        <v>78</v>
      </c>
      <c r="R497" s="11" t="n">
        <v>1.8</v>
      </c>
      <c r="S497" s="11" t="s">
        <v>79</v>
      </c>
      <c r="T497" s="11" t="n">
        <v>2007</v>
      </c>
      <c r="U497" s="11" t="n">
        <v>3</v>
      </c>
      <c r="V497" s="11" t="s">
        <v>106</v>
      </c>
      <c r="W497" s="11" t="n">
        <f aca="false">R497*U497</f>
        <v>5.4</v>
      </c>
      <c r="X497" s="13" t="n">
        <v>15.03</v>
      </c>
      <c r="Y497" s="13" t="n">
        <v>0.68</v>
      </c>
      <c r="Z497" s="13" t="n">
        <f aca="false">Y497*SQRT(AA497)</f>
        <v>1.66565302509256</v>
      </c>
      <c r="AA497" s="11" t="n">
        <v>6</v>
      </c>
      <c r="AB497" s="13" t="n">
        <v>11.58</v>
      </c>
      <c r="AC497" s="13" t="n">
        <v>0.41</v>
      </c>
      <c r="AD497" s="13" t="n">
        <f aca="false">AC497*SQRT(AE497)</f>
        <v>1.0042907945411</v>
      </c>
      <c r="AE497" s="11" t="n">
        <v>6</v>
      </c>
      <c r="AF497" s="11" t="n">
        <f aca="false">LN(AB497/X497)</f>
        <v>-0.260768731620034</v>
      </c>
      <c r="AG497" s="11" t="n">
        <f aca="false">((AD497)^2/((AB497)^2 * AE497)) + ((Z497)^2/((X497)^2 * AA497))</f>
        <v>0.00330049104817845</v>
      </c>
      <c r="AH497" s="11" t="n">
        <f aca="false">1/AG497</f>
        <v>302.985218078959</v>
      </c>
      <c r="AI497" s="11" t="n">
        <f aca="false">AH497/6</f>
        <v>50.4975363464932</v>
      </c>
      <c r="AJ497" s="11" t="n">
        <f aca="false">AF497*AI497</f>
        <v>-13.1681785030116</v>
      </c>
      <c r="AK497" s="11" t="s">
        <v>55</v>
      </c>
      <c r="AL497" s="11" t="s">
        <v>56</v>
      </c>
      <c r="AM497" s="11" t="s">
        <v>64</v>
      </c>
      <c r="AN497" s="11" t="s">
        <v>58</v>
      </c>
      <c r="AO497" s="11" t="s">
        <v>93</v>
      </c>
      <c r="AP497" s="11" t="s">
        <v>108</v>
      </c>
      <c r="AQ497" s="11" t="s">
        <v>318</v>
      </c>
    </row>
    <row r="498" customFormat="false" ht="13.8" hidden="false" customHeight="false" outlineLevel="0" collapsed="false">
      <c r="A498" s="11" t="s">
        <v>315</v>
      </c>
      <c r="B498" s="11" t="n">
        <v>39</v>
      </c>
      <c r="C498" s="11" t="s">
        <v>316</v>
      </c>
      <c r="D498" s="11" t="n">
        <v>2011</v>
      </c>
      <c r="E498" s="11" t="s">
        <v>267</v>
      </c>
      <c r="F498" s="11" t="s">
        <v>83</v>
      </c>
      <c r="G498" s="1" t="n">
        <v>4.9</v>
      </c>
      <c r="H498" s="1" t="n">
        <v>410</v>
      </c>
      <c r="I498" s="1" t="n">
        <f aca="false">(G498 +10) / (H498/1000)</f>
        <v>36.3414634146341</v>
      </c>
      <c r="J498" s="1" t="n">
        <v>8.2</v>
      </c>
      <c r="K498" s="11" t="s">
        <v>74</v>
      </c>
      <c r="L498" s="11" t="s">
        <v>89</v>
      </c>
      <c r="M498" s="11" t="s">
        <v>317</v>
      </c>
      <c r="N498" s="11" t="s">
        <v>50</v>
      </c>
      <c r="O498" s="11" t="s">
        <v>77</v>
      </c>
      <c r="P498" s="11" t="s">
        <v>91</v>
      </c>
      <c r="Q498" s="11" t="s">
        <v>78</v>
      </c>
      <c r="R498" s="11" t="n">
        <v>1.8</v>
      </c>
      <c r="S498" s="11" t="s">
        <v>79</v>
      </c>
      <c r="T498" s="11" t="n">
        <v>2007</v>
      </c>
      <c r="U498" s="11" t="n">
        <v>3</v>
      </c>
      <c r="V498" s="11" t="s">
        <v>106</v>
      </c>
      <c r="W498" s="11" t="n">
        <f aca="false">R498*U498</f>
        <v>5.4</v>
      </c>
      <c r="X498" s="14" t="n">
        <v>10.75</v>
      </c>
      <c r="Y498" s="14" t="n">
        <v>0.449999999999999</v>
      </c>
      <c r="Z498" s="13" t="n">
        <f aca="false">Y498*SQRT(AA498)</f>
        <v>1.10227038425243</v>
      </c>
      <c r="AA498" s="15" t="n">
        <v>6</v>
      </c>
      <c r="AB498" s="13" t="n">
        <v>19.31</v>
      </c>
      <c r="AC498" s="13" t="n">
        <v>0.790000000000003</v>
      </c>
      <c r="AD498" s="13" t="n">
        <f aca="false">AC498*SQRT(AE498)</f>
        <v>1.93509689679872</v>
      </c>
      <c r="AE498" s="11" t="n">
        <v>6</v>
      </c>
      <c r="AF498" s="11" t="n">
        <f aca="false">LN(AB498/X498)</f>
        <v>0.585717341866751</v>
      </c>
      <c r="AG498" s="11" t="n">
        <f aca="false">((AD498)^2/((AB498)^2 * AE498)) + ((Z498)^2/((X498)^2 * AA498))</f>
        <v>0.00342604485923912</v>
      </c>
      <c r="AH498" s="11" t="n">
        <f aca="false">1/AG498</f>
        <v>291.881759021126</v>
      </c>
      <c r="AI498" s="11" t="n">
        <f aca="false">AH498/6</f>
        <v>48.6469598368543</v>
      </c>
      <c r="AJ498" s="11" t="n">
        <f aca="false">AF498*AI498</f>
        <v>28.4933680055409</v>
      </c>
      <c r="AK498" s="11" t="s">
        <v>55</v>
      </c>
      <c r="AL498" s="11" t="s">
        <v>56</v>
      </c>
      <c r="AM498" s="11" t="s">
        <v>64</v>
      </c>
      <c r="AN498" s="11" t="s">
        <v>58</v>
      </c>
      <c r="AO498" s="11" t="s">
        <v>93</v>
      </c>
      <c r="AP498" s="11" t="s">
        <v>108</v>
      </c>
      <c r="AQ498" s="11" t="s">
        <v>318</v>
      </c>
    </row>
    <row r="499" customFormat="false" ht="13.8" hidden="false" customHeight="false" outlineLevel="0" collapsed="false">
      <c r="A499" s="11" t="s">
        <v>315</v>
      </c>
      <c r="B499" s="11" t="n">
        <v>39</v>
      </c>
      <c r="C499" s="11" t="s">
        <v>316</v>
      </c>
      <c r="D499" s="11" t="n">
        <v>2011</v>
      </c>
      <c r="E499" s="11" t="s">
        <v>267</v>
      </c>
      <c r="F499" s="11" t="s">
        <v>46</v>
      </c>
      <c r="G499" s="1" t="n">
        <v>4.9</v>
      </c>
      <c r="H499" s="1" t="n">
        <v>410</v>
      </c>
      <c r="I499" s="1" t="n">
        <f aca="false">(G499 +10) / (H499/1000)</f>
        <v>36.3414634146341</v>
      </c>
      <c r="J499" s="1" t="n">
        <v>8.2</v>
      </c>
      <c r="K499" s="11" t="s">
        <v>74</v>
      </c>
      <c r="L499" s="11" t="s">
        <v>89</v>
      </c>
      <c r="M499" s="11" t="s">
        <v>317</v>
      </c>
      <c r="N499" s="11" t="s">
        <v>50</v>
      </c>
      <c r="O499" s="11" t="s">
        <v>77</v>
      </c>
      <c r="P499" s="11" t="s">
        <v>91</v>
      </c>
      <c r="Q499" s="11" t="s">
        <v>78</v>
      </c>
      <c r="R499" s="11" t="n">
        <v>1.8</v>
      </c>
      <c r="S499" s="11" t="s">
        <v>79</v>
      </c>
      <c r="T499" s="11" t="n">
        <v>2008</v>
      </c>
      <c r="U499" s="11" t="n">
        <v>3</v>
      </c>
      <c r="V499" s="11" t="s">
        <v>106</v>
      </c>
      <c r="W499" s="11" t="n">
        <f aca="false">R499*U499</f>
        <v>5.4</v>
      </c>
      <c r="X499" s="13" t="n">
        <v>20.21</v>
      </c>
      <c r="Y499" s="13" t="n">
        <v>0.9</v>
      </c>
      <c r="Z499" s="13" t="n">
        <f aca="false">Y499*SQRT(AA499)</f>
        <v>2.20454076850486</v>
      </c>
      <c r="AA499" s="11" t="n">
        <v>6</v>
      </c>
      <c r="AB499" s="13" t="n">
        <v>14.51</v>
      </c>
      <c r="AC499" s="13" t="n">
        <v>0.75</v>
      </c>
      <c r="AD499" s="13" t="n">
        <f aca="false">AC499*SQRT(AE499)</f>
        <v>1.83711730708738</v>
      </c>
      <c r="AE499" s="11" t="n">
        <v>6</v>
      </c>
      <c r="AF499" s="11" t="n">
        <f aca="false">LN(AB499/X499)</f>
        <v>-0.331339464519433</v>
      </c>
      <c r="AG499" s="11" t="n">
        <f aca="false">((AD499)^2/((AB499)^2 * AE499)) + ((Z499)^2/((X499)^2 * AA499))</f>
        <v>0.00465483558396348</v>
      </c>
      <c r="AH499" s="11" t="n">
        <f aca="false">1/AG499</f>
        <v>214.830359088328</v>
      </c>
      <c r="AI499" s="11" t="n">
        <f aca="false">AH499/6</f>
        <v>35.8050598480546</v>
      </c>
      <c r="AJ499" s="11" t="n">
        <f aca="false">AF499*AI499</f>
        <v>-11.8636293571407</v>
      </c>
      <c r="AK499" s="11" t="s">
        <v>55</v>
      </c>
      <c r="AL499" s="11" t="s">
        <v>56</v>
      </c>
      <c r="AM499" s="11" t="s">
        <v>64</v>
      </c>
      <c r="AN499" s="11" t="s">
        <v>58</v>
      </c>
      <c r="AO499" s="11" t="s">
        <v>93</v>
      </c>
      <c r="AP499" s="11" t="s">
        <v>108</v>
      </c>
      <c r="AQ499" s="11" t="s">
        <v>318</v>
      </c>
    </row>
    <row r="500" customFormat="false" ht="13.8" hidden="false" customHeight="false" outlineLevel="0" collapsed="false">
      <c r="A500" s="11" t="s">
        <v>315</v>
      </c>
      <c r="B500" s="11" t="n">
        <v>39</v>
      </c>
      <c r="C500" s="11" t="s">
        <v>316</v>
      </c>
      <c r="D500" s="11" t="n">
        <v>2011</v>
      </c>
      <c r="E500" s="11" t="s">
        <v>267</v>
      </c>
      <c r="F500" s="11" t="s">
        <v>83</v>
      </c>
      <c r="G500" s="1" t="n">
        <v>4.9</v>
      </c>
      <c r="H500" s="1" t="n">
        <v>410</v>
      </c>
      <c r="I500" s="1" t="n">
        <f aca="false">(G500 +10) / (H500/1000)</f>
        <v>36.3414634146341</v>
      </c>
      <c r="J500" s="1" t="n">
        <v>8.2</v>
      </c>
      <c r="K500" s="11" t="s">
        <v>74</v>
      </c>
      <c r="L500" s="11" t="s">
        <v>89</v>
      </c>
      <c r="M500" s="11" t="s">
        <v>317</v>
      </c>
      <c r="N500" s="11" t="s">
        <v>50</v>
      </c>
      <c r="O500" s="11" t="s">
        <v>77</v>
      </c>
      <c r="P500" s="11" t="s">
        <v>91</v>
      </c>
      <c r="Q500" s="11" t="s">
        <v>78</v>
      </c>
      <c r="R500" s="11" t="n">
        <v>1.8</v>
      </c>
      <c r="S500" s="11" t="s">
        <v>79</v>
      </c>
      <c r="T500" s="11" t="n">
        <v>2008</v>
      </c>
      <c r="U500" s="11" t="n">
        <v>3</v>
      </c>
      <c r="V500" s="11" t="s">
        <v>106</v>
      </c>
      <c r="W500" s="11" t="n">
        <f aca="false">R500*U500</f>
        <v>5.4</v>
      </c>
      <c r="X500" s="14" t="n">
        <v>14.32</v>
      </c>
      <c r="Y500" s="14" t="n">
        <v>0.709999999999999</v>
      </c>
      <c r="Z500" s="13" t="n">
        <f aca="false">Y500*SQRT(AA500)</f>
        <v>1.73913771737605</v>
      </c>
      <c r="AA500" s="15" t="n">
        <v>6</v>
      </c>
      <c r="AB500" s="13" t="n">
        <v>26.22</v>
      </c>
      <c r="AC500" s="13" t="n">
        <v>0.790000000000003</v>
      </c>
      <c r="AD500" s="13" t="n">
        <f aca="false">AC500*SQRT(AE500)</f>
        <v>1.93509689679872</v>
      </c>
      <c r="AE500" s="11" t="n">
        <v>6</v>
      </c>
      <c r="AF500" s="11" t="n">
        <f aca="false">LN(AB500/X500)</f>
        <v>0.604865316803054</v>
      </c>
      <c r="AG500" s="11" t="n">
        <f aca="false">((AD500)^2/((AB500)^2 * AE500)) + ((Z500)^2/((X500)^2 * AA500))</f>
        <v>0.00336607325017298</v>
      </c>
      <c r="AH500" s="11" t="n">
        <f aca="false">1/AG500</f>
        <v>297.082067346161</v>
      </c>
      <c r="AI500" s="11" t="n">
        <f aca="false">AH500/6</f>
        <v>49.5136778910268</v>
      </c>
      <c r="AJ500" s="11" t="n">
        <f aca="false">AF500*AI500</f>
        <v>29.9491064636403</v>
      </c>
      <c r="AK500" s="11" t="s">
        <v>55</v>
      </c>
      <c r="AL500" s="11" t="s">
        <v>56</v>
      </c>
      <c r="AM500" s="11" t="s">
        <v>64</v>
      </c>
      <c r="AN500" s="11" t="s">
        <v>58</v>
      </c>
      <c r="AO500" s="11" t="s">
        <v>93</v>
      </c>
      <c r="AP500" s="11" t="s">
        <v>108</v>
      </c>
      <c r="AQ500" s="11" t="s">
        <v>318</v>
      </c>
    </row>
    <row r="501" customFormat="false" ht="13.8" hidden="false" customHeight="false" outlineLevel="0" collapsed="false">
      <c r="A501" s="11" t="s">
        <v>315</v>
      </c>
      <c r="B501" s="11" t="n">
        <v>39</v>
      </c>
      <c r="C501" s="11" t="s">
        <v>316</v>
      </c>
      <c r="D501" s="11" t="n">
        <v>2011</v>
      </c>
      <c r="E501" s="11" t="s">
        <v>267</v>
      </c>
      <c r="F501" s="11" t="s">
        <v>46</v>
      </c>
      <c r="G501" s="1" t="n">
        <v>4.9</v>
      </c>
      <c r="H501" s="1" t="n">
        <v>410</v>
      </c>
      <c r="I501" s="1" t="n">
        <f aca="false">(G501 +10) / (H501/1000)</f>
        <v>36.3414634146341</v>
      </c>
      <c r="J501" s="1" t="n">
        <v>8.2</v>
      </c>
      <c r="K501" s="11" t="s">
        <v>74</v>
      </c>
      <c r="L501" s="11" t="s">
        <v>89</v>
      </c>
      <c r="M501" s="11" t="s">
        <v>317</v>
      </c>
      <c r="N501" s="11" t="s">
        <v>50</v>
      </c>
      <c r="O501" s="11" t="s">
        <v>77</v>
      </c>
      <c r="P501" s="11" t="s">
        <v>91</v>
      </c>
      <c r="Q501" s="11" t="s">
        <v>78</v>
      </c>
      <c r="R501" s="11" t="n">
        <v>1.8</v>
      </c>
      <c r="S501" s="11" t="s">
        <v>79</v>
      </c>
      <c r="T501" s="11" t="n">
        <v>2009</v>
      </c>
      <c r="U501" s="11" t="n">
        <v>3</v>
      </c>
      <c r="V501" s="11" t="s">
        <v>106</v>
      </c>
      <c r="W501" s="11" t="n">
        <f aca="false">R501*U501</f>
        <v>5.4</v>
      </c>
      <c r="X501" s="13" t="n">
        <v>18.94</v>
      </c>
      <c r="Y501" s="13" t="n">
        <v>0.68</v>
      </c>
      <c r="Z501" s="13" t="n">
        <f aca="false">Y501*SQRT(AA501)</f>
        <v>1.66565302509256</v>
      </c>
      <c r="AA501" s="11" t="n">
        <v>6</v>
      </c>
      <c r="AB501" s="13" t="n">
        <v>15.11</v>
      </c>
      <c r="AC501" s="13" t="n">
        <v>0.75</v>
      </c>
      <c r="AD501" s="13" t="n">
        <f aca="false">AC501*SQRT(AE501)</f>
        <v>1.83711730708738</v>
      </c>
      <c r="AE501" s="11" t="n">
        <v>6</v>
      </c>
      <c r="AF501" s="11" t="n">
        <f aca="false">LN(AB501/X501)</f>
        <v>-0.225919311473284</v>
      </c>
      <c r="AG501" s="11" t="n">
        <f aca="false">((AD501)^2/((AB501)^2 * AE501)) + ((Z501)^2/((X501)^2 * AA501))</f>
        <v>0.00375274747653627</v>
      </c>
      <c r="AH501" s="11" t="n">
        <f aca="false">1/AG501</f>
        <v>266.471433596962</v>
      </c>
      <c r="AI501" s="11" t="n">
        <f aca="false">AH501/6</f>
        <v>44.4119055994936</v>
      </c>
      <c r="AJ501" s="11" t="n">
        <f aca="false">AF501*AI501</f>
        <v>-10.0335071342541</v>
      </c>
      <c r="AK501" s="11" t="s">
        <v>55</v>
      </c>
      <c r="AL501" s="11" t="s">
        <v>56</v>
      </c>
      <c r="AM501" s="11" t="s">
        <v>64</v>
      </c>
      <c r="AN501" s="11" t="s">
        <v>58</v>
      </c>
      <c r="AO501" s="11" t="s">
        <v>93</v>
      </c>
      <c r="AP501" s="11" t="s">
        <v>108</v>
      </c>
      <c r="AQ501" s="11" t="s">
        <v>318</v>
      </c>
    </row>
    <row r="502" customFormat="false" ht="13.8" hidden="false" customHeight="false" outlineLevel="0" collapsed="false">
      <c r="A502" s="11" t="s">
        <v>315</v>
      </c>
      <c r="B502" s="11" t="n">
        <v>39</v>
      </c>
      <c r="C502" s="11" t="s">
        <v>316</v>
      </c>
      <c r="D502" s="11" t="n">
        <v>2011</v>
      </c>
      <c r="E502" s="11" t="s">
        <v>267</v>
      </c>
      <c r="F502" s="11" t="s">
        <v>83</v>
      </c>
      <c r="G502" s="1" t="n">
        <v>4.9</v>
      </c>
      <c r="H502" s="1" t="n">
        <v>410</v>
      </c>
      <c r="I502" s="1" t="n">
        <f aca="false">(G502 +10) / (H502/1000)</f>
        <v>36.3414634146341</v>
      </c>
      <c r="J502" s="1" t="n">
        <v>8.2</v>
      </c>
      <c r="K502" s="11" t="s">
        <v>74</v>
      </c>
      <c r="L502" s="11" t="s">
        <v>89</v>
      </c>
      <c r="M502" s="11" t="s">
        <v>317</v>
      </c>
      <c r="N502" s="11" t="s">
        <v>50</v>
      </c>
      <c r="O502" s="11" t="s">
        <v>77</v>
      </c>
      <c r="P502" s="11" t="s">
        <v>91</v>
      </c>
      <c r="Q502" s="11" t="s">
        <v>78</v>
      </c>
      <c r="R502" s="11" t="n">
        <v>1.8</v>
      </c>
      <c r="S502" s="11" t="s">
        <v>79</v>
      </c>
      <c r="T502" s="11" t="n">
        <v>2009</v>
      </c>
      <c r="U502" s="11" t="n">
        <v>3</v>
      </c>
      <c r="V502" s="11" t="s">
        <v>106</v>
      </c>
      <c r="W502" s="11" t="n">
        <f aca="false">R502*U502</f>
        <v>5.4</v>
      </c>
      <c r="X502" s="14" t="n">
        <v>14.51</v>
      </c>
      <c r="Y502" s="14" t="n">
        <v>0.67</v>
      </c>
      <c r="Z502" s="13" t="n">
        <f aca="false">Y502*SQRT(AA502)</f>
        <v>1.64115812766473</v>
      </c>
      <c r="AA502" s="15" t="n">
        <v>6</v>
      </c>
      <c r="AB502" s="13" t="n">
        <v>25.47</v>
      </c>
      <c r="AC502" s="13" t="n">
        <v>0.790000000000003</v>
      </c>
      <c r="AD502" s="13" t="n">
        <f aca="false">AC502*SQRT(AE502)</f>
        <v>1.93509689679872</v>
      </c>
      <c r="AE502" s="11" t="n">
        <v>6</v>
      </c>
      <c r="AF502" s="11" t="n">
        <f aca="false">LN(AB502/X502)</f>
        <v>0.562663222095269</v>
      </c>
      <c r="AG502" s="11" t="n">
        <f aca="false">((AD502)^2/((AB502)^2 * AE502)) + ((Z502)^2/((X502)^2 * AA502))</f>
        <v>0.00309418240509051</v>
      </c>
      <c r="AH502" s="11" t="n">
        <f aca="false">1/AG502</f>
        <v>323.18715223602</v>
      </c>
      <c r="AI502" s="11" t="n">
        <f aca="false">AH502/6</f>
        <v>53.8645253726699</v>
      </c>
      <c r="AJ502" s="11" t="n">
        <f aca="false">AF502*AI502</f>
        <v>30.3075874028188</v>
      </c>
      <c r="AK502" s="11" t="s">
        <v>55</v>
      </c>
      <c r="AL502" s="11" t="s">
        <v>56</v>
      </c>
      <c r="AM502" s="11" t="s">
        <v>64</v>
      </c>
      <c r="AN502" s="11" t="s">
        <v>58</v>
      </c>
      <c r="AO502" s="11" t="s">
        <v>93</v>
      </c>
      <c r="AP502" s="11" t="s">
        <v>108</v>
      </c>
      <c r="AQ502" s="11" t="s">
        <v>318</v>
      </c>
    </row>
    <row r="503" customFormat="false" ht="13.8" hidden="false" customHeight="false" outlineLevel="0" collapsed="false">
      <c r="A503" s="11" t="s">
        <v>319</v>
      </c>
      <c r="B503" s="11" t="n">
        <v>40</v>
      </c>
      <c r="C503" s="11" t="s">
        <v>320</v>
      </c>
      <c r="D503" s="11" t="n">
        <v>2012</v>
      </c>
      <c r="E503" s="11" t="s">
        <v>253</v>
      </c>
      <c r="F503" s="11" t="s">
        <v>46</v>
      </c>
      <c r="G503" s="1" t="n">
        <v>1.3</v>
      </c>
      <c r="H503" s="1" t="n">
        <v>476.8</v>
      </c>
      <c r="I503" s="1" t="n">
        <f aca="false">(G503 +10) / (H503/1000)</f>
        <v>23.6996644295302</v>
      </c>
      <c r="J503" s="1" t="n">
        <v>6.4</v>
      </c>
      <c r="K503" s="11" t="s">
        <v>102</v>
      </c>
      <c r="L503" s="11" t="s">
        <v>89</v>
      </c>
      <c r="M503" s="11" t="s">
        <v>321</v>
      </c>
      <c r="N503" s="11" t="s">
        <v>77</v>
      </c>
      <c r="O503" s="11" t="s">
        <v>77</v>
      </c>
      <c r="P503" s="11" t="s">
        <v>91</v>
      </c>
      <c r="Q503" s="11" t="s">
        <v>244</v>
      </c>
      <c r="R503" s="11" t="n">
        <v>1.26</v>
      </c>
      <c r="S503" s="11" t="s">
        <v>79</v>
      </c>
      <c r="T503" s="12" t="n">
        <v>40725</v>
      </c>
      <c r="U503" s="11" t="n">
        <v>1.5</v>
      </c>
      <c r="V503" s="11" t="s">
        <v>106</v>
      </c>
      <c r="W503" s="11" t="n">
        <f aca="false">R503*U503</f>
        <v>1.89</v>
      </c>
      <c r="X503" s="13" t="n">
        <v>441.78</v>
      </c>
      <c r="Y503" s="13" t="n">
        <v>68.8</v>
      </c>
      <c r="Z503" s="13" t="n">
        <f aca="false">Y503*SQRT(AA503)</f>
        <v>137.6</v>
      </c>
      <c r="AA503" s="11" t="n">
        <v>4</v>
      </c>
      <c r="AB503" s="13" t="n">
        <v>267.97</v>
      </c>
      <c r="AC503" s="13" t="n">
        <v>36.21</v>
      </c>
      <c r="AD503" s="13" t="n">
        <f aca="false">AC503*SQRT(AE503)</f>
        <v>72.42</v>
      </c>
      <c r="AE503" s="11" t="n">
        <v>4</v>
      </c>
      <c r="AF503" s="11" t="n">
        <f aca="false">LN(AB503/X503)</f>
        <v>-0.499936986662114</v>
      </c>
      <c r="AG503" s="11" t="n">
        <f aca="false">((AD503)^2/((AB503)^2 * AE503)) + ((Z503)^2/((X503)^2 * AA503))</f>
        <v>0.0425122854454094</v>
      </c>
      <c r="AH503" s="11" t="n">
        <f aca="false">1/AG503</f>
        <v>23.5226120996039</v>
      </c>
      <c r="AI503" s="11" t="n">
        <f aca="false">AH503/9</f>
        <v>2.61362356662265</v>
      </c>
      <c r="AJ503" s="11" t="n">
        <f aca="false">AF503*AI503</f>
        <v>-1.30664709016641</v>
      </c>
      <c r="AK503" s="11" t="s">
        <v>134</v>
      </c>
      <c r="AL503" s="11" t="s">
        <v>69</v>
      </c>
      <c r="AM503" s="11" t="s">
        <v>70</v>
      </c>
      <c r="AN503" s="11" t="s">
        <v>58</v>
      </c>
      <c r="AO503" s="11" t="s">
        <v>81</v>
      </c>
      <c r="AP503" s="11" t="s">
        <v>128</v>
      </c>
      <c r="AQ503" s="11" t="s">
        <v>210</v>
      </c>
    </row>
    <row r="504" customFormat="false" ht="13.8" hidden="false" customHeight="false" outlineLevel="0" collapsed="false">
      <c r="A504" s="11" t="s">
        <v>319</v>
      </c>
      <c r="B504" s="11" t="n">
        <v>40</v>
      </c>
      <c r="C504" s="11" t="s">
        <v>320</v>
      </c>
      <c r="D504" s="11" t="n">
        <v>2012</v>
      </c>
      <c r="E504" s="11" t="s">
        <v>253</v>
      </c>
      <c r="F504" s="11" t="s">
        <v>46</v>
      </c>
      <c r="G504" s="1" t="n">
        <v>1.3</v>
      </c>
      <c r="H504" s="1" t="n">
        <v>476.8</v>
      </c>
      <c r="I504" s="1" t="n">
        <f aca="false">(G504 +10) / (H504/1000)</f>
        <v>23.6996644295302</v>
      </c>
      <c r="J504" s="1" t="n">
        <v>6.4</v>
      </c>
      <c r="K504" s="11" t="s">
        <v>102</v>
      </c>
      <c r="L504" s="11" t="s">
        <v>89</v>
      </c>
      <c r="M504" s="11" t="s">
        <v>321</v>
      </c>
      <c r="N504" s="11" t="s">
        <v>77</v>
      </c>
      <c r="O504" s="11" t="s">
        <v>77</v>
      </c>
      <c r="P504" s="11" t="s">
        <v>91</v>
      </c>
      <c r="Q504" s="11" t="s">
        <v>244</v>
      </c>
      <c r="R504" s="11" t="n">
        <v>1.26</v>
      </c>
      <c r="S504" s="11" t="s">
        <v>79</v>
      </c>
      <c r="T504" s="12" t="n">
        <v>40756</v>
      </c>
      <c r="U504" s="11" t="n">
        <v>1.5</v>
      </c>
      <c r="V504" s="11" t="s">
        <v>106</v>
      </c>
      <c r="W504" s="11" t="n">
        <f aca="false">R504*U504</f>
        <v>1.89</v>
      </c>
      <c r="X504" s="13" t="n">
        <v>325.91</v>
      </c>
      <c r="Y504" s="13" t="n">
        <v>47.07</v>
      </c>
      <c r="Z504" s="13" t="n">
        <f aca="false">Y504*SQRT(AA504)</f>
        <v>94.14</v>
      </c>
      <c r="AA504" s="11" t="n">
        <v>4</v>
      </c>
      <c r="AB504" s="13" t="n">
        <v>318.66</v>
      </c>
      <c r="AC504" s="13" t="n">
        <v>43.46</v>
      </c>
      <c r="AD504" s="13" t="n">
        <f aca="false">AC504*SQRT(AE504)</f>
        <v>86.92</v>
      </c>
      <c r="AE504" s="11" t="n">
        <v>4</v>
      </c>
      <c r="AF504" s="11" t="n">
        <f aca="false">LN(AB504/X504)</f>
        <v>-0.0224965659693759</v>
      </c>
      <c r="AG504" s="11" t="n">
        <f aca="false">((AD504)^2/((AB504)^2 * AE504)) + ((Z504)^2/((X504)^2 * AA504))</f>
        <v>0.0394594659867872</v>
      </c>
      <c r="AH504" s="11" t="n">
        <f aca="false">1/AG504</f>
        <v>25.3424615613107</v>
      </c>
      <c r="AI504" s="11" t="n">
        <f aca="false">AH504/9</f>
        <v>2.81582906236785</v>
      </c>
      <c r="AJ504" s="11" t="n">
        <f aca="false">AF504*AI504</f>
        <v>-0.0633464842600442</v>
      </c>
      <c r="AK504" s="11" t="s">
        <v>134</v>
      </c>
      <c r="AL504" s="11" t="s">
        <v>69</v>
      </c>
      <c r="AM504" s="11" t="s">
        <v>70</v>
      </c>
      <c r="AN504" s="11" t="s">
        <v>58</v>
      </c>
      <c r="AO504" s="11" t="s">
        <v>81</v>
      </c>
      <c r="AP504" s="11" t="s">
        <v>128</v>
      </c>
      <c r="AQ504" s="11" t="s">
        <v>210</v>
      </c>
    </row>
    <row r="505" customFormat="false" ht="13.8" hidden="false" customHeight="false" outlineLevel="0" collapsed="false">
      <c r="A505" s="11" t="s">
        <v>319</v>
      </c>
      <c r="B505" s="11" t="n">
        <v>40</v>
      </c>
      <c r="C505" s="11" t="s">
        <v>320</v>
      </c>
      <c r="D505" s="11" t="n">
        <v>2012</v>
      </c>
      <c r="E505" s="11" t="s">
        <v>253</v>
      </c>
      <c r="F505" s="11" t="s">
        <v>46</v>
      </c>
      <c r="G505" s="1" t="n">
        <v>1.3</v>
      </c>
      <c r="H505" s="1" t="n">
        <v>476.8</v>
      </c>
      <c r="I505" s="1" t="n">
        <f aca="false">(G505 +10) / (H505/1000)</f>
        <v>23.6996644295302</v>
      </c>
      <c r="J505" s="1" t="n">
        <v>6.4</v>
      </c>
      <c r="K505" s="11" t="s">
        <v>102</v>
      </c>
      <c r="L505" s="11" t="s">
        <v>89</v>
      </c>
      <c r="M505" s="11" t="s">
        <v>321</v>
      </c>
      <c r="N505" s="11" t="s">
        <v>77</v>
      </c>
      <c r="O505" s="11" t="s">
        <v>77</v>
      </c>
      <c r="P505" s="11" t="s">
        <v>91</v>
      </c>
      <c r="Q505" s="11" t="s">
        <v>244</v>
      </c>
      <c r="R505" s="11" t="n">
        <v>1.26</v>
      </c>
      <c r="S505" s="11" t="s">
        <v>79</v>
      </c>
      <c r="T505" s="12" t="n">
        <v>40787</v>
      </c>
      <c r="U505" s="11" t="n">
        <v>1.5</v>
      </c>
      <c r="V505" s="11" t="s">
        <v>106</v>
      </c>
      <c r="W505" s="11" t="n">
        <f aca="false">R505*U505</f>
        <v>1.89</v>
      </c>
      <c r="X505" s="13" t="n">
        <v>286.07</v>
      </c>
      <c r="Y505" s="13" t="n">
        <v>25.35</v>
      </c>
      <c r="Z505" s="13" t="n">
        <f aca="false">Y505*SQRT(AA505)</f>
        <v>50.7000000000001</v>
      </c>
      <c r="AA505" s="11" t="n">
        <v>4</v>
      </c>
      <c r="AB505" s="13" t="n">
        <v>249.86</v>
      </c>
      <c r="AC505" s="13" t="n">
        <v>21.73</v>
      </c>
      <c r="AD505" s="13" t="n">
        <f aca="false">AC505*SQRT(AE505)</f>
        <v>43.4599999999999</v>
      </c>
      <c r="AE505" s="11" t="n">
        <v>4</v>
      </c>
      <c r="AF505" s="11" t="n">
        <f aca="false">LN(AB505/X505)</f>
        <v>-0.135335775113246</v>
      </c>
      <c r="AG505" s="11" t="n">
        <f aca="false">((AD505)^2/((AB505)^2 * AE505)) + ((Z505)^2/((X505)^2 * AA505))</f>
        <v>0.015416115787401</v>
      </c>
      <c r="AH505" s="11" t="n">
        <f aca="false">1/AG505</f>
        <v>64.8671827450376</v>
      </c>
      <c r="AI505" s="11" t="n">
        <f aca="false">AH505/9</f>
        <v>7.20746474944862</v>
      </c>
      <c r="AJ505" s="11" t="n">
        <f aca="false">AF505*AI505</f>
        <v>-0.975427828468027</v>
      </c>
      <c r="AK505" s="11" t="s">
        <v>134</v>
      </c>
      <c r="AL505" s="11" t="s">
        <v>69</v>
      </c>
      <c r="AM505" s="11" t="s">
        <v>70</v>
      </c>
      <c r="AN505" s="11" t="s">
        <v>58</v>
      </c>
      <c r="AO505" s="11" t="s">
        <v>81</v>
      </c>
      <c r="AP505" s="11" t="s">
        <v>128</v>
      </c>
      <c r="AQ505" s="11" t="s">
        <v>210</v>
      </c>
    </row>
    <row r="506" customFormat="false" ht="13.8" hidden="false" customHeight="false" outlineLevel="0" collapsed="false">
      <c r="A506" s="11" t="s">
        <v>319</v>
      </c>
      <c r="B506" s="11" t="n">
        <v>40</v>
      </c>
      <c r="C506" s="11" t="s">
        <v>320</v>
      </c>
      <c r="D506" s="11" t="n">
        <v>2012</v>
      </c>
      <c r="E506" s="11" t="s">
        <v>253</v>
      </c>
      <c r="F506" s="11" t="s">
        <v>46</v>
      </c>
      <c r="G506" s="1" t="n">
        <v>1.3</v>
      </c>
      <c r="H506" s="1" t="n">
        <v>476.8</v>
      </c>
      <c r="I506" s="1" t="n">
        <f aca="false">(G506 +10) / (H506/1000)</f>
        <v>23.6996644295302</v>
      </c>
      <c r="J506" s="1" t="n">
        <v>6.4</v>
      </c>
      <c r="K506" s="11" t="s">
        <v>102</v>
      </c>
      <c r="L506" s="11" t="s">
        <v>89</v>
      </c>
      <c r="M506" s="11" t="s">
        <v>321</v>
      </c>
      <c r="N506" s="11" t="s">
        <v>77</v>
      </c>
      <c r="O506" s="11" t="s">
        <v>77</v>
      </c>
      <c r="P506" s="11" t="s">
        <v>91</v>
      </c>
      <c r="Q506" s="11" t="s">
        <v>244</v>
      </c>
      <c r="R506" s="11" t="n">
        <v>0.98</v>
      </c>
      <c r="S506" s="11" t="s">
        <v>79</v>
      </c>
      <c r="T506" s="12" t="n">
        <v>40725</v>
      </c>
      <c r="U506" s="11" t="n">
        <v>1.5</v>
      </c>
      <c r="V506" s="11" t="s">
        <v>106</v>
      </c>
      <c r="W506" s="11" t="n">
        <f aca="false">R506*U506</f>
        <v>1.47</v>
      </c>
      <c r="X506" s="13" t="n">
        <v>376.6</v>
      </c>
      <c r="Y506" s="13" t="n">
        <v>57.94</v>
      </c>
      <c r="Z506" s="13" t="n">
        <f aca="false">Y506*SQRT(AA506)</f>
        <v>115.88</v>
      </c>
      <c r="AA506" s="11" t="n">
        <v>4</v>
      </c>
      <c r="AB506" s="13" t="n">
        <v>275.21</v>
      </c>
      <c r="AC506" s="13" t="n">
        <v>39.83</v>
      </c>
      <c r="AD506" s="13" t="n">
        <f aca="false">AC506*SQRT(AE506)</f>
        <v>79.6600000000001</v>
      </c>
      <c r="AE506" s="11" t="n">
        <v>4</v>
      </c>
      <c r="AF506" s="11" t="n">
        <f aca="false">LN(AB506/X506)</f>
        <v>-0.313649173614742</v>
      </c>
      <c r="AG506" s="11" t="n">
        <f aca="false">((AD506)^2/((AB506)^2 * AE506)) + ((Z506)^2/((X506)^2 * AA506))</f>
        <v>0.0446154664530479</v>
      </c>
      <c r="AH506" s="11" t="n">
        <f aca="false">1/AG506</f>
        <v>22.4137519900722</v>
      </c>
      <c r="AI506" s="11" t="n">
        <f aca="false">AH506/9</f>
        <v>2.4904168877858</v>
      </c>
      <c r="AJ506" s="11" t="n">
        <f aca="false">AF506*AI506</f>
        <v>-0.781117198810212</v>
      </c>
      <c r="AK506" s="11" t="s">
        <v>134</v>
      </c>
      <c r="AL506" s="11" t="s">
        <v>69</v>
      </c>
      <c r="AM506" s="11" t="s">
        <v>70</v>
      </c>
      <c r="AN506" s="11" t="s">
        <v>58</v>
      </c>
      <c r="AO506" s="11" t="s">
        <v>81</v>
      </c>
      <c r="AP506" s="11" t="s">
        <v>128</v>
      </c>
      <c r="AQ506" s="11" t="s">
        <v>210</v>
      </c>
    </row>
    <row r="507" customFormat="false" ht="13.8" hidden="false" customHeight="false" outlineLevel="0" collapsed="false">
      <c r="A507" s="11" t="s">
        <v>319</v>
      </c>
      <c r="B507" s="11" t="n">
        <v>40</v>
      </c>
      <c r="C507" s="11" t="s">
        <v>320</v>
      </c>
      <c r="D507" s="11" t="n">
        <v>2012</v>
      </c>
      <c r="E507" s="11" t="s">
        <v>253</v>
      </c>
      <c r="F507" s="11" t="s">
        <v>46</v>
      </c>
      <c r="G507" s="1" t="n">
        <v>1.3</v>
      </c>
      <c r="H507" s="1" t="n">
        <v>476.8</v>
      </c>
      <c r="I507" s="1" t="n">
        <f aca="false">(G507 +10) / (H507/1000)</f>
        <v>23.6996644295302</v>
      </c>
      <c r="J507" s="1" t="n">
        <v>6.4</v>
      </c>
      <c r="K507" s="11" t="s">
        <v>102</v>
      </c>
      <c r="L507" s="11" t="s">
        <v>89</v>
      </c>
      <c r="M507" s="11" t="s">
        <v>321</v>
      </c>
      <c r="N507" s="11" t="s">
        <v>77</v>
      </c>
      <c r="O507" s="11" t="s">
        <v>77</v>
      </c>
      <c r="P507" s="11" t="s">
        <v>91</v>
      </c>
      <c r="Q507" s="11" t="s">
        <v>244</v>
      </c>
      <c r="R507" s="11" t="n">
        <v>0.98</v>
      </c>
      <c r="S507" s="11" t="s">
        <v>79</v>
      </c>
      <c r="T507" s="12" t="n">
        <v>40756</v>
      </c>
      <c r="U507" s="11" t="n">
        <v>1.5</v>
      </c>
      <c r="V507" s="11" t="s">
        <v>106</v>
      </c>
      <c r="W507" s="11" t="n">
        <f aca="false">R507*U507</f>
        <v>1.47</v>
      </c>
      <c r="X507" s="13" t="n">
        <v>354.87</v>
      </c>
      <c r="Y507" s="13" t="n">
        <v>39.84</v>
      </c>
      <c r="Z507" s="13" t="n">
        <f aca="false">Y507*SQRT(AA507)</f>
        <v>79.6799999999999</v>
      </c>
      <c r="AA507" s="11" t="n">
        <v>4</v>
      </c>
      <c r="AB507" s="13" t="n">
        <v>318.66</v>
      </c>
      <c r="AC507" s="13" t="n">
        <v>25.35</v>
      </c>
      <c r="AD507" s="13" t="n">
        <f aca="false">AC507*SQRT(AE507)</f>
        <v>50.6999999999999</v>
      </c>
      <c r="AE507" s="11" t="n">
        <v>4</v>
      </c>
      <c r="AF507" s="11" t="n">
        <f aca="false">LN(AB507/X507)</f>
        <v>-0.107626821563392</v>
      </c>
      <c r="AG507" s="11" t="n">
        <f aca="false">((AD507)^2/((AB507)^2 * AE507)) + ((Z507)^2/((X507)^2 * AA507))</f>
        <v>0.01893225946126</v>
      </c>
      <c r="AH507" s="11" t="n">
        <f aca="false">1/AG507</f>
        <v>52.8198972788347</v>
      </c>
      <c r="AI507" s="11" t="n">
        <f aca="false">AH507/9</f>
        <v>5.86887747542608</v>
      </c>
      <c r="AJ507" s="11" t="n">
        <f aca="false">AF507*AI507</f>
        <v>-0.631648628825093</v>
      </c>
      <c r="AK507" s="11" t="s">
        <v>134</v>
      </c>
      <c r="AL507" s="11" t="s">
        <v>69</v>
      </c>
      <c r="AM507" s="11" t="s">
        <v>70</v>
      </c>
      <c r="AN507" s="11" t="s">
        <v>58</v>
      </c>
      <c r="AO507" s="11" t="s">
        <v>81</v>
      </c>
      <c r="AP507" s="11" t="s">
        <v>128</v>
      </c>
      <c r="AQ507" s="11" t="s">
        <v>210</v>
      </c>
    </row>
    <row r="508" customFormat="false" ht="13.8" hidden="false" customHeight="false" outlineLevel="0" collapsed="false">
      <c r="A508" s="11" t="s">
        <v>319</v>
      </c>
      <c r="B508" s="11" t="n">
        <v>40</v>
      </c>
      <c r="C508" s="11" t="s">
        <v>320</v>
      </c>
      <c r="D508" s="11" t="n">
        <v>2012</v>
      </c>
      <c r="E508" s="11" t="s">
        <v>253</v>
      </c>
      <c r="F508" s="11" t="s">
        <v>46</v>
      </c>
      <c r="G508" s="1" t="n">
        <v>1.3</v>
      </c>
      <c r="H508" s="1" t="n">
        <v>476.8</v>
      </c>
      <c r="I508" s="1" t="n">
        <f aca="false">(G508 +10) / (H508/1000)</f>
        <v>23.6996644295302</v>
      </c>
      <c r="J508" s="1" t="n">
        <v>6.4</v>
      </c>
      <c r="K508" s="11" t="s">
        <v>102</v>
      </c>
      <c r="L508" s="11" t="s">
        <v>89</v>
      </c>
      <c r="M508" s="11" t="s">
        <v>321</v>
      </c>
      <c r="N508" s="11" t="s">
        <v>77</v>
      </c>
      <c r="O508" s="11" t="s">
        <v>77</v>
      </c>
      <c r="P508" s="11" t="s">
        <v>91</v>
      </c>
      <c r="Q508" s="11" t="s">
        <v>244</v>
      </c>
      <c r="R508" s="11" t="n">
        <v>0.98</v>
      </c>
      <c r="S508" s="11" t="s">
        <v>79</v>
      </c>
      <c r="T508" s="12" t="n">
        <v>40787</v>
      </c>
      <c r="U508" s="11" t="n">
        <v>1.5</v>
      </c>
      <c r="V508" s="11" t="s">
        <v>106</v>
      </c>
      <c r="W508" s="11" t="n">
        <f aca="false">R508*U508</f>
        <v>1.47</v>
      </c>
      <c r="X508" s="13" t="n">
        <v>304.18</v>
      </c>
      <c r="Y508" s="13" t="n">
        <v>43.45</v>
      </c>
      <c r="Z508" s="13" t="n">
        <f aca="false">Y508*SQRT(AA508)</f>
        <v>86.9</v>
      </c>
      <c r="AA508" s="11" t="n">
        <v>4</v>
      </c>
      <c r="AB508" s="13" t="n">
        <v>267.97</v>
      </c>
      <c r="AC508" s="13" t="n">
        <v>32.59</v>
      </c>
      <c r="AD508" s="13" t="n">
        <f aca="false">AC508*SQRT(AE508)</f>
        <v>65.18</v>
      </c>
      <c r="AE508" s="11" t="n">
        <v>4</v>
      </c>
      <c r="AF508" s="11" t="n">
        <f aca="false">LN(AB508/X508)</f>
        <v>-0.126744597497656</v>
      </c>
      <c r="AG508" s="11" t="n">
        <f aca="false">((AD508)^2/((AB508)^2 * AE508)) + ((Z508)^2/((X508)^2 * AA508))</f>
        <v>0.0351950981193351</v>
      </c>
      <c r="AH508" s="11" t="n">
        <f aca="false">1/AG508</f>
        <v>28.4130476525261</v>
      </c>
      <c r="AI508" s="11" t="n">
        <f aca="false">AH508/9</f>
        <v>3.15700529472512</v>
      </c>
      <c r="AJ508" s="11" t="n">
        <f aca="false">AF508*AI508</f>
        <v>-0.400133365377904</v>
      </c>
      <c r="AK508" s="11" t="s">
        <v>134</v>
      </c>
      <c r="AL508" s="11" t="s">
        <v>69</v>
      </c>
      <c r="AM508" s="11" t="s">
        <v>70</v>
      </c>
      <c r="AN508" s="11" t="s">
        <v>58</v>
      </c>
      <c r="AO508" s="11" t="s">
        <v>81</v>
      </c>
      <c r="AP508" s="11" t="s">
        <v>128</v>
      </c>
      <c r="AQ508" s="11" t="s">
        <v>210</v>
      </c>
    </row>
    <row r="509" customFormat="false" ht="13.8" hidden="false" customHeight="false" outlineLevel="0" collapsed="false">
      <c r="A509" s="11" t="s">
        <v>319</v>
      </c>
      <c r="B509" s="11" t="n">
        <v>40</v>
      </c>
      <c r="C509" s="11" t="s">
        <v>320</v>
      </c>
      <c r="D509" s="11" t="n">
        <v>2012</v>
      </c>
      <c r="E509" s="11" t="s">
        <v>253</v>
      </c>
      <c r="F509" s="11" t="s">
        <v>46</v>
      </c>
      <c r="G509" s="1" t="n">
        <v>1.3</v>
      </c>
      <c r="H509" s="1" t="n">
        <v>476.8</v>
      </c>
      <c r="I509" s="1" t="n">
        <f aca="false">(G509 +10) / (H509/1000)</f>
        <v>23.6996644295302</v>
      </c>
      <c r="J509" s="1" t="n">
        <v>6.4</v>
      </c>
      <c r="K509" s="11" t="s">
        <v>102</v>
      </c>
      <c r="L509" s="11" t="s">
        <v>89</v>
      </c>
      <c r="M509" s="11" t="s">
        <v>321</v>
      </c>
      <c r="N509" s="11" t="s">
        <v>77</v>
      </c>
      <c r="O509" s="11" t="s">
        <v>77</v>
      </c>
      <c r="P509" s="11" t="s">
        <v>91</v>
      </c>
      <c r="Q509" s="11" t="s">
        <v>244</v>
      </c>
      <c r="R509" s="11" t="n">
        <v>1.37</v>
      </c>
      <c r="S509" s="11" t="s">
        <v>79</v>
      </c>
      <c r="T509" s="12" t="n">
        <v>40725</v>
      </c>
      <c r="U509" s="11" t="n">
        <v>1.5</v>
      </c>
      <c r="V509" s="11" t="s">
        <v>106</v>
      </c>
      <c r="W509" s="11" t="n">
        <f aca="false">R509*U509</f>
        <v>2.055</v>
      </c>
      <c r="X509" s="13" t="n">
        <v>919.78</v>
      </c>
      <c r="Y509" s="13" t="n">
        <v>47.0700000000001</v>
      </c>
      <c r="Z509" s="13" t="n">
        <f aca="false">Y509*SQRT(AA509)</f>
        <v>94.1400000000001</v>
      </c>
      <c r="AA509" s="11" t="n">
        <v>4</v>
      </c>
      <c r="AB509" s="13" t="n">
        <v>738.72</v>
      </c>
      <c r="AC509" s="13" t="n">
        <v>108.63</v>
      </c>
      <c r="AD509" s="13" t="n">
        <f aca="false">AC509*SQRT(AE509)</f>
        <v>217.26</v>
      </c>
      <c r="AE509" s="11" t="n">
        <v>4</v>
      </c>
      <c r="AF509" s="11" t="n">
        <f aca="false">LN(AB509/X509)</f>
        <v>-0.219215552253383</v>
      </c>
      <c r="AG509" s="11" t="n">
        <f aca="false">((AD509)^2/((AB509)^2 * AE509)) + ((Z509)^2/((X509)^2 * AA509))</f>
        <v>0.0242430991930229</v>
      </c>
      <c r="AH509" s="11" t="n">
        <f aca="false">1/AG509</f>
        <v>41.2488515613465</v>
      </c>
      <c r="AI509" s="11" t="n">
        <f aca="false">AH509/9</f>
        <v>4.5832057290385</v>
      </c>
      <c r="AJ509" s="11" t="n">
        <f aca="false">AF509*AI509</f>
        <v>-1.00470997498204</v>
      </c>
      <c r="AK509" s="11" t="s">
        <v>134</v>
      </c>
      <c r="AL509" s="11" t="s">
        <v>69</v>
      </c>
      <c r="AM509" s="11" t="s">
        <v>70</v>
      </c>
      <c r="AN509" s="11" t="s">
        <v>58</v>
      </c>
      <c r="AO509" s="11" t="s">
        <v>81</v>
      </c>
      <c r="AP509" s="11" t="s">
        <v>128</v>
      </c>
      <c r="AQ509" s="11" t="s">
        <v>210</v>
      </c>
    </row>
    <row r="510" customFormat="false" ht="13.8" hidden="false" customHeight="false" outlineLevel="0" collapsed="false">
      <c r="A510" s="11" t="s">
        <v>319</v>
      </c>
      <c r="B510" s="11" t="n">
        <v>40</v>
      </c>
      <c r="C510" s="11" t="s">
        <v>320</v>
      </c>
      <c r="D510" s="11" t="n">
        <v>2012</v>
      </c>
      <c r="E510" s="11" t="s">
        <v>253</v>
      </c>
      <c r="F510" s="11" t="s">
        <v>46</v>
      </c>
      <c r="G510" s="1" t="n">
        <v>1.3</v>
      </c>
      <c r="H510" s="1" t="n">
        <v>476.8</v>
      </c>
      <c r="I510" s="1" t="n">
        <f aca="false">(G510 +10) / (H510/1000)</f>
        <v>23.6996644295302</v>
      </c>
      <c r="J510" s="1" t="n">
        <v>6.4</v>
      </c>
      <c r="K510" s="11" t="s">
        <v>102</v>
      </c>
      <c r="L510" s="11" t="s">
        <v>89</v>
      </c>
      <c r="M510" s="11" t="s">
        <v>321</v>
      </c>
      <c r="N510" s="11" t="s">
        <v>77</v>
      </c>
      <c r="O510" s="11" t="s">
        <v>77</v>
      </c>
      <c r="P510" s="11" t="s">
        <v>91</v>
      </c>
      <c r="Q510" s="11" t="s">
        <v>244</v>
      </c>
      <c r="R510" s="11" t="n">
        <v>1.37</v>
      </c>
      <c r="S510" s="11" t="s">
        <v>79</v>
      </c>
      <c r="T510" s="12" t="n">
        <v>40756</v>
      </c>
      <c r="U510" s="11" t="n">
        <v>1.5</v>
      </c>
      <c r="V510" s="11" t="s">
        <v>106</v>
      </c>
      <c r="W510" s="11" t="n">
        <f aca="false">R510*U510</f>
        <v>2.055</v>
      </c>
      <c r="X510" s="13" t="n">
        <v>572.14</v>
      </c>
      <c r="Y510" s="13" t="n">
        <v>72.4300000000001</v>
      </c>
      <c r="Z510" s="13" t="n">
        <f aca="false">Y510*SQRT(AA510)</f>
        <v>144.86</v>
      </c>
      <c r="AA510" s="11" t="n">
        <v>4</v>
      </c>
      <c r="AB510" s="13" t="n">
        <v>575.77</v>
      </c>
      <c r="AC510" s="13" t="n">
        <v>25.34</v>
      </c>
      <c r="AD510" s="13" t="n">
        <f aca="false">AC510*SQRT(AE510)</f>
        <v>50.6800000000001</v>
      </c>
      <c r="AE510" s="11" t="n">
        <v>4</v>
      </c>
      <c r="AF510" s="11" t="n">
        <f aca="false">LN(AB510/X510)</f>
        <v>0.00632455871976876</v>
      </c>
      <c r="AG510" s="11" t="n">
        <f aca="false">((AD510)^2/((AB510)^2 * AE510)) + ((Z510)^2/((X510)^2 * AA510))</f>
        <v>0.0179632014992459</v>
      </c>
      <c r="AH510" s="11" t="n">
        <f aca="false">1/AG510</f>
        <v>55.6693638404034</v>
      </c>
      <c r="AI510" s="11" t="n">
        <f aca="false">AH510/9</f>
        <v>6.18548487115593</v>
      </c>
      <c r="AJ510" s="11" t="n">
        <f aca="false">AF510*AI510</f>
        <v>0.039120462277867</v>
      </c>
      <c r="AK510" s="11" t="s">
        <v>134</v>
      </c>
      <c r="AL510" s="11" t="s">
        <v>69</v>
      </c>
      <c r="AM510" s="11" t="s">
        <v>70</v>
      </c>
      <c r="AN510" s="11" t="s">
        <v>58</v>
      </c>
      <c r="AO510" s="11" t="s">
        <v>81</v>
      </c>
      <c r="AP510" s="11" t="s">
        <v>128</v>
      </c>
      <c r="AQ510" s="11" t="s">
        <v>210</v>
      </c>
    </row>
    <row r="511" customFormat="false" ht="13.8" hidden="false" customHeight="false" outlineLevel="0" collapsed="false">
      <c r="A511" s="11" t="s">
        <v>319</v>
      </c>
      <c r="B511" s="11" t="n">
        <v>40</v>
      </c>
      <c r="C511" s="11" t="s">
        <v>320</v>
      </c>
      <c r="D511" s="11" t="n">
        <v>2012</v>
      </c>
      <c r="E511" s="11" t="s">
        <v>253</v>
      </c>
      <c r="F511" s="11" t="s">
        <v>46</v>
      </c>
      <c r="G511" s="1" t="n">
        <v>1.3</v>
      </c>
      <c r="H511" s="1" t="n">
        <v>476.8</v>
      </c>
      <c r="I511" s="1" t="n">
        <f aca="false">(G511 +10) / (H511/1000)</f>
        <v>23.6996644295302</v>
      </c>
      <c r="J511" s="1" t="n">
        <v>6.4</v>
      </c>
      <c r="K511" s="11" t="s">
        <v>102</v>
      </c>
      <c r="L511" s="11" t="s">
        <v>89</v>
      </c>
      <c r="M511" s="11" t="s">
        <v>321</v>
      </c>
      <c r="N511" s="11" t="s">
        <v>77</v>
      </c>
      <c r="O511" s="11" t="s">
        <v>77</v>
      </c>
      <c r="P511" s="11" t="s">
        <v>91</v>
      </c>
      <c r="Q511" s="11" t="s">
        <v>244</v>
      </c>
      <c r="R511" s="11" t="n">
        <v>1.37</v>
      </c>
      <c r="S511" s="11" t="s">
        <v>79</v>
      </c>
      <c r="T511" s="12" t="n">
        <v>40787</v>
      </c>
      <c r="U511" s="11" t="n">
        <v>1.5</v>
      </c>
      <c r="V511" s="11" t="s">
        <v>106</v>
      </c>
      <c r="W511" s="11" t="n">
        <f aca="false">R511*U511</f>
        <v>2.055</v>
      </c>
      <c r="X511" s="13" t="n">
        <v>586.63</v>
      </c>
      <c r="Y511" s="13" t="n">
        <v>61.5600000000001</v>
      </c>
      <c r="Z511" s="13" t="n">
        <f aca="false">Y511*SQRT(AA511)</f>
        <v>123.12</v>
      </c>
      <c r="AA511" s="11" t="n">
        <v>4</v>
      </c>
      <c r="AB511" s="13" t="n">
        <v>514.21</v>
      </c>
      <c r="AC511" s="13" t="n">
        <v>57.93</v>
      </c>
      <c r="AD511" s="13" t="n">
        <f aca="false">AC511*SQRT(AE511)</f>
        <v>115.86</v>
      </c>
      <c r="AE511" s="11" t="n">
        <v>4</v>
      </c>
      <c r="AF511" s="11" t="n">
        <f aca="false">LN(AB511/X511)</f>
        <v>-0.131762555082471</v>
      </c>
      <c r="AG511" s="11" t="n">
        <f aca="false">((AD511)^2/((AB511)^2 * AE511)) + ((Z511)^2/((X511)^2 * AA511))</f>
        <v>0.0237039447802483</v>
      </c>
      <c r="AH511" s="11" t="n">
        <f aca="false">1/AG511</f>
        <v>42.1870709399081</v>
      </c>
      <c r="AI511" s="11" t="n">
        <f aca="false">AH511/9</f>
        <v>4.68745232665646</v>
      </c>
      <c r="AJ511" s="11" t="n">
        <f aca="false">AF511*AI511</f>
        <v>-0.617630695387528</v>
      </c>
      <c r="AK511" s="11" t="s">
        <v>134</v>
      </c>
      <c r="AL511" s="11" t="s">
        <v>69</v>
      </c>
      <c r="AM511" s="11" t="s">
        <v>70</v>
      </c>
      <c r="AN511" s="11" t="s">
        <v>58</v>
      </c>
      <c r="AO511" s="11" t="s">
        <v>81</v>
      </c>
      <c r="AP511" s="11" t="s">
        <v>128</v>
      </c>
      <c r="AQ511" s="11" t="s">
        <v>210</v>
      </c>
    </row>
    <row r="512" customFormat="false" ht="13.8" hidden="false" customHeight="false" outlineLevel="0" collapsed="false">
      <c r="A512" s="11" t="s">
        <v>322</v>
      </c>
      <c r="B512" s="11" t="n">
        <v>44</v>
      </c>
      <c r="C512" s="11" t="s">
        <v>323</v>
      </c>
      <c r="D512" s="11" t="n">
        <v>2009</v>
      </c>
      <c r="E512" s="11" t="s">
        <v>101</v>
      </c>
      <c r="F512" s="11" t="s">
        <v>324</v>
      </c>
      <c r="G512" s="1" t="n">
        <v>1.7</v>
      </c>
      <c r="H512" s="1" t="n">
        <v>452</v>
      </c>
      <c r="I512" s="1" t="n">
        <f aca="false">(G512 +10) / (H512/1000)</f>
        <v>25.8849557522124</v>
      </c>
      <c r="J512" s="1" t="n">
        <v>6.6</v>
      </c>
      <c r="K512" s="11" t="s">
        <v>47</v>
      </c>
      <c r="L512" s="11" t="s">
        <v>89</v>
      </c>
      <c r="M512" s="11" t="s">
        <v>210</v>
      </c>
      <c r="N512" s="11" t="s">
        <v>77</v>
      </c>
      <c r="O512" s="11" t="s">
        <v>77</v>
      </c>
      <c r="P512" s="11" t="s">
        <v>198</v>
      </c>
      <c r="Q512" s="11" t="s">
        <v>198</v>
      </c>
      <c r="R512" s="11" t="n">
        <v>2</v>
      </c>
      <c r="S512" s="11" t="s">
        <v>53</v>
      </c>
      <c r="T512" s="11" t="s">
        <v>325</v>
      </c>
      <c r="U512" s="11" t="n">
        <v>1</v>
      </c>
      <c r="V512" s="11" t="s">
        <v>106</v>
      </c>
      <c r="W512" s="11" t="n">
        <f aca="false">R512*U512</f>
        <v>2</v>
      </c>
      <c r="X512" s="13" t="n">
        <v>26.87</v>
      </c>
      <c r="Y512" s="2" t="s">
        <v>210</v>
      </c>
      <c r="Z512" s="13" t="n">
        <f aca="false">X512/10</f>
        <v>2.687</v>
      </c>
      <c r="AA512" s="11" t="n">
        <v>6</v>
      </c>
      <c r="AB512" s="13" t="n">
        <v>27.23</v>
      </c>
      <c r="AC512" s="2" t="s">
        <v>210</v>
      </c>
      <c r="AD512" s="13" t="n">
        <f aca="false">AB512/10</f>
        <v>2.723</v>
      </c>
      <c r="AE512" s="11" t="n">
        <v>6</v>
      </c>
      <c r="AF512" s="11" t="n">
        <f aca="false">LN(AB512/X512)</f>
        <v>0.0133088840582683</v>
      </c>
      <c r="AG512" s="11" t="n">
        <f aca="false">((AD512)^2/((AB512)^2 * AE512)) + ((Z512)^2/((X512)^2 * AA512))</f>
        <v>0.00333333333333333</v>
      </c>
      <c r="AH512" s="11" t="n">
        <f aca="false">1/AG512</f>
        <v>300</v>
      </c>
      <c r="AI512" s="11" t="n">
        <f aca="false">AH512/10</f>
        <v>30</v>
      </c>
      <c r="AJ512" s="11" t="n">
        <f aca="false">AF512*AI512</f>
        <v>0.399266521748049</v>
      </c>
      <c r="AK512" s="11" t="s">
        <v>326</v>
      </c>
      <c r="AL512" s="11" t="s">
        <v>56</v>
      </c>
      <c r="AM512" s="11" t="s">
        <v>64</v>
      </c>
      <c r="AN512" s="11" t="s">
        <v>257</v>
      </c>
      <c r="AO512" s="11" t="s">
        <v>141</v>
      </c>
      <c r="AP512" s="11" t="s">
        <v>327</v>
      </c>
      <c r="AQ512" s="11" t="s">
        <v>210</v>
      </c>
    </row>
    <row r="513" customFormat="false" ht="13.8" hidden="false" customHeight="false" outlineLevel="0" collapsed="false">
      <c r="A513" s="11" t="s">
        <v>322</v>
      </c>
      <c r="B513" s="11" t="n">
        <v>44</v>
      </c>
      <c r="C513" s="11" t="s">
        <v>323</v>
      </c>
      <c r="D513" s="11" t="n">
        <v>2009</v>
      </c>
      <c r="E513" s="11" t="s">
        <v>101</v>
      </c>
      <c r="F513" s="11" t="s">
        <v>328</v>
      </c>
      <c r="G513" s="1" t="n">
        <v>1.7</v>
      </c>
      <c r="H513" s="1" t="n">
        <v>452</v>
      </c>
      <c r="I513" s="1" t="n">
        <f aca="false">(G513 +10) / (H513/1000)</f>
        <v>25.8849557522124</v>
      </c>
      <c r="J513" s="1" t="n">
        <v>6.6</v>
      </c>
      <c r="K513" s="11" t="s">
        <v>47</v>
      </c>
      <c r="L513" s="11" t="s">
        <v>89</v>
      </c>
      <c r="M513" s="11" t="s">
        <v>210</v>
      </c>
      <c r="N513" s="11" t="s">
        <v>77</v>
      </c>
      <c r="O513" s="11" t="s">
        <v>77</v>
      </c>
      <c r="P513" s="11" t="s">
        <v>198</v>
      </c>
      <c r="Q513" s="11" t="s">
        <v>198</v>
      </c>
      <c r="R513" s="11" t="n">
        <v>4</v>
      </c>
      <c r="S513" s="11" t="s">
        <v>53</v>
      </c>
      <c r="T513" s="11" t="s">
        <v>325</v>
      </c>
      <c r="U513" s="11" t="n">
        <v>1</v>
      </c>
      <c r="V513" s="11" t="s">
        <v>106</v>
      </c>
      <c r="W513" s="11" t="n">
        <f aca="false">R513*U513</f>
        <v>4</v>
      </c>
      <c r="X513" s="13" t="n">
        <v>26.87</v>
      </c>
      <c r="Y513" s="2" t="s">
        <v>210</v>
      </c>
      <c r="Z513" s="13" t="n">
        <f aca="false">X513/10</f>
        <v>2.687</v>
      </c>
      <c r="AA513" s="11" t="n">
        <v>6</v>
      </c>
      <c r="AB513" s="13" t="n">
        <v>27.01</v>
      </c>
      <c r="AC513" s="2" t="s">
        <v>210</v>
      </c>
      <c r="AD513" s="13" t="n">
        <f aca="false">AB513/10</f>
        <v>2.701</v>
      </c>
      <c r="AE513" s="11" t="n">
        <v>6</v>
      </c>
      <c r="AF513" s="11" t="n">
        <f aca="false">LN(AB513/X513)</f>
        <v>0.00519674517712444</v>
      </c>
      <c r="AG513" s="11" t="n">
        <f aca="false">((AD513)^2/((AB513)^2 * AE513)) + ((Z513)^2/((X513)^2 * AA513))</f>
        <v>0.00333333333333333</v>
      </c>
      <c r="AH513" s="11" t="n">
        <f aca="false">1/AG513</f>
        <v>300</v>
      </c>
      <c r="AI513" s="11" t="n">
        <f aca="false">AH513/10</f>
        <v>30</v>
      </c>
      <c r="AJ513" s="11" t="n">
        <f aca="false">AF513*AI513</f>
        <v>0.155902355313733</v>
      </c>
      <c r="AK513" s="11" t="s">
        <v>326</v>
      </c>
      <c r="AL513" s="11" t="s">
        <v>56</v>
      </c>
      <c r="AM513" s="11" t="s">
        <v>64</v>
      </c>
      <c r="AN513" s="11" t="s">
        <v>257</v>
      </c>
      <c r="AO513" s="11" t="s">
        <v>141</v>
      </c>
      <c r="AP513" s="11" t="s">
        <v>327</v>
      </c>
      <c r="AQ513" s="11" t="s">
        <v>210</v>
      </c>
    </row>
    <row r="514" customFormat="false" ht="13.8" hidden="false" customHeight="false" outlineLevel="0" collapsed="false">
      <c r="A514" s="11" t="s">
        <v>322</v>
      </c>
      <c r="B514" s="11" t="n">
        <v>44</v>
      </c>
      <c r="C514" s="11" t="s">
        <v>323</v>
      </c>
      <c r="D514" s="11" t="n">
        <v>2009</v>
      </c>
      <c r="E514" s="11" t="s">
        <v>101</v>
      </c>
      <c r="F514" s="11" t="s">
        <v>329</v>
      </c>
      <c r="G514" s="1" t="n">
        <v>1.7</v>
      </c>
      <c r="H514" s="1" t="n">
        <v>452</v>
      </c>
      <c r="I514" s="1" t="n">
        <f aca="false">(G514 +10) / (H514/1000)</f>
        <v>25.8849557522124</v>
      </c>
      <c r="J514" s="1" t="n">
        <v>6.6</v>
      </c>
      <c r="K514" s="11" t="s">
        <v>47</v>
      </c>
      <c r="L514" s="11" t="s">
        <v>89</v>
      </c>
      <c r="M514" s="11" t="s">
        <v>210</v>
      </c>
      <c r="N514" s="11" t="s">
        <v>77</v>
      </c>
      <c r="O514" s="11" t="s">
        <v>77</v>
      </c>
      <c r="P514" s="11" t="s">
        <v>198</v>
      </c>
      <c r="Q514" s="11" t="s">
        <v>198</v>
      </c>
      <c r="R514" s="11" t="n">
        <v>8</v>
      </c>
      <c r="S514" s="11" t="s">
        <v>53</v>
      </c>
      <c r="T514" s="11" t="s">
        <v>325</v>
      </c>
      <c r="U514" s="11" t="n">
        <v>1</v>
      </c>
      <c r="V514" s="11" t="s">
        <v>106</v>
      </c>
      <c r="W514" s="11" t="n">
        <f aca="false">R514*U514</f>
        <v>8</v>
      </c>
      <c r="X514" s="13" t="n">
        <v>26.87</v>
      </c>
      <c r="Y514" s="2" t="s">
        <v>210</v>
      </c>
      <c r="Z514" s="13" t="n">
        <f aca="false">X514/10</f>
        <v>2.687</v>
      </c>
      <c r="AA514" s="11" t="n">
        <v>6</v>
      </c>
      <c r="AB514" s="13" t="n">
        <v>27.51</v>
      </c>
      <c r="AC514" s="2" t="s">
        <v>210</v>
      </c>
      <c r="AD514" s="13" t="n">
        <f aca="false">AB514/10</f>
        <v>2.751</v>
      </c>
      <c r="AE514" s="11" t="n">
        <v>6</v>
      </c>
      <c r="AF514" s="11" t="n">
        <f aca="false">LN(AB514/X514)</f>
        <v>0.0235391523090834</v>
      </c>
      <c r="AG514" s="11" t="n">
        <f aca="false">((AD514)^2/((AB514)^2 * AE514)) + ((Z514)^2/((X514)^2 * AA514))</f>
        <v>0.00333333333333333</v>
      </c>
      <c r="AH514" s="11" t="n">
        <f aca="false">1/AG514</f>
        <v>300</v>
      </c>
      <c r="AI514" s="11" t="n">
        <f aca="false">AH514/10</f>
        <v>30</v>
      </c>
      <c r="AJ514" s="11" t="n">
        <f aca="false">AF514*AI514</f>
        <v>0.706174569272503</v>
      </c>
      <c r="AK514" s="11" t="s">
        <v>326</v>
      </c>
      <c r="AL514" s="11" t="s">
        <v>56</v>
      </c>
      <c r="AM514" s="11" t="s">
        <v>64</v>
      </c>
      <c r="AN514" s="11" t="s">
        <v>257</v>
      </c>
      <c r="AO514" s="11" t="s">
        <v>141</v>
      </c>
      <c r="AP514" s="11" t="s">
        <v>327</v>
      </c>
      <c r="AQ514" s="11" t="s">
        <v>210</v>
      </c>
    </row>
    <row r="515" customFormat="false" ht="13.8" hidden="false" customHeight="false" outlineLevel="0" collapsed="false">
      <c r="A515" s="11" t="s">
        <v>322</v>
      </c>
      <c r="B515" s="11" t="n">
        <v>44</v>
      </c>
      <c r="C515" s="11" t="s">
        <v>323</v>
      </c>
      <c r="D515" s="11" t="n">
        <v>2009</v>
      </c>
      <c r="E515" s="11" t="s">
        <v>101</v>
      </c>
      <c r="F515" s="11" t="s">
        <v>330</v>
      </c>
      <c r="G515" s="1" t="n">
        <v>1.7</v>
      </c>
      <c r="H515" s="1" t="n">
        <v>452</v>
      </c>
      <c r="I515" s="1" t="n">
        <f aca="false">(G515 +10) / (H515/1000)</f>
        <v>25.8849557522124</v>
      </c>
      <c r="J515" s="1" t="n">
        <v>6.6</v>
      </c>
      <c r="K515" s="11" t="s">
        <v>47</v>
      </c>
      <c r="L515" s="11" t="s">
        <v>89</v>
      </c>
      <c r="M515" s="11" t="s">
        <v>210</v>
      </c>
      <c r="N515" s="11" t="s">
        <v>77</v>
      </c>
      <c r="O515" s="11" t="s">
        <v>77</v>
      </c>
      <c r="P515" s="11" t="s">
        <v>198</v>
      </c>
      <c r="Q515" s="11" t="s">
        <v>198</v>
      </c>
      <c r="R515" s="11" t="n">
        <v>12</v>
      </c>
      <c r="S515" s="11" t="s">
        <v>53</v>
      </c>
      <c r="T515" s="11" t="s">
        <v>325</v>
      </c>
      <c r="U515" s="11" t="n">
        <v>1</v>
      </c>
      <c r="V515" s="11" t="s">
        <v>106</v>
      </c>
      <c r="W515" s="11" t="n">
        <f aca="false">R515*U515</f>
        <v>12</v>
      </c>
      <c r="X515" s="13" t="n">
        <v>26.87</v>
      </c>
      <c r="Y515" s="2" t="s">
        <v>210</v>
      </c>
      <c r="Z515" s="13" t="n">
        <f aca="false">X515/10</f>
        <v>2.687</v>
      </c>
      <c r="AA515" s="11" t="n">
        <v>6</v>
      </c>
      <c r="AB515" s="13" t="n">
        <v>27.44</v>
      </c>
      <c r="AC515" s="2" t="s">
        <v>210</v>
      </c>
      <c r="AD515" s="13" t="n">
        <f aca="false">AB515/10</f>
        <v>2.744</v>
      </c>
      <c r="AE515" s="11" t="n">
        <v>6</v>
      </c>
      <c r="AF515" s="11" t="n">
        <f aca="false">LN(AB515/X515)</f>
        <v>0.0209913802302846</v>
      </c>
      <c r="AG515" s="11" t="n">
        <f aca="false">((AD515)^2/((AB515)^2 * AE515)) + ((Z515)^2/((X515)^2 * AA515))</f>
        <v>0.00333333333333333</v>
      </c>
      <c r="AH515" s="11" t="n">
        <f aca="false">1/AG515</f>
        <v>300</v>
      </c>
      <c r="AI515" s="11" t="n">
        <f aca="false">AH515/10</f>
        <v>30</v>
      </c>
      <c r="AJ515" s="11" t="n">
        <f aca="false">AF515*AI515</f>
        <v>0.629741406908539</v>
      </c>
      <c r="AK515" s="11" t="s">
        <v>326</v>
      </c>
      <c r="AL515" s="11" t="s">
        <v>56</v>
      </c>
      <c r="AM515" s="11" t="s">
        <v>64</v>
      </c>
      <c r="AN515" s="11" t="s">
        <v>257</v>
      </c>
      <c r="AO515" s="11" t="s">
        <v>141</v>
      </c>
      <c r="AP515" s="11" t="s">
        <v>327</v>
      </c>
      <c r="AQ515" s="11" t="s">
        <v>210</v>
      </c>
    </row>
    <row r="516" customFormat="false" ht="13.8" hidden="false" customHeight="false" outlineLevel="0" collapsed="false">
      <c r="A516" s="11" t="s">
        <v>322</v>
      </c>
      <c r="B516" s="11" t="n">
        <v>44</v>
      </c>
      <c r="C516" s="11" t="s">
        <v>323</v>
      </c>
      <c r="D516" s="11" t="n">
        <v>2009</v>
      </c>
      <c r="E516" s="11" t="s">
        <v>101</v>
      </c>
      <c r="F516" s="11" t="s">
        <v>331</v>
      </c>
      <c r="G516" s="1" t="n">
        <v>1.7</v>
      </c>
      <c r="H516" s="1" t="n">
        <v>452</v>
      </c>
      <c r="I516" s="1" t="n">
        <f aca="false">(G516 +10) / (H516/1000)</f>
        <v>25.8849557522124</v>
      </c>
      <c r="J516" s="1" t="n">
        <v>6.6</v>
      </c>
      <c r="K516" s="11" t="s">
        <v>47</v>
      </c>
      <c r="L516" s="11" t="s">
        <v>89</v>
      </c>
      <c r="M516" s="11" t="s">
        <v>210</v>
      </c>
      <c r="N516" s="11" t="s">
        <v>77</v>
      </c>
      <c r="O516" s="11" t="s">
        <v>77</v>
      </c>
      <c r="P516" s="11" t="s">
        <v>198</v>
      </c>
      <c r="Q516" s="11" t="s">
        <v>198</v>
      </c>
      <c r="R516" s="11" t="n">
        <v>20</v>
      </c>
      <c r="S516" s="11" t="s">
        <v>53</v>
      </c>
      <c r="T516" s="11" t="s">
        <v>325</v>
      </c>
      <c r="U516" s="11" t="n">
        <v>1</v>
      </c>
      <c r="V516" s="11" t="s">
        <v>106</v>
      </c>
      <c r="W516" s="11" t="n">
        <f aca="false">R516*U516</f>
        <v>20</v>
      </c>
      <c r="X516" s="13" t="n">
        <v>26.87</v>
      </c>
      <c r="Y516" s="2" t="s">
        <v>210</v>
      </c>
      <c r="Z516" s="13" t="n">
        <f aca="false">X516/10</f>
        <v>2.687</v>
      </c>
      <c r="AA516" s="11" t="n">
        <v>6</v>
      </c>
      <c r="AB516" s="13" t="n">
        <v>25.95</v>
      </c>
      <c r="AC516" s="2" t="s">
        <v>210</v>
      </c>
      <c r="AD516" s="13" t="n">
        <f aca="false">AB516/10</f>
        <v>2.595</v>
      </c>
      <c r="AE516" s="11" t="n">
        <v>6</v>
      </c>
      <c r="AF516" s="11" t="n">
        <f aca="false">LN(AB516/X516)</f>
        <v>-0.0348388130155023</v>
      </c>
      <c r="AG516" s="11" t="n">
        <f aca="false">((AD516)^2/((AB516)^2 * AE516)) + ((Z516)^2/((X516)^2 * AA516))</f>
        <v>0.00333333333333333</v>
      </c>
      <c r="AH516" s="11" t="n">
        <f aca="false">1/AG516</f>
        <v>300</v>
      </c>
      <c r="AI516" s="11" t="n">
        <f aca="false">AH516/10</f>
        <v>30</v>
      </c>
      <c r="AJ516" s="11" t="n">
        <f aca="false">AF516*AI516</f>
        <v>-1.04516439046507</v>
      </c>
      <c r="AK516" s="11" t="s">
        <v>326</v>
      </c>
      <c r="AL516" s="11" t="s">
        <v>56</v>
      </c>
      <c r="AM516" s="11" t="s">
        <v>64</v>
      </c>
      <c r="AN516" s="11" t="s">
        <v>257</v>
      </c>
      <c r="AO516" s="11" t="s">
        <v>141</v>
      </c>
      <c r="AP516" s="11" t="s">
        <v>327</v>
      </c>
      <c r="AQ516" s="11" t="s">
        <v>210</v>
      </c>
    </row>
    <row r="517" customFormat="false" ht="13.8" hidden="false" customHeight="false" outlineLevel="0" collapsed="false">
      <c r="A517" s="11" t="s">
        <v>322</v>
      </c>
      <c r="B517" s="11" t="n">
        <v>44</v>
      </c>
      <c r="C517" s="11" t="s">
        <v>323</v>
      </c>
      <c r="D517" s="11" t="n">
        <v>2009</v>
      </c>
      <c r="E517" s="11" t="s">
        <v>101</v>
      </c>
      <c r="F517" s="11" t="s">
        <v>324</v>
      </c>
      <c r="G517" s="1" t="n">
        <v>1.7</v>
      </c>
      <c r="H517" s="1" t="n">
        <v>452</v>
      </c>
      <c r="I517" s="1" t="n">
        <f aca="false">(G517 +10) / (H517/1000)</f>
        <v>25.8849557522124</v>
      </c>
      <c r="J517" s="1" t="n">
        <v>6.6</v>
      </c>
      <c r="K517" s="11" t="s">
        <v>47</v>
      </c>
      <c r="L517" s="11" t="s">
        <v>89</v>
      </c>
      <c r="M517" s="11" t="s">
        <v>210</v>
      </c>
      <c r="N517" s="11" t="s">
        <v>77</v>
      </c>
      <c r="O517" s="11" t="s">
        <v>77</v>
      </c>
      <c r="P517" s="11" t="s">
        <v>198</v>
      </c>
      <c r="Q517" s="11" t="s">
        <v>198</v>
      </c>
      <c r="R517" s="11" t="n">
        <v>2</v>
      </c>
      <c r="S517" s="11" t="s">
        <v>53</v>
      </c>
      <c r="T517" s="11" t="s">
        <v>325</v>
      </c>
      <c r="U517" s="11" t="n">
        <v>1</v>
      </c>
      <c r="V517" s="11" t="s">
        <v>106</v>
      </c>
      <c r="W517" s="11" t="n">
        <f aca="false">R517*U517</f>
        <v>2</v>
      </c>
      <c r="X517" s="13" t="n">
        <v>604.32</v>
      </c>
      <c r="Y517" s="2" t="s">
        <v>210</v>
      </c>
      <c r="Z517" s="13" t="n">
        <f aca="false">X517/10</f>
        <v>60.432</v>
      </c>
      <c r="AA517" s="11" t="n">
        <v>6</v>
      </c>
      <c r="AB517" s="13" t="n">
        <v>610.7</v>
      </c>
      <c r="AC517" s="2" t="s">
        <v>210</v>
      </c>
      <c r="AD517" s="13" t="n">
        <f aca="false">AB517/10</f>
        <v>61.07</v>
      </c>
      <c r="AE517" s="11" t="n">
        <v>6</v>
      </c>
      <c r="AF517" s="11" t="n">
        <f aca="false">LN(AB517/X517)</f>
        <v>0.0105019812649424</v>
      </c>
      <c r="AG517" s="11" t="n">
        <f aca="false">((AD517)^2/((AB517)^2 * AE517)) + ((Z517)^2/((X517)^2 * AA517))</f>
        <v>0.00333333333333333</v>
      </c>
      <c r="AH517" s="11" t="n">
        <f aca="false">1/AG517</f>
        <v>300</v>
      </c>
      <c r="AI517" s="11" t="n">
        <f aca="false">AH517/10</f>
        <v>30</v>
      </c>
      <c r="AJ517" s="11" t="n">
        <f aca="false">AF517*AI517</f>
        <v>0.315059437948272</v>
      </c>
      <c r="AK517" s="11" t="s">
        <v>326</v>
      </c>
      <c r="AL517" s="11" t="s">
        <v>56</v>
      </c>
      <c r="AM517" s="11" t="s">
        <v>57</v>
      </c>
      <c r="AN517" s="11" t="s">
        <v>257</v>
      </c>
      <c r="AO517" s="11" t="s">
        <v>141</v>
      </c>
      <c r="AP517" s="11" t="s">
        <v>327</v>
      </c>
      <c r="AQ517" s="11" t="s">
        <v>210</v>
      </c>
    </row>
    <row r="518" customFormat="false" ht="13.8" hidden="false" customHeight="false" outlineLevel="0" collapsed="false">
      <c r="A518" s="11" t="s">
        <v>322</v>
      </c>
      <c r="B518" s="11" t="n">
        <v>44</v>
      </c>
      <c r="C518" s="11" t="s">
        <v>323</v>
      </c>
      <c r="D518" s="11" t="n">
        <v>2009</v>
      </c>
      <c r="E518" s="11" t="s">
        <v>101</v>
      </c>
      <c r="F518" s="11" t="s">
        <v>328</v>
      </c>
      <c r="G518" s="1" t="n">
        <v>1.7</v>
      </c>
      <c r="H518" s="1" t="n">
        <v>452</v>
      </c>
      <c r="I518" s="1" t="n">
        <f aca="false">(G518 +10) / (H518/1000)</f>
        <v>25.8849557522124</v>
      </c>
      <c r="J518" s="1" t="n">
        <v>6.6</v>
      </c>
      <c r="K518" s="11" t="s">
        <v>47</v>
      </c>
      <c r="L518" s="11" t="s">
        <v>89</v>
      </c>
      <c r="M518" s="11" t="s">
        <v>210</v>
      </c>
      <c r="N518" s="11" t="s">
        <v>77</v>
      </c>
      <c r="O518" s="11" t="s">
        <v>77</v>
      </c>
      <c r="P518" s="11" t="s">
        <v>198</v>
      </c>
      <c r="Q518" s="11" t="s">
        <v>198</v>
      </c>
      <c r="R518" s="11" t="n">
        <v>4</v>
      </c>
      <c r="S518" s="11" t="s">
        <v>53</v>
      </c>
      <c r="T518" s="11" t="s">
        <v>325</v>
      </c>
      <c r="U518" s="11" t="n">
        <v>1</v>
      </c>
      <c r="V518" s="11" t="s">
        <v>106</v>
      </c>
      <c r="W518" s="11" t="n">
        <f aca="false">R518*U518</f>
        <v>4</v>
      </c>
      <c r="X518" s="13" t="n">
        <v>604.32</v>
      </c>
      <c r="Y518" s="2" t="s">
        <v>210</v>
      </c>
      <c r="Z518" s="13" t="n">
        <f aca="false">X518/10</f>
        <v>60.432</v>
      </c>
      <c r="AA518" s="11" t="n">
        <v>6</v>
      </c>
      <c r="AB518" s="13" t="n">
        <v>597.15</v>
      </c>
      <c r="AC518" s="2" t="s">
        <v>210</v>
      </c>
      <c r="AD518" s="13" t="n">
        <f aca="false">AB518/10</f>
        <v>59.715</v>
      </c>
      <c r="AE518" s="11" t="n">
        <v>6</v>
      </c>
      <c r="AF518" s="11" t="n">
        <f aca="false">LN(AB518/X518)</f>
        <v>-0.0119355208497109</v>
      </c>
      <c r="AG518" s="11" t="n">
        <f aca="false">((AD518)^2/((AB518)^2 * AE518)) + ((Z518)^2/((X518)^2 * AA518))</f>
        <v>0.00333333333333333</v>
      </c>
      <c r="AH518" s="11" t="n">
        <f aca="false">1/AG518</f>
        <v>300</v>
      </c>
      <c r="AI518" s="11" t="n">
        <f aca="false">AH518/10</f>
        <v>30</v>
      </c>
      <c r="AJ518" s="11" t="n">
        <f aca="false">AF518*AI518</f>
        <v>-0.358065625491327</v>
      </c>
      <c r="AK518" s="11" t="s">
        <v>326</v>
      </c>
      <c r="AL518" s="11" t="s">
        <v>56</v>
      </c>
      <c r="AM518" s="11" t="s">
        <v>57</v>
      </c>
      <c r="AN518" s="11" t="s">
        <v>257</v>
      </c>
      <c r="AO518" s="11" t="s">
        <v>141</v>
      </c>
      <c r="AP518" s="11" t="s">
        <v>327</v>
      </c>
      <c r="AQ518" s="11" t="s">
        <v>210</v>
      </c>
    </row>
    <row r="519" customFormat="false" ht="13.8" hidden="false" customHeight="false" outlineLevel="0" collapsed="false">
      <c r="A519" s="11" t="s">
        <v>322</v>
      </c>
      <c r="B519" s="11" t="n">
        <v>44</v>
      </c>
      <c r="C519" s="11" t="s">
        <v>323</v>
      </c>
      <c r="D519" s="11" t="n">
        <v>2009</v>
      </c>
      <c r="E519" s="11" t="s">
        <v>101</v>
      </c>
      <c r="F519" s="11" t="s">
        <v>329</v>
      </c>
      <c r="G519" s="1" t="n">
        <v>1.7</v>
      </c>
      <c r="H519" s="1" t="n">
        <v>452</v>
      </c>
      <c r="I519" s="1" t="n">
        <f aca="false">(G519 +10) / (H519/1000)</f>
        <v>25.8849557522124</v>
      </c>
      <c r="J519" s="1" t="n">
        <v>6.6</v>
      </c>
      <c r="K519" s="11" t="s">
        <v>47</v>
      </c>
      <c r="L519" s="11" t="s">
        <v>89</v>
      </c>
      <c r="M519" s="11" t="s">
        <v>210</v>
      </c>
      <c r="N519" s="11" t="s">
        <v>77</v>
      </c>
      <c r="O519" s="11" t="s">
        <v>77</v>
      </c>
      <c r="P519" s="11" t="s">
        <v>198</v>
      </c>
      <c r="Q519" s="11" t="s">
        <v>198</v>
      </c>
      <c r="R519" s="11" t="n">
        <v>8</v>
      </c>
      <c r="S519" s="11" t="s">
        <v>53</v>
      </c>
      <c r="T519" s="11" t="s">
        <v>325</v>
      </c>
      <c r="U519" s="11" t="n">
        <v>1</v>
      </c>
      <c r="V519" s="11" t="s">
        <v>106</v>
      </c>
      <c r="W519" s="11" t="n">
        <f aca="false">R519*U519</f>
        <v>8</v>
      </c>
      <c r="X519" s="13" t="n">
        <v>604.32</v>
      </c>
      <c r="Y519" s="2" t="s">
        <v>210</v>
      </c>
      <c r="Z519" s="13" t="n">
        <f aca="false">X519/10</f>
        <v>60.432</v>
      </c>
      <c r="AA519" s="11" t="n">
        <v>6</v>
      </c>
      <c r="AB519" s="13" t="n">
        <v>608.9</v>
      </c>
      <c r="AC519" s="2" t="s">
        <v>210</v>
      </c>
      <c r="AD519" s="13" t="n">
        <f aca="false">AB519/10</f>
        <v>60.89</v>
      </c>
      <c r="AE519" s="11" t="n">
        <v>6</v>
      </c>
      <c r="AF519" s="11" t="n">
        <f aca="false">LN(AB519/X519)</f>
        <v>0.0075501916503815</v>
      </c>
      <c r="AG519" s="11" t="n">
        <f aca="false">((AD519)^2/((AB519)^2 * AE519)) + ((Z519)^2/((X519)^2 * AA519))</f>
        <v>0.00333333333333333</v>
      </c>
      <c r="AH519" s="11" t="n">
        <f aca="false">1/AG519</f>
        <v>300</v>
      </c>
      <c r="AI519" s="11" t="n">
        <f aca="false">AH519/10</f>
        <v>30</v>
      </c>
      <c r="AJ519" s="11" t="n">
        <f aca="false">AF519*AI519</f>
        <v>0.226505749511445</v>
      </c>
      <c r="AK519" s="11" t="s">
        <v>326</v>
      </c>
      <c r="AL519" s="11" t="s">
        <v>56</v>
      </c>
      <c r="AM519" s="11" t="s">
        <v>57</v>
      </c>
      <c r="AN519" s="11" t="s">
        <v>257</v>
      </c>
      <c r="AO519" s="11" t="s">
        <v>141</v>
      </c>
      <c r="AP519" s="11" t="s">
        <v>327</v>
      </c>
      <c r="AQ519" s="11" t="s">
        <v>210</v>
      </c>
    </row>
    <row r="520" customFormat="false" ht="13.8" hidden="false" customHeight="false" outlineLevel="0" collapsed="false">
      <c r="A520" s="11" t="s">
        <v>322</v>
      </c>
      <c r="B520" s="11" t="n">
        <v>44</v>
      </c>
      <c r="C520" s="11" t="s">
        <v>323</v>
      </c>
      <c r="D520" s="11" t="n">
        <v>2009</v>
      </c>
      <c r="E520" s="11" t="s">
        <v>101</v>
      </c>
      <c r="F520" s="11" t="s">
        <v>330</v>
      </c>
      <c r="G520" s="1" t="n">
        <v>1.7</v>
      </c>
      <c r="H520" s="1" t="n">
        <v>452</v>
      </c>
      <c r="I520" s="1" t="n">
        <f aca="false">(G520 +10) / (H520/1000)</f>
        <v>25.8849557522124</v>
      </c>
      <c r="J520" s="1" t="n">
        <v>6.6</v>
      </c>
      <c r="K520" s="11" t="s">
        <v>47</v>
      </c>
      <c r="L520" s="11" t="s">
        <v>89</v>
      </c>
      <c r="M520" s="11" t="s">
        <v>210</v>
      </c>
      <c r="N520" s="11" t="s">
        <v>77</v>
      </c>
      <c r="O520" s="11" t="s">
        <v>77</v>
      </c>
      <c r="P520" s="11" t="s">
        <v>198</v>
      </c>
      <c r="Q520" s="11" t="s">
        <v>198</v>
      </c>
      <c r="R520" s="11" t="n">
        <v>12</v>
      </c>
      <c r="S520" s="11" t="s">
        <v>53</v>
      </c>
      <c r="T520" s="11" t="s">
        <v>325</v>
      </c>
      <c r="U520" s="11" t="n">
        <v>1</v>
      </c>
      <c r="V520" s="11" t="s">
        <v>106</v>
      </c>
      <c r="W520" s="11" t="n">
        <f aca="false">R520*U520</f>
        <v>12</v>
      </c>
      <c r="X520" s="13" t="n">
        <v>604.32</v>
      </c>
      <c r="Y520" s="2" t="s">
        <v>210</v>
      </c>
      <c r="Z520" s="13" t="n">
        <f aca="false">X520/10</f>
        <v>60.432</v>
      </c>
      <c r="AA520" s="11" t="n">
        <v>6</v>
      </c>
      <c r="AB520" s="13" t="n">
        <v>592.08</v>
      </c>
      <c r="AC520" s="2" t="s">
        <v>210</v>
      </c>
      <c r="AD520" s="13" t="n">
        <f aca="false">AB520/10</f>
        <v>59.208</v>
      </c>
      <c r="AE520" s="11" t="n">
        <v>6</v>
      </c>
      <c r="AF520" s="11" t="n">
        <f aca="false">LN(AB520/X520)</f>
        <v>-0.0204620980749358</v>
      </c>
      <c r="AG520" s="11" t="n">
        <f aca="false">((AD520)^2/((AB520)^2 * AE520)) + ((Z520)^2/((X520)^2 * AA520))</f>
        <v>0.00333333333333333</v>
      </c>
      <c r="AH520" s="11" t="n">
        <f aca="false">1/AG520</f>
        <v>300</v>
      </c>
      <c r="AI520" s="11" t="n">
        <f aca="false">AH520/10</f>
        <v>30</v>
      </c>
      <c r="AJ520" s="11" t="n">
        <f aca="false">AF520*AI520</f>
        <v>-0.613862942248075</v>
      </c>
      <c r="AK520" s="11" t="s">
        <v>326</v>
      </c>
      <c r="AL520" s="11" t="s">
        <v>56</v>
      </c>
      <c r="AM520" s="11" t="s">
        <v>57</v>
      </c>
      <c r="AN520" s="11" t="s">
        <v>257</v>
      </c>
      <c r="AO520" s="11" t="s">
        <v>141</v>
      </c>
      <c r="AP520" s="11" t="s">
        <v>327</v>
      </c>
      <c r="AQ520" s="11" t="s">
        <v>210</v>
      </c>
    </row>
    <row r="521" customFormat="false" ht="13.8" hidden="false" customHeight="false" outlineLevel="0" collapsed="false">
      <c r="A521" s="11" t="s">
        <v>322</v>
      </c>
      <c r="B521" s="11" t="n">
        <v>44</v>
      </c>
      <c r="C521" s="11" t="s">
        <v>323</v>
      </c>
      <c r="D521" s="11" t="n">
        <v>2009</v>
      </c>
      <c r="E521" s="11" t="s">
        <v>101</v>
      </c>
      <c r="F521" s="11" t="s">
        <v>331</v>
      </c>
      <c r="G521" s="1" t="n">
        <v>1.7</v>
      </c>
      <c r="H521" s="1" t="n">
        <v>452</v>
      </c>
      <c r="I521" s="1" t="n">
        <f aca="false">(G521 +10) / (H521/1000)</f>
        <v>25.8849557522124</v>
      </c>
      <c r="J521" s="1" t="n">
        <v>6.6</v>
      </c>
      <c r="K521" s="11" t="s">
        <v>47</v>
      </c>
      <c r="L521" s="11" t="s">
        <v>89</v>
      </c>
      <c r="M521" s="11" t="s">
        <v>210</v>
      </c>
      <c r="N521" s="11" t="s">
        <v>77</v>
      </c>
      <c r="O521" s="11" t="s">
        <v>77</v>
      </c>
      <c r="P521" s="11" t="s">
        <v>198</v>
      </c>
      <c r="Q521" s="11" t="s">
        <v>198</v>
      </c>
      <c r="R521" s="11" t="n">
        <v>20</v>
      </c>
      <c r="S521" s="11" t="s">
        <v>53</v>
      </c>
      <c r="T521" s="11" t="s">
        <v>325</v>
      </c>
      <c r="U521" s="11" t="n">
        <v>1</v>
      </c>
      <c r="V521" s="11" t="s">
        <v>106</v>
      </c>
      <c r="W521" s="11" t="n">
        <f aca="false">R521*U521</f>
        <v>20</v>
      </c>
      <c r="X521" s="13" t="n">
        <v>604.32</v>
      </c>
      <c r="Y521" s="2" t="s">
        <v>210</v>
      </c>
      <c r="Z521" s="13" t="n">
        <f aca="false">X521/10</f>
        <v>60.432</v>
      </c>
      <c r="AA521" s="11" t="n">
        <v>6</v>
      </c>
      <c r="AB521" s="13" t="n">
        <v>581.94</v>
      </c>
      <c r="AC521" s="2" t="s">
        <v>210</v>
      </c>
      <c r="AD521" s="13" t="n">
        <f aca="false">AB521/10</f>
        <v>58.194</v>
      </c>
      <c r="AE521" s="11" t="n">
        <v>6</v>
      </c>
      <c r="AF521" s="11" t="n">
        <f aca="false">LN(AB521/X521)</f>
        <v>-0.0377365093306403</v>
      </c>
      <c r="AG521" s="11" t="n">
        <f aca="false">((AD521)^2/((AB521)^2 * AE521)) + ((Z521)^2/((X521)^2 * AA521))</f>
        <v>0.00333333333333333</v>
      </c>
      <c r="AH521" s="11" t="n">
        <f aca="false">1/AG521</f>
        <v>300</v>
      </c>
      <c r="AI521" s="11" t="n">
        <f aca="false">AH521/10</f>
        <v>30</v>
      </c>
      <c r="AJ521" s="11" t="n">
        <f aca="false">AF521*AI521</f>
        <v>-1.13209527991921</v>
      </c>
      <c r="AK521" s="11" t="s">
        <v>326</v>
      </c>
      <c r="AL521" s="11" t="s">
        <v>56</v>
      </c>
      <c r="AM521" s="11" t="s">
        <v>57</v>
      </c>
      <c r="AN521" s="11" t="s">
        <v>257</v>
      </c>
      <c r="AO521" s="11" t="s">
        <v>141</v>
      </c>
      <c r="AP521" s="11" t="s">
        <v>327</v>
      </c>
      <c r="AQ521" s="11" t="s">
        <v>210</v>
      </c>
    </row>
    <row r="522" customFormat="false" ht="13.8" hidden="false" customHeight="false" outlineLevel="0" collapsed="false">
      <c r="A522" s="11" t="s">
        <v>322</v>
      </c>
      <c r="B522" s="11" t="n">
        <v>44</v>
      </c>
      <c r="C522" s="11" t="s">
        <v>323</v>
      </c>
      <c r="D522" s="11" t="n">
        <v>2009</v>
      </c>
      <c r="E522" s="11" t="s">
        <v>101</v>
      </c>
      <c r="F522" s="11" t="s">
        <v>324</v>
      </c>
      <c r="G522" s="1" t="n">
        <v>1.7</v>
      </c>
      <c r="H522" s="1" t="n">
        <v>452</v>
      </c>
      <c r="I522" s="1" t="n">
        <f aca="false">(G522 +10) / (H522/1000)</f>
        <v>25.8849557522124</v>
      </c>
      <c r="J522" s="1" t="n">
        <v>6.6</v>
      </c>
      <c r="K522" s="11" t="s">
        <v>47</v>
      </c>
      <c r="L522" s="11" t="s">
        <v>89</v>
      </c>
      <c r="M522" s="11" t="s">
        <v>210</v>
      </c>
      <c r="N522" s="11" t="s">
        <v>77</v>
      </c>
      <c r="O522" s="11" t="s">
        <v>77</v>
      </c>
      <c r="P522" s="11" t="s">
        <v>198</v>
      </c>
      <c r="Q522" s="11" t="s">
        <v>198</v>
      </c>
      <c r="R522" s="11" t="n">
        <v>2</v>
      </c>
      <c r="S522" s="11" t="s">
        <v>53</v>
      </c>
      <c r="T522" s="11" t="s">
        <v>325</v>
      </c>
      <c r="U522" s="11" t="n">
        <v>1</v>
      </c>
      <c r="V522" s="11" t="s">
        <v>106</v>
      </c>
      <c r="W522" s="11" t="n">
        <f aca="false">R522*U522</f>
        <v>2</v>
      </c>
      <c r="X522" s="13" t="n">
        <v>307.03</v>
      </c>
      <c r="Y522" s="2" t="s">
        <v>210</v>
      </c>
      <c r="Z522" s="13" t="n">
        <f aca="false">X522/10</f>
        <v>30.703</v>
      </c>
      <c r="AA522" s="11" t="n">
        <v>6</v>
      </c>
      <c r="AB522" s="13" t="n">
        <v>309.8</v>
      </c>
      <c r="AC522" s="2" t="s">
        <v>210</v>
      </c>
      <c r="AD522" s="13" t="n">
        <f aca="false">AB522/10</f>
        <v>30.98</v>
      </c>
      <c r="AE522" s="11" t="n">
        <v>6</v>
      </c>
      <c r="AF522" s="11" t="n">
        <f aca="false">LN(AB522/X522)</f>
        <v>0.00898146530013991</v>
      </c>
      <c r="AG522" s="11" t="n">
        <f aca="false">((AD522)^2/((AB522)^2 * AE522)) + ((Z522)^2/((X522)^2 * AA522))</f>
        <v>0.00333333333333333</v>
      </c>
      <c r="AH522" s="11" t="n">
        <f aca="false">1/AG522</f>
        <v>300</v>
      </c>
      <c r="AI522" s="11" t="n">
        <f aca="false">AH522/10</f>
        <v>30</v>
      </c>
      <c r="AJ522" s="11" t="n">
        <f aca="false">AF522*AI522</f>
        <v>0.269443959004198</v>
      </c>
      <c r="AK522" s="11" t="s">
        <v>326</v>
      </c>
      <c r="AL522" s="11" t="s">
        <v>56</v>
      </c>
      <c r="AM522" s="11" t="s">
        <v>67</v>
      </c>
      <c r="AN522" s="11" t="s">
        <v>257</v>
      </c>
      <c r="AO522" s="11" t="s">
        <v>141</v>
      </c>
      <c r="AP522" s="11" t="s">
        <v>327</v>
      </c>
      <c r="AQ522" s="11" t="s">
        <v>210</v>
      </c>
    </row>
    <row r="523" customFormat="false" ht="13.8" hidden="false" customHeight="false" outlineLevel="0" collapsed="false">
      <c r="A523" s="11" t="s">
        <v>322</v>
      </c>
      <c r="B523" s="11" t="n">
        <v>44</v>
      </c>
      <c r="C523" s="11" t="s">
        <v>323</v>
      </c>
      <c r="D523" s="11" t="n">
        <v>2009</v>
      </c>
      <c r="E523" s="11" t="s">
        <v>101</v>
      </c>
      <c r="F523" s="11" t="s">
        <v>328</v>
      </c>
      <c r="G523" s="1" t="n">
        <v>1.7</v>
      </c>
      <c r="H523" s="1" t="n">
        <v>452</v>
      </c>
      <c r="I523" s="1" t="n">
        <f aca="false">(G523 +10) / (H523/1000)</f>
        <v>25.8849557522124</v>
      </c>
      <c r="J523" s="1" t="n">
        <v>6.6</v>
      </c>
      <c r="K523" s="11" t="s">
        <v>47</v>
      </c>
      <c r="L523" s="11" t="s">
        <v>89</v>
      </c>
      <c r="M523" s="11" t="s">
        <v>210</v>
      </c>
      <c r="N523" s="11" t="s">
        <v>77</v>
      </c>
      <c r="O523" s="11" t="s">
        <v>77</v>
      </c>
      <c r="P523" s="11" t="s">
        <v>198</v>
      </c>
      <c r="Q523" s="11" t="s">
        <v>198</v>
      </c>
      <c r="R523" s="11" t="n">
        <v>4</v>
      </c>
      <c r="S523" s="11" t="s">
        <v>53</v>
      </c>
      <c r="T523" s="11" t="s">
        <v>325</v>
      </c>
      <c r="U523" s="11" t="n">
        <v>1</v>
      </c>
      <c r="V523" s="11" t="s">
        <v>106</v>
      </c>
      <c r="W523" s="11" t="n">
        <f aca="false">R523*U523</f>
        <v>4</v>
      </c>
      <c r="X523" s="13" t="n">
        <v>307.03</v>
      </c>
      <c r="Y523" s="2" t="s">
        <v>210</v>
      </c>
      <c r="Z523" s="13" t="n">
        <f aca="false">X523/10</f>
        <v>30.703</v>
      </c>
      <c r="AA523" s="11" t="n">
        <v>6</v>
      </c>
      <c r="AB523" s="13" t="n">
        <v>302.87</v>
      </c>
      <c r="AC523" s="2" t="s">
        <v>210</v>
      </c>
      <c r="AD523" s="13" t="n">
        <f aca="false">AB523/10</f>
        <v>30.287</v>
      </c>
      <c r="AE523" s="11" t="n">
        <v>6</v>
      </c>
      <c r="AF523" s="11" t="n">
        <f aca="false">LN(AB523/X523)</f>
        <v>-0.0136417921427908</v>
      </c>
      <c r="AG523" s="11" t="n">
        <f aca="false">((AD523)^2/((AB523)^2 * AE523)) + ((Z523)^2/((X523)^2 * AA523))</f>
        <v>0.00333333333333333</v>
      </c>
      <c r="AH523" s="11" t="n">
        <f aca="false">1/AG523</f>
        <v>300</v>
      </c>
      <c r="AI523" s="11" t="n">
        <f aca="false">AH523/10</f>
        <v>30</v>
      </c>
      <c r="AJ523" s="11" t="n">
        <f aca="false">AF523*AI523</f>
        <v>-0.409253764283724</v>
      </c>
      <c r="AK523" s="11" t="s">
        <v>326</v>
      </c>
      <c r="AL523" s="11" t="s">
        <v>56</v>
      </c>
      <c r="AM523" s="11" t="s">
        <v>67</v>
      </c>
      <c r="AN523" s="11" t="s">
        <v>257</v>
      </c>
      <c r="AO523" s="11" t="s">
        <v>141</v>
      </c>
      <c r="AP523" s="11" t="s">
        <v>327</v>
      </c>
      <c r="AQ523" s="11" t="s">
        <v>210</v>
      </c>
    </row>
    <row r="524" customFormat="false" ht="13.8" hidden="false" customHeight="false" outlineLevel="0" collapsed="false">
      <c r="A524" s="11" t="s">
        <v>322</v>
      </c>
      <c r="B524" s="11" t="n">
        <v>44</v>
      </c>
      <c r="C524" s="11" t="s">
        <v>323</v>
      </c>
      <c r="D524" s="11" t="n">
        <v>2009</v>
      </c>
      <c r="E524" s="11" t="s">
        <v>101</v>
      </c>
      <c r="F524" s="11" t="s">
        <v>329</v>
      </c>
      <c r="G524" s="1" t="n">
        <v>1.7</v>
      </c>
      <c r="H524" s="1" t="n">
        <v>452</v>
      </c>
      <c r="I524" s="1" t="n">
        <f aca="false">(G524 +10) / (H524/1000)</f>
        <v>25.8849557522124</v>
      </c>
      <c r="J524" s="1" t="n">
        <v>6.6</v>
      </c>
      <c r="K524" s="11" t="s">
        <v>47</v>
      </c>
      <c r="L524" s="11" t="s">
        <v>89</v>
      </c>
      <c r="M524" s="11" t="s">
        <v>210</v>
      </c>
      <c r="N524" s="11" t="s">
        <v>77</v>
      </c>
      <c r="O524" s="11" t="s">
        <v>77</v>
      </c>
      <c r="P524" s="11" t="s">
        <v>198</v>
      </c>
      <c r="Q524" s="11" t="s">
        <v>198</v>
      </c>
      <c r="R524" s="11" t="n">
        <v>8</v>
      </c>
      <c r="S524" s="11" t="s">
        <v>53</v>
      </c>
      <c r="T524" s="11" t="s">
        <v>325</v>
      </c>
      <c r="U524" s="11" t="n">
        <v>1</v>
      </c>
      <c r="V524" s="11" t="s">
        <v>106</v>
      </c>
      <c r="W524" s="11" t="n">
        <f aca="false">R524*U524</f>
        <v>8</v>
      </c>
      <c r="X524" s="13" t="n">
        <v>307.03</v>
      </c>
      <c r="Y524" s="2" t="s">
        <v>210</v>
      </c>
      <c r="Z524" s="13" t="n">
        <f aca="false">X524/10</f>
        <v>30.703</v>
      </c>
      <c r="AA524" s="11" t="n">
        <v>6</v>
      </c>
      <c r="AB524" s="13" t="n">
        <v>309.8</v>
      </c>
      <c r="AC524" s="2" t="s">
        <v>210</v>
      </c>
      <c r="AD524" s="13" t="n">
        <f aca="false">AB524/10</f>
        <v>30.98</v>
      </c>
      <c r="AE524" s="11" t="n">
        <v>6</v>
      </c>
      <c r="AF524" s="11" t="n">
        <f aca="false">LN(AB524/X524)</f>
        <v>0.00898146530013991</v>
      </c>
      <c r="AG524" s="11" t="n">
        <f aca="false">((AD524)^2/((AB524)^2 * AE524)) + ((Z524)^2/((X524)^2 * AA524))</f>
        <v>0.00333333333333333</v>
      </c>
      <c r="AH524" s="11" t="n">
        <f aca="false">1/AG524</f>
        <v>300</v>
      </c>
      <c r="AI524" s="11" t="n">
        <f aca="false">AH524/10</f>
        <v>30</v>
      </c>
      <c r="AJ524" s="11" t="n">
        <f aca="false">AF524*AI524</f>
        <v>0.269443959004198</v>
      </c>
      <c r="AK524" s="11" t="s">
        <v>326</v>
      </c>
      <c r="AL524" s="11" t="s">
        <v>56</v>
      </c>
      <c r="AM524" s="11" t="s">
        <v>67</v>
      </c>
      <c r="AN524" s="11" t="s">
        <v>257</v>
      </c>
      <c r="AO524" s="11" t="s">
        <v>141</v>
      </c>
      <c r="AP524" s="11" t="s">
        <v>327</v>
      </c>
      <c r="AQ524" s="11" t="s">
        <v>210</v>
      </c>
    </row>
    <row r="525" customFormat="false" ht="13.8" hidden="false" customHeight="false" outlineLevel="0" collapsed="false">
      <c r="A525" s="11" t="s">
        <v>322</v>
      </c>
      <c r="B525" s="11" t="n">
        <v>44</v>
      </c>
      <c r="C525" s="11" t="s">
        <v>323</v>
      </c>
      <c r="D525" s="11" t="n">
        <v>2009</v>
      </c>
      <c r="E525" s="11" t="s">
        <v>101</v>
      </c>
      <c r="F525" s="11" t="s">
        <v>330</v>
      </c>
      <c r="G525" s="1" t="n">
        <v>1.7</v>
      </c>
      <c r="H525" s="1" t="n">
        <v>452</v>
      </c>
      <c r="I525" s="1" t="n">
        <f aca="false">(G525 +10) / (H525/1000)</f>
        <v>25.8849557522124</v>
      </c>
      <c r="J525" s="1" t="n">
        <v>6.6</v>
      </c>
      <c r="K525" s="11" t="s">
        <v>47</v>
      </c>
      <c r="L525" s="11" t="s">
        <v>89</v>
      </c>
      <c r="M525" s="11" t="s">
        <v>210</v>
      </c>
      <c r="N525" s="11" t="s">
        <v>77</v>
      </c>
      <c r="O525" s="11" t="s">
        <v>77</v>
      </c>
      <c r="P525" s="11" t="s">
        <v>198</v>
      </c>
      <c r="Q525" s="11" t="s">
        <v>198</v>
      </c>
      <c r="R525" s="11" t="n">
        <v>12</v>
      </c>
      <c r="S525" s="11" t="s">
        <v>53</v>
      </c>
      <c r="T525" s="11" t="s">
        <v>325</v>
      </c>
      <c r="U525" s="11" t="n">
        <v>1</v>
      </c>
      <c r="V525" s="11" t="s">
        <v>106</v>
      </c>
      <c r="W525" s="11" t="n">
        <f aca="false">R525*U525</f>
        <v>12</v>
      </c>
      <c r="X525" s="13" t="n">
        <v>307.03</v>
      </c>
      <c r="Y525" s="2" t="s">
        <v>210</v>
      </c>
      <c r="Z525" s="13" t="n">
        <f aca="false">X525/10</f>
        <v>30.703</v>
      </c>
      <c r="AA525" s="11" t="n">
        <v>6</v>
      </c>
      <c r="AB525" s="13" t="n">
        <v>305.64</v>
      </c>
      <c r="AC525" s="2" t="s">
        <v>210</v>
      </c>
      <c r="AD525" s="13" t="n">
        <f aca="false">AB525/10</f>
        <v>30.564</v>
      </c>
      <c r="AE525" s="11" t="n">
        <v>6</v>
      </c>
      <c r="AF525" s="11" t="n">
        <f aca="false">LN(AB525/X525)</f>
        <v>-0.00453752390326253</v>
      </c>
      <c r="AG525" s="11" t="n">
        <f aca="false">((AD525)^2/((AB525)^2 * AE525)) + ((Z525)^2/((X525)^2 * AA525))</f>
        <v>0.00333333333333333</v>
      </c>
      <c r="AH525" s="11" t="n">
        <f aca="false">1/AG525</f>
        <v>300</v>
      </c>
      <c r="AI525" s="11" t="n">
        <f aca="false">AH525/10</f>
        <v>30</v>
      </c>
      <c r="AJ525" s="11" t="n">
        <f aca="false">AF525*AI525</f>
        <v>-0.136125717097876</v>
      </c>
      <c r="AK525" s="11" t="s">
        <v>326</v>
      </c>
      <c r="AL525" s="11" t="s">
        <v>56</v>
      </c>
      <c r="AM525" s="11" t="s">
        <v>67</v>
      </c>
      <c r="AN525" s="11" t="s">
        <v>257</v>
      </c>
      <c r="AO525" s="11" t="s">
        <v>141</v>
      </c>
      <c r="AP525" s="11" t="s">
        <v>327</v>
      </c>
      <c r="AQ525" s="11" t="s">
        <v>210</v>
      </c>
    </row>
    <row r="526" customFormat="false" ht="13.8" hidden="false" customHeight="false" outlineLevel="0" collapsed="false">
      <c r="A526" s="11" t="s">
        <v>322</v>
      </c>
      <c r="B526" s="11" t="n">
        <v>44</v>
      </c>
      <c r="C526" s="11" t="s">
        <v>323</v>
      </c>
      <c r="D526" s="11" t="n">
        <v>2009</v>
      </c>
      <c r="E526" s="11" t="s">
        <v>101</v>
      </c>
      <c r="F526" s="11" t="s">
        <v>331</v>
      </c>
      <c r="G526" s="1" t="n">
        <v>1.7</v>
      </c>
      <c r="H526" s="1" t="n">
        <v>452</v>
      </c>
      <c r="I526" s="1" t="n">
        <f aca="false">(G526 +10) / (H526/1000)</f>
        <v>25.8849557522124</v>
      </c>
      <c r="J526" s="1" t="n">
        <v>6.6</v>
      </c>
      <c r="K526" s="11" t="s">
        <v>47</v>
      </c>
      <c r="L526" s="11" t="s">
        <v>89</v>
      </c>
      <c r="M526" s="11" t="s">
        <v>210</v>
      </c>
      <c r="N526" s="11" t="s">
        <v>77</v>
      </c>
      <c r="O526" s="11" t="s">
        <v>77</v>
      </c>
      <c r="P526" s="11" t="s">
        <v>198</v>
      </c>
      <c r="Q526" s="11" t="s">
        <v>198</v>
      </c>
      <c r="R526" s="11" t="n">
        <v>20</v>
      </c>
      <c r="S526" s="11" t="s">
        <v>53</v>
      </c>
      <c r="T526" s="11" t="s">
        <v>325</v>
      </c>
      <c r="U526" s="11" t="n">
        <v>1</v>
      </c>
      <c r="V526" s="11" t="s">
        <v>106</v>
      </c>
      <c r="W526" s="11" t="n">
        <f aca="false">R526*U526</f>
        <v>20</v>
      </c>
      <c r="X526" s="13" t="n">
        <v>307.03</v>
      </c>
      <c r="Y526" s="2" t="s">
        <v>210</v>
      </c>
      <c r="Z526" s="13" t="n">
        <f aca="false">X526/10</f>
        <v>30.703</v>
      </c>
      <c r="AA526" s="11" t="n">
        <v>6</v>
      </c>
      <c r="AB526" s="13" t="n">
        <v>311.19</v>
      </c>
      <c r="AC526" s="2" t="s">
        <v>210</v>
      </c>
      <c r="AD526" s="13" t="n">
        <f aca="false">AB526/10</f>
        <v>31.119</v>
      </c>
      <c r="AE526" s="11" t="n">
        <v>6</v>
      </c>
      <c r="AF526" s="11" t="n">
        <f aca="false">LN(AB526/X526)</f>
        <v>0.0134581954292179</v>
      </c>
      <c r="AG526" s="11" t="n">
        <f aca="false">((AD526)^2/((AB526)^2 * AE526)) + ((Z526)^2/((X526)^2 * AA526))</f>
        <v>0.00333333333333333</v>
      </c>
      <c r="AH526" s="11" t="n">
        <f aca="false">1/AG526</f>
        <v>300</v>
      </c>
      <c r="AI526" s="11" t="n">
        <f aca="false">AH526/10</f>
        <v>30</v>
      </c>
      <c r="AJ526" s="11" t="n">
        <f aca="false">AF526*AI526</f>
        <v>0.403745862876537</v>
      </c>
      <c r="AK526" s="11" t="s">
        <v>326</v>
      </c>
      <c r="AL526" s="11" t="s">
        <v>56</v>
      </c>
      <c r="AM526" s="11" t="s">
        <v>67</v>
      </c>
      <c r="AN526" s="11" t="s">
        <v>257</v>
      </c>
      <c r="AO526" s="11" t="s">
        <v>141</v>
      </c>
      <c r="AP526" s="11" t="s">
        <v>327</v>
      </c>
      <c r="AQ526" s="11" t="s">
        <v>210</v>
      </c>
    </row>
    <row r="527" customFormat="false" ht="13.8" hidden="false" customHeight="false" outlineLevel="0" collapsed="false">
      <c r="A527" s="11" t="s">
        <v>322</v>
      </c>
      <c r="B527" s="11" t="n">
        <v>44</v>
      </c>
      <c r="C527" s="11" t="s">
        <v>323</v>
      </c>
      <c r="D527" s="11" t="n">
        <v>2009</v>
      </c>
      <c r="E527" s="11" t="s">
        <v>101</v>
      </c>
      <c r="F527" s="11" t="s">
        <v>324</v>
      </c>
      <c r="G527" s="1" t="n">
        <v>1.7</v>
      </c>
      <c r="H527" s="1" t="n">
        <v>452</v>
      </c>
      <c r="I527" s="1" t="n">
        <f aca="false">(G527 +10) / (H527/1000)</f>
        <v>25.8849557522124</v>
      </c>
      <c r="J527" s="1" t="n">
        <v>6.6</v>
      </c>
      <c r="K527" s="11" t="s">
        <v>47</v>
      </c>
      <c r="L527" s="11" t="s">
        <v>89</v>
      </c>
      <c r="M527" s="11" t="s">
        <v>210</v>
      </c>
      <c r="N527" s="11" t="s">
        <v>77</v>
      </c>
      <c r="O527" s="11" t="s">
        <v>77</v>
      </c>
      <c r="P527" s="11" t="s">
        <v>198</v>
      </c>
      <c r="Q527" s="11" t="s">
        <v>198</v>
      </c>
      <c r="R527" s="11" t="n">
        <v>2</v>
      </c>
      <c r="S527" s="11" t="s">
        <v>53</v>
      </c>
      <c r="T527" s="11" t="s">
        <v>325</v>
      </c>
      <c r="U527" s="11" t="n">
        <v>1</v>
      </c>
      <c r="V527" s="11" t="s">
        <v>106</v>
      </c>
      <c r="W527" s="11" t="n">
        <f aca="false">R527*U527</f>
        <v>2</v>
      </c>
      <c r="X527" s="13" t="n">
        <v>297.29</v>
      </c>
      <c r="Y527" s="2" t="s">
        <v>210</v>
      </c>
      <c r="Z527" s="13" t="n">
        <f aca="false">X527/10</f>
        <v>29.729</v>
      </c>
      <c r="AA527" s="11" t="n">
        <v>6</v>
      </c>
      <c r="AB527" s="13" t="n">
        <v>300.9</v>
      </c>
      <c r="AC527" s="2" t="s">
        <v>210</v>
      </c>
      <c r="AD527" s="13" t="n">
        <f aca="false">AB527/10</f>
        <v>30.09</v>
      </c>
      <c r="AE527" s="11" t="n">
        <v>6</v>
      </c>
      <c r="AF527" s="11" t="n">
        <f aca="false">LN(AB527/X527)</f>
        <v>0.0120698902555062</v>
      </c>
      <c r="AG527" s="11" t="n">
        <f aca="false">((AD527)^2/((AB527)^2 * AE527)) + ((Z527)^2/((X527)^2 * AA527))</f>
        <v>0.00333333333333333</v>
      </c>
      <c r="AH527" s="11" t="n">
        <f aca="false">1/AG527</f>
        <v>300</v>
      </c>
      <c r="AI527" s="11" t="n">
        <f aca="false">AH527/10</f>
        <v>30</v>
      </c>
      <c r="AJ527" s="11" t="n">
        <f aca="false">AF527*AI527</f>
        <v>0.362096707665186</v>
      </c>
      <c r="AK527" s="11" t="s">
        <v>326</v>
      </c>
      <c r="AL527" s="11" t="s">
        <v>56</v>
      </c>
      <c r="AM527" s="11" t="s">
        <v>66</v>
      </c>
      <c r="AN527" s="11" t="s">
        <v>257</v>
      </c>
      <c r="AO527" s="11" t="s">
        <v>141</v>
      </c>
      <c r="AP527" s="11" t="s">
        <v>327</v>
      </c>
      <c r="AQ527" s="11" t="s">
        <v>210</v>
      </c>
    </row>
    <row r="528" customFormat="false" ht="13.8" hidden="false" customHeight="false" outlineLevel="0" collapsed="false">
      <c r="A528" s="11" t="s">
        <v>322</v>
      </c>
      <c r="B528" s="11" t="n">
        <v>44</v>
      </c>
      <c r="C528" s="11" t="s">
        <v>323</v>
      </c>
      <c r="D528" s="11" t="n">
        <v>2009</v>
      </c>
      <c r="E528" s="11" t="s">
        <v>101</v>
      </c>
      <c r="F528" s="11" t="s">
        <v>328</v>
      </c>
      <c r="G528" s="1" t="n">
        <v>1.7</v>
      </c>
      <c r="H528" s="1" t="n">
        <v>452</v>
      </c>
      <c r="I528" s="1" t="n">
        <f aca="false">(G528 +10) / (H528/1000)</f>
        <v>25.8849557522124</v>
      </c>
      <c r="J528" s="1" t="n">
        <v>6.6</v>
      </c>
      <c r="K528" s="11" t="s">
        <v>47</v>
      </c>
      <c r="L528" s="11" t="s">
        <v>89</v>
      </c>
      <c r="M528" s="11" t="s">
        <v>210</v>
      </c>
      <c r="N528" s="11" t="s">
        <v>77</v>
      </c>
      <c r="O528" s="11" t="s">
        <v>77</v>
      </c>
      <c r="P528" s="11" t="s">
        <v>198</v>
      </c>
      <c r="Q528" s="11" t="s">
        <v>198</v>
      </c>
      <c r="R528" s="11" t="n">
        <v>4</v>
      </c>
      <c r="S528" s="11" t="s">
        <v>53</v>
      </c>
      <c r="T528" s="11" t="s">
        <v>325</v>
      </c>
      <c r="U528" s="11" t="n">
        <v>1</v>
      </c>
      <c r="V528" s="11" t="s">
        <v>106</v>
      </c>
      <c r="W528" s="11" t="n">
        <f aca="false">R528*U528</f>
        <v>4</v>
      </c>
      <c r="X528" s="13" t="n">
        <v>297.29</v>
      </c>
      <c r="Y528" s="2" t="s">
        <v>210</v>
      </c>
      <c r="Z528" s="13" t="n">
        <f aca="false">X528/10</f>
        <v>29.729</v>
      </c>
      <c r="AA528" s="11" t="n">
        <v>6</v>
      </c>
      <c r="AB528" s="13" t="n">
        <v>294.28</v>
      </c>
      <c r="AC528" s="2" t="s">
        <v>210</v>
      </c>
      <c r="AD528" s="13" t="n">
        <f aca="false">AB528/10</f>
        <v>29.428</v>
      </c>
      <c r="AE528" s="11" t="n">
        <v>6</v>
      </c>
      <c r="AF528" s="11" t="n">
        <f aca="false">LN(AB528/X528)</f>
        <v>-0.0101763983164296</v>
      </c>
      <c r="AG528" s="11" t="n">
        <f aca="false">((AD528)^2/((AB528)^2 * AE528)) + ((Z528)^2/((X528)^2 * AA528))</f>
        <v>0.00333333333333333</v>
      </c>
      <c r="AH528" s="11" t="n">
        <f aca="false">1/AG528</f>
        <v>300</v>
      </c>
      <c r="AI528" s="11" t="n">
        <f aca="false">AH528/10</f>
        <v>30</v>
      </c>
      <c r="AJ528" s="11" t="n">
        <f aca="false">AF528*AI528</f>
        <v>-0.305291949492888</v>
      </c>
      <c r="AK528" s="11" t="s">
        <v>326</v>
      </c>
      <c r="AL528" s="11" t="s">
        <v>56</v>
      </c>
      <c r="AM528" s="11" t="s">
        <v>66</v>
      </c>
      <c r="AN528" s="11" t="s">
        <v>257</v>
      </c>
      <c r="AO528" s="11" t="s">
        <v>141</v>
      </c>
      <c r="AP528" s="11" t="s">
        <v>327</v>
      </c>
      <c r="AQ528" s="11" t="s">
        <v>210</v>
      </c>
    </row>
    <row r="529" customFormat="false" ht="13.8" hidden="false" customHeight="false" outlineLevel="0" collapsed="false">
      <c r="A529" s="11" t="s">
        <v>322</v>
      </c>
      <c r="B529" s="11" t="n">
        <v>44</v>
      </c>
      <c r="C529" s="11" t="s">
        <v>323</v>
      </c>
      <c r="D529" s="11" t="n">
        <v>2009</v>
      </c>
      <c r="E529" s="11" t="s">
        <v>101</v>
      </c>
      <c r="F529" s="11" t="s">
        <v>329</v>
      </c>
      <c r="G529" s="1" t="n">
        <v>1.7</v>
      </c>
      <c r="H529" s="1" t="n">
        <v>452</v>
      </c>
      <c r="I529" s="1" t="n">
        <f aca="false">(G529 +10) / (H529/1000)</f>
        <v>25.8849557522124</v>
      </c>
      <c r="J529" s="1" t="n">
        <v>6.6</v>
      </c>
      <c r="K529" s="11" t="s">
        <v>47</v>
      </c>
      <c r="L529" s="11" t="s">
        <v>89</v>
      </c>
      <c r="M529" s="11" t="s">
        <v>210</v>
      </c>
      <c r="N529" s="11" t="s">
        <v>77</v>
      </c>
      <c r="O529" s="11" t="s">
        <v>77</v>
      </c>
      <c r="P529" s="11" t="s">
        <v>198</v>
      </c>
      <c r="Q529" s="11" t="s">
        <v>198</v>
      </c>
      <c r="R529" s="11" t="n">
        <v>8</v>
      </c>
      <c r="S529" s="11" t="s">
        <v>53</v>
      </c>
      <c r="T529" s="11" t="s">
        <v>325</v>
      </c>
      <c r="U529" s="11" t="n">
        <v>1</v>
      </c>
      <c r="V529" s="11" t="s">
        <v>106</v>
      </c>
      <c r="W529" s="11" t="n">
        <f aca="false">R529*U529</f>
        <v>8</v>
      </c>
      <c r="X529" s="13" t="n">
        <v>297.29</v>
      </c>
      <c r="Y529" s="2" t="s">
        <v>210</v>
      </c>
      <c r="Z529" s="13" t="n">
        <f aca="false">X529/10</f>
        <v>29.729</v>
      </c>
      <c r="AA529" s="11" t="n">
        <v>6</v>
      </c>
      <c r="AB529" s="13" t="n">
        <v>299.1</v>
      </c>
      <c r="AC529" s="2" t="s">
        <v>210</v>
      </c>
      <c r="AD529" s="13" t="n">
        <f aca="false">AB529/10</f>
        <v>29.91</v>
      </c>
      <c r="AE529" s="11" t="n">
        <v>6</v>
      </c>
      <c r="AF529" s="11" t="n">
        <f aca="false">LN(AB529/X529)</f>
        <v>0.00606987225540931</v>
      </c>
      <c r="AG529" s="11" t="n">
        <f aca="false">((AD529)^2/((AB529)^2 * AE529)) + ((Z529)^2/((X529)^2 * AA529))</f>
        <v>0.00333333333333333</v>
      </c>
      <c r="AH529" s="11" t="n">
        <f aca="false">1/AG529</f>
        <v>300</v>
      </c>
      <c r="AI529" s="11" t="n">
        <f aca="false">AH529/10</f>
        <v>30</v>
      </c>
      <c r="AJ529" s="11" t="n">
        <f aca="false">AF529*AI529</f>
        <v>0.182096167662279</v>
      </c>
      <c r="AK529" s="11" t="s">
        <v>326</v>
      </c>
      <c r="AL529" s="11" t="s">
        <v>56</v>
      </c>
      <c r="AM529" s="11" t="s">
        <v>66</v>
      </c>
      <c r="AN529" s="11" t="s">
        <v>257</v>
      </c>
      <c r="AO529" s="11" t="s">
        <v>141</v>
      </c>
      <c r="AP529" s="11" t="s">
        <v>327</v>
      </c>
      <c r="AQ529" s="11" t="s">
        <v>210</v>
      </c>
    </row>
    <row r="530" customFormat="false" ht="13.8" hidden="false" customHeight="false" outlineLevel="0" collapsed="false">
      <c r="A530" s="11" t="s">
        <v>322</v>
      </c>
      <c r="B530" s="11" t="n">
        <v>44</v>
      </c>
      <c r="C530" s="11" t="s">
        <v>323</v>
      </c>
      <c r="D530" s="11" t="n">
        <v>2009</v>
      </c>
      <c r="E530" s="11" t="s">
        <v>101</v>
      </c>
      <c r="F530" s="11" t="s">
        <v>330</v>
      </c>
      <c r="G530" s="1" t="n">
        <v>1.7</v>
      </c>
      <c r="H530" s="1" t="n">
        <v>452</v>
      </c>
      <c r="I530" s="1" t="n">
        <f aca="false">(G530 +10) / (H530/1000)</f>
        <v>25.8849557522124</v>
      </c>
      <c r="J530" s="1" t="n">
        <v>6.6</v>
      </c>
      <c r="K530" s="11" t="s">
        <v>47</v>
      </c>
      <c r="L530" s="11" t="s">
        <v>89</v>
      </c>
      <c r="M530" s="11" t="s">
        <v>210</v>
      </c>
      <c r="N530" s="11" t="s">
        <v>77</v>
      </c>
      <c r="O530" s="11" t="s">
        <v>77</v>
      </c>
      <c r="P530" s="11" t="s">
        <v>198</v>
      </c>
      <c r="Q530" s="11" t="s">
        <v>198</v>
      </c>
      <c r="R530" s="11" t="n">
        <v>12</v>
      </c>
      <c r="S530" s="11" t="s">
        <v>53</v>
      </c>
      <c r="T530" s="11" t="s">
        <v>325</v>
      </c>
      <c r="U530" s="11" t="n">
        <v>1</v>
      </c>
      <c r="V530" s="11" t="s">
        <v>106</v>
      </c>
      <c r="W530" s="11" t="n">
        <f aca="false">R530*U530</f>
        <v>12</v>
      </c>
      <c r="X530" s="13" t="n">
        <v>297.29</v>
      </c>
      <c r="Y530" s="2" t="s">
        <v>210</v>
      </c>
      <c r="Z530" s="13" t="n">
        <f aca="false">X530/10</f>
        <v>29.729</v>
      </c>
      <c r="AA530" s="11" t="n">
        <v>6</v>
      </c>
      <c r="AB530" s="13" t="n">
        <v>286.44</v>
      </c>
      <c r="AC530" s="2" t="s">
        <v>210</v>
      </c>
      <c r="AD530" s="13" t="n">
        <f aca="false">AB530/10</f>
        <v>28.644</v>
      </c>
      <c r="AE530" s="11" t="n">
        <v>6</v>
      </c>
      <c r="AF530" s="11" t="n">
        <f aca="false">LN(AB530/X530)</f>
        <v>-0.0371790032417541</v>
      </c>
      <c r="AG530" s="11" t="n">
        <f aca="false">((AD530)^2/((AB530)^2 * AE530)) + ((Z530)^2/((X530)^2 * AA530))</f>
        <v>0.00333333333333333</v>
      </c>
      <c r="AH530" s="11" t="n">
        <f aca="false">1/AG530</f>
        <v>300</v>
      </c>
      <c r="AI530" s="11" t="n">
        <f aca="false">AH530/10</f>
        <v>30</v>
      </c>
      <c r="AJ530" s="11" t="n">
        <f aca="false">AF530*AI530</f>
        <v>-1.11537009725262</v>
      </c>
      <c r="AK530" s="11" t="s">
        <v>326</v>
      </c>
      <c r="AL530" s="11" t="s">
        <v>56</v>
      </c>
      <c r="AM530" s="11" t="s">
        <v>66</v>
      </c>
      <c r="AN530" s="11" t="s">
        <v>257</v>
      </c>
      <c r="AO530" s="11" t="s">
        <v>141</v>
      </c>
      <c r="AP530" s="11" t="s">
        <v>327</v>
      </c>
      <c r="AQ530" s="11" t="s">
        <v>210</v>
      </c>
    </row>
    <row r="531" customFormat="false" ht="13.8" hidden="false" customHeight="false" outlineLevel="0" collapsed="false">
      <c r="A531" s="11" t="s">
        <v>322</v>
      </c>
      <c r="B531" s="11" t="n">
        <v>44</v>
      </c>
      <c r="C531" s="11" t="s">
        <v>323</v>
      </c>
      <c r="D531" s="11" t="n">
        <v>2009</v>
      </c>
      <c r="E531" s="11" t="s">
        <v>101</v>
      </c>
      <c r="F531" s="11" t="s">
        <v>331</v>
      </c>
      <c r="G531" s="1" t="n">
        <v>1.7</v>
      </c>
      <c r="H531" s="1" t="n">
        <v>452</v>
      </c>
      <c r="I531" s="1" t="n">
        <f aca="false">(G531 +10) / (H531/1000)</f>
        <v>25.8849557522124</v>
      </c>
      <c r="J531" s="1" t="n">
        <v>6.6</v>
      </c>
      <c r="K531" s="11" t="s">
        <v>47</v>
      </c>
      <c r="L531" s="11" t="s">
        <v>89</v>
      </c>
      <c r="M531" s="11" t="s">
        <v>210</v>
      </c>
      <c r="N531" s="11" t="s">
        <v>77</v>
      </c>
      <c r="O531" s="11" t="s">
        <v>77</v>
      </c>
      <c r="P531" s="11" t="s">
        <v>198</v>
      </c>
      <c r="Q531" s="11" t="s">
        <v>198</v>
      </c>
      <c r="R531" s="11" t="n">
        <v>20</v>
      </c>
      <c r="S531" s="11" t="s">
        <v>53</v>
      </c>
      <c r="T531" s="11" t="s">
        <v>325</v>
      </c>
      <c r="U531" s="11" t="n">
        <v>1</v>
      </c>
      <c r="V531" s="11" t="s">
        <v>106</v>
      </c>
      <c r="W531" s="11" t="n">
        <f aca="false">R531*U531</f>
        <v>20</v>
      </c>
      <c r="X531" s="13" t="n">
        <v>297.29</v>
      </c>
      <c r="Y531" s="2" t="s">
        <v>210</v>
      </c>
      <c r="Z531" s="13" t="n">
        <f aca="false">X531/10</f>
        <v>29.729</v>
      </c>
      <c r="AA531" s="11" t="n">
        <v>6</v>
      </c>
      <c r="AB531" s="13" t="n">
        <v>270.75</v>
      </c>
      <c r="AC531" s="2" t="s">
        <v>210</v>
      </c>
      <c r="AD531" s="13" t="n">
        <f aca="false">AB531/10</f>
        <v>27.075</v>
      </c>
      <c r="AE531" s="11" t="n">
        <v>6</v>
      </c>
      <c r="AF531" s="11" t="n">
        <f aca="false">LN(AB531/X531)</f>
        <v>-0.0935122074993932</v>
      </c>
      <c r="AG531" s="11" t="n">
        <f aca="false">((AD531)^2/((AB531)^2 * AE531)) + ((Z531)^2/((X531)^2 * AA531))</f>
        <v>0.00333333333333333</v>
      </c>
      <c r="AH531" s="11" t="n">
        <f aca="false">1/AG531</f>
        <v>300</v>
      </c>
      <c r="AI531" s="11" t="n">
        <f aca="false">AH531/10</f>
        <v>30</v>
      </c>
      <c r="AJ531" s="11" t="n">
        <f aca="false">AF531*AI531</f>
        <v>-2.8053662249818</v>
      </c>
      <c r="AK531" s="11" t="s">
        <v>326</v>
      </c>
      <c r="AL531" s="11" t="s">
        <v>56</v>
      </c>
      <c r="AM531" s="11" t="s">
        <v>66</v>
      </c>
      <c r="AN531" s="11" t="s">
        <v>257</v>
      </c>
      <c r="AO531" s="11" t="s">
        <v>141</v>
      </c>
      <c r="AP531" s="11" t="s">
        <v>327</v>
      </c>
      <c r="AQ531" s="11" t="s">
        <v>210</v>
      </c>
    </row>
    <row r="532" customFormat="false" ht="13.8" hidden="false" customHeight="false" outlineLevel="0" collapsed="false">
      <c r="A532" s="11" t="s">
        <v>322</v>
      </c>
      <c r="B532" s="11" t="n">
        <v>44</v>
      </c>
      <c r="C532" s="11" t="s">
        <v>323</v>
      </c>
      <c r="D532" s="11" t="n">
        <v>2009</v>
      </c>
      <c r="E532" s="11" t="s">
        <v>101</v>
      </c>
      <c r="F532" s="11" t="s">
        <v>324</v>
      </c>
      <c r="G532" s="1" t="n">
        <v>5</v>
      </c>
      <c r="H532" s="1" t="n">
        <v>413</v>
      </c>
      <c r="I532" s="1" t="n">
        <f aca="false">(G532 +10) / (H532/1000)</f>
        <v>36.319612590799</v>
      </c>
      <c r="J532" s="1" t="n">
        <v>6.6</v>
      </c>
      <c r="K532" s="11" t="s">
        <v>47</v>
      </c>
      <c r="L532" s="11" t="s">
        <v>89</v>
      </c>
      <c r="M532" s="11" t="s">
        <v>210</v>
      </c>
      <c r="N532" s="11" t="s">
        <v>77</v>
      </c>
      <c r="O532" s="11" t="s">
        <v>77</v>
      </c>
      <c r="P532" s="11" t="s">
        <v>198</v>
      </c>
      <c r="Q532" s="11" t="s">
        <v>198</v>
      </c>
      <c r="R532" s="11" t="n">
        <v>2</v>
      </c>
      <c r="S532" s="11" t="s">
        <v>53</v>
      </c>
      <c r="T532" s="11" t="s">
        <v>325</v>
      </c>
      <c r="U532" s="11" t="n">
        <v>1</v>
      </c>
      <c r="V532" s="11" t="s">
        <v>106</v>
      </c>
      <c r="W532" s="11" t="n">
        <f aca="false">R532*U532</f>
        <v>2</v>
      </c>
      <c r="X532" s="13" t="n">
        <v>221.54</v>
      </c>
      <c r="Y532" s="2" t="s">
        <v>210</v>
      </c>
      <c r="Z532" s="13" t="n">
        <f aca="false">X532/10</f>
        <v>22.154</v>
      </c>
      <c r="AA532" s="11" t="n">
        <v>7</v>
      </c>
      <c r="AB532" s="13" t="n">
        <v>218.51</v>
      </c>
      <c r="AC532" s="2" t="s">
        <v>210</v>
      </c>
      <c r="AD532" s="13" t="n">
        <f aca="false">AB532/10</f>
        <v>21.851</v>
      </c>
      <c r="AE532" s="11" t="n">
        <v>7</v>
      </c>
      <c r="AF532" s="11" t="n">
        <f aca="false">LN(AB532/X532)</f>
        <v>-0.0137713800100114</v>
      </c>
      <c r="AG532" s="11" t="n">
        <f aca="false">((AD532)^2/((AB532)^2 * AE532)) + ((Z532)^2/((X532)^2 * AA532))</f>
        <v>0.00285714285714286</v>
      </c>
      <c r="AH532" s="11" t="n">
        <f aca="false">1/AG532</f>
        <v>350</v>
      </c>
      <c r="AI532" s="11" t="n">
        <f aca="false">AH532/10</f>
        <v>35</v>
      </c>
      <c r="AJ532" s="11" t="n">
        <f aca="false">AF532*AI532</f>
        <v>-0.481998300350398</v>
      </c>
      <c r="AK532" s="11" t="s">
        <v>326</v>
      </c>
      <c r="AL532" s="11" t="s">
        <v>56</v>
      </c>
      <c r="AM532" s="11" t="s">
        <v>64</v>
      </c>
      <c r="AN532" s="11" t="s">
        <v>257</v>
      </c>
      <c r="AO532" s="11" t="s">
        <v>141</v>
      </c>
      <c r="AP532" s="11" t="s">
        <v>327</v>
      </c>
      <c r="AQ532" s="11" t="s">
        <v>210</v>
      </c>
    </row>
    <row r="533" customFormat="false" ht="13.8" hidden="false" customHeight="false" outlineLevel="0" collapsed="false">
      <c r="A533" s="11" t="s">
        <v>322</v>
      </c>
      <c r="B533" s="11" t="n">
        <v>44</v>
      </c>
      <c r="C533" s="11" t="s">
        <v>323</v>
      </c>
      <c r="D533" s="11" t="n">
        <v>2009</v>
      </c>
      <c r="E533" s="11" t="s">
        <v>101</v>
      </c>
      <c r="F533" s="11" t="s">
        <v>328</v>
      </c>
      <c r="G533" s="1" t="n">
        <v>5</v>
      </c>
      <c r="H533" s="1" t="n">
        <v>413</v>
      </c>
      <c r="I533" s="1" t="n">
        <f aca="false">(G533 +10) / (H533/1000)</f>
        <v>36.319612590799</v>
      </c>
      <c r="J533" s="1" t="n">
        <v>6.6</v>
      </c>
      <c r="K533" s="11" t="s">
        <v>47</v>
      </c>
      <c r="L533" s="11" t="s">
        <v>89</v>
      </c>
      <c r="M533" s="11" t="s">
        <v>210</v>
      </c>
      <c r="N533" s="11" t="s">
        <v>77</v>
      </c>
      <c r="O533" s="11" t="s">
        <v>77</v>
      </c>
      <c r="P533" s="11" t="s">
        <v>198</v>
      </c>
      <c r="Q533" s="11" t="s">
        <v>198</v>
      </c>
      <c r="R533" s="11" t="n">
        <v>4</v>
      </c>
      <c r="S533" s="11" t="s">
        <v>53</v>
      </c>
      <c r="T533" s="11" t="s">
        <v>325</v>
      </c>
      <c r="U533" s="11" t="n">
        <v>1</v>
      </c>
      <c r="V533" s="11" t="s">
        <v>106</v>
      </c>
      <c r="W533" s="11" t="n">
        <f aca="false">R533*U533</f>
        <v>4</v>
      </c>
      <c r="X533" s="13" t="n">
        <v>221.54</v>
      </c>
      <c r="Y533" s="2" t="s">
        <v>210</v>
      </c>
      <c r="Z533" s="13" t="n">
        <f aca="false">X533/10</f>
        <v>22.154</v>
      </c>
      <c r="AA533" s="11" t="n">
        <v>7</v>
      </c>
      <c r="AB533" s="13" t="n">
        <v>223.96</v>
      </c>
      <c r="AC533" s="2" t="s">
        <v>210</v>
      </c>
      <c r="AD533" s="13" t="n">
        <f aca="false">AB533/10</f>
        <v>22.396</v>
      </c>
      <c r="AE533" s="11" t="n">
        <v>7</v>
      </c>
      <c r="AF533" s="11" t="n">
        <f aca="false">LN(AB533/X533)</f>
        <v>0.0108643043919059</v>
      </c>
      <c r="AG533" s="11" t="n">
        <f aca="false">((AD533)^2/((AB533)^2 * AE533)) + ((Z533)^2/((X533)^2 * AA533))</f>
        <v>0.00285714285714286</v>
      </c>
      <c r="AH533" s="11" t="n">
        <f aca="false">1/AG533</f>
        <v>350</v>
      </c>
      <c r="AI533" s="11" t="n">
        <f aca="false">AH533/10</f>
        <v>35</v>
      </c>
      <c r="AJ533" s="11" t="n">
        <f aca="false">AF533*AI533</f>
        <v>0.380250653716706</v>
      </c>
      <c r="AK533" s="11" t="s">
        <v>326</v>
      </c>
      <c r="AL533" s="11" t="s">
        <v>56</v>
      </c>
      <c r="AM533" s="11" t="s">
        <v>64</v>
      </c>
      <c r="AN533" s="11" t="s">
        <v>257</v>
      </c>
      <c r="AO533" s="11" t="s">
        <v>141</v>
      </c>
      <c r="AP533" s="11" t="s">
        <v>327</v>
      </c>
      <c r="AQ533" s="11" t="s">
        <v>210</v>
      </c>
    </row>
    <row r="534" customFormat="false" ht="13.8" hidden="false" customHeight="false" outlineLevel="0" collapsed="false">
      <c r="A534" s="11" t="s">
        <v>322</v>
      </c>
      <c r="B534" s="11" t="n">
        <v>44</v>
      </c>
      <c r="C534" s="11" t="s">
        <v>323</v>
      </c>
      <c r="D534" s="11" t="n">
        <v>2009</v>
      </c>
      <c r="E534" s="11" t="s">
        <v>101</v>
      </c>
      <c r="F534" s="11" t="s">
        <v>329</v>
      </c>
      <c r="G534" s="1" t="n">
        <v>5</v>
      </c>
      <c r="H534" s="1" t="n">
        <v>413</v>
      </c>
      <c r="I534" s="1" t="n">
        <f aca="false">(G534 +10) / (H534/1000)</f>
        <v>36.319612590799</v>
      </c>
      <c r="J534" s="1" t="n">
        <v>6.6</v>
      </c>
      <c r="K534" s="11" t="s">
        <v>47</v>
      </c>
      <c r="L534" s="11" t="s">
        <v>89</v>
      </c>
      <c r="M534" s="11" t="s">
        <v>210</v>
      </c>
      <c r="N534" s="11" t="s">
        <v>77</v>
      </c>
      <c r="O534" s="11" t="s">
        <v>77</v>
      </c>
      <c r="P534" s="11" t="s">
        <v>198</v>
      </c>
      <c r="Q534" s="11" t="s">
        <v>198</v>
      </c>
      <c r="R534" s="11" t="n">
        <v>8</v>
      </c>
      <c r="S534" s="11" t="s">
        <v>53</v>
      </c>
      <c r="T534" s="11" t="s">
        <v>325</v>
      </c>
      <c r="U534" s="11" t="n">
        <v>1</v>
      </c>
      <c r="V534" s="11" t="s">
        <v>106</v>
      </c>
      <c r="W534" s="11" t="n">
        <f aca="false">R534*U534</f>
        <v>8</v>
      </c>
      <c r="X534" s="13" t="n">
        <v>221.54</v>
      </c>
      <c r="Y534" s="2" t="s">
        <v>210</v>
      </c>
      <c r="Z534" s="13" t="n">
        <f aca="false">X534/10</f>
        <v>22.154</v>
      </c>
      <c r="AA534" s="11" t="n">
        <v>7</v>
      </c>
      <c r="AB534" s="13" t="n">
        <v>220.94</v>
      </c>
      <c r="AC534" s="2" t="s">
        <v>210</v>
      </c>
      <c r="AD534" s="13" t="n">
        <f aca="false">AB534/10</f>
        <v>22.094</v>
      </c>
      <c r="AE534" s="11" t="n">
        <v>7</v>
      </c>
      <c r="AF534" s="11" t="n">
        <f aca="false">LN(AB534/X534)</f>
        <v>-0.00271198864465766</v>
      </c>
      <c r="AG534" s="11" t="n">
        <f aca="false">((AD534)^2/((AB534)^2 * AE534)) + ((Z534)^2/((X534)^2 * AA534))</f>
        <v>0.00285714285714286</v>
      </c>
      <c r="AH534" s="11" t="n">
        <f aca="false">1/AG534</f>
        <v>350</v>
      </c>
      <c r="AI534" s="11" t="n">
        <f aca="false">AH534/10</f>
        <v>35</v>
      </c>
      <c r="AJ534" s="11" t="n">
        <f aca="false">AF534*AI534</f>
        <v>-0.094919602563018</v>
      </c>
      <c r="AK534" s="11" t="s">
        <v>326</v>
      </c>
      <c r="AL534" s="11" t="s">
        <v>56</v>
      </c>
      <c r="AM534" s="11" t="s">
        <v>64</v>
      </c>
      <c r="AN534" s="11" t="s">
        <v>257</v>
      </c>
      <c r="AO534" s="11" t="s">
        <v>141</v>
      </c>
      <c r="AP534" s="11" t="s">
        <v>327</v>
      </c>
      <c r="AQ534" s="11" t="s">
        <v>210</v>
      </c>
    </row>
    <row r="535" customFormat="false" ht="13.8" hidden="false" customHeight="false" outlineLevel="0" collapsed="false">
      <c r="A535" s="11" t="s">
        <v>322</v>
      </c>
      <c r="B535" s="11" t="n">
        <v>44</v>
      </c>
      <c r="C535" s="11" t="s">
        <v>323</v>
      </c>
      <c r="D535" s="11" t="n">
        <v>2009</v>
      </c>
      <c r="E535" s="11" t="s">
        <v>101</v>
      </c>
      <c r="F535" s="11" t="s">
        <v>330</v>
      </c>
      <c r="G535" s="1" t="n">
        <v>5</v>
      </c>
      <c r="H535" s="1" t="n">
        <v>413</v>
      </c>
      <c r="I535" s="1" t="n">
        <f aca="false">(G535 +10) / (H535/1000)</f>
        <v>36.319612590799</v>
      </c>
      <c r="J535" s="1" t="n">
        <v>6.6</v>
      </c>
      <c r="K535" s="11" t="s">
        <v>47</v>
      </c>
      <c r="L535" s="11" t="s">
        <v>89</v>
      </c>
      <c r="M535" s="11" t="s">
        <v>210</v>
      </c>
      <c r="N535" s="11" t="s">
        <v>77</v>
      </c>
      <c r="O535" s="11" t="s">
        <v>77</v>
      </c>
      <c r="P535" s="11" t="s">
        <v>198</v>
      </c>
      <c r="Q535" s="11" t="s">
        <v>198</v>
      </c>
      <c r="R535" s="11" t="n">
        <v>12</v>
      </c>
      <c r="S535" s="11" t="s">
        <v>53</v>
      </c>
      <c r="T535" s="11" t="s">
        <v>325</v>
      </c>
      <c r="U535" s="11" t="n">
        <v>1</v>
      </c>
      <c r="V535" s="11" t="s">
        <v>106</v>
      </c>
      <c r="W535" s="11" t="n">
        <f aca="false">R535*U535</f>
        <v>12</v>
      </c>
      <c r="X535" s="13" t="n">
        <v>221.54</v>
      </c>
      <c r="Y535" s="2" t="s">
        <v>210</v>
      </c>
      <c r="Z535" s="13" t="n">
        <f aca="false">X535/10</f>
        <v>22.154</v>
      </c>
      <c r="AA535" s="11" t="n">
        <v>7</v>
      </c>
      <c r="AB535" s="13" t="n">
        <v>208.22</v>
      </c>
      <c r="AC535" s="2" t="s">
        <v>210</v>
      </c>
      <c r="AD535" s="13" t="n">
        <f aca="false">AB535/10</f>
        <v>20.822</v>
      </c>
      <c r="AE535" s="11" t="n">
        <v>7</v>
      </c>
      <c r="AF535" s="11" t="n">
        <f aca="false">LN(AB535/X535)</f>
        <v>-0.0620079470421799</v>
      </c>
      <c r="AG535" s="11" t="n">
        <f aca="false">((AD535)^2/((AB535)^2 * AE535)) + ((Z535)^2/((X535)^2 * AA535))</f>
        <v>0.00285714285714286</v>
      </c>
      <c r="AH535" s="11" t="n">
        <f aca="false">1/AG535</f>
        <v>350</v>
      </c>
      <c r="AI535" s="11" t="n">
        <f aca="false">AH535/10</f>
        <v>35</v>
      </c>
      <c r="AJ535" s="11" t="n">
        <f aca="false">AF535*AI535</f>
        <v>-2.17027814647629</v>
      </c>
      <c r="AK535" s="11" t="s">
        <v>326</v>
      </c>
      <c r="AL535" s="11" t="s">
        <v>56</v>
      </c>
      <c r="AM535" s="11" t="s">
        <v>64</v>
      </c>
      <c r="AN535" s="11" t="s">
        <v>257</v>
      </c>
      <c r="AO535" s="11" t="s">
        <v>141</v>
      </c>
      <c r="AP535" s="11" t="s">
        <v>327</v>
      </c>
      <c r="AQ535" s="11" t="s">
        <v>210</v>
      </c>
    </row>
    <row r="536" customFormat="false" ht="13.8" hidden="false" customHeight="false" outlineLevel="0" collapsed="false">
      <c r="A536" s="11" t="s">
        <v>322</v>
      </c>
      <c r="B536" s="11" t="n">
        <v>44</v>
      </c>
      <c r="C536" s="11" t="s">
        <v>323</v>
      </c>
      <c r="D536" s="11" t="n">
        <v>2009</v>
      </c>
      <c r="E536" s="11" t="s">
        <v>101</v>
      </c>
      <c r="F536" s="11" t="s">
        <v>331</v>
      </c>
      <c r="G536" s="1" t="n">
        <v>5</v>
      </c>
      <c r="H536" s="1" t="n">
        <v>413</v>
      </c>
      <c r="I536" s="1" t="n">
        <f aca="false">(G536 +10) / (H536/1000)</f>
        <v>36.319612590799</v>
      </c>
      <c r="J536" s="1" t="n">
        <v>6.6</v>
      </c>
      <c r="K536" s="11" t="s">
        <v>47</v>
      </c>
      <c r="L536" s="11" t="s">
        <v>89</v>
      </c>
      <c r="M536" s="11" t="s">
        <v>210</v>
      </c>
      <c r="N536" s="11" t="s">
        <v>77</v>
      </c>
      <c r="O536" s="11" t="s">
        <v>77</v>
      </c>
      <c r="P536" s="11" t="s">
        <v>198</v>
      </c>
      <c r="Q536" s="11" t="s">
        <v>198</v>
      </c>
      <c r="R536" s="11" t="n">
        <v>20</v>
      </c>
      <c r="S536" s="11" t="s">
        <v>53</v>
      </c>
      <c r="T536" s="11" t="s">
        <v>325</v>
      </c>
      <c r="U536" s="11" t="n">
        <v>1</v>
      </c>
      <c r="V536" s="11" t="s">
        <v>106</v>
      </c>
      <c r="W536" s="11" t="n">
        <f aca="false">R536*U536</f>
        <v>20</v>
      </c>
      <c r="X536" s="13" t="n">
        <v>221.54</v>
      </c>
      <c r="Y536" s="2" t="s">
        <v>210</v>
      </c>
      <c r="Z536" s="13" t="n">
        <f aca="false">X536/10</f>
        <v>22.154</v>
      </c>
      <c r="AA536" s="11" t="n">
        <v>7</v>
      </c>
      <c r="AB536" s="13" t="n">
        <v>197.93</v>
      </c>
      <c r="AC536" s="2" t="s">
        <v>210</v>
      </c>
      <c r="AD536" s="13" t="n">
        <f aca="false">AB536/10</f>
        <v>19.793</v>
      </c>
      <c r="AE536" s="11" t="n">
        <v>7</v>
      </c>
      <c r="AF536" s="11" t="n">
        <f aca="false">LN(AB536/X536)</f>
        <v>-0.112689727256143</v>
      </c>
      <c r="AG536" s="11" t="n">
        <f aca="false">((AD536)^2/((AB536)^2 * AE536)) + ((Z536)^2/((X536)^2 * AA536))</f>
        <v>0.00285714285714286</v>
      </c>
      <c r="AH536" s="11" t="n">
        <f aca="false">1/AG536</f>
        <v>350</v>
      </c>
      <c r="AI536" s="11" t="n">
        <f aca="false">AH536/10</f>
        <v>35</v>
      </c>
      <c r="AJ536" s="11" t="n">
        <f aca="false">AF536*AI536</f>
        <v>-3.944140453965</v>
      </c>
      <c r="AK536" s="11" t="s">
        <v>326</v>
      </c>
      <c r="AL536" s="11" t="s">
        <v>56</v>
      </c>
      <c r="AM536" s="11" t="s">
        <v>64</v>
      </c>
      <c r="AN536" s="11" t="s">
        <v>257</v>
      </c>
      <c r="AO536" s="11" t="s">
        <v>141</v>
      </c>
      <c r="AP536" s="11" t="s">
        <v>327</v>
      </c>
      <c r="AQ536" s="11" t="s">
        <v>210</v>
      </c>
    </row>
    <row r="537" customFormat="false" ht="13.8" hidden="false" customHeight="false" outlineLevel="0" collapsed="false">
      <c r="A537" s="11" t="s">
        <v>322</v>
      </c>
      <c r="B537" s="11" t="n">
        <v>44</v>
      </c>
      <c r="C537" s="11" t="s">
        <v>323</v>
      </c>
      <c r="D537" s="11" t="n">
        <v>2009</v>
      </c>
      <c r="E537" s="11" t="s">
        <v>101</v>
      </c>
      <c r="F537" s="11" t="s">
        <v>324</v>
      </c>
      <c r="G537" s="1" t="n">
        <v>5</v>
      </c>
      <c r="H537" s="1" t="n">
        <v>413</v>
      </c>
      <c r="I537" s="1" t="n">
        <f aca="false">(G537 +10) / (H537/1000)</f>
        <v>36.319612590799</v>
      </c>
      <c r="J537" s="1" t="n">
        <v>6.6</v>
      </c>
      <c r="K537" s="11" t="s">
        <v>47</v>
      </c>
      <c r="L537" s="11" t="s">
        <v>89</v>
      </c>
      <c r="M537" s="11" t="s">
        <v>210</v>
      </c>
      <c r="N537" s="11" t="s">
        <v>77</v>
      </c>
      <c r="O537" s="11" t="s">
        <v>77</v>
      </c>
      <c r="P537" s="11" t="s">
        <v>198</v>
      </c>
      <c r="Q537" s="11" t="s">
        <v>198</v>
      </c>
      <c r="R537" s="11" t="n">
        <v>2</v>
      </c>
      <c r="S537" s="11" t="s">
        <v>53</v>
      </c>
      <c r="T537" s="11" t="s">
        <v>325</v>
      </c>
      <c r="U537" s="11" t="n">
        <v>1</v>
      </c>
      <c r="V537" s="11" t="s">
        <v>106</v>
      </c>
      <c r="W537" s="11" t="n">
        <f aca="false">R537*U537</f>
        <v>2</v>
      </c>
      <c r="X537" s="13" t="n">
        <v>1786.32</v>
      </c>
      <c r="Y537" s="2" t="s">
        <v>210</v>
      </c>
      <c r="Z537" s="13" t="n">
        <f aca="false">X537/10</f>
        <v>178.632</v>
      </c>
      <c r="AA537" s="11" t="n">
        <v>7</v>
      </c>
      <c r="AB537" s="13" t="n">
        <v>1795.17</v>
      </c>
      <c r="AC537" s="2" t="s">
        <v>210</v>
      </c>
      <c r="AD537" s="13" t="n">
        <f aca="false">AB537/10</f>
        <v>179.517</v>
      </c>
      <c r="AE537" s="11" t="n">
        <v>7</v>
      </c>
      <c r="AF537" s="11" t="n">
        <f aca="false">LN(AB537/X537)</f>
        <v>0.00494208723903158</v>
      </c>
      <c r="AG537" s="11" t="n">
        <f aca="false">((AD537)^2/((AB537)^2 * AE537)) + ((Z537)^2/((X537)^2 * AA537))</f>
        <v>0.00285714285714286</v>
      </c>
      <c r="AH537" s="11" t="n">
        <f aca="false">1/AG537</f>
        <v>350</v>
      </c>
      <c r="AI537" s="11" t="n">
        <f aca="false">AH537/10</f>
        <v>35</v>
      </c>
      <c r="AJ537" s="11" t="n">
        <f aca="false">AF537*AI537</f>
        <v>0.172973053366105</v>
      </c>
      <c r="AK537" s="11" t="s">
        <v>326</v>
      </c>
      <c r="AL537" s="11" t="s">
        <v>56</v>
      </c>
      <c r="AM537" s="11" t="s">
        <v>57</v>
      </c>
      <c r="AN537" s="11" t="s">
        <v>257</v>
      </c>
      <c r="AO537" s="11" t="s">
        <v>141</v>
      </c>
      <c r="AP537" s="11" t="s">
        <v>327</v>
      </c>
      <c r="AQ537" s="11" t="s">
        <v>210</v>
      </c>
    </row>
    <row r="538" customFormat="false" ht="13.8" hidden="false" customHeight="false" outlineLevel="0" collapsed="false">
      <c r="A538" s="11" t="s">
        <v>322</v>
      </c>
      <c r="B538" s="11" t="n">
        <v>44</v>
      </c>
      <c r="C538" s="11" t="s">
        <v>323</v>
      </c>
      <c r="D538" s="11" t="n">
        <v>2009</v>
      </c>
      <c r="E538" s="11" t="s">
        <v>101</v>
      </c>
      <c r="F538" s="11" t="s">
        <v>328</v>
      </c>
      <c r="G538" s="1" t="n">
        <v>5</v>
      </c>
      <c r="H538" s="1" t="n">
        <v>413</v>
      </c>
      <c r="I538" s="1" t="n">
        <f aca="false">(G538 +10) / (H538/1000)</f>
        <v>36.319612590799</v>
      </c>
      <c r="J538" s="1" t="n">
        <v>6.6</v>
      </c>
      <c r="K538" s="11" t="s">
        <v>47</v>
      </c>
      <c r="L538" s="11" t="s">
        <v>89</v>
      </c>
      <c r="M538" s="11" t="s">
        <v>210</v>
      </c>
      <c r="N538" s="11" t="s">
        <v>77</v>
      </c>
      <c r="O538" s="11" t="s">
        <v>77</v>
      </c>
      <c r="P538" s="11" t="s">
        <v>198</v>
      </c>
      <c r="Q538" s="11" t="s">
        <v>198</v>
      </c>
      <c r="R538" s="11" t="n">
        <v>4</v>
      </c>
      <c r="S538" s="11" t="s">
        <v>53</v>
      </c>
      <c r="T538" s="11" t="s">
        <v>325</v>
      </c>
      <c r="U538" s="11" t="n">
        <v>1</v>
      </c>
      <c r="V538" s="11" t="s">
        <v>106</v>
      </c>
      <c r="W538" s="11" t="n">
        <f aca="false">R538*U538</f>
        <v>4</v>
      </c>
      <c r="X538" s="13" t="n">
        <v>1786.32</v>
      </c>
      <c r="Y538" s="2" t="s">
        <v>210</v>
      </c>
      <c r="Z538" s="13" t="n">
        <f aca="false">X538/10</f>
        <v>178.632</v>
      </c>
      <c r="AA538" s="11" t="n">
        <v>7</v>
      </c>
      <c r="AB538" s="13" t="n">
        <v>1788.32</v>
      </c>
      <c r="AC538" s="2" t="s">
        <v>210</v>
      </c>
      <c r="AD538" s="13" t="n">
        <f aca="false">AB538/10</f>
        <v>178.832</v>
      </c>
      <c r="AE538" s="11" t="n">
        <v>7</v>
      </c>
      <c r="AF538" s="11" t="n">
        <f aca="false">LN(AB538/X538)</f>
        <v>0.00111899391753651</v>
      </c>
      <c r="AG538" s="11" t="n">
        <f aca="false">((AD538)^2/((AB538)^2 * AE538)) + ((Z538)^2/((X538)^2 * AA538))</f>
        <v>0.00285714285714286</v>
      </c>
      <c r="AH538" s="11" t="n">
        <f aca="false">1/AG538</f>
        <v>350</v>
      </c>
      <c r="AI538" s="11" t="n">
        <f aca="false">AH538/10</f>
        <v>35</v>
      </c>
      <c r="AJ538" s="11" t="n">
        <f aca="false">AF538*AI538</f>
        <v>0.0391647871137778</v>
      </c>
      <c r="AK538" s="11" t="s">
        <v>326</v>
      </c>
      <c r="AL538" s="11" t="s">
        <v>56</v>
      </c>
      <c r="AM538" s="11" t="s">
        <v>57</v>
      </c>
      <c r="AN538" s="11" t="s">
        <v>257</v>
      </c>
      <c r="AO538" s="11" t="s">
        <v>141</v>
      </c>
      <c r="AP538" s="11" t="s">
        <v>327</v>
      </c>
      <c r="AQ538" s="11" t="s">
        <v>210</v>
      </c>
    </row>
    <row r="539" customFormat="false" ht="13.8" hidden="false" customHeight="false" outlineLevel="0" collapsed="false">
      <c r="A539" s="11" t="s">
        <v>322</v>
      </c>
      <c r="B539" s="11" t="n">
        <v>44</v>
      </c>
      <c r="C539" s="11" t="s">
        <v>323</v>
      </c>
      <c r="D539" s="11" t="n">
        <v>2009</v>
      </c>
      <c r="E539" s="11" t="s">
        <v>101</v>
      </c>
      <c r="F539" s="11" t="s">
        <v>329</v>
      </c>
      <c r="G539" s="1" t="n">
        <v>5</v>
      </c>
      <c r="H539" s="1" t="n">
        <v>413</v>
      </c>
      <c r="I539" s="1" t="n">
        <f aca="false">(G539 +10) / (H539/1000)</f>
        <v>36.319612590799</v>
      </c>
      <c r="J539" s="1" t="n">
        <v>6.6</v>
      </c>
      <c r="K539" s="11" t="s">
        <v>47</v>
      </c>
      <c r="L539" s="11" t="s">
        <v>89</v>
      </c>
      <c r="M539" s="11" t="s">
        <v>210</v>
      </c>
      <c r="N539" s="11" t="s">
        <v>77</v>
      </c>
      <c r="O539" s="11" t="s">
        <v>77</v>
      </c>
      <c r="P539" s="11" t="s">
        <v>198</v>
      </c>
      <c r="Q539" s="11" t="s">
        <v>198</v>
      </c>
      <c r="R539" s="11" t="n">
        <v>8</v>
      </c>
      <c r="S539" s="11" t="s">
        <v>53</v>
      </c>
      <c r="T539" s="11" t="s">
        <v>325</v>
      </c>
      <c r="U539" s="11" t="n">
        <v>1</v>
      </c>
      <c r="V539" s="11" t="s">
        <v>106</v>
      </c>
      <c r="W539" s="11" t="n">
        <f aca="false">R539*U539</f>
        <v>8</v>
      </c>
      <c r="X539" s="13" t="n">
        <v>1786.32</v>
      </c>
      <c r="Y539" s="2" t="s">
        <v>210</v>
      </c>
      <c r="Z539" s="13" t="n">
        <f aca="false">X539/10</f>
        <v>178.632</v>
      </c>
      <c r="AA539" s="11" t="n">
        <v>7</v>
      </c>
      <c r="AB539" s="13" t="n">
        <v>1855.19</v>
      </c>
      <c r="AC539" s="2" t="s">
        <v>210</v>
      </c>
      <c r="AD539" s="13" t="n">
        <f aca="false">AB539/10</f>
        <v>185.519</v>
      </c>
      <c r="AE539" s="11" t="n">
        <v>7</v>
      </c>
      <c r="AF539" s="11" t="n">
        <f aca="false">LN(AB539/X539)</f>
        <v>0.0378294789526096</v>
      </c>
      <c r="AG539" s="11" t="n">
        <f aca="false">((AD539)^2/((AB539)^2 * AE539)) + ((Z539)^2/((X539)^2 * AA539))</f>
        <v>0.00285714285714286</v>
      </c>
      <c r="AH539" s="11" t="n">
        <f aca="false">1/AG539</f>
        <v>350</v>
      </c>
      <c r="AI539" s="11" t="n">
        <f aca="false">AH539/10</f>
        <v>35</v>
      </c>
      <c r="AJ539" s="11" t="n">
        <f aca="false">AF539*AI539</f>
        <v>1.32403176334133</v>
      </c>
      <c r="AK539" s="11" t="s">
        <v>326</v>
      </c>
      <c r="AL539" s="11" t="s">
        <v>56</v>
      </c>
      <c r="AM539" s="11" t="s">
        <v>57</v>
      </c>
      <c r="AN539" s="11" t="s">
        <v>257</v>
      </c>
      <c r="AO539" s="11" t="s">
        <v>141</v>
      </c>
      <c r="AP539" s="11" t="s">
        <v>327</v>
      </c>
      <c r="AQ539" s="11" t="s">
        <v>210</v>
      </c>
    </row>
    <row r="540" customFormat="false" ht="13.8" hidden="false" customHeight="false" outlineLevel="0" collapsed="false">
      <c r="A540" s="11" t="s">
        <v>322</v>
      </c>
      <c r="B540" s="11" t="n">
        <v>44</v>
      </c>
      <c r="C540" s="11" t="s">
        <v>323</v>
      </c>
      <c r="D540" s="11" t="n">
        <v>2009</v>
      </c>
      <c r="E540" s="11" t="s">
        <v>101</v>
      </c>
      <c r="F540" s="11" t="s">
        <v>330</v>
      </c>
      <c r="G540" s="1" t="n">
        <v>5</v>
      </c>
      <c r="H540" s="1" t="n">
        <v>413</v>
      </c>
      <c r="I540" s="1" t="n">
        <f aca="false">(G540 +10) / (H540/1000)</f>
        <v>36.319612590799</v>
      </c>
      <c r="J540" s="1" t="n">
        <v>6.6</v>
      </c>
      <c r="K540" s="11" t="s">
        <v>47</v>
      </c>
      <c r="L540" s="11" t="s">
        <v>89</v>
      </c>
      <c r="M540" s="11" t="s">
        <v>210</v>
      </c>
      <c r="N540" s="11" t="s">
        <v>77</v>
      </c>
      <c r="O540" s="11" t="s">
        <v>77</v>
      </c>
      <c r="P540" s="11" t="s">
        <v>198</v>
      </c>
      <c r="Q540" s="11" t="s">
        <v>198</v>
      </c>
      <c r="R540" s="11" t="n">
        <v>12</v>
      </c>
      <c r="S540" s="11" t="s">
        <v>53</v>
      </c>
      <c r="T540" s="11" t="s">
        <v>325</v>
      </c>
      <c r="U540" s="11" t="n">
        <v>1</v>
      </c>
      <c r="V540" s="11" t="s">
        <v>106</v>
      </c>
      <c r="W540" s="11" t="n">
        <f aca="false">R540*U540</f>
        <v>12</v>
      </c>
      <c r="X540" s="13" t="n">
        <v>1786.32</v>
      </c>
      <c r="Y540" s="2" t="s">
        <v>210</v>
      </c>
      <c r="Z540" s="13" t="n">
        <f aca="false">X540/10</f>
        <v>178.632</v>
      </c>
      <c r="AA540" s="11" t="n">
        <v>7</v>
      </c>
      <c r="AB540" s="13" t="n">
        <v>1728.67</v>
      </c>
      <c r="AC540" s="2" t="s">
        <v>210</v>
      </c>
      <c r="AD540" s="13" t="n">
        <f aca="false">AB540/10</f>
        <v>172.867</v>
      </c>
      <c r="AE540" s="11" t="n">
        <v>7</v>
      </c>
      <c r="AF540" s="11" t="n">
        <f aca="false">LN(AB540/X540)</f>
        <v>-0.032805311022709</v>
      </c>
      <c r="AG540" s="11" t="n">
        <f aca="false">((AD540)^2/((AB540)^2 * AE540)) + ((Z540)^2/((X540)^2 * AA540))</f>
        <v>0.00285714285714286</v>
      </c>
      <c r="AH540" s="11" t="n">
        <f aca="false">1/AG540</f>
        <v>350</v>
      </c>
      <c r="AI540" s="11" t="n">
        <f aca="false">AH540/10</f>
        <v>35</v>
      </c>
      <c r="AJ540" s="11" t="n">
        <f aca="false">AF540*AI540</f>
        <v>-1.14818588579481</v>
      </c>
      <c r="AK540" s="11" t="s">
        <v>326</v>
      </c>
      <c r="AL540" s="11" t="s">
        <v>56</v>
      </c>
      <c r="AM540" s="11" t="s">
        <v>57</v>
      </c>
      <c r="AN540" s="11" t="s">
        <v>257</v>
      </c>
      <c r="AO540" s="11" t="s">
        <v>141</v>
      </c>
      <c r="AP540" s="11" t="s">
        <v>327</v>
      </c>
      <c r="AQ540" s="11" t="s">
        <v>210</v>
      </c>
    </row>
    <row r="541" customFormat="false" ht="13.8" hidden="false" customHeight="false" outlineLevel="0" collapsed="false">
      <c r="A541" s="11" t="s">
        <v>322</v>
      </c>
      <c r="B541" s="11" t="n">
        <v>44</v>
      </c>
      <c r="C541" s="11" t="s">
        <v>323</v>
      </c>
      <c r="D541" s="11" t="n">
        <v>2009</v>
      </c>
      <c r="E541" s="11" t="s">
        <v>101</v>
      </c>
      <c r="F541" s="11" t="s">
        <v>331</v>
      </c>
      <c r="G541" s="1" t="n">
        <v>5</v>
      </c>
      <c r="H541" s="1" t="n">
        <v>413</v>
      </c>
      <c r="I541" s="1" t="n">
        <f aca="false">(G541 +10) / (H541/1000)</f>
        <v>36.319612590799</v>
      </c>
      <c r="J541" s="1" t="n">
        <v>6.6</v>
      </c>
      <c r="K541" s="11" t="s">
        <v>47</v>
      </c>
      <c r="L541" s="11" t="s">
        <v>89</v>
      </c>
      <c r="M541" s="11" t="s">
        <v>210</v>
      </c>
      <c r="N541" s="11" t="s">
        <v>77</v>
      </c>
      <c r="O541" s="11" t="s">
        <v>77</v>
      </c>
      <c r="P541" s="11" t="s">
        <v>198</v>
      </c>
      <c r="Q541" s="11" t="s">
        <v>198</v>
      </c>
      <c r="R541" s="11" t="n">
        <v>20</v>
      </c>
      <c r="S541" s="11" t="s">
        <v>53</v>
      </c>
      <c r="T541" s="11" t="s">
        <v>325</v>
      </c>
      <c r="U541" s="11" t="n">
        <v>1</v>
      </c>
      <c r="V541" s="11" t="s">
        <v>106</v>
      </c>
      <c r="W541" s="11" t="n">
        <f aca="false">R541*U541</f>
        <v>20</v>
      </c>
      <c r="X541" s="13" t="n">
        <v>1786.32</v>
      </c>
      <c r="Y541" s="2" t="s">
        <v>210</v>
      </c>
      <c r="Z541" s="13" t="n">
        <f aca="false">X541/10</f>
        <v>178.632</v>
      </c>
      <c r="AA541" s="11" t="n">
        <v>7</v>
      </c>
      <c r="AB541" s="13" t="n">
        <v>1589.83</v>
      </c>
      <c r="AC541" s="2" t="s">
        <v>210</v>
      </c>
      <c r="AD541" s="13" t="n">
        <f aca="false">AB541/10</f>
        <v>158.983</v>
      </c>
      <c r="AE541" s="11" t="n">
        <v>7</v>
      </c>
      <c r="AF541" s="11" t="n">
        <f aca="false">LN(AB541/X541)</f>
        <v>-0.116530545460644</v>
      </c>
      <c r="AG541" s="11" t="n">
        <f aca="false">((AD541)^2/((AB541)^2 * AE541)) + ((Z541)^2/((X541)^2 * AA541))</f>
        <v>0.00285714285714286</v>
      </c>
      <c r="AH541" s="11" t="n">
        <f aca="false">1/AG541</f>
        <v>350</v>
      </c>
      <c r="AI541" s="11" t="n">
        <f aca="false">AH541/10</f>
        <v>35</v>
      </c>
      <c r="AJ541" s="11" t="n">
        <f aca="false">AF541*AI541</f>
        <v>-4.07856909112254</v>
      </c>
      <c r="AK541" s="11" t="s">
        <v>326</v>
      </c>
      <c r="AL541" s="11" t="s">
        <v>56</v>
      </c>
      <c r="AM541" s="11" t="s">
        <v>57</v>
      </c>
      <c r="AN541" s="11" t="s">
        <v>257</v>
      </c>
      <c r="AO541" s="11" t="s">
        <v>141</v>
      </c>
      <c r="AP541" s="11" t="s">
        <v>327</v>
      </c>
      <c r="AQ541" s="11" t="s">
        <v>210</v>
      </c>
    </row>
    <row r="542" customFormat="false" ht="13.8" hidden="false" customHeight="false" outlineLevel="0" collapsed="false">
      <c r="A542" s="11" t="s">
        <v>322</v>
      </c>
      <c r="B542" s="11" t="n">
        <v>44</v>
      </c>
      <c r="C542" s="11" t="s">
        <v>323</v>
      </c>
      <c r="D542" s="11" t="n">
        <v>2009</v>
      </c>
      <c r="E542" s="11" t="s">
        <v>101</v>
      </c>
      <c r="F542" s="11" t="s">
        <v>324</v>
      </c>
      <c r="G542" s="1" t="n">
        <v>5</v>
      </c>
      <c r="H542" s="1" t="n">
        <v>413</v>
      </c>
      <c r="I542" s="1" t="n">
        <f aca="false">(G542 +10) / (H542/1000)</f>
        <v>36.319612590799</v>
      </c>
      <c r="J542" s="1" t="n">
        <v>6.6</v>
      </c>
      <c r="K542" s="11" t="s">
        <v>47</v>
      </c>
      <c r="L542" s="11" t="s">
        <v>89</v>
      </c>
      <c r="M542" s="11" t="s">
        <v>210</v>
      </c>
      <c r="N542" s="11" t="s">
        <v>77</v>
      </c>
      <c r="O542" s="11" t="s">
        <v>77</v>
      </c>
      <c r="P542" s="11" t="s">
        <v>198</v>
      </c>
      <c r="Q542" s="11" t="s">
        <v>198</v>
      </c>
      <c r="R542" s="11" t="n">
        <v>2</v>
      </c>
      <c r="S542" s="11" t="s">
        <v>53</v>
      </c>
      <c r="T542" s="11" t="s">
        <v>325</v>
      </c>
      <c r="U542" s="11" t="n">
        <v>1</v>
      </c>
      <c r="V542" s="11" t="s">
        <v>106</v>
      </c>
      <c r="W542" s="11" t="n">
        <f aca="false">R542*U542</f>
        <v>2</v>
      </c>
      <c r="X542" s="13" t="n">
        <v>725.98</v>
      </c>
      <c r="Y542" s="2" t="s">
        <v>210</v>
      </c>
      <c r="Z542" s="13" t="n">
        <f aca="false">X542/10</f>
        <v>72.598</v>
      </c>
      <c r="AA542" s="11" t="n">
        <v>7</v>
      </c>
      <c r="AB542" s="13" t="n">
        <v>745.91</v>
      </c>
      <c r="AC542" s="2" t="s">
        <v>210</v>
      </c>
      <c r="AD542" s="13" t="n">
        <f aca="false">AB542/10</f>
        <v>74.591</v>
      </c>
      <c r="AE542" s="11" t="n">
        <v>7</v>
      </c>
      <c r="AF542" s="11" t="n">
        <f aca="false">LN(AB542/X542)</f>
        <v>0.0270824832581505</v>
      </c>
      <c r="AG542" s="11" t="n">
        <f aca="false">((AD542)^2/((AB542)^2 * AE542)) + ((Z542)^2/((X542)^2 * AA542))</f>
        <v>0.00285714285714286</v>
      </c>
      <c r="AH542" s="11" t="n">
        <f aca="false">1/AG542</f>
        <v>350</v>
      </c>
      <c r="AI542" s="11" t="n">
        <f aca="false">AH542/10</f>
        <v>35</v>
      </c>
      <c r="AJ542" s="11" t="n">
        <f aca="false">AF542*AI542</f>
        <v>0.947886914035266</v>
      </c>
      <c r="AK542" s="11" t="s">
        <v>326</v>
      </c>
      <c r="AL542" s="11" t="s">
        <v>56</v>
      </c>
      <c r="AM542" s="11" t="s">
        <v>67</v>
      </c>
      <c r="AN542" s="11" t="s">
        <v>257</v>
      </c>
      <c r="AO542" s="11" t="s">
        <v>141</v>
      </c>
      <c r="AP542" s="11" t="s">
        <v>327</v>
      </c>
      <c r="AQ542" s="11" t="s">
        <v>210</v>
      </c>
    </row>
    <row r="543" customFormat="false" ht="13.8" hidden="false" customHeight="false" outlineLevel="0" collapsed="false">
      <c r="A543" s="11" t="s">
        <v>322</v>
      </c>
      <c r="B543" s="11" t="n">
        <v>44</v>
      </c>
      <c r="C543" s="11" t="s">
        <v>323</v>
      </c>
      <c r="D543" s="11" t="n">
        <v>2009</v>
      </c>
      <c r="E543" s="11" t="s">
        <v>101</v>
      </c>
      <c r="F543" s="11" t="s">
        <v>328</v>
      </c>
      <c r="G543" s="1" t="n">
        <v>5</v>
      </c>
      <c r="H543" s="1" t="n">
        <v>413</v>
      </c>
      <c r="I543" s="1" t="n">
        <f aca="false">(G543 +10) / (H543/1000)</f>
        <v>36.319612590799</v>
      </c>
      <c r="J543" s="1" t="n">
        <v>6.6</v>
      </c>
      <c r="K543" s="11" t="s">
        <v>47</v>
      </c>
      <c r="L543" s="11" t="s">
        <v>89</v>
      </c>
      <c r="M543" s="11" t="s">
        <v>210</v>
      </c>
      <c r="N543" s="11" t="s">
        <v>77</v>
      </c>
      <c r="O543" s="11" t="s">
        <v>77</v>
      </c>
      <c r="P543" s="11" t="s">
        <v>198</v>
      </c>
      <c r="Q543" s="11" t="s">
        <v>198</v>
      </c>
      <c r="R543" s="11" t="n">
        <v>4</v>
      </c>
      <c r="S543" s="11" t="s">
        <v>53</v>
      </c>
      <c r="T543" s="11" t="s">
        <v>325</v>
      </c>
      <c r="U543" s="11" t="n">
        <v>1</v>
      </c>
      <c r="V543" s="11" t="s">
        <v>106</v>
      </c>
      <c r="W543" s="11" t="n">
        <f aca="false">R543*U543</f>
        <v>4</v>
      </c>
      <c r="X543" s="13" t="n">
        <v>725.98</v>
      </c>
      <c r="Y543" s="2" t="s">
        <v>210</v>
      </c>
      <c r="Z543" s="13" t="n">
        <f aca="false">X543/10</f>
        <v>72.598</v>
      </c>
      <c r="AA543" s="11" t="n">
        <v>7</v>
      </c>
      <c r="AB543" s="13" t="n">
        <v>731.67</v>
      </c>
      <c r="AC543" s="2" t="s">
        <v>210</v>
      </c>
      <c r="AD543" s="13" t="n">
        <f aca="false">AB543/10</f>
        <v>73.167</v>
      </c>
      <c r="AE543" s="11" t="n">
        <v>7</v>
      </c>
      <c r="AF543" s="11" t="n">
        <f aca="false">LN(AB543/X543)</f>
        <v>0.00780712640346955</v>
      </c>
      <c r="AG543" s="11" t="n">
        <f aca="false">((AD543)^2/((AB543)^2 * AE543)) + ((Z543)^2/((X543)^2 * AA543))</f>
        <v>0.00285714285714286</v>
      </c>
      <c r="AH543" s="11" t="n">
        <f aca="false">1/AG543</f>
        <v>350</v>
      </c>
      <c r="AI543" s="11" t="n">
        <f aca="false">AH543/10</f>
        <v>35</v>
      </c>
      <c r="AJ543" s="11" t="n">
        <f aca="false">AF543*AI543</f>
        <v>0.273249424121434</v>
      </c>
      <c r="AK543" s="11" t="s">
        <v>326</v>
      </c>
      <c r="AL543" s="11" t="s">
        <v>56</v>
      </c>
      <c r="AM543" s="11" t="s">
        <v>67</v>
      </c>
      <c r="AN543" s="11" t="s">
        <v>257</v>
      </c>
      <c r="AO543" s="11" t="s">
        <v>141</v>
      </c>
      <c r="AP543" s="11" t="s">
        <v>327</v>
      </c>
      <c r="AQ543" s="11" t="s">
        <v>210</v>
      </c>
    </row>
    <row r="544" customFormat="false" ht="13.8" hidden="false" customHeight="false" outlineLevel="0" collapsed="false">
      <c r="A544" s="11" t="s">
        <v>322</v>
      </c>
      <c r="B544" s="11" t="n">
        <v>44</v>
      </c>
      <c r="C544" s="11" t="s">
        <v>323</v>
      </c>
      <c r="D544" s="11" t="n">
        <v>2009</v>
      </c>
      <c r="E544" s="11" t="s">
        <v>101</v>
      </c>
      <c r="F544" s="11" t="s">
        <v>329</v>
      </c>
      <c r="G544" s="1" t="n">
        <v>5</v>
      </c>
      <c r="H544" s="1" t="n">
        <v>413</v>
      </c>
      <c r="I544" s="1" t="n">
        <f aca="false">(G544 +10) / (H544/1000)</f>
        <v>36.319612590799</v>
      </c>
      <c r="J544" s="1" t="n">
        <v>6.6</v>
      </c>
      <c r="K544" s="11" t="s">
        <v>47</v>
      </c>
      <c r="L544" s="11" t="s">
        <v>89</v>
      </c>
      <c r="M544" s="11" t="s">
        <v>210</v>
      </c>
      <c r="N544" s="11" t="s">
        <v>77</v>
      </c>
      <c r="O544" s="11" t="s">
        <v>77</v>
      </c>
      <c r="P544" s="11" t="s">
        <v>198</v>
      </c>
      <c r="Q544" s="11" t="s">
        <v>198</v>
      </c>
      <c r="R544" s="11" t="n">
        <v>8</v>
      </c>
      <c r="S544" s="11" t="s">
        <v>53</v>
      </c>
      <c r="T544" s="11" t="s">
        <v>325</v>
      </c>
      <c r="U544" s="11" t="n">
        <v>1</v>
      </c>
      <c r="V544" s="11" t="s">
        <v>106</v>
      </c>
      <c r="W544" s="11" t="n">
        <f aca="false">R544*U544</f>
        <v>8</v>
      </c>
      <c r="X544" s="13" t="n">
        <v>725.98</v>
      </c>
      <c r="Y544" s="2" t="s">
        <v>210</v>
      </c>
      <c r="Z544" s="13" t="n">
        <f aca="false">X544/10</f>
        <v>72.598</v>
      </c>
      <c r="AA544" s="11" t="n">
        <v>7</v>
      </c>
      <c r="AB544" s="13" t="n">
        <v>780.07</v>
      </c>
      <c r="AC544" s="2" t="s">
        <v>210</v>
      </c>
      <c r="AD544" s="13" t="n">
        <f aca="false">AB544/10</f>
        <v>78.007</v>
      </c>
      <c r="AE544" s="11" t="n">
        <v>7</v>
      </c>
      <c r="AF544" s="11" t="n">
        <f aca="false">LN(AB544/X544)</f>
        <v>0.0718611930106952</v>
      </c>
      <c r="AG544" s="11" t="n">
        <f aca="false">((AD544)^2/((AB544)^2 * AE544)) + ((Z544)^2/((X544)^2 * AA544))</f>
        <v>0.00285714285714286</v>
      </c>
      <c r="AH544" s="11" t="n">
        <f aca="false">1/AG544</f>
        <v>350</v>
      </c>
      <c r="AI544" s="11" t="n">
        <f aca="false">AH544/10</f>
        <v>35</v>
      </c>
      <c r="AJ544" s="11" t="n">
        <f aca="false">AF544*AI544</f>
        <v>2.51514175537433</v>
      </c>
      <c r="AK544" s="11" t="s">
        <v>326</v>
      </c>
      <c r="AL544" s="11" t="s">
        <v>56</v>
      </c>
      <c r="AM544" s="11" t="s">
        <v>67</v>
      </c>
      <c r="AN544" s="11" t="s">
        <v>257</v>
      </c>
      <c r="AO544" s="11" t="s">
        <v>141</v>
      </c>
      <c r="AP544" s="11" t="s">
        <v>327</v>
      </c>
      <c r="AQ544" s="11" t="s">
        <v>210</v>
      </c>
    </row>
    <row r="545" customFormat="false" ht="13.8" hidden="false" customHeight="false" outlineLevel="0" collapsed="false">
      <c r="A545" s="11" t="s">
        <v>322</v>
      </c>
      <c r="B545" s="11" t="n">
        <v>44</v>
      </c>
      <c r="C545" s="11" t="s">
        <v>323</v>
      </c>
      <c r="D545" s="11" t="n">
        <v>2009</v>
      </c>
      <c r="E545" s="11" t="s">
        <v>101</v>
      </c>
      <c r="F545" s="11" t="s">
        <v>330</v>
      </c>
      <c r="G545" s="1" t="n">
        <v>5</v>
      </c>
      <c r="H545" s="1" t="n">
        <v>413</v>
      </c>
      <c r="I545" s="1" t="n">
        <f aca="false">(G545 +10) / (H545/1000)</f>
        <v>36.319612590799</v>
      </c>
      <c r="J545" s="1" t="n">
        <v>6.6</v>
      </c>
      <c r="K545" s="11" t="s">
        <v>47</v>
      </c>
      <c r="L545" s="11" t="s">
        <v>89</v>
      </c>
      <c r="M545" s="11" t="s">
        <v>210</v>
      </c>
      <c r="N545" s="11" t="s">
        <v>77</v>
      </c>
      <c r="O545" s="11" t="s">
        <v>77</v>
      </c>
      <c r="P545" s="11" t="s">
        <v>198</v>
      </c>
      <c r="Q545" s="11" t="s">
        <v>198</v>
      </c>
      <c r="R545" s="11" t="n">
        <v>12</v>
      </c>
      <c r="S545" s="11" t="s">
        <v>53</v>
      </c>
      <c r="T545" s="11" t="s">
        <v>325</v>
      </c>
      <c r="U545" s="11" t="n">
        <v>1</v>
      </c>
      <c r="V545" s="11" t="s">
        <v>106</v>
      </c>
      <c r="W545" s="11" t="n">
        <f aca="false">R545*U545</f>
        <v>12</v>
      </c>
      <c r="X545" s="13" t="n">
        <v>725.98</v>
      </c>
      <c r="Y545" s="2" t="s">
        <v>210</v>
      </c>
      <c r="Z545" s="13" t="n">
        <f aca="false">X545/10</f>
        <v>72.598</v>
      </c>
      <c r="AA545" s="11" t="n">
        <v>7</v>
      </c>
      <c r="AB545" s="13" t="n">
        <v>745.91</v>
      </c>
      <c r="AC545" s="2" t="s">
        <v>210</v>
      </c>
      <c r="AD545" s="13" t="n">
        <f aca="false">AB545/10</f>
        <v>74.591</v>
      </c>
      <c r="AE545" s="11" t="n">
        <v>7</v>
      </c>
      <c r="AF545" s="11" t="n">
        <f aca="false">LN(AB545/X545)</f>
        <v>0.0270824832581505</v>
      </c>
      <c r="AG545" s="11" t="n">
        <f aca="false">((AD545)^2/((AB545)^2 * AE545)) + ((Z545)^2/((X545)^2 * AA545))</f>
        <v>0.00285714285714286</v>
      </c>
      <c r="AH545" s="11" t="n">
        <f aca="false">1/AG545</f>
        <v>350</v>
      </c>
      <c r="AI545" s="11" t="n">
        <f aca="false">AH545/10</f>
        <v>35</v>
      </c>
      <c r="AJ545" s="11" t="n">
        <f aca="false">AF545*AI545</f>
        <v>0.947886914035266</v>
      </c>
      <c r="AK545" s="11" t="s">
        <v>326</v>
      </c>
      <c r="AL545" s="11" t="s">
        <v>56</v>
      </c>
      <c r="AM545" s="11" t="s">
        <v>67</v>
      </c>
      <c r="AN545" s="11" t="s">
        <v>257</v>
      </c>
      <c r="AO545" s="11" t="s">
        <v>141</v>
      </c>
      <c r="AP545" s="11" t="s">
        <v>327</v>
      </c>
      <c r="AQ545" s="11" t="s">
        <v>210</v>
      </c>
    </row>
    <row r="546" customFormat="false" ht="13.8" hidden="false" customHeight="false" outlineLevel="0" collapsed="false">
      <c r="A546" s="11" t="s">
        <v>322</v>
      </c>
      <c r="B546" s="11" t="n">
        <v>44</v>
      </c>
      <c r="C546" s="11" t="s">
        <v>323</v>
      </c>
      <c r="D546" s="11" t="n">
        <v>2009</v>
      </c>
      <c r="E546" s="11" t="s">
        <v>101</v>
      </c>
      <c r="F546" s="11" t="s">
        <v>331</v>
      </c>
      <c r="G546" s="1" t="n">
        <v>5</v>
      </c>
      <c r="H546" s="1" t="n">
        <v>413</v>
      </c>
      <c r="I546" s="1" t="n">
        <f aca="false">(G546 +10) / (H546/1000)</f>
        <v>36.319612590799</v>
      </c>
      <c r="J546" s="1" t="n">
        <v>6.6</v>
      </c>
      <c r="K546" s="11" t="s">
        <v>47</v>
      </c>
      <c r="L546" s="11" t="s">
        <v>89</v>
      </c>
      <c r="M546" s="11" t="s">
        <v>210</v>
      </c>
      <c r="N546" s="11" t="s">
        <v>77</v>
      </c>
      <c r="O546" s="11" t="s">
        <v>77</v>
      </c>
      <c r="P546" s="11" t="s">
        <v>198</v>
      </c>
      <c r="Q546" s="11" t="s">
        <v>198</v>
      </c>
      <c r="R546" s="11" t="n">
        <v>20</v>
      </c>
      <c r="S546" s="11" t="s">
        <v>53</v>
      </c>
      <c r="T546" s="11" t="s">
        <v>325</v>
      </c>
      <c r="U546" s="11" t="n">
        <v>1</v>
      </c>
      <c r="V546" s="11" t="s">
        <v>106</v>
      </c>
      <c r="W546" s="11" t="n">
        <f aca="false">R546*U546</f>
        <v>20</v>
      </c>
      <c r="X546" s="13" t="n">
        <v>725.98</v>
      </c>
      <c r="Y546" s="2" t="s">
        <v>210</v>
      </c>
      <c r="Z546" s="13" t="n">
        <f aca="false">X546/10</f>
        <v>72.598</v>
      </c>
      <c r="AA546" s="11" t="n">
        <v>7</v>
      </c>
      <c r="AB546" s="13" t="n">
        <v>666.19</v>
      </c>
      <c r="AC546" s="2" t="s">
        <v>210</v>
      </c>
      <c r="AD546" s="13" t="n">
        <f aca="false">AB546/10</f>
        <v>66.619</v>
      </c>
      <c r="AE546" s="11" t="n">
        <v>7</v>
      </c>
      <c r="AF546" s="11" t="n">
        <f aca="false">LN(AB546/X546)</f>
        <v>-0.0859475510964055</v>
      </c>
      <c r="AG546" s="11" t="n">
        <f aca="false">((AD546)^2/((AB546)^2 * AE546)) + ((Z546)^2/((X546)^2 * AA546))</f>
        <v>0.00285714285714286</v>
      </c>
      <c r="AH546" s="11" t="n">
        <f aca="false">1/AG546</f>
        <v>350</v>
      </c>
      <c r="AI546" s="11" t="n">
        <f aca="false">AH546/10</f>
        <v>35</v>
      </c>
      <c r="AJ546" s="11" t="n">
        <f aca="false">AF546*AI546</f>
        <v>-3.00816428837419</v>
      </c>
      <c r="AK546" s="11" t="s">
        <v>326</v>
      </c>
      <c r="AL546" s="11" t="s">
        <v>56</v>
      </c>
      <c r="AM546" s="11" t="s">
        <v>67</v>
      </c>
      <c r="AN546" s="11" t="s">
        <v>257</v>
      </c>
      <c r="AO546" s="11" t="s">
        <v>141</v>
      </c>
      <c r="AP546" s="11" t="s">
        <v>327</v>
      </c>
      <c r="AQ546" s="11" t="s">
        <v>210</v>
      </c>
    </row>
    <row r="547" customFormat="false" ht="13.8" hidden="false" customHeight="false" outlineLevel="0" collapsed="false">
      <c r="A547" s="11" t="s">
        <v>322</v>
      </c>
      <c r="B547" s="11" t="n">
        <v>44</v>
      </c>
      <c r="C547" s="11" t="s">
        <v>323</v>
      </c>
      <c r="D547" s="11" t="n">
        <v>2009</v>
      </c>
      <c r="E547" s="11" t="s">
        <v>101</v>
      </c>
      <c r="F547" s="11" t="s">
        <v>324</v>
      </c>
      <c r="G547" s="1" t="n">
        <v>5</v>
      </c>
      <c r="H547" s="1" t="n">
        <v>413</v>
      </c>
      <c r="I547" s="1" t="n">
        <f aca="false">(G547 +10) / (H547/1000)</f>
        <v>36.319612590799</v>
      </c>
      <c r="J547" s="1" t="n">
        <v>6.6</v>
      </c>
      <c r="K547" s="11" t="s">
        <v>47</v>
      </c>
      <c r="L547" s="11" t="s">
        <v>89</v>
      </c>
      <c r="M547" s="11" t="s">
        <v>210</v>
      </c>
      <c r="N547" s="11" t="s">
        <v>77</v>
      </c>
      <c r="O547" s="11" t="s">
        <v>77</v>
      </c>
      <c r="P547" s="11" t="s">
        <v>198</v>
      </c>
      <c r="Q547" s="11" t="s">
        <v>198</v>
      </c>
      <c r="R547" s="11" t="n">
        <v>2</v>
      </c>
      <c r="S547" s="11" t="s">
        <v>53</v>
      </c>
      <c r="T547" s="11" t="s">
        <v>325</v>
      </c>
      <c r="U547" s="11" t="n">
        <v>1</v>
      </c>
      <c r="V547" s="11" t="s">
        <v>106</v>
      </c>
      <c r="W547" s="11" t="n">
        <f aca="false">R547*U547</f>
        <v>2</v>
      </c>
      <c r="X547" s="13" t="n">
        <v>1060.34</v>
      </c>
      <c r="Y547" s="2" t="s">
        <v>210</v>
      </c>
      <c r="Z547" s="13" t="n">
        <f aca="false">X547/10</f>
        <v>106.034</v>
      </c>
      <c r="AA547" s="11" t="n">
        <v>7</v>
      </c>
      <c r="AB547" s="13" t="n">
        <v>1049.26</v>
      </c>
      <c r="AC547" s="2" t="s">
        <v>210</v>
      </c>
      <c r="AD547" s="13" t="n">
        <f aca="false">AB547/10</f>
        <v>104.926</v>
      </c>
      <c r="AE547" s="11" t="n">
        <v>7</v>
      </c>
      <c r="AF547" s="11" t="n">
        <f aca="false">LN(AB547/X547)</f>
        <v>-0.0105044576069055</v>
      </c>
      <c r="AG547" s="11" t="n">
        <f aca="false">((AD547)^2/((AB547)^2 * AE547)) + ((Z547)^2/((X547)^2 * AA547))</f>
        <v>0.00285714285714286</v>
      </c>
      <c r="AH547" s="11" t="n">
        <f aca="false">1/AG547</f>
        <v>350</v>
      </c>
      <c r="AI547" s="11" t="n">
        <f aca="false">AH547/10</f>
        <v>35</v>
      </c>
      <c r="AJ547" s="11" t="n">
        <f aca="false">AF547*AI547</f>
        <v>-0.367656016241692</v>
      </c>
      <c r="AK547" s="11" t="s">
        <v>326</v>
      </c>
      <c r="AL547" s="11" t="s">
        <v>56</v>
      </c>
      <c r="AM547" s="11" t="s">
        <v>66</v>
      </c>
      <c r="AN547" s="11" t="s">
        <v>257</v>
      </c>
      <c r="AO547" s="11" t="s">
        <v>141</v>
      </c>
      <c r="AP547" s="11" t="s">
        <v>327</v>
      </c>
      <c r="AQ547" s="11" t="s">
        <v>210</v>
      </c>
    </row>
    <row r="548" customFormat="false" ht="13.8" hidden="false" customHeight="false" outlineLevel="0" collapsed="false">
      <c r="A548" s="11" t="s">
        <v>322</v>
      </c>
      <c r="B548" s="11" t="n">
        <v>44</v>
      </c>
      <c r="C548" s="11" t="s">
        <v>323</v>
      </c>
      <c r="D548" s="11" t="n">
        <v>2009</v>
      </c>
      <c r="E548" s="11" t="s">
        <v>101</v>
      </c>
      <c r="F548" s="11" t="s">
        <v>328</v>
      </c>
      <c r="G548" s="1" t="n">
        <v>5</v>
      </c>
      <c r="H548" s="1" t="n">
        <v>413</v>
      </c>
      <c r="I548" s="1" t="n">
        <f aca="false">(G548 +10) / (H548/1000)</f>
        <v>36.319612590799</v>
      </c>
      <c r="J548" s="1" t="n">
        <v>6.6</v>
      </c>
      <c r="K548" s="11" t="s">
        <v>47</v>
      </c>
      <c r="L548" s="11" t="s">
        <v>89</v>
      </c>
      <c r="M548" s="11" t="s">
        <v>210</v>
      </c>
      <c r="N548" s="11" t="s">
        <v>77</v>
      </c>
      <c r="O548" s="11" t="s">
        <v>77</v>
      </c>
      <c r="P548" s="11" t="s">
        <v>198</v>
      </c>
      <c r="Q548" s="11" t="s">
        <v>198</v>
      </c>
      <c r="R548" s="11" t="n">
        <v>4</v>
      </c>
      <c r="S548" s="11" t="s">
        <v>53</v>
      </c>
      <c r="T548" s="11" t="s">
        <v>325</v>
      </c>
      <c r="U548" s="11" t="n">
        <v>1</v>
      </c>
      <c r="V548" s="11" t="s">
        <v>106</v>
      </c>
      <c r="W548" s="11" t="n">
        <f aca="false">R548*U548</f>
        <v>4</v>
      </c>
      <c r="X548" s="13" t="n">
        <v>1060.34</v>
      </c>
      <c r="Y548" s="2" t="s">
        <v>210</v>
      </c>
      <c r="Z548" s="13" t="n">
        <f aca="false">X548/10</f>
        <v>106.034</v>
      </c>
      <c r="AA548" s="11" t="n">
        <v>7</v>
      </c>
      <c r="AB548" s="13" t="n">
        <v>1056.65</v>
      </c>
      <c r="AC548" s="2" t="s">
        <v>210</v>
      </c>
      <c r="AD548" s="13" t="n">
        <f aca="false">AB548/10</f>
        <v>105.665</v>
      </c>
      <c r="AE548" s="11" t="n">
        <v>7</v>
      </c>
      <c r="AF548" s="11" t="n">
        <f aca="false">LN(AB548/X548)</f>
        <v>-0.00348608518413592</v>
      </c>
      <c r="AG548" s="11" t="n">
        <f aca="false">((AD548)^2/((AB548)^2 * AE548)) + ((Z548)^2/((X548)^2 * AA548))</f>
        <v>0.00285714285714286</v>
      </c>
      <c r="AH548" s="11" t="n">
        <f aca="false">1/AG548</f>
        <v>350</v>
      </c>
      <c r="AI548" s="11" t="n">
        <f aca="false">AH548/10</f>
        <v>35</v>
      </c>
      <c r="AJ548" s="11" t="n">
        <f aca="false">AF548*AI548</f>
        <v>-0.122012981444757</v>
      </c>
      <c r="AK548" s="11" t="s">
        <v>326</v>
      </c>
      <c r="AL548" s="11" t="s">
        <v>56</v>
      </c>
      <c r="AM548" s="11" t="s">
        <v>66</v>
      </c>
      <c r="AN548" s="11" t="s">
        <v>257</v>
      </c>
      <c r="AO548" s="11" t="s">
        <v>141</v>
      </c>
      <c r="AP548" s="11" t="s">
        <v>327</v>
      </c>
      <c r="AQ548" s="11" t="s">
        <v>210</v>
      </c>
    </row>
    <row r="549" customFormat="false" ht="13.8" hidden="false" customHeight="false" outlineLevel="0" collapsed="false">
      <c r="A549" s="11" t="s">
        <v>322</v>
      </c>
      <c r="B549" s="11" t="n">
        <v>44</v>
      </c>
      <c r="C549" s="11" t="s">
        <v>323</v>
      </c>
      <c r="D549" s="11" t="n">
        <v>2009</v>
      </c>
      <c r="E549" s="11" t="s">
        <v>101</v>
      </c>
      <c r="F549" s="11" t="s">
        <v>329</v>
      </c>
      <c r="G549" s="1" t="n">
        <v>5</v>
      </c>
      <c r="H549" s="1" t="n">
        <v>413</v>
      </c>
      <c r="I549" s="1" t="n">
        <f aca="false">(G549 +10) / (H549/1000)</f>
        <v>36.319612590799</v>
      </c>
      <c r="J549" s="1" t="n">
        <v>6.6</v>
      </c>
      <c r="K549" s="11" t="s">
        <v>47</v>
      </c>
      <c r="L549" s="11" t="s">
        <v>89</v>
      </c>
      <c r="M549" s="11" t="s">
        <v>210</v>
      </c>
      <c r="N549" s="11" t="s">
        <v>77</v>
      </c>
      <c r="O549" s="11" t="s">
        <v>77</v>
      </c>
      <c r="P549" s="11" t="s">
        <v>198</v>
      </c>
      <c r="Q549" s="11" t="s">
        <v>198</v>
      </c>
      <c r="R549" s="11" t="n">
        <v>8</v>
      </c>
      <c r="S549" s="11" t="s">
        <v>53</v>
      </c>
      <c r="T549" s="11" t="s">
        <v>325</v>
      </c>
      <c r="U549" s="11" t="n">
        <v>1</v>
      </c>
      <c r="V549" s="11" t="s">
        <v>106</v>
      </c>
      <c r="W549" s="11" t="n">
        <f aca="false">R549*U549</f>
        <v>8</v>
      </c>
      <c r="X549" s="13" t="n">
        <v>1060.34</v>
      </c>
      <c r="Y549" s="2" t="s">
        <v>210</v>
      </c>
      <c r="Z549" s="13" t="n">
        <f aca="false">X549/10</f>
        <v>106.034</v>
      </c>
      <c r="AA549" s="11" t="n">
        <v>7</v>
      </c>
      <c r="AB549" s="13" t="n">
        <v>1075.12</v>
      </c>
      <c r="AC549" s="2" t="s">
        <v>210</v>
      </c>
      <c r="AD549" s="13" t="n">
        <f aca="false">AB549/10</f>
        <v>107.512</v>
      </c>
      <c r="AE549" s="11" t="n">
        <v>7</v>
      </c>
      <c r="AF549" s="11" t="n">
        <f aca="false">LN(AB549/X549)</f>
        <v>0.0138426718465116</v>
      </c>
      <c r="AG549" s="11" t="n">
        <f aca="false">((AD549)^2/((AB549)^2 * AE549)) + ((Z549)^2/((X549)^2 * AA549))</f>
        <v>0.00285714285714286</v>
      </c>
      <c r="AH549" s="11" t="n">
        <f aca="false">1/AG549</f>
        <v>350</v>
      </c>
      <c r="AI549" s="11" t="n">
        <f aca="false">AH549/10</f>
        <v>35</v>
      </c>
      <c r="AJ549" s="11" t="n">
        <f aca="false">AF549*AI549</f>
        <v>0.484493514627905</v>
      </c>
      <c r="AK549" s="11" t="s">
        <v>326</v>
      </c>
      <c r="AL549" s="11" t="s">
        <v>56</v>
      </c>
      <c r="AM549" s="11" t="s">
        <v>66</v>
      </c>
      <c r="AN549" s="11" t="s">
        <v>257</v>
      </c>
      <c r="AO549" s="11" t="s">
        <v>141</v>
      </c>
      <c r="AP549" s="11" t="s">
        <v>327</v>
      </c>
      <c r="AQ549" s="11" t="s">
        <v>210</v>
      </c>
    </row>
    <row r="550" customFormat="false" ht="13.8" hidden="false" customHeight="false" outlineLevel="0" collapsed="false">
      <c r="A550" s="11" t="s">
        <v>322</v>
      </c>
      <c r="B550" s="11" t="n">
        <v>44</v>
      </c>
      <c r="C550" s="11" t="s">
        <v>323</v>
      </c>
      <c r="D550" s="11" t="n">
        <v>2009</v>
      </c>
      <c r="E550" s="11" t="s">
        <v>101</v>
      </c>
      <c r="F550" s="11" t="s">
        <v>330</v>
      </c>
      <c r="G550" s="1" t="n">
        <v>5</v>
      </c>
      <c r="H550" s="1" t="n">
        <v>413</v>
      </c>
      <c r="I550" s="1" t="n">
        <f aca="false">(G550 +10) / (H550/1000)</f>
        <v>36.319612590799</v>
      </c>
      <c r="J550" s="1" t="n">
        <v>6.6</v>
      </c>
      <c r="K550" s="11" t="s">
        <v>47</v>
      </c>
      <c r="L550" s="11" t="s">
        <v>89</v>
      </c>
      <c r="M550" s="11" t="s">
        <v>210</v>
      </c>
      <c r="N550" s="11" t="s">
        <v>77</v>
      </c>
      <c r="O550" s="11" t="s">
        <v>77</v>
      </c>
      <c r="P550" s="11" t="s">
        <v>198</v>
      </c>
      <c r="Q550" s="11" t="s">
        <v>198</v>
      </c>
      <c r="R550" s="11" t="n">
        <v>12</v>
      </c>
      <c r="S550" s="11" t="s">
        <v>53</v>
      </c>
      <c r="T550" s="11" t="s">
        <v>325</v>
      </c>
      <c r="U550" s="11" t="n">
        <v>1</v>
      </c>
      <c r="V550" s="11" t="s">
        <v>106</v>
      </c>
      <c r="W550" s="11" t="n">
        <f aca="false">R550*U550</f>
        <v>12</v>
      </c>
      <c r="X550" s="13" t="n">
        <v>1060.34</v>
      </c>
      <c r="Y550" s="2" t="s">
        <v>210</v>
      </c>
      <c r="Z550" s="13" t="n">
        <f aca="false">X550/10</f>
        <v>106.034</v>
      </c>
      <c r="AA550" s="11" t="n">
        <v>7</v>
      </c>
      <c r="AB550" s="13" t="n">
        <v>982.76</v>
      </c>
      <c r="AC550" s="2" t="s">
        <v>210</v>
      </c>
      <c r="AD550" s="13" t="n">
        <f aca="false">AB550/10</f>
        <v>98.276</v>
      </c>
      <c r="AE550" s="11" t="n">
        <v>7</v>
      </c>
      <c r="AF550" s="11" t="n">
        <f aca="false">LN(AB550/X550)</f>
        <v>-0.0759799506142423</v>
      </c>
      <c r="AG550" s="11" t="n">
        <f aca="false">((AD550)^2/((AB550)^2 * AE550)) + ((Z550)^2/((X550)^2 * AA550))</f>
        <v>0.00285714285714286</v>
      </c>
      <c r="AH550" s="11" t="n">
        <f aca="false">1/AG550</f>
        <v>350</v>
      </c>
      <c r="AI550" s="11" t="n">
        <f aca="false">AH550/10</f>
        <v>35</v>
      </c>
      <c r="AJ550" s="11" t="n">
        <f aca="false">AF550*AI550</f>
        <v>-2.65929827149848</v>
      </c>
      <c r="AK550" s="11" t="s">
        <v>326</v>
      </c>
      <c r="AL550" s="11" t="s">
        <v>56</v>
      </c>
      <c r="AM550" s="11" t="s">
        <v>66</v>
      </c>
      <c r="AN550" s="11" t="s">
        <v>257</v>
      </c>
      <c r="AO550" s="11" t="s">
        <v>141</v>
      </c>
      <c r="AP550" s="11" t="s">
        <v>327</v>
      </c>
      <c r="AQ550" s="11" t="s">
        <v>210</v>
      </c>
    </row>
    <row r="551" customFormat="false" ht="13.8" hidden="false" customHeight="false" outlineLevel="0" collapsed="false">
      <c r="A551" s="11" t="s">
        <v>322</v>
      </c>
      <c r="B551" s="11" t="n">
        <v>44</v>
      </c>
      <c r="C551" s="11" t="s">
        <v>323</v>
      </c>
      <c r="D551" s="11" t="n">
        <v>2009</v>
      </c>
      <c r="E551" s="11" t="s">
        <v>101</v>
      </c>
      <c r="F551" s="11" t="s">
        <v>331</v>
      </c>
      <c r="G551" s="1" t="n">
        <v>5</v>
      </c>
      <c r="H551" s="1" t="n">
        <v>413</v>
      </c>
      <c r="I551" s="1" t="n">
        <f aca="false">(G551 +10) / (H551/1000)</f>
        <v>36.319612590799</v>
      </c>
      <c r="J551" s="1" t="n">
        <v>6.6</v>
      </c>
      <c r="K551" s="11" t="s">
        <v>47</v>
      </c>
      <c r="L551" s="11" t="s">
        <v>89</v>
      </c>
      <c r="M551" s="11" t="s">
        <v>210</v>
      </c>
      <c r="N551" s="11" t="s">
        <v>77</v>
      </c>
      <c r="O551" s="11" t="s">
        <v>77</v>
      </c>
      <c r="P551" s="11" t="s">
        <v>198</v>
      </c>
      <c r="Q551" s="11" t="s">
        <v>198</v>
      </c>
      <c r="R551" s="11" t="n">
        <v>20</v>
      </c>
      <c r="S551" s="11" t="s">
        <v>53</v>
      </c>
      <c r="T551" s="11" t="s">
        <v>325</v>
      </c>
      <c r="U551" s="11" t="n">
        <v>1</v>
      </c>
      <c r="V551" s="11" t="s">
        <v>106</v>
      </c>
      <c r="W551" s="11" t="n">
        <f aca="false">R551*U551</f>
        <v>20</v>
      </c>
      <c r="X551" s="13" t="n">
        <v>1060.34</v>
      </c>
      <c r="Y551" s="2" t="s">
        <v>210</v>
      </c>
      <c r="Z551" s="13" t="n">
        <f aca="false">X551/10</f>
        <v>106.034</v>
      </c>
      <c r="AA551" s="11" t="n">
        <v>7</v>
      </c>
      <c r="AB551" s="13" t="n">
        <v>923.64</v>
      </c>
      <c r="AC551" s="2" t="s">
        <v>210</v>
      </c>
      <c r="AD551" s="13" t="n">
        <f aca="false">AB551/10</f>
        <v>92.364</v>
      </c>
      <c r="AE551" s="11" t="n">
        <v>7</v>
      </c>
      <c r="AF551" s="11" t="n">
        <f aca="false">LN(AB551/X551)</f>
        <v>-0.138022505058071</v>
      </c>
      <c r="AG551" s="11" t="n">
        <f aca="false">((AD551)^2/((AB551)^2 * AE551)) + ((Z551)^2/((X551)^2 * AA551))</f>
        <v>0.00285714285714286</v>
      </c>
      <c r="AH551" s="11" t="n">
        <f aca="false">1/AG551</f>
        <v>350</v>
      </c>
      <c r="AI551" s="11" t="n">
        <f aca="false">AH551/10</f>
        <v>35</v>
      </c>
      <c r="AJ551" s="11" t="n">
        <f aca="false">AF551*AI551</f>
        <v>-4.83078767703248</v>
      </c>
      <c r="AK551" s="11" t="s">
        <v>326</v>
      </c>
      <c r="AL551" s="11" t="s">
        <v>56</v>
      </c>
      <c r="AM551" s="11" t="s">
        <v>66</v>
      </c>
      <c r="AN551" s="11" t="s">
        <v>257</v>
      </c>
      <c r="AO551" s="11" t="s">
        <v>141</v>
      </c>
      <c r="AP551" s="11" t="s">
        <v>327</v>
      </c>
      <c r="AQ551" s="11" t="s">
        <v>210</v>
      </c>
    </row>
    <row r="552" customFormat="false" ht="13.8" hidden="false" customHeight="false" outlineLevel="0" collapsed="false">
      <c r="A552" s="11" t="s">
        <v>332</v>
      </c>
      <c r="B552" s="1" t="n">
        <v>51</v>
      </c>
      <c r="C552" s="11" t="s">
        <v>333</v>
      </c>
      <c r="D552" s="11" t="n">
        <v>2014</v>
      </c>
      <c r="E552" s="11" t="s">
        <v>334</v>
      </c>
      <c r="F552" s="11" t="s">
        <v>46</v>
      </c>
      <c r="G552" s="1" t="n">
        <v>-1.9</v>
      </c>
      <c r="H552" s="1" t="n">
        <v>371.95</v>
      </c>
      <c r="I552" s="1" t="n">
        <f aca="false">(G552 +10) / (H552/1000)</f>
        <v>21.7771205807232</v>
      </c>
      <c r="J552" s="1" t="n">
        <v>7.7</v>
      </c>
      <c r="K552" s="11" t="s">
        <v>74</v>
      </c>
      <c r="L552" s="11" t="s">
        <v>89</v>
      </c>
      <c r="M552" s="11" t="s">
        <v>335</v>
      </c>
      <c r="N552" s="11" t="s">
        <v>77</v>
      </c>
      <c r="O552" s="11" t="s">
        <v>77</v>
      </c>
      <c r="P552" s="11" t="s">
        <v>91</v>
      </c>
      <c r="Q552" s="11" t="s">
        <v>78</v>
      </c>
      <c r="R552" s="11" t="n">
        <v>1.9</v>
      </c>
      <c r="S552" s="11" t="s">
        <v>79</v>
      </c>
      <c r="T552" s="16" t="n">
        <v>40026</v>
      </c>
      <c r="U552" s="11" t="n">
        <v>4</v>
      </c>
      <c r="V552" s="11" t="s">
        <v>106</v>
      </c>
      <c r="W552" s="11" t="n">
        <f aca="false">R552*U552</f>
        <v>7.6</v>
      </c>
      <c r="X552" s="13" t="n">
        <v>1807</v>
      </c>
      <c r="Y552" s="13" t="n">
        <v>242</v>
      </c>
      <c r="Z552" s="13" t="n">
        <f aca="false">Y552*SQRT(AA552)</f>
        <v>484</v>
      </c>
      <c r="AA552" s="11" t="n">
        <v>4</v>
      </c>
      <c r="AB552" s="13" t="n">
        <v>1600</v>
      </c>
      <c r="AC552" s="13" t="n">
        <v>135</v>
      </c>
      <c r="AD552" s="13" t="n">
        <f aca="false">AC552*SQRT(AE552)</f>
        <v>270</v>
      </c>
      <c r="AE552" s="11" t="n">
        <v>4</v>
      </c>
      <c r="AF552" s="11" t="n">
        <f aca="false">LN(AB552/X552)</f>
        <v>-0.121664382364356</v>
      </c>
      <c r="AG552" s="11" t="n">
        <f aca="false">((AD552)^2/((AB552)^2 * AE552)) + ((Z552)^2/((X552)^2 * AA552))</f>
        <v>0.0250546793848312</v>
      </c>
      <c r="AH552" s="11" t="n">
        <f aca="false">1/AG552</f>
        <v>39.9127039161167</v>
      </c>
      <c r="AI552" s="11" t="n">
        <f aca="false">AH552/4</f>
        <v>9.97817597902917</v>
      </c>
      <c r="AJ552" s="11" t="n">
        <f aca="false">AF552*AI552</f>
        <v>-1.21398861761144</v>
      </c>
      <c r="AK552" s="1" t="s">
        <v>134</v>
      </c>
      <c r="AL552" s="11" t="s">
        <v>69</v>
      </c>
      <c r="AM552" s="11" t="s">
        <v>70</v>
      </c>
      <c r="AN552" s="11" t="s">
        <v>58</v>
      </c>
      <c r="AO552" s="11" t="s">
        <v>141</v>
      </c>
      <c r="AP552" s="11" t="s">
        <v>60</v>
      </c>
      <c r="AQ552" s="11" t="s">
        <v>210</v>
      </c>
    </row>
    <row r="553" customFormat="false" ht="13.8" hidden="false" customHeight="false" outlineLevel="0" collapsed="false">
      <c r="A553" s="11" t="s">
        <v>332</v>
      </c>
      <c r="B553" s="1" t="n">
        <v>51</v>
      </c>
      <c r="C553" s="11" t="s">
        <v>333</v>
      </c>
      <c r="D553" s="11" t="n">
        <v>2014</v>
      </c>
      <c r="E553" s="11" t="s">
        <v>334</v>
      </c>
      <c r="F553" s="11" t="s">
        <v>46</v>
      </c>
      <c r="G553" s="1" t="n">
        <v>-1.9</v>
      </c>
      <c r="H553" s="1" t="n">
        <v>371.95</v>
      </c>
      <c r="I553" s="1" t="n">
        <f aca="false">(G553 +10) / (H553/1000)</f>
        <v>21.7771205807232</v>
      </c>
      <c r="J553" s="1" t="n">
        <v>7.7</v>
      </c>
      <c r="K553" s="11" t="s">
        <v>74</v>
      </c>
      <c r="L553" s="11" t="s">
        <v>89</v>
      </c>
      <c r="M553" s="11" t="s">
        <v>335</v>
      </c>
      <c r="N553" s="11" t="s">
        <v>77</v>
      </c>
      <c r="O553" s="11" t="s">
        <v>77</v>
      </c>
      <c r="P553" s="11" t="s">
        <v>91</v>
      </c>
      <c r="Q553" s="11" t="s">
        <v>78</v>
      </c>
      <c r="R553" s="11" t="n">
        <v>1.9</v>
      </c>
      <c r="S553" s="11" t="s">
        <v>79</v>
      </c>
      <c r="T553" s="12" t="n">
        <v>40057</v>
      </c>
      <c r="U553" s="11" t="n">
        <v>4</v>
      </c>
      <c r="V553" s="11" t="s">
        <v>106</v>
      </c>
      <c r="W553" s="11" t="n">
        <f aca="false">R553*U553</f>
        <v>7.6</v>
      </c>
      <c r="X553" s="13" t="n">
        <v>2121</v>
      </c>
      <c r="Y553" s="13" t="n">
        <v>148</v>
      </c>
      <c r="Z553" s="13" t="n">
        <f aca="false">Y553*SQRT(AA553)</f>
        <v>296</v>
      </c>
      <c r="AA553" s="11" t="n">
        <v>4</v>
      </c>
      <c r="AB553" s="13" t="n">
        <v>1756</v>
      </c>
      <c r="AC553" s="13" t="n">
        <v>98</v>
      </c>
      <c r="AD553" s="13" t="n">
        <f aca="false">AC553*SQRT(AE553)</f>
        <v>196</v>
      </c>
      <c r="AE553" s="11" t="n">
        <v>4</v>
      </c>
      <c r="AF553" s="11" t="n">
        <f aca="false">LN(AB553/X553)</f>
        <v>-0.188849180369621</v>
      </c>
      <c r="AG553" s="11" t="n">
        <f aca="false">((AD553)^2/((AB553)^2 * AE553)) + ((Z553)^2/((X553)^2 * AA553))</f>
        <v>0.00798363209000237</v>
      </c>
      <c r="AH553" s="11" t="n">
        <f aca="false">1/AG553</f>
        <v>125.256272925235</v>
      </c>
      <c r="AI553" s="11" t="n">
        <f aca="false">AH553/4</f>
        <v>31.3140682313087</v>
      </c>
      <c r="AJ553" s="11" t="n">
        <f aca="false">AF553*AI553</f>
        <v>-5.91363611952104</v>
      </c>
      <c r="AK553" s="1" t="s">
        <v>134</v>
      </c>
      <c r="AL553" s="11" t="s">
        <v>69</v>
      </c>
      <c r="AM553" s="11" t="s">
        <v>70</v>
      </c>
      <c r="AN553" s="11" t="s">
        <v>58</v>
      </c>
      <c r="AO553" s="11" t="s">
        <v>141</v>
      </c>
      <c r="AP553" s="11" t="s">
        <v>60</v>
      </c>
      <c r="AQ553" s="11" t="s">
        <v>210</v>
      </c>
    </row>
    <row r="554" customFormat="false" ht="13.8" hidden="false" customHeight="false" outlineLevel="0" collapsed="false">
      <c r="A554" s="11" t="s">
        <v>332</v>
      </c>
      <c r="B554" s="1" t="n">
        <v>51</v>
      </c>
      <c r="C554" s="11" t="s">
        <v>333</v>
      </c>
      <c r="D554" s="11" t="n">
        <v>2014</v>
      </c>
      <c r="E554" s="11" t="s">
        <v>334</v>
      </c>
      <c r="F554" s="11" t="s">
        <v>46</v>
      </c>
      <c r="G554" s="1" t="n">
        <v>-1.9</v>
      </c>
      <c r="H554" s="1" t="n">
        <v>371.95</v>
      </c>
      <c r="I554" s="1" t="n">
        <f aca="false">(G554 +10) / (H554/1000)</f>
        <v>21.7771205807232</v>
      </c>
      <c r="J554" s="1" t="n">
        <v>7.7</v>
      </c>
      <c r="K554" s="11" t="s">
        <v>74</v>
      </c>
      <c r="L554" s="11" t="s">
        <v>89</v>
      </c>
      <c r="M554" s="11" t="s">
        <v>335</v>
      </c>
      <c r="N554" s="11" t="s">
        <v>77</v>
      </c>
      <c r="O554" s="11" t="s">
        <v>77</v>
      </c>
      <c r="P554" s="11" t="s">
        <v>91</v>
      </c>
      <c r="Q554" s="11" t="s">
        <v>78</v>
      </c>
      <c r="R554" s="11" t="n">
        <v>1.9</v>
      </c>
      <c r="S554" s="11" t="s">
        <v>79</v>
      </c>
      <c r="T554" s="16" t="n">
        <v>40026</v>
      </c>
      <c r="U554" s="11" t="n">
        <v>4</v>
      </c>
      <c r="V554" s="11" t="s">
        <v>106</v>
      </c>
      <c r="W554" s="11" t="n">
        <f aca="false">R554*U554</f>
        <v>7.6</v>
      </c>
      <c r="X554" s="13" t="n">
        <v>1307</v>
      </c>
      <c r="Y554" s="13" t="n">
        <v>193</v>
      </c>
      <c r="Z554" s="13" t="n">
        <f aca="false">Y554*SQRT(AA554)</f>
        <v>386</v>
      </c>
      <c r="AA554" s="11" t="n">
        <v>4</v>
      </c>
      <c r="AB554" s="13" t="n">
        <v>1005</v>
      </c>
      <c r="AC554" s="13" t="n">
        <v>226</v>
      </c>
      <c r="AD554" s="13" t="n">
        <f aca="false">AC554*SQRT(AE554)</f>
        <v>452</v>
      </c>
      <c r="AE554" s="11" t="n">
        <v>4</v>
      </c>
      <c r="AF554" s="11" t="n">
        <f aca="false">LN(AB554/X554)</f>
        <v>-0.262746893131046</v>
      </c>
      <c r="AG554" s="11" t="n">
        <f aca="false">((AD554)^2/((AB554)^2 * AE554)) + ((Z554)^2/((X554)^2 * AA554))</f>
        <v>0.0723744144442483</v>
      </c>
      <c r="AH554" s="11" t="n">
        <f aca="false">1/AG554</f>
        <v>13.8170375218762</v>
      </c>
      <c r="AI554" s="11" t="n">
        <f aca="false">AH554/4</f>
        <v>3.45425938046906</v>
      </c>
      <c r="AJ554" s="11" t="n">
        <f aca="false">AF554*AI554</f>
        <v>-0.907595920287017</v>
      </c>
      <c r="AK554" s="1" t="s">
        <v>134</v>
      </c>
      <c r="AL554" s="11" t="s">
        <v>69</v>
      </c>
      <c r="AM554" s="11" t="s">
        <v>70</v>
      </c>
      <c r="AN554" s="11" t="s">
        <v>58</v>
      </c>
      <c r="AO554" s="17" t="s">
        <v>193</v>
      </c>
      <c r="AP554" s="11" t="s">
        <v>60</v>
      </c>
      <c r="AQ554" s="11" t="s">
        <v>210</v>
      </c>
    </row>
    <row r="555" customFormat="false" ht="13.8" hidden="false" customHeight="false" outlineLevel="0" collapsed="false">
      <c r="A555" s="11" t="s">
        <v>332</v>
      </c>
      <c r="B555" s="1" t="n">
        <v>51</v>
      </c>
      <c r="C555" s="11" t="s">
        <v>333</v>
      </c>
      <c r="D555" s="11" t="n">
        <v>2014</v>
      </c>
      <c r="E555" s="11" t="s">
        <v>334</v>
      </c>
      <c r="F555" s="11" t="s">
        <v>46</v>
      </c>
      <c r="G555" s="1" t="n">
        <v>-1.9</v>
      </c>
      <c r="H555" s="1" t="n">
        <v>371.95</v>
      </c>
      <c r="I555" s="1" t="n">
        <f aca="false">(G555 +10) / (H555/1000)</f>
        <v>21.7771205807232</v>
      </c>
      <c r="J555" s="1" t="n">
        <v>7.7</v>
      </c>
      <c r="K555" s="11" t="s">
        <v>74</v>
      </c>
      <c r="L555" s="11" t="s">
        <v>89</v>
      </c>
      <c r="M555" s="11" t="s">
        <v>335</v>
      </c>
      <c r="N555" s="11" t="s">
        <v>77</v>
      </c>
      <c r="O555" s="11" t="s">
        <v>77</v>
      </c>
      <c r="P555" s="11" t="s">
        <v>91</v>
      </c>
      <c r="Q555" s="11" t="s">
        <v>78</v>
      </c>
      <c r="R555" s="11" t="n">
        <v>1.9</v>
      </c>
      <c r="S555" s="11" t="s">
        <v>79</v>
      </c>
      <c r="T555" s="12" t="n">
        <v>40057</v>
      </c>
      <c r="U555" s="11" t="n">
        <v>4</v>
      </c>
      <c r="V555" s="11" t="s">
        <v>106</v>
      </c>
      <c r="W555" s="11" t="n">
        <f aca="false">R555*U555</f>
        <v>7.6</v>
      </c>
      <c r="X555" s="13" t="n">
        <v>1003</v>
      </c>
      <c r="Y555" s="13" t="n">
        <v>165</v>
      </c>
      <c r="Z555" s="13" t="n">
        <f aca="false">Y555*SQRT(AA555)</f>
        <v>330</v>
      </c>
      <c r="AA555" s="11" t="n">
        <v>4</v>
      </c>
      <c r="AB555" s="13" t="n">
        <v>1608</v>
      </c>
      <c r="AC555" s="13" t="n">
        <v>419</v>
      </c>
      <c r="AD555" s="13" t="n">
        <f aca="false">AC555*SQRT(AE555)</f>
        <v>838</v>
      </c>
      <c r="AE555" s="11" t="n">
        <v>4</v>
      </c>
      <c r="AF555" s="11" t="n">
        <f aca="false">LN(AB555/X555)</f>
        <v>0.471995661776976</v>
      </c>
      <c r="AG555" s="11" t="n">
        <f aca="false">((AD555)^2/((AB555)^2 * AE555)) + ((Z555)^2/((X555)^2 * AA555))</f>
        <v>0.0949602219268801</v>
      </c>
      <c r="AH555" s="11" t="n">
        <f aca="false">1/AG555</f>
        <v>10.5307251784858</v>
      </c>
      <c r="AI555" s="11" t="n">
        <f aca="false">AH555/4</f>
        <v>2.63268129462146</v>
      </c>
      <c r="AJ555" s="11" t="n">
        <f aca="false">AF555*AI555</f>
        <v>1.24261414990272</v>
      </c>
      <c r="AK555" s="1" t="s">
        <v>134</v>
      </c>
      <c r="AL555" s="11" t="s">
        <v>69</v>
      </c>
      <c r="AM555" s="11" t="s">
        <v>70</v>
      </c>
      <c r="AN555" s="11" t="s">
        <v>58</v>
      </c>
      <c r="AO555" s="17" t="s">
        <v>193</v>
      </c>
      <c r="AP555" s="11" t="s">
        <v>60</v>
      </c>
      <c r="AQ555" s="11" t="s">
        <v>210</v>
      </c>
    </row>
    <row r="556" customFormat="false" ht="13.8" hidden="false" customHeight="false" outlineLevel="0" collapsed="false">
      <c r="A556" s="11" t="s">
        <v>336</v>
      </c>
      <c r="B556" s="1" t="n">
        <v>51</v>
      </c>
      <c r="C556" s="11" t="s">
        <v>337</v>
      </c>
      <c r="D556" s="11" t="n">
        <v>2015</v>
      </c>
      <c r="E556" s="11" t="s">
        <v>338</v>
      </c>
      <c r="F556" s="11" t="s">
        <v>46</v>
      </c>
      <c r="G556" s="1" t="n">
        <v>6.4</v>
      </c>
      <c r="H556" s="1" t="n">
        <v>471</v>
      </c>
      <c r="I556" s="1" t="n">
        <f aca="false">(G556 +10) / (H556/1000)</f>
        <v>34.8195329087049</v>
      </c>
      <c r="J556" s="1" t="n">
        <v>9</v>
      </c>
      <c r="K556" s="11" t="s">
        <v>74</v>
      </c>
      <c r="L556" s="11" t="s">
        <v>89</v>
      </c>
      <c r="M556" s="11" t="s">
        <v>339</v>
      </c>
      <c r="N556" s="11" t="s">
        <v>50</v>
      </c>
      <c r="O556" s="11" t="s">
        <v>77</v>
      </c>
      <c r="P556" s="11" t="s">
        <v>91</v>
      </c>
      <c r="Q556" s="11" t="s">
        <v>78</v>
      </c>
      <c r="R556" s="11" t="n">
        <v>1.1</v>
      </c>
      <c r="S556" s="11" t="s">
        <v>79</v>
      </c>
      <c r="T556" s="11" t="n">
        <v>2008</v>
      </c>
      <c r="U556" s="11" t="n">
        <v>4</v>
      </c>
      <c r="V556" s="11" t="s">
        <v>106</v>
      </c>
      <c r="W556" s="11" t="n">
        <f aca="false">R556*U556</f>
        <v>4.4</v>
      </c>
      <c r="X556" s="13" t="n">
        <v>1.13</v>
      </c>
      <c r="Y556" s="13" t="n">
        <v>0.07</v>
      </c>
      <c r="Z556" s="13" t="n">
        <f aca="false">Y556*SQRT(AA556)</f>
        <v>0.171464281994822</v>
      </c>
      <c r="AA556" s="11" t="n">
        <v>6</v>
      </c>
      <c r="AB556" s="2" t="n">
        <v>1.43</v>
      </c>
      <c r="AC556" s="2" t="n">
        <v>0.0800000000000001</v>
      </c>
      <c r="AD556" s="13" t="n">
        <f aca="false">AC556*SQRT(AE556)</f>
        <v>0.195959179422654</v>
      </c>
      <c r="AE556" s="11" t="n">
        <v>6</v>
      </c>
      <c r="AF556" s="11" t="n">
        <f aca="false">LN(AB556/X556)</f>
        <v>0.235456811547567</v>
      </c>
      <c r="AG556" s="11" t="n">
        <f aca="false">((AD556)^2/((AB556)^2 * AE556)) + ((Z556)^2/((X556)^2 * AA556))</f>
        <v>0.00696715614400327</v>
      </c>
      <c r="AH556" s="11" t="n">
        <f aca="false">1/AG556</f>
        <v>143.530585411196</v>
      </c>
      <c r="AI556" s="11" t="n">
        <f aca="false">AH556/6</f>
        <v>23.9217642351993</v>
      </c>
      <c r="AJ556" s="11" t="n">
        <f aca="false">AF556*AI556</f>
        <v>5.63254233341266</v>
      </c>
      <c r="AK556" s="1" t="s">
        <v>238</v>
      </c>
      <c r="AL556" s="11" t="s">
        <v>69</v>
      </c>
      <c r="AM556" s="11" t="s">
        <v>70</v>
      </c>
      <c r="AN556" s="11" t="s">
        <v>58</v>
      </c>
      <c r="AO556" s="11" t="s">
        <v>93</v>
      </c>
      <c r="AP556" s="11" t="s">
        <v>213</v>
      </c>
      <c r="AQ556" s="11" t="s">
        <v>340</v>
      </c>
    </row>
    <row r="557" customFormat="false" ht="13.8" hidden="false" customHeight="false" outlineLevel="0" collapsed="false">
      <c r="A557" s="11" t="s">
        <v>336</v>
      </c>
      <c r="B557" s="1" t="n">
        <v>51</v>
      </c>
      <c r="C557" s="11" t="s">
        <v>337</v>
      </c>
      <c r="D557" s="11" t="n">
        <v>2015</v>
      </c>
      <c r="E557" s="11" t="s">
        <v>338</v>
      </c>
      <c r="F557" s="11" t="s">
        <v>83</v>
      </c>
      <c r="G557" s="1" t="n">
        <v>6.4</v>
      </c>
      <c r="H557" s="1" t="n">
        <v>471</v>
      </c>
      <c r="I557" s="1" t="n">
        <f aca="false">(G557 +10) / (H557/1000)</f>
        <v>34.8195329087049</v>
      </c>
      <c r="J557" s="1" t="n">
        <v>9</v>
      </c>
      <c r="K557" s="11" t="s">
        <v>74</v>
      </c>
      <c r="L557" s="11" t="s">
        <v>89</v>
      </c>
      <c r="M557" s="11" t="s">
        <v>339</v>
      </c>
      <c r="N557" s="11" t="s">
        <v>50</v>
      </c>
      <c r="O557" s="11" t="s">
        <v>77</v>
      </c>
      <c r="P557" s="11" t="s">
        <v>91</v>
      </c>
      <c r="Q557" s="11" t="s">
        <v>78</v>
      </c>
      <c r="R557" s="11" t="n">
        <v>1.1</v>
      </c>
      <c r="S557" s="11" t="s">
        <v>79</v>
      </c>
      <c r="T557" s="11" t="n">
        <v>2008</v>
      </c>
      <c r="U557" s="11" t="n">
        <v>4</v>
      </c>
      <c r="V557" s="11" t="s">
        <v>106</v>
      </c>
      <c r="W557" s="11" t="n">
        <f aca="false">R557*U557</f>
        <v>4.4</v>
      </c>
      <c r="X557" s="14" t="n">
        <v>1.52</v>
      </c>
      <c r="Y557" s="14" t="n">
        <v>0.0700000000000001</v>
      </c>
      <c r="Z557" s="13" t="n">
        <f aca="false">Y557*SQRT(AA557)</f>
        <v>0.171464281994823</v>
      </c>
      <c r="AA557" s="15" t="n">
        <v>6</v>
      </c>
      <c r="AB557" s="13" t="n">
        <v>1.38</v>
      </c>
      <c r="AC557" s="13" t="n">
        <v>0.0700000000000001</v>
      </c>
      <c r="AD557" s="13" t="n">
        <f aca="false">AC557*SQRT(AE557)</f>
        <v>0.171464281994823</v>
      </c>
      <c r="AE557" s="11" t="n">
        <v>6</v>
      </c>
      <c r="AF557" s="11" t="n">
        <f aca="false">LN(AB557/X557)</f>
        <v>-0.0966268356890718</v>
      </c>
      <c r="AG557" s="11" t="n">
        <f aca="false">((AD557)^2/((AB557)^2 * AE557)) + ((Z557)^2/((X557)^2 * AA557))</f>
        <v>0.00469383374323117</v>
      </c>
      <c r="AH557" s="11" t="n">
        <f aca="false">1/AG557</f>
        <v>213.045466606496</v>
      </c>
      <c r="AI557" s="11" t="n">
        <f aca="false">AH557/6</f>
        <v>35.5075777677493</v>
      </c>
      <c r="AJ557" s="11" t="n">
        <f aca="false">AF557*AI557</f>
        <v>-3.43098488268125</v>
      </c>
      <c r="AK557" s="1" t="s">
        <v>238</v>
      </c>
      <c r="AL557" s="11" t="s">
        <v>69</v>
      </c>
      <c r="AM557" s="11" t="s">
        <v>70</v>
      </c>
      <c r="AN557" s="11" t="s">
        <v>58</v>
      </c>
      <c r="AO557" s="11" t="s">
        <v>93</v>
      </c>
      <c r="AP557" s="11" t="s">
        <v>213</v>
      </c>
      <c r="AQ557" s="11" t="s">
        <v>340</v>
      </c>
    </row>
    <row r="558" customFormat="false" ht="13.8" hidden="false" customHeight="false" outlineLevel="0" collapsed="false">
      <c r="A558" s="11" t="s">
        <v>336</v>
      </c>
      <c r="B558" s="1" t="n">
        <v>51</v>
      </c>
      <c r="C558" s="11" t="s">
        <v>337</v>
      </c>
      <c r="D558" s="11" t="n">
        <v>2015</v>
      </c>
      <c r="E558" s="11" t="s">
        <v>338</v>
      </c>
      <c r="F558" s="11" t="s">
        <v>46</v>
      </c>
      <c r="G558" s="1" t="n">
        <v>6.4</v>
      </c>
      <c r="H558" s="1" t="n">
        <v>471</v>
      </c>
      <c r="I558" s="1" t="n">
        <f aca="false">(G558 +10) / (H558/1000)</f>
        <v>34.8195329087049</v>
      </c>
      <c r="J558" s="1" t="n">
        <v>9</v>
      </c>
      <c r="K558" s="11" t="s">
        <v>74</v>
      </c>
      <c r="L558" s="11" t="s">
        <v>89</v>
      </c>
      <c r="M558" s="11" t="s">
        <v>339</v>
      </c>
      <c r="N558" s="11" t="s">
        <v>50</v>
      </c>
      <c r="O558" s="11" t="s">
        <v>77</v>
      </c>
      <c r="P558" s="11" t="s">
        <v>91</v>
      </c>
      <c r="Q558" s="11" t="s">
        <v>78</v>
      </c>
      <c r="R558" s="11" t="n">
        <v>1.1</v>
      </c>
      <c r="S558" s="11" t="s">
        <v>79</v>
      </c>
      <c r="T558" s="11" t="n">
        <v>2009</v>
      </c>
      <c r="U558" s="11" t="n">
        <v>4</v>
      </c>
      <c r="V558" s="11" t="s">
        <v>106</v>
      </c>
      <c r="W558" s="11" t="n">
        <f aca="false">R558*U558</f>
        <v>4.4</v>
      </c>
      <c r="X558" s="13" t="n">
        <v>0.7</v>
      </c>
      <c r="Y558" s="13" t="n">
        <v>0.08</v>
      </c>
      <c r="Z558" s="13" t="n">
        <f aca="false">Y558*SQRT(AA558)</f>
        <v>0.195959179422654</v>
      </c>
      <c r="AA558" s="11" t="n">
        <v>6</v>
      </c>
      <c r="AB558" s="13" t="n">
        <v>1.24</v>
      </c>
      <c r="AC558" s="13" t="n">
        <v>0.0800000000000001</v>
      </c>
      <c r="AD558" s="13" t="n">
        <f aca="false">AC558*SQRT(AE558)</f>
        <v>0.195959179422654</v>
      </c>
      <c r="AE558" s="11" t="n">
        <v>6</v>
      </c>
      <c r="AF558" s="11" t="n">
        <f aca="false">LN(AB558/X558)</f>
        <v>0.571786323555678</v>
      </c>
      <c r="AG558" s="11" t="n">
        <f aca="false">((AD558)^2/((AB558)^2 * AE558)) + ((Z558)^2/((X558)^2 * AA558))</f>
        <v>0.0172235553951029</v>
      </c>
      <c r="AH558" s="11" t="n">
        <f aca="false">1/AG558</f>
        <v>58.0600217005326</v>
      </c>
      <c r="AI558" s="11" t="n">
        <f aca="false">AH558/6</f>
        <v>9.6766702834221</v>
      </c>
      <c r="AJ558" s="11" t="n">
        <f aca="false">AF558*AI558</f>
        <v>5.53298772561841</v>
      </c>
      <c r="AK558" s="1" t="s">
        <v>238</v>
      </c>
      <c r="AL558" s="11" t="s">
        <v>69</v>
      </c>
      <c r="AM558" s="11" t="s">
        <v>70</v>
      </c>
      <c r="AN558" s="11" t="s">
        <v>58</v>
      </c>
      <c r="AO558" s="11" t="s">
        <v>93</v>
      </c>
      <c r="AP558" s="11" t="s">
        <v>213</v>
      </c>
      <c r="AQ558" s="11" t="s">
        <v>340</v>
      </c>
    </row>
    <row r="559" customFormat="false" ht="13.8" hidden="false" customHeight="false" outlineLevel="0" collapsed="false">
      <c r="A559" s="11" t="s">
        <v>336</v>
      </c>
      <c r="B559" s="1" t="n">
        <v>51</v>
      </c>
      <c r="C559" s="11" t="s">
        <v>337</v>
      </c>
      <c r="D559" s="11" t="n">
        <v>2015</v>
      </c>
      <c r="E559" s="11" t="s">
        <v>338</v>
      </c>
      <c r="F559" s="11" t="s">
        <v>83</v>
      </c>
      <c r="G559" s="1" t="n">
        <v>6.4</v>
      </c>
      <c r="H559" s="1" t="n">
        <v>471</v>
      </c>
      <c r="I559" s="1" t="n">
        <f aca="false">(G559 +10) / (H559/1000)</f>
        <v>34.8195329087049</v>
      </c>
      <c r="J559" s="1" t="n">
        <v>9</v>
      </c>
      <c r="K559" s="11" t="s">
        <v>74</v>
      </c>
      <c r="L559" s="11" t="s">
        <v>89</v>
      </c>
      <c r="M559" s="11" t="s">
        <v>339</v>
      </c>
      <c r="N559" s="11" t="s">
        <v>50</v>
      </c>
      <c r="O559" s="11" t="s">
        <v>77</v>
      </c>
      <c r="P559" s="11" t="s">
        <v>91</v>
      </c>
      <c r="Q559" s="11" t="s">
        <v>78</v>
      </c>
      <c r="R559" s="11" t="n">
        <v>1.1</v>
      </c>
      <c r="S559" s="11" t="s">
        <v>79</v>
      </c>
      <c r="T559" s="11" t="n">
        <v>2009</v>
      </c>
      <c r="U559" s="11" t="n">
        <v>4</v>
      </c>
      <c r="V559" s="11" t="s">
        <v>106</v>
      </c>
      <c r="W559" s="11" t="n">
        <f aca="false">R559*U559</f>
        <v>4.4</v>
      </c>
      <c r="X559" s="14" t="n">
        <v>1.13</v>
      </c>
      <c r="Y559" s="14" t="n">
        <v>0.0700000000000001</v>
      </c>
      <c r="Z559" s="13" t="n">
        <f aca="false">Y559*SQRT(AA559)</f>
        <v>0.171464281994823</v>
      </c>
      <c r="AA559" s="15" t="n">
        <v>6</v>
      </c>
      <c r="AB559" s="13" t="n">
        <v>1.16</v>
      </c>
      <c r="AC559" s="13" t="n">
        <v>0.0700000000000001</v>
      </c>
      <c r="AD559" s="13" t="n">
        <f aca="false">AC559*SQRT(AE559)</f>
        <v>0.171464281994823</v>
      </c>
      <c r="AE559" s="11" t="n">
        <v>6</v>
      </c>
      <c r="AF559" s="11" t="n">
        <f aca="false">LN(AB559/X559)</f>
        <v>0.0262023723940241</v>
      </c>
      <c r="AG559" s="11" t="n">
        <f aca="false">((AD559)^2/((AB559)^2 * AE559)) + ((Z559)^2/((X559)^2 * AA559))</f>
        <v>0.00747891696494065</v>
      </c>
      <c r="AH559" s="11" t="n">
        <f aca="false">1/AG559</f>
        <v>133.709199431917</v>
      </c>
      <c r="AI559" s="11" t="n">
        <f aca="false">AH559/6</f>
        <v>22.2848665719862</v>
      </c>
      <c r="AJ559" s="11" t="n">
        <f aca="false">AF559*AI559</f>
        <v>0.583916372670323</v>
      </c>
      <c r="AK559" s="1" t="s">
        <v>238</v>
      </c>
      <c r="AL559" s="11" t="s">
        <v>69</v>
      </c>
      <c r="AM559" s="11" t="s">
        <v>70</v>
      </c>
      <c r="AN559" s="11" t="s">
        <v>58</v>
      </c>
      <c r="AO559" s="11" t="s">
        <v>93</v>
      </c>
      <c r="AP559" s="11" t="s">
        <v>213</v>
      </c>
      <c r="AQ559" s="11" t="s">
        <v>340</v>
      </c>
    </row>
    <row r="560" customFormat="false" ht="13.8" hidden="false" customHeight="false" outlineLevel="0" collapsed="false">
      <c r="A560" s="11" t="s">
        <v>336</v>
      </c>
      <c r="B560" s="1" t="n">
        <v>51</v>
      </c>
      <c r="C560" s="11" t="s">
        <v>337</v>
      </c>
      <c r="D560" s="11" t="n">
        <v>2015</v>
      </c>
      <c r="E560" s="11" t="s">
        <v>338</v>
      </c>
      <c r="F560" s="11" t="s">
        <v>46</v>
      </c>
      <c r="G560" s="1" t="n">
        <v>6.4</v>
      </c>
      <c r="H560" s="1" t="n">
        <v>471</v>
      </c>
      <c r="I560" s="1" t="n">
        <f aca="false">(G560 +10) / (H560/1000)</f>
        <v>34.8195329087049</v>
      </c>
      <c r="J560" s="1" t="n">
        <v>9</v>
      </c>
      <c r="K560" s="11" t="s">
        <v>74</v>
      </c>
      <c r="L560" s="11" t="s">
        <v>89</v>
      </c>
      <c r="M560" s="11" t="s">
        <v>339</v>
      </c>
      <c r="N560" s="11" t="s">
        <v>50</v>
      </c>
      <c r="O560" s="11" t="s">
        <v>77</v>
      </c>
      <c r="P560" s="11" t="s">
        <v>91</v>
      </c>
      <c r="Q560" s="11" t="s">
        <v>78</v>
      </c>
      <c r="R560" s="11" t="n">
        <v>1.1</v>
      </c>
      <c r="S560" s="11" t="s">
        <v>79</v>
      </c>
      <c r="T560" s="11" t="n">
        <v>2010</v>
      </c>
      <c r="U560" s="11" t="n">
        <v>4</v>
      </c>
      <c r="V560" s="11" t="s">
        <v>106</v>
      </c>
      <c r="W560" s="11" t="n">
        <f aca="false">R560*U560</f>
        <v>4.4</v>
      </c>
      <c r="X560" s="13" t="n">
        <v>0.52</v>
      </c>
      <c r="Y560" s="13" t="n">
        <v>0.08</v>
      </c>
      <c r="Z560" s="13" t="n">
        <f aca="false">Y560*SQRT(AA560)</f>
        <v>0.195959179422654</v>
      </c>
      <c r="AA560" s="11" t="n">
        <v>6</v>
      </c>
      <c r="AB560" s="13" t="n">
        <v>0.82</v>
      </c>
      <c r="AC560" s="13" t="n">
        <v>0.0900000000000001</v>
      </c>
      <c r="AD560" s="13" t="n">
        <f aca="false">AC560*SQRT(AE560)</f>
        <v>0.220454076850486</v>
      </c>
      <c r="AE560" s="11" t="n">
        <v>6</v>
      </c>
      <c r="AF560" s="11" t="n">
        <f aca="false">LN(AB560/X560)</f>
        <v>0.455475528682826</v>
      </c>
      <c r="AG560" s="11" t="n">
        <f aca="false">((AD560)^2/((AB560)^2 * AE560)) + ((Z560)^2/((X560)^2 * AA560))</f>
        <v>0.0357150400050688</v>
      </c>
      <c r="AH560" s="11" t="n">
        <f aca="false">1/AG560</f>
        <v>27.9994086485155</v>
      </c>
      <c r="AI560" s="11" t="n">
        <f aca="false">AH560/6</f>
        <v>4.66656810808591</v>
      </c>
      <c r="AJ560" s="11" t="n">
        <f aca="false">AF560*AI560</f>
        <v>2.12550757616485</v>
      </c>
      <c r="AK560" s="1" t="s">
        <v>238</v>
      </c>
      <c r="AL560" s="11" t="s">
        <v>69</v>
      </c>
      <c r="AM560" s="11" t="s">
        <v>70</v>
      </c>
      <c r="AN560" s="11" t="s">
        <v>58</v>
      </c>
      <c r="AO560" s="11" t="s">
        <v>93</v>
      </c>
      <c r="AP560" s="11" t="s">
        <v>213</v>
      </c>
      <c r="AQ560" s="11" t="s">
        <v>340</v>
      </c>
    </row>
    <row r="561" customFormat="false" ht="13.8" hidden="false" customHeight="false" outlineLevel="0" collapsed="false">
      <c r="A561" s="11" t="s">
        <v>336</v>
      </c>
      <c r="B561" s="1" t="n">
        <v>51</v>
      </c>
      <c r="C561" s="11" t="s">
        <v>337</v>
      </c>
      <c r="D561" s="11" t="n">
        <v>2015</v>
      </c>
      <c r="E561" s="11" t="s">
        <v>338</v>
      </c>
      <c r="F561" s="11" t="s">
        <v>83</v>
      </c>
      <c r="G561" s="1" t="n">
        <v>6.4</v>
      </c>
      <c r="H561" s="1" t="n">
        <v>471</v>
      </c>
      <c r="I561" s="1" t="n">
        <f aca="false">(G561 +10) / (H561/1000)</f>
        <v>34.8195329087049</v>
      </c>
      <c r="J561" s="1" t="n">
        <v>9</v>
      </c>
      <c r="K561" s="11" t="s">
        <v>74</v>
      </c>
      <c r="L561" s="11" t="s">
        <v>89</v>
      </c>
      <c r="M561" s="11" t="s">
        <v>339</v>
      </c>
      <c r="N561" s="11" t="s">
        <v>50</v>
      </c>
      <c r="O561" s="11" t="s">
        <v>77</v>
      </c>
      <c r="P561" s="11" t="s">
        <v>91</v>
      </c>
      <c r="Q561" s="11" t="s">
        <v>78</v>
      </c>
      <c r="R561" s="11" t="n">
        <v>1.1</v>
      </c>
      <c r="S561" s="11" t="s">
        <v>79</v>
      </c>
      <c r="T561" s="11" t="n">
        <v>2010</v>
      </c>
      <c r="U561" s="11" t="n">
        <v>4</v>
      </c>
      <c r="V561" s="11" t="s">
        <v>106</v>
      </c>
      <c r="W561" s="11" t="n">
        <f aca="false">R561*U561</f>
        <v>4.4</v>
      </c>
      <c r="X561" s="14" t="n">
        <v>0.92</v>
      </c>
      <c r="Y561" s="14" t="n">
        <v>0.09</v>
      </c>
      <c r="Z561" s="13" t="n">
        <f aca="false">Y561*SQRT(AA561)</f>
        <v>0.220454076850486</v>
      </c>
      <c r="AA561" s="15" t="n">
        <v>6</v>
      </c>
      <c r="AB561" s="13" t="n">
        <v>0.75</v>
      </c>
      <c r="AC561" s="13" t="n">
        <v>0.09</v>
      </c>
      <c r="AD561" s="13" t="n">
        <f aca="false">AC561*SQRT(AE561)</f>
        <v>0.220454076850486</v>
      </c>
      <c r="AE561" s="11" t="n">
        <v>6</v>
      </c>
      <c r="AF561" s="11" t="n">
        <f aca="false">LN(AB561/X561)</f>
        <v>-0.20430046351273</v>
      </c>
      <c r="AG561" s="11" t="n">
        <f aca="false">((AD561)^2/((AB561)^2 * AE561)) + ((Z561)^2/((X561)^2 * AA561))</f>
        <v>0.0239699432892249</v>
      </c>
      <c r="AH561" s="11" t="n">
        <f aca="false">1/AG561</f>
        <v>41.7189138886918</v>
      </c>
      <c r="AI561" s="11" t="n">
        <f aca="false">AH561/6</f>
        <v>6.95315231478197</v>
      </c>
      <c r="AJ561" s="11" t="n">
        <f aca="false">AF561*AI561</f>
        <v>-1.42053224078457</v>
      </c>
      <c r="AK561" s="1" t="s">
        <v>238</v>
      </c>
      <c r="AL561" s="11" t="s">
        <v>69</v>
      </c>
      <c r="AM561" s="11" t="s">
        <v>70</v>
      </c>
      <c r="AN561" s="11" t="s">
        <v>58</v>
      </c>
      <c r="AO561" s="11" t="s">
        <v>93</v>
      </c>
      <c r="AP561" s="11" t="s">
        <v>213</v>
      </c>
      <c r="AQ561" s="11" t="s">
        <v>340</v>
      </c>
    </row>
    <row r="562" customFormat="false" ht="13.8" hidden="false" customHeight="false" outlineLevel="0" collapsed="false">
      <c r="A562" s="11" t="s">
        <v>341</v>
      </c>
      <c r="B562" s="1" t="n">
        <v>52</v>
      </c>
      <c r="C562" s="11" t="s">
        <v>342</v>
      </c>
      <c r="D562" s="11" t="n">
        <v>2013</v>
      </c>
      <c r="E562" s="11" t="s">
        <v>343</v>
      </c>
      <c r="F562" s="11" t="s">
        <v>324</v>
      </c>
      <c r="G562" s="1" t="n">
        <v>9.5</v>
      </c>
      <c r="H562" s="1" t="n">
        <v>1194</v>
      </c>
      <c r="I562" s="1" t="n">
        <f aca="false">(G562 +10) / (H562/1000)</f>
        <v>16.3316582914573</v>
      </c>
      <c r="J562" s="1" t="n">
        <v>5.5</v>
      </c>
      <c r="K562" s="11" t="s">
        <v>102</v>
      </c>
      <c r="L562" s="11" t="s">
        <v>89</v>
      </c>
      <c r="M562" s="11" t="s">
        <v>344</v>
      </c>
      <c r="N562" s="11" t="s">
        <v>77</v>
      </c>
      <c r="O562" s="11" t="s">
        <v>77</v>
      </c>
      <c r="P562" s="11" t="s">
        <v>104</v>
      </c>
      <c r="Q562" s="11" t="s">
        <v>78</v>
      </c>
      <c r="R562" s="11" t="n">
        <v>0.7</v>
      </c>
      <c r="S562" s="11" t="s">
        <v>79</v>
      </c>
      <c r="T562" s="16" t="n">
        <v>39661</v>
      </c>
      <c r="U562" s="11" t="n">
        <v>2.5</v>
      </c>
      <c r="V562" s="11" t="s">
        <v>106</v>
      </c>
      <c r="W562" s="11" t="n">
        <f aca="false">R562*U562</f>
        <v>1.75</v>
      </c>
      <c r="X562" s="13" t="n">
        <v>580.97</v>
      </c>
      <c r="Y562" s="13" t="n">
        <v>82.19</v>
      </c>
      <c r="Z562" s="13" t="n">
        <f aca="false">Y562*SQRT(AA562)</f>
        <v>142.357255874086</v>
      </c>
      <c r="AA562" s="11" t="n">
        <v>3</v>
      </c>
      <c r="AB562" s="13" t="n">
        <v>617.81</v>
      </c>
      <c r="AC562" s="13" t="n">
        <v>110.53</v>
      </c>
      <c r="AD562" s="13" t="n">
        <f aca="false">AC562*SQRT(AE562)</f>
        <v>191.443575760588</v>
      </c>
      <c r="AE562" s="11" t="n">
        <v>3</v>
      </c>
      <c r="AF562" s="11" t="n">
        <f aca="false">LN(AB562/X562)</f>
        <v>0.0614818464146976</v>
      </c>
      <c r="AG562" s="11" t="n">
        <f aca="false">((AD562)^2/((AB562)^2 * AE562)) + ((Z562)^2/((X562)^2 * AA562))</f>
        <v>0.0520212512557693</v>
      </c>
      <c r="AH562" s="11" t="n">
        <f aca="false">1/AG562</f>
        <v>19.2229132491137</v>
      </c>
      <c r="AI562" s="11" t="n">
        <f aca="false">AH562/27</f>
        <v>0.711959749967174</v>
      </c>
      <c r="AJ562" s="11" t="n">
        <f aca="false">AF562*AI562</f>
        <v>0.0437726000009283</v>
      </c>
      <c r="AK562" s="11" t="s">
        <v>68</v>
      </c>
      <c r="AL562" s="11" t="s">
        <v>69</v>
      </c>
      <c r="AM562" s="11" t="s">
        <v>70</v>
      </c>
      <c r="AN562" s="11" t="s">
        <v>58</v>
      </c>
      <c r="AO562" s="11" t="s">
        <v>59</v>
      </c>
      <c r="AP562" s="11" t="s">
        <v>108</v>
      </c>
      <c r="AQ562" s="11" t="s">
        <v>345</v>
      </c>
    </row>
    <row r="563" customFormat="false" ht="13.8" hidden="false" customHeight="false" outlineLevel="0" collapsed="false">
      <c r="A563" s="11" t="s">
        <v>341</v>
      </c>
      <c r="B563" s="1" t="n">
        <v>52</v>
      </c>
      <c r="C563" s="11" t="s">
        <v>342</v>
      </c>
      <c r="D563" s="11" t="n">
        <v>2013</v>
      </c>
      <c r="E563" s="11" t="s">
        <v>343</v>
      </c>
      <c r="F563" s="11" t="s">
        <v>328</v>
      </c>
      <c r="G563" s="1" t="n">
        <v>9.5</v>
      </c>
      <c r="H563" s="1" t="n">
        <v>1194</v>
      </c>
      <c r="I563" s="1" t="n">
        <f aca="false">(G563 +10) / (H563/1000)</f>
        <v>16.3316582914573</v>
      </c>
      <c r="J563" s="1" t="n">
        <v>5.5</v>
      </c>
      <c r="K563" s="11" t="s">
        <v>102</v>
      </c>
      <c r="L563" s="11" t="s">
        <v>89</v>
      </c>
      <c r="M563" s="11" t="s">
        <v>344</v>
      </c>
      <c r="N563" s="11" t="s">
        <v>77</v>
      </c>
      <c r="O563" s="11" t="s">
        <v>77</v>
      </c>
      <c r="P563" s="11" t="s">
        <v>104</v>
      </c>
      <c r="Q563" s="11" t="s">
        <v>78</v>
      </c>
      <c r="R563" s="11" t="n">
        <v>2.05</v>
      </c>
      <c r="S563" s="11" t="s">
        <v>53</v>
      </c>
      <c r="T563" s="16" t="n">
        <v>39661</v>
      </c>
      <c r="U563" s="11" t="n">
        <v>2.5</v>
      </c>
      <c r="V563" s="11" t="s">
        <v>106</v>
      </c>
      <c r="W563" s="11" t="n">
        <f aca="false">R563*U563</f>
        <v>5.125</v>
      </c>
      <c r="X563" s="13" t="n">
        <v>580.97</v>
      </c>
      <c r="Y563" s="13" t="n">
        <v>82.19</v>
      </c>
      <c r="Z563" s="13" t="n">
        <f aca="false">Y563*SQRT(AA563)</f>
        <v>142.357255874086</v>
      </c>
      <c r="AA563" s="11" t="n">
        <v>3</v>
      </c>
      <c r="AB563" s="13" t="n">
        <v>555.47</v>
      </c>
      <c r="AC563" s="13" t="n">
        <v>68.01</v>
      </c>
      <c r="AD563" s="13" t="n">
        <f aca="false">AC563*SQRT(AE563)</f>
        <v>117.796775422759</v>
      </c>
      <c r="AE563" s="11" t="n">
        <v>3</v>
      </c>
      <c r="AF563" s="11" t="n">
        <f aca="false">LN(AB563/X563)</f>
        <v>-0.0448845181860964</v>
      </c>
      <c r="AG563" s="11" t="n">
        <f aca="false">((AD563)^2/((AB563)^2 * AE563)) + ((Z563)^2/((X563)^2 * AA563))</f>
        <v>0.035004629218876</v>
      </c>
      <c r="AH563" s="11" t="n">
        <f aca="false">1/AG563</f>
        <v>28.5676501169953</v>
      </c>
      <c r="AI563" s="11" t="n">
        <f aca="false">AH563/27</f>
        <v>1.05806111544427</v>
      </c>
      <c r="AJ563" s="11" t="n">
        <f aca="false">AF563*AI563</f>
        <v>-0.0474905633781598</v>
      </c>
      <c r="AK563" s="11" t="s">
        <v>68</v>
      </c>
      <c r="AL563" s="11" t="s">
        <v>69</v>
      </c>
      <c r="AM563" s="11" t="s">
        <v>70</v>
      </c>
      <c r="AN563" s="11" t="s">
        <v>58</v>
      </c>
      <c r="AO563" s="11" t="s">
        <v>59</v>
      </c>
      <c r="AP563" s="11" t="s">
        <v>108</v>
      </c>
      <c r="AQ563" s="11" t="s">
        <v>345</v>
      </c>
    </row>
    <row r="564" customFormat="false" ht="13.8" hidden="false" customHeight="false" outlineLevel="0" collapsed="false">
      <c r="A564" s="11" t="s">
        <v>341</v>
      </c>
      <c r="B564" s="1" t="n">
        <v>52</v>
      </c>
      <c r="C564" s="11" t="s">
        <v>342</v>
      </c>
      <c r="D564" s="11" t="n">
        <v>2013</v>
      </c>
      <c r="E564" s="11" t="s">
        <v>343</v>
      </c>
      <c r="F564" s="11" t="s">
        <v>329</v>
      </c>
      <c r="G564" s="1" t="n">
        <v>9.5</v>
      </c>
      <c r="H564" s="1" t="n">
        <v>1194</v>
      </c>
      <c r="I564" s="1" t="n">
        <f aca="false">(G564 +10) / (H564/1000)</f>
        <v>16.3316582914573</v>
      </c>
      <c r="J564" s="1" t="n">
        <v>5.5</v>
      </c>
      <c r="K564" s="11" t="s">
        <v>102</v>
      </c>
      <c r="L564" s="11" t="s">
        <v>89</v>
      </c>
      <c r="M564" s="11" t="s">
        <v>344</v>
      </c>
      <c r="N564" s="11" t="s">
        <v>77</v>
      </c>
      <c r="O564" s="11" t="s">
        <v>77</v>
      </c>
      <c r="P564" s="11" t="s">
        <v>104</v>
      </c>
      <c r="Q564" s="11" t="s">
        <v>78</v>
      </c>
      <c r="R564" s="11" t="n">
        <v>2.7</v>
      </c>
      <c r="S564" s="11" t="s">
        <v>53</v>
      </c>
      <c r="T564" s="16" t="n">
        <v>39661</v>
      </c>
      <c r="U564" s="11" t="n">
        <v>2.5</v>
      </c>
      <c r="V564" s="11" t="s">
        <v>106</v>
      </c>
      <c r="W564" s="11" t="n">
        <f aca="false">R564*U564</f>
        <v>6.75</v>
      </c>
      <c r="X564" s="13" t="n">
        <v>580.97</v>
      </c>
      <c r="Y564" s="13" t="n">
        <v>82.19</v>
      </c>
      <c r="Z564" s="13" t="n">
        <f aca="false">Y564*SQRT(AA564)</f>
        <v>142.357255874086</v>
      </c>
      <c r="AA564" s="11" t="n">
        <v>3</v>
      </c>
      <c r="AB564" s="13" t="n">
        <v>518.62</v>
      </c>
      <c r="AC564" s="13" t="n">
        <v>53.85</v>
      </c>
      <c r="AD564" s="13" t="n">
        <f aca="false">AC564*SQRT(AE564)</f>
        <v>93.2709359875841</v>
      </c>
      <c r="AE564" s="11" t="n">
        <v>3</v>
      </c>
      <c r="AF564" s="11" t="n">
        <f aca="false">LN(AB564/X564)</f>
        <v>-0.113527682677658</v>
      </c>
      <c r="AG564" s="11" t="n">
        <f aca="false">((AD564)^2/((AB564)^2 * AE564)) + ((Z564)^2/((X564)^2 * AA564))</f>
        <v>0.0307951894485843</v>
      </c>
      <c r="AH564" s="11" t="n">
        <f aca="false">1/AG564</f>
        <v>32.4726042575449</v>
      </c>
      <c r="AI564" s="11" t="n">
        <f aca="false">AH564/27</f>
        <v>1.20268904657574</v>
      </c>
      <c r="AJ564" s="11" t="n">
        <f aca="false">AF564*AI564</f>
        <v>-0.136538500439545</v>
      </c>
      <c r="AK564" s="11" t="s">
        <v>68</v>
      </c>
      <c r="AL564" s="11" t="s">
        <v>69</v>
      </c>
      <c r="AM564" s="11" t="s">
        <v>70</v>
      </c>
      <c r="AN564" s="11" t="s">
        <v>58</v>
      </c>
      <c r="AO564" s="11" t="s">
        <v>59</v>
      </c>
      <c r="AP564" s="11" t="s">
        <v>108</v>
      </c>
      <c r="AQ564" s="11" t="s">
        <v>345</v>
      </c>
    </row>
    <row r="565" customFormat="false" ht="13.8" hidden="false" customHeight="false" outlineLevel="0" collapsed="false">
      <c r="A565" s="11" t="s">
        <v>341</v>
      </c>
      <c r="B565" s="1" t="n">
        <v>52</v>
      </c>
      <c r="C565" s="11" t="s">
        <v>342</v>
      </c>
      <c r="D565" s="11" t="n">
        <v>2013</v>
      </c>
      <c r="E565" s="11" t="s">
        <v>343</v>
      </c>
      <c r="F565" s="11" t="s">
        <v>346</v>
      </c>
      <c r="G565" s="1" t="n">
        <v>9.5</v>
      </c>
      <c r="H565" s="1" t="n">
        <v>1194</v>
      </c>
      <c r="I565" s="1" t="n">
        <f aca="false">(G565 +10) / (H565/1000)</f>
        <v>16.3316582914573</v>
      </c>
      <c r="J565" s="1" t="n">
        <v>5.5</v>
      </c>
      <c r="K565" s="11" t="s">
        <v>102</v>
      </c>
      <c r="L565" s="11" t="s">
        <v>89</v>
      </c>
      <c r="M565" s="11" t="s">
        <v>344</v>
      </c>
      <c r="N565" s="11" t="s">
        <v>77</v>
      </c>
      <c r="O565" s="11" t="s">
        <v>50</v>
      </c>
      <c r="P565" s="11" t="s">
        <v>104</v>
      </c>
      <c r="Q565" s="11" t="s">
        <v>78</v>
      </c>
      <c r="R565" s="11" t="n">
        <v>0.7</v>
      </c>
      <c r="S565" s="11" t="s">
        <v>79</v>
      </c>
      <c r="T565" s="16" t="n">
        <v>39661</v>
      </c>
      <c r="U565" s="11" t="n">
        <v>2.5</v>
      </c>
      <c r="V565" s="11" t="s">
        <v>106</v>
      </c>
      <c r="W565" s="11" t="n">
        <f aca="false">R565*U565</f>
        <v>1.75</v>
      </c>
      <c r="X565" s="14" t="n">
        <v>586.64</v>
      </c>
      <c r="Y565" s="14" t="n">
        <v>65.1800000000001</v>
      </c>
      <c r="Z565" s="13" t="n">
        <f aca="false">Y565*SQRT(AA565)</f>
        <v>112.89507163734</v>
      </c>
      <c r="AA565" s="15" t="n">
        <v>3</v>
      </c>
      <c r="AB565" s="13" t="n">
        <v>603.64</v>
      </c>
      <c r="AC565" s="13" t="n">
        <v>82.1900000000001</v>
      </c>
      <c r="AD565" s="13" t="n">
        <f aca="false">AC565*SQRT(AE565)</f>
        <v>142.357255874086</v>
      </c>
      <c r="AE565" s="11" t="n">
        <v>3</v>
      </c>
      <c r="AF565" s="11" t="n">
        <f aca="false">LN(AB565/X565)</f>
        <v>0.0285666499648056</v>
      </c>
      <c r="AG565" s="11" t="n">
        <f aca="false">((AD565)^2/((AB565)^2 * AE565)) + ((Z565)^2/((X565)^2 * AA565))</f>
        <v>0.0308836509318061</v>
      </c>
      <c r="AH565" s="11" t="n">
        <f aca="false">1/AG565</f>
        <v>32.3795914611291</v>
      </c>
      <c r="AI565" s="11" t="n">
        <f aca="false">AH565/27</f>
        <v>1.19924412818997</v>
      </c>
      <c r="AJ565" s="11" t="n">
        <f aca="false">AF565*AI565</f>
        <v>0.0342583872323512</v>
      </c>
      <c r="AK565" s="11" t="s">
        <v>68</v>
      </c>
      <c r="AL565" s="11" t="s">
        <v>69</v>
      </c>
      <c r="AM565" s="11" t="s">
        <v>70</v>
      </c>
      <c r="AN565" s="11" t="s">
        <v>58</v>
      </c>
      <c r="AO565" s="11" t="s">
        <v>59</v>
      </c>
      <c r="AP565" s="11" t="s">
        <v>108</v>
      </c>
      <c r="AQ565" s="11" t="s">
        <v>345</v>
      </c>
    </row>
    <row r="566" customFormat="false" ht="13.8" hidden="false" customHeight="false" outlineLevel="0" collapsed="false">
      <c r="A566" s="11" t="s">
        <v>341</v>
      </c>
      <c r="B566" s="1" t="n">
        <v>52</v>
      </c>
      <c r="C566" s="11" t="s">
        <v>342</v>
      </c>
      <c r="D566" s="11" t="n">
        <v>2013</v>
      </c>
      <c r="E566" s="11" t="s">
        <v>343</v>
      </c>
      <c r="F566" s="11" t="s">
        <v>347</v>
      </c>
      <c r="G566" s="1" t="n">
        <v>9.5</v>
      </c>
      <c r="H566" s="1" t="n">
        <v>1194</v>
      </c>
      <c r="I566" s="1" t="n">
        <f aca="false">(G566 +10) / (H566/1000)</f>
        <v>16.3316582914573</v>
      </c>
      <c r="J566" s="1" t="n">
        <v>5.5</v>
      </c>
      <c r="K566" s="11" t="s">
        <v>102</v>
      </c>
      <c r="L566" s="11" t="s">
        <v>89</v>
      </c>
      <c r="M566" s="11" t="s">
        <v>344</v>
      </c>
      <c r="N566" s="11" t="s">
        <v>77</v>
      </c>
      <c r="O566" s="11" t="s">
        <v>77</v>
      </c>
      <c r="P566" s="11" t="s">
        <v>104</v>
      </c>
      <c r="Q566" s="11" t="s">
        <v>78</v>
      </c>
      <c r="R566" s="11" t="n">
        <v>0.7</v>
      </c>
      <c r="S566" s="11" t="s">
        <v>79</v>
      </c>
      <c r="T566" s="16" t="n">
        <v>39661</v>
      </c>
      <c r="U566" s="11" t="n">
        <v>2.5</v>
      </c>
      <c r="V566" s="11" t="s">
        <v>106</v>
      </c>
      <c r="W566" s="11" t="n">
        <f aca="false">R566*U566</f>
        <v>1.75</v>
      </c>
      <c r="X566" s="14" t="n">
        <v>518.62</v>
      </c>
      <c r="Y566" s="14" t="n">
        <v>51.02</v>
      </c>
      <c r="Z566" s="13" t="n">
        <f aca="false">Y566*SQRT(AA566)</f>
        <v>88.3692322021641</v>
      </c>
      <c r="AA566" s="15" t="n">
        <v>3</v>
      </c>
      <c r="AB566" s="13" t="n">
        <v>368.42</v>
      </c>
      <c r="AC566" s="13" t="n">
        <v>14.17</v>
      </c>
      <c r="AD566" s="13" t="n">
        <f aca="false">AC566*SQRT(AE566)</f>
        <v>24.5431599432509</v>
      </c>
      <c r="AE566" s="11" t="n">
        <v>3</v>
      </c>
      <c r="AF566" s="11" t="n">
        <f aca="false">LN(AB566/X566)</f>
        <v>-0.341947846005167</v>
      </c>
      <c r="AG566" s="11" t="n">
        <f aca="false">((AD566)^2/((AB566)^2 * AE566)) + ((Z566)^2/((X566)^2 * AA566))</f>
        <v>0.0111572179423881</v>
      </c>
      <c r="AH566" s="11" t="n">
        <f aca="false">1/AG566</f>
        <v>89.6280779996988</v>
      </c>
      <c r="AI566" s="11" t="n">
        <f aca="false">AH566/27</f>
        <v>3.31955844443329</v>
      </c>
      <c r="AJ566" s="11" t="n">
        <f aca="false">AF566*AI566</f>
        <v>-1.13511585976223</v>
      </c>
      <c r="AK566" s="11" t="s">
        <v>68</v>
      </c>
      <c r="AL566" s="11" t="s">
        <v>69</v>
      </c>
      <c r="AM566" s="11" t="s">
        <v>70</v>
      </c>
      <c r="AN566" s="11" t="s">
        <v>58</v>
      </c>
      <c r="AO566" s="11" t="s">
        <v>59</v>
      </c>
      <c r="AP566" s="11" t="s">
        <v>108</v>
      </c>
      <c r="AQ566" s="11" t="s">
        <v>345</v>
      </c>
    </row>
    <row r="567" customFormat="false" ht="13.8" hidden="false" customHeight="false" outlineLevel="0" collapsed="false">
      <c r="A567" s="11" t="s">
        <v>341</v>
      </c>
      <c r="B567" s="1" t="n">
        <v>52</v>
      </c>
      <c r="C567" s="11" t="s">
        <v>342</v>
      </c>
      <c r="D567" s="11" t="n">
        <v>2013</v>
      </c>
      <c r="E567" s="11" t="s">
        <v>343</v>
      </c>
      <c r="F567" s="11" t="s">
        <v>348</v>
      </c>
      <c r="G567" s="1" t="n">
        <v>9.5</v>
      </c>
      <c r="H567" s="1" t="n">
        <v>1194</v>
      </c>
      <c r="I567" s="1" t="n">
        <f aca="false">(G567 +10) / (H567/1000)</f>
        <v>16.3316582914573</v>
      </c>
      <c r="J567" s="1" t="n">
        <v>5.5</v>
      </c>
      <c r="K567" s="11" t="s">
        <v>102</v>
      </c>
      <c r="L567" s="11" t="s">
        <v>89</v>
      </c>
      <c r="M567" s="11" t="s">
        <v>344</v>
      </c>
      <c r="N567" s="11" t="s">
        <v>77</v>
      </c>
      <c r="O567" s="11" t="s">
        <v>50</v>
      </c>
      <c r="P567" s="11" t="s">
        <v>104</v>
      </c>
      <c r="Q567" s="11" t="s">
        <v>78</v>
      </c>
      <c r="R567" s="11" t="n">
        <v>2.05</v>
      </c>
      <c r="S567" s="11" t="s">
        <v>53</v>
      </c>
      <c r="T567" s="16" t="n">
        <v>39661</v>
      </c>
      <c r="U567" s="11" t="n">
        <v>2.5</v>
      </c>
      <c r="V567" s="11" t="s">
        <v>106</v>
      </c>
      <c r="W567" s="11" t="n">
        <f aca="false">R567*U567</f>
        <v>5.125</v>
      </c>
      <c r="X567" s="14" t="n">
        <v>586.64</v>
      </c>
      <c r="Y567" s="14" t="n">
        <v>65.1800000000001</v>
      </c>
      <c r="Z567" s="13" t="n">
        <f aca="false">Y567*SQRT(AA567)</f>
        <v>112.89507163734</v>
      </c>
      <c r="AA567" s="15" t="n">
        <v>3</v>
      </c>
      <c r="AB567" s="13" t="n">
        <v>501.62</v>
      </c>
      <c r="AC567" s="13" t="n">
        <v>73.68</v>
      </c>
      <c r="AD567" s="13" t="n">
        <f aca="false">AC567*SQRT(AE567)</f>
        <v>127.617503501675</v>
      </c>
      <c r="AE567" s="11" t="n">
        <v>3</v>
      </c>
      <c r="AF567" s="11" t="n">
        <f aca="false">LN(AB567/X567)</f>
        <v>-0.156568482853423</v>
      </c>
      <c r="AG567" s="11" t="n">
        <f aca="false">((AD567)^2/((AB567)^2 * AE567)) + ((Z567)^2/((X567)^2 * AA567))</f>
        <v>0.0339197747573977</v>
      </c>
      <c r="AH567" s="11" t="n">
        <f aca="false">1/AG567</f>
        <v>29.4813278434847</v>
      </c>
      <c r="AI567" s="11" t="n">
        <f aca="false">AH567/27</f>
        <v>1.09190103124018</v>
      </c>
      <c r="AJ567" s="11" t="n">
        <f aca="false">AF567*AI567</f>
        <v>-0.170957287887362</v>
      </c>
      <c r="AK567" s="11" t="s">
        <v>68</v>
      </c>
      <c r="AL567" s="11" t="s">
        <v>69</v>
      </c>
      <c r="AM567" s="11" t="s">
        <v>70</v>
      </c>
      <c r="AN567" s="11" t="s">
        <v>58</v>
      </c>
      <c r="AO567" s="11" t="s">
        <v>59</v>
      </c>
      <c r="AP567" s="11" t="s">
        <v>108</v>
      </c>
      <c r="AQ567" s="11" t="s">
        <v>345</v>
      </c>
    </row>
    <row r="568" customFormat="false" ht="13.8" hidden="false" customHeight="false" outlineLevel="0" collapsed="false">
      <c r="A568" s="11" t="s">
        <v>341</v>
      </c>
      <c r="B568" s="1" t="n">
        <v>52</v>
      </c>
      <c r="C568" s="11" t="s">
        <v>342</v>
      </c>
      <c r="D568" s="11" t="n">
        <v>2013</v>
      </c>
      <c r="E568" s="11" t="s">
        <v>343</v>
      </c>
      <c r="F568" s="11" t="s">
        <v>349</v>
      </c>
      <c r="G568" s="1" t="n">
        <v>9.5</v>
      </c>
      <c r="H568" s="1" t="n">
        <v>1194</v>
      </c>
      <c r="I568" s="1" t="n">
        <f aca="false">(G568 +10) / (H568/1000)</f>
        <v>16.3316582914573</v>
      </c>
      <c r="J568" s="1" t="n">
        <v>5.5</v>
      </c>
      <c r="K568" s="11" t="s">
        <v>102</v>
      </c>
      <c r="L568" s="11" t="s">
        <v>89</v>
      </c>
      <c r="M568" s="11" t="s">
        <v>344</v>
      </c>
      <c r="N568" s="11" t="s">
        <v>77</v>
      </c>
      <c r="O568" s="11" t="s">
        <v>77</v>
      </c>
      <c r="P568" s="11" t="s">
        <v>104</v>
      </c>
      <c r="Q568" s="11" t="s">
        <v>78</v>
      </c>
      <c r="R568" s="11" t="n">
        <v>2.05</v>
      </c>
      <c r="S568" s="11" t="s">
        <v>53</v>
      </c>
      <c r="T568" s="16" t="n">
        <v>39661</v>
      </c>
      <c r="U568" s="11" t="n">
        <v>2.5</v>
      </c>
      <c r="V568" s="11" t="s">
        <v>106</v>
      </c>
      <c r="W568" s="11" t="n">
        <f aca="false">R568*U568</f>
        <v>5.125</v>
      </c>
      <c r="X568" s="14" t="n">
        <v>518.62</v>
      </c>
      <c r="Y568" s="14" t="n">
        <v>51.02</v>
      </c>
      <c r="Z568" s="13" t="n">
        <f aca="false">Y568*SQRT(AA568)</f>
        <v>88.3692322021641</v>
      </c>
      <c r="AA568" s="15" t="n">
        <v>3</v>
      </c>
      <c r="AB568" s="13" t="n">
        <v>345.75</v>
      </c>
      <c r="AC568" s="13" t="n">
        <v>14.17</v>
      </c>
      <c r="AD568" s="13" t="n">
        <f aca="false">AC568*SQRT(AE568)</f>
        <v>24.543159943251</v>
      </c>
      <c r="AE568" s="11" t="n">
        <v>3</v>
      </c>
      <c r="AF568" s="11" t="n">
        <f aca="false">LN(AB568/X568)</f>
        <v>-0.405455467184371</v>
      </c>
      <c r="AG568" s="11" t="n">
        <f aca="false">((AD568)^2/((AB568)^2 * AE568)) + ((Z568)^2/((X568)^2 * AA568))</f>
        <v>0.0113575645760368</v>
      </c>
      <c r="AH568" s="11" t="n">
        <f aca="false">1/AG568</f>
        <v>88.047045060161</v>
      </c>
      <c r="AI568" s="11" t="n">
        <f aca="false">AH568/27</f>
        <v>3.26100166889485</v>
      </c>
      <c r="AJ568" s="11" t="n">
        <f aca="false">AF568*AI568</f>
        <v>-1.32219095515078</v>
      </c>
      <c r="AK568" s="11" t="s">
        <v>68</v>
      </c>
      <c r="AL568" s="11" t="s">
        <v>69</v>
      </c>
      <c r="AM568" s="11" t="s">
        <v>70</v>
      </c>
      <c r="AN568" s="11" t="s">
        <v>58</v>
      </c>
      <c r="AO568" s="11" t="s">
        <v>59</v>
      </c>
      <c r="AP568" s="11" t="s">
        <v>108</v>
      </c>
      <c r="AQ568" s="11" t="s">
        <v>345</v>
      </c>
    </row>
    <row r="569" customFormat="false" ht="13.8" hidden="false" customHeight="false" outlineLevel="0" collapsed="false">
      <c r="A569" s="11" t="s">
        <v>341</v>
      </c>
      <c r="B569" s="1" t="n">
        <v>52</v>
      </c>
      <c r="C569" s="11" t="s">
        <v>342</v>
      </c>
      <c r="D569" s="11" t="n">
        <v>2013</v>
      </c>
      <c r="E569" s="11" t="s">
        <v>343</v>
      </c>
      <c r="F569" s="11" t="s">
        <v>350</v>
      </c>
      <c r="G569" s="1" t="n">
        <v>9.5</v>
      </c>
      <c r="H569" s="1" t="n">
        <v>1194</v>
      </c>
      <c r="I569" s="1" t="n">
        <f aca="false">(G569 +10) / (H569/1000)</f>
        <v>16.3316582914573</v>
      </c>
      <c r="J569" s="1" t="n">
        <v>5.5</v>
      </c>
      <c r="K569" s="11" t="s">
        <v>102</v>
      </c>
      <c r="L569" s="11" t="s">
        <v>89</v>
      </c>
      <c r="M569" s="11" t="s">
        <v>344</v>
      </c>
      <c r="N569" s="11" t="s">
        <v>77</v>
      </c>
      <c r="O569" s="11" t="s">
        <v>50</v>
      </c>
      <c r="P569" s="11" t="s">
        <v>104</v>
      </c>
      <c r="Q569" s="11" t="s">
        <v>78</v>
      </c>
      <c r="R569" s="11" t="n">
        <v>2.7</v>
      </c>
      <c r="S569" s="11" t="s">
        <v>53</v>
      </c>
      <c r="T569" s="16" t="n">
        <v>39661</v>
      </c>
      <c r="U569" s="11" t="n">
        <v>2.5</v>
      </c>
      <c r="V569" s="11" t="s">
        <v>106</v>
      </c>
      <c r="W569" s="11" t="n">
        <f aca="false">R569*U569</f>
        <v>6.75</v>
      </c>
      <c r="X569" s="14" t="n">
        <v>586.64</v>
      </c>
      <c r="Y569" s="14" t="n">
        <v>65.1800000000001</v>
      </c>
      <c r="Z569" s="13" t="n">
        <f aca="false">Y569*SQRT(AA569)</f>
        <v>112.89507163734</v>
      </c>
      <c r="AA569" s="15" t="n">
        <v>3</v>
      </c>
      <c r="AB569" s="13" t="n">
        <v>544.13</v>
      </c>
      <c r="AC569" s="13" t="n">
        <v>68.02</v>
      </c>
      <c r="AD569" s="13" t="n">
        <f aca="false">AC569*SQRT(AE569)</f>
        <v>117.814095930835</v>
      </c>
      <c r="AE569" s="11" t="n">
        <v>3</v>
      </c>
      <c r="AF569" s="11" t="n">
        <f aca="false">LN(AB569/X569)</f>
        <v>-0.075223154890289</v>
      </c>
      <c r="AG569" s="11" t="n">
        <f aca="false">((AD569)^2/((AB569)^2 * AE569)) + ((Z569)^2/((X569)^2 * AA569))</f>
        <v>0.0279715602189439</v>
      </c>
      <c r="AH569" s="11" t="n">
        <f aca="false">1/AG569</f>
        <v>35.750597827673</v>
      </c>
      <c r="AI569" s="11" t="n">
        <f aca="false">AH569/27</f>
        <v>1.32409621583974</v>
      </c>
      <c r="AJ569" s="11" t="n">
        <f aca="false">AF569*AI569</f>
        <v>-0.0996026947337583</v>
      </c>
      <c r="AK569" s="11" t="s">
        <v>68</v>
      </c>
      <c r="AL569" s="11" t="s">
        <v>69</v>
      </c>
      <c r="AM569" s="11" t="s">
        <v>70</v>
      </c>
      <c r="AN569" s="11" t="s">
        <v>58</v>
      </c>
      <c r="AO569" s="11" t="s">
        <v>59</v>
      </c>
      <c r="AP569" s="11" t="s">
        <v>108</v>
      </c>
      <c r="AQ569" s="11" t="s">
        <v>345</v>
      </c>
    </row>
    <row r="570" customFormat="false" ht="13.8" hidden="false" customHeight="false" outlineLevel="0" collapsed="false">
      <c r="A570" s="11" t="s">
        <v>341</v>
      </c>
      <c r="B570" s="1" t="n">
        <v>52</v>
      </c>
      <c r="C570" s="11" t="s">
        <v>342</v>
      </c>
      <c r="D570" s="11" t="n">
        <v>2013</v>
      </c>
      <c r="E570" s="11" t="s">
        <v>343</v>
      </c>
      <c r="F570" s="11" t="s">
        <v>351</v>
      </c>
      <c r="G570" s="1" t="n">
        <v>9.5</v>
      </c>
      <c r="H570" s="1" t="n">
        <v>1194</v>
      </c>
      <c r="I570" s="1" t="n">
        <f aca="false">(G570 +10) / (H570/1000)</f>
        <v>16.3316582914573</v>
      </c>
      <c r="J570" s="1" t="n">
        <v>5.5</v>
      </c>
      <c r="K570" s="11" t="s">
        <v>102</v>
      </c>
      <c r="L570" s="11" t="s">
        <v>89</v>
      </c>
      <c r="M570" s="11" t="s">
        <v>344</v>
      </c>
      <c r="N570" s="11" t="s">
        <v>77</v>
      </c>
      <c r="O570" s="11" t="s">
        <v>77</v>
      </c>
      <c r="P570" s="11" t="s">
        <v>104</v>
      </c>
      <c r="Q570" s="11" t="s">
        <v>78</v>
      </c>
      <c r="R570" s="11" t="n">
        <v>2.7</v>
      </c>
      <c r="S570" s="11" t="s">
        <v>53</v>
      </c>
      <c r="T570" s="16" t="n">
        <v>39661</v>
      </c>
      <c r="U570" s="11" t="n">
        <v>2.5</v>
      </c>
      <c r="V570" s="11" t="s">
        <v>106</v>
      </c>
      <c r="W570" s="11" t="n">
        <f aca="false">R570*U570</f>
        <v>6.75</v>
      </c>
      <c r="X570" s="14" t="n">
        <v>518.62</v>
      </c>
      <c r="Y570" s="14" t="n">
        <v>51.02</v>
      </c>
      <c r="Z570" s="13" t="n">
        <f aca="false">Y570*SQRT(AA570)</f>
        <v>88.3692322021641</v>
      </c>
      <c r="AA570" s="15" t="n">
        <v>3</v>
      </c>
      <c r="AB570" s="13" t="n">
        <v>323.08</v>
      </c>
      <c r="AC570" s="13" t="n">
        <v>41.09</v>
      </c>
      <c r="AD570" s="13" t="n">
        <f aca="false">AC570*SQRT(AE570)</f>
        <v>71.1699676830052</v>
      </c>
      <c r="AE570" s="11" t="n">
        <v>3</v>
      </c>
      <c r="AF570" s="11" t="n">
        <f aca="false">LN(AB570/X570)</f>
        <v>-0.473271467155143</v>
      </c>
      <c r="AG570" s="11" t="n">
        <f aca="false">((AD570)^2/((AB570)^2 * AE570)) + ((Z570)^2/((X570)^2 * AA570))</f>
        <v>0.025853220177067</v>
      </c>
      <c r="AH570" s="11" t="n">
        <f aca="false">1/AG570</f>
        <v>38.6799011168073</v>
      </c>
      <c r="AI570" s="11" t="n">
        <f aca="false">AH570/27</f>
        <v>1.43258893025212</v>
      </c>
      <c r="AJ570" s="11" t="n">
        <f aca="false">AF570*AI570</f>
        <v>-0.678003464850639</v>
      </c>
      <c r="AK570" s="11" t="s">
        <v>68</v>
      </c>
      <c r="AL570" s="11" t="s">
        <v>69</v>
      </c>
      <c r="AM570" s="11" t="s">
        <v>70</v>
      </c>
      <c r="AN570" s="11" t="s">
        <v>58</v>
      </c>
      <c r="AO570" s="11" t="s">
        <v>59</v>
      </c>
      <c r="AP570" s="11" t="s">
        <v>108</v>
      </c>
      <c r="AQ570" s="11" t="s">
        <v>345</v>
      </c>
    </row>
    <row r="571" customFormat="false" ht="13.8" hidden="false" customHeight="false" outlineLevel="0" collapsed="false">
      <c r="A571" s="11" t="s">
        <v>341</v>
      </c>
      <c r="B571" s="1" t="n">
        <v>52</v>
      </c>
      <c r="C571" s="11" t="s">
        <v>342</v>
      </c>
      <c r="D571" s="11" t="n">
        <v>2013</v>
      </c>
      <c r="E571" s="11" t="s">
        <v>343</v>
      </c>
      <c r="F571" s="11" t="s">
        <v>324</v>
      </c>
      <c r="G571" s="1" t="n">
        <v>9.5</v>
      </c>
      <c r="H571" s="1" t="n">
        <v>1194</v>
      </c>
      <c r="I571" s="1" t="n">
        <f aca="false">(G571 +10) / (H571/1000)</f>
        <v>16.3316582914573</v>
      </c>
      <c r="J571" s="1" t="n">
        <v>5.5</v>
      </c>
      <c r="K571" s="11" t="s">
        <v>102</v>
      </c>
      <c r="L571" s="11" t="s">
        <v>89</v>
      </c>
      <c r="M571" s="11" t="s">
        <v>344</v>
      </c>
      <c r="N571" s="11" t="s">
        <v>77</v>
      </c>
      <c r="O571" s="11" t="s">
        <v>77</v>
      </c>
      <c r="P571" s="11" t="s">
        <v>104</v>
      </c>
      <c r="Q571" s="11" t="s">
        <v>78</v>
      </c>
      <c r="R571" s="11" t="n">
        <v>0.7</v>
      </c>
      <c r="S571" s="11" t="s">
        <v>79</v>
      </c>
      <c r="T571" s="12" t="n">
        <v>39814</v>
      </c>
      <c r="U571" s="11" t="n">
        <v>2.5</v>
      </c>
      <c r="V571" s="11" t="s">
        <v>106</v>
      </c>
      <c r="W571" s="11" t="n">
        <f aca="false">R571*U571</f>
        <v>1.75</v>
      </c>
      <c r="X571" s="13" t="n">
        <v>4054.14</v>
      </c>
      <c r="Y571" s="13" t="n">
        <v>312.56</v>
      </c>
      <c r="Z571" s="13" t="n">
        <f aca="false">Y571*SQRT(AA571)</f>
        <v>541.369800413728</v>
      </c>
      <c r="AA571" s="11" t="n">
        <v>3</v>
      </c>
      <c r="AB571" s="13" t="n">
        <v>4568.95</v>
      </c>
      <c r="AC571" s="13" t="n">
        <v>1195.09</v>
      </c>
      <c r="AD571" s="13" t="n">
        <f aca="false">AC571*SQRT(AE571)</f>
        <v>2069.95659961749</v>
      </c>
      <c r="AE571" s="11" t="n">
        <v>3</v>
      </c>
      <c r="AF571" s="11" t="n">
        <f aca="false">LN(AB571/X571)</f>
        <v>0.119544837980306</v>
      </c>
      <c r="AG571" s="11" t="n">
        <f aca="false">((AD571)^2/((AB571)^2 * AE571)) + ((Z571)^2/((X571)^2 * AA571))</f>
        <v>0.0743615612597172</v>
      </c>
      <c r="AH571" s="11" t="n">
        <f aca="false">1/AG571</f>
        <v>13.4478080215042</v>
      </c>
      <c r="AI571" s="11" t="n">
        <f aca="false">AH571/27</f>
        <v>0.498066963759414</v>
      </c>
      <c r="AJ571" s="11" t="n">
        <f aca="false">AF571*AI571</f>
        <v>0.0595413344859621</v>
      </c>
      <c r="AK571" s="11" t="s">
        <v>68</v>
      </c>
      <c r="AL571" s="11" t="s">
        <v>69</v>
      </c>
      <c r="AM571" s="11" t="s">
        <v>70</v>
      </c>
      <c r="AN571" s="11" t="s">
        <v>58</v>
      </c>
      <c r="AO571" s="11" t="s">
        <v>59</v>
      </c>
      <c r="AP571" s="11" t="s">
        <v>108</v>
      </c>
      <c r="AQ571" s="11" t="s">
        <v>345</v>
      </c>
    </row>
    <row r="572" customFormat="false" ht="13.8" hidden="false" customHeight="false" outlineLevel="0" collapsed="false">
      <c r="A572" s="11" t="s">
        <v>341</v>
      </c>
      <c r="B572" s="1" t="n">
        <v>52</v>
      </c>
      <c r="C572" s="11" t="s">
        <v>342</v>
      </c>
      <c r="D572" s="11" t="n">
        <v>2013</v>
      </c>
      <c r="E572" s="11" t="s">
        <v>343</v>
      </c>
      <c r="F572" s="11" t="s">
        <v>328</v>
      </c>
      <c r="G572" s="1" t="n">
        <v>9.5</v>
      </c>
      <c r="H572" s="1" t="n">
        <v>1194</v>
      </c>
      <c r="I572" s="1" t="n">
        <f aca="false">(G572 +10) / (H572/1000)</f>
        <v>16.3316582914573</v>
      </c>
      <c r="J572" s="1" t="n">
        <v>5.5</v>
      </c>
      <c r="K572" s="11" t="s">
        <v>102</v>
      </c>
      <c r="L572" s="11" t="s">
        <v>89</v>
      </c>
      <c r="M572" s="11" t="s">
        <v>344</v>
      </c>
      <c r="N572" s="11" t="s">
        <v>77</v>
      </c>
      <c r="O572" s="11" t="s">
        <v>77</v>
      </c>
      <c r="P572" s="11" t="s">
        <v>104</v>
      </c>
      <c r="Q572" s="11" t="s">
        <v>78</v>
      </c>
      <c r="R572" s="11" t="n">
        <v>2.05</v>
      </c>
      <c r="S572" s="11" t="s">
        <v>53</v>
      </c>
      <c r="T572" s="12" t="n">
        <v>39814</v>
      </c>
      <c r="U572" s="11" t="n">
        <v>2.5</v>
      </c>
      <c r="V572" s="11" t="s">
        <v>106</v>
      </c>
      <c r="W572" s="11" t="n">
        <f aca="false">R572*U572</f>
        <v>5.125</v>
      </c>
      <c r="X572" s="13" t="n">
        <v>4054.14</v>
      </c>
      <c r="Y572" s="13" t="n">
        <v>312.56</v>
      </c>
      <c r="Z572" s="13" t="n">
        <f aca="false">Y572*SQRT(AA572)</f>
        <v>541.369800413728</v>
      </c>
      <c r="AA572" s="11" t="n">
        <v>3</v>
      </c>
      <c r="AB572" s="13" t="n">
        <v>6701.74</v>
      </c>
      <c r="AC572" s="13" t="n">
        <v>1636.36</v>
      </c>
      <c r="AD572" s="13" t="n">
        <f aca="false">AC572*SQRT(AE572)</f>
        <v>2834.25865947341</v>
      </c>
      <c r="AE572" s="11" t="n">
        <v>3</v>
      </c>
      <c r="AF572" s="11" t="n">
        <f aca="false">LN(AB572/X572)</f>
        <v>0.502628612945548</v>
      </c>
      <c r="AG572" s="11" t="n">
        <f aca="false">((AD572)^2/((AB572)^2 * AE572)) + ((Z572)^2/((X572)^2 * AA572))</f>
        <v>0.065562578077991</v>
      </c>
      <c r="AH572" s="11" t="n">
        <f aca="false">1/AG572</f>
        <v>15.2526033800934</v>
      </c>
      <c r="AI572" s="11" t="n">
        <f aca="false">AH572/27</f>
        <v>0.564911236299754</v>
      </c>
      <c r="AJ572" s="11" t="n">
        <f aca="false">AF572*AI572</f>
        <v>0.2839405511387</v>
      </c>
      <c r="AK572" s="11" t="s">
        <v>68</v>
      </c>
      <c r="AL572" s="11" t="s">
        <v>69</v>
      </c>
      <c r="AM572" s="11" t="s">
        <v>70</v>
      </c>
      <c r="AN572" s="11" t="s">
        <v>58</v>
      </c>
      <c r="AO572" s="11" t="s">
        <v>59</v>
      </c>
      <c r="AP572" s="11" t="s">
        <v>108</v>
      </c>
      <c r="AQ572" s="11" t="s">
        <v>345</v>
      </c>
    </row>
    <row r="573" customFormat="false" ht="13.8" hidden="false" customHeight="false" outlineLevel="0" collapsed="false">
      <c r="A573" s="11" t="s">
        <v>341</v>
      </c>
      <c r="B573" s="1" t="n">
        <v>52</v>
      </c>
      <c r="C573" s="11" t="s">
        <v>342</v>
      </c>
      <c r="D573" s="11" t="n">
        <v>2013</v>
      </c>
      <c r="E573" s="11" t="s">
        <v>343</v>
      </c>
      <c r="F573" s="11" t="s">
        <v>329</v>
      </c>
      <c r="G573" s="1" t="n">
        <v>9.5</v>
      </c>
      <c r="H573" s="1" t="n">
        <v>1194</v>
      </c>
      <c r="I573" s="1" t="n">
        <f aca="false">(G573 +10) / (H573/1000)</f>
        <v>16.3316582914573</v>
      </c>
      <c r="J573" s="1" t="n">
        <v>5.5</v>
      </c>
      <c r="K573" s="11" t="s">
        <v>102</v>
      </c>
      <c r="L573" s="11" t="s">
        <v>89</v>
      </c>
      <c r="M573" s="11" t="s">
        <v>344</v>
      </c>
      <c r="N573" s="11" t="s">
        <v>77</v>
      </c>
      <c r="O573" s="11" t="s">
        <v>77</v>
      </c>
      <c r="P573" s="11" t="s">
        <v>104</v>
      </c>
      <c r="Q573" s="11" t="s">
        <v>78</v>
      </c>
      <c r="R573" s="11" t="n">
        <v>2.7</v>
      </c>
      <c r="S573" s="11" t="s">
        <v>53</v>
      </c>
      <c r="T573" s="12" t="n">
        <v>39814</v>
      </c>
      <c r="U573" s="11" t="n">
        <v>2.5</v>
      </c>
      <c r="V573" s="11" t="s">
        <v>106</v>
      </c>
      <c r="W573" s="11" t="n">
        <f aca="false">R573*U573</f>
        <v>6.75</v>
      </c>
      <c r="X573" s="13" t="n">
        <v>4054.14</v>
      </c>
      <c r="Y573" s="13" t="n">
        <v>312.56</v>
      </c>
      <c r="Z573" s="13" t="n">
        <f aca="false">Y573*SQRT(AA573)</f>
        <v>541.369800413728</v>
      </c>
      <c r="AA573" s="11" t="n">
        <v>3</v>
      </c>
      <c r="AB573" s="13" t="n">
        <v>3925.43</v>
      </c>
      <c r="AC573" s="13" t="n">
        <v>220.64</v>
      </c>
      <c r="AD573" s="13" t="n">
        <f aca="false">AC573*SQRT(AE573)</f>
        <v>382.159690181997</v>
      </c>
      <c r="AE573" s="11" t="n">
        <v>3</v>
      </c>
      <c r="AF573" s="11" t="n">
        <f aca="false">LN(AB573/X573)</f>
        <v>-0.0322626818534319</v>
      </c>
      <c r="AG573" s="11" t="n">
        <f aca="false">((AD573)^2/((AB573)^2 * AE573)) + ((Z573)^2/((X573)^2 * AA573))</f>
        <v>0.00910319309718474</v>
      </c>
      <c r="AH573" s="11" t="n">
        <f aca="false">1/AG573</f>
        <v>109.851564096697</v>
      </c>
      <c r="AI573" s="11" t="n">
        <f aca="false">AH573/27</f>
        <v>4.06857644802582</v>
      </c>
      <c r="AJ573" s="11" t="n">
        <f aca="false">AF573*AI573</f>
        <v>-0.131263187539023</v>
      </c>
      <c r="AK573" s="11" t="s">
        <v>68</v>
      </c>
      <c r="AL573" s="11" t="s">
        <v>69</v>
      </c>
      <c r="AM573" s="11" t="s">
        <v>70</v>
      </c>
      <c r="AN573" s="11" t="s">
        <v>58</v>
      </c>
      <c r="AO573" s="11" t="s">
        <v>59</v>
      </c>
      <c r="AP573" s="11" t="s">
        <v>108</v>
      </c>
      <c r="AQ573" s="11" t="s">
        <v>345</v>
      </c>
    </row>
    <row r="574" customFormat="false" ht="13.8" hidden="false" customHeight="false" outlineLevel="0" collapsed="false">
      <c r="A574" s="11" t="s">
        <v>341</v>
      </c>
      <c r="B574" s="1" t="n">
        <v>52</v>
      </c>
      <c r="C574" s="11" t="s">
        <v>342</v>
      </c>
      <c r="D574" s="11" t="n">
        <v>2013</v>
      </c>
      <c r="E574" s="11" t="s">
        <v>343</v>
      </c>
      <c r="F574" s="11" t="s">
        <v>346</v>
      </c>
      <c r="G574" s="1" t="n">
        <v>9.5</v>
      </c>
      <c r="H574" s="1" t="n">
        <v>1194</v>
      </c>
      <c r="I574" s="1" t="n">
        <f aca="false">(G574 +10) / (H574/1000)</f>
        <v>16.3316582914573</v>
      </c>
      <c r="J574" s="1" t="n">
        <v>5.5</v>
      </c>
      <c r="K574" s="11" t="s">
        <v>102</v>
      </c>
      <c r="L574" s="11" t="s">
        <v>89</v>
      </c>
      <c r="M574" s="11" t="s">
        <v>344</v>
      </c>
      <c r="N574" s="11" t="s">
        <v>77</v>
      </c>
      <c r="O574" s="11" t="s">
        <v>50</v>
      </c>
      <c r="P574" s="11" t="s">
        <v>104</v>
      </c>
      <c r="Q574" s="11" t="s">
        <v>78</v>
      </c>
      <c r="R574" s="11" t="n">
        <v>0.7</v>
      </c>
      <c r="S574" s="11" t="s">
        <v>79</v>
      </c>
      <c r="T574" s="12" t="n">
        <v>39814</v>
      </c>
      <c r="U574" s="11" t="n">
        <v>2.5</v>
      </c>
      <c r="V574" s="11" t="s">
        <v>106</v>
      </c>
      <c r="W574" s="11" t="n">
        <f aca="false">R574*U574</f>
        <v>1.75</v>
      </c>
      <c r="X574" s="14" t="n">
        <v>4844.74</v>
      </c>
      <c r="Y574" s="14" t="n">
        <v>514.81</v>
      </c>
      <c r="Z574" s="13" t="n">
        <f aca="false">Y574*SQRT(AA574)</f>
        <v>891.677076244534</v>
      </c>
      <c r="AA574" s="15" t="n">
        <v>3</v>
      </c>
      <c r="AB574" s="13" t="n">
        <v>3245.15</v>
      </c>
      <c r="AC574" s="13" t="n">
        <v>110.31</v>
      </c>
      <c r="AD574" s="13" t="n">
        <f aca="false">AC574*SQRT(AE574)</f>
        <v>191.062524582923</v>
      </c>
      <c r="AE574" s="11" t="n">
        <v>3</v>
      </c>
      <c r="AF574" s="11" t="n">
        <f aca="false">LN(AB574/X574)</f>
        <v>-0.400732006282905</v>
      </c>
      <c r="AG574" s="11" t="n">
        <f aca="false">((AD574)^2/((AB574)^2 * AE574)) + ((Z574)^2/((X574)^2 * AA574))</f>
        <v>0.0124470094615267</v>
      </c>
      <c r="AH574" s="11" t="n">
        <f aca="false">1/AG574</f>
        <v>80.3405832614627</v>
      </c>
      <c r="AI574" s="11" t="n">
        <f aca="false">AH574/27</f>
        <v>2.97557715783195</v>
      </c>
      <c r="AJ574" s="11" t="n">
        <f aca="false">AF574*AI574</f>
        <v>-1.19240900430758</v>
      </c>
      <c r="AK574" s="11" t="s">
        <v>68</v>
      </c>
      <c r="AL574" s="11" t="s">
        <v>69</v>
      </c>
      <c r="AM574" s="11" t="s">
        <v>70</v>
      </c>
      <c r="AN574" s="11" t="s">
        <v>58</v>
      </c>
      <c r="AO574" s="11" t="s">
        <v>59</v>
      </c>
      <c r="AP574" s="11" t="s">
        <v>108</v>
      </c>
      <c r="AQ574" s="11" t="s">
        <v>345</v>
      </c>
    </row>
    <row r="575" customFormat="false" ht="13.8" hidden="false" customHeight="false" outlineLevel="0" collapsed="false">
      <c r="A575" s="11" t="s">
        <v>341</v>
      </c>
      <c r="B575" s="1" t="n">
        <v>52</v>
      </c>
      <c r="C575" s="11" t="s">
        <v>342</v>
      </c>
      <c r="D575" s="11" t="n">
        <v>2013</v>
      </c>
      <c r="E575" s="11" t="s">
        <v>343</v>
      </c>
      <c r="F575" s="11" t="s">
        <v>347</v>
      </c>
      <c r="G575" s="1" t="n">
        <v>9.5</v>
      </c>
      <c r="H575" s="1" t="n">
        <v>1194</v>
      </c>
      <c r="I575" s="1" t="n">
        <f aca="false">(G575 +10) / (H575/1000)</f>
        <v>16.3316582914573</v>
      </c>
      <c r="J575" s="1" t="n">
        <v>5.5</v>
      </c>
      <c r="K575" s="11" t="s">
        <v>102</v>
      </c>
      <c r="L575" s="11" t="s">
        <v>89</v>
      </c>
      <c r="M575" s="11" t="s">
        <v>344</v>
      </c>
      <c r="N575" s="11" t="s">
        <v>77</v>
      </c>
      <c r="O575" s="11" t="s">
        <v>77</v>
      </c>
      <c r="P575" s="11" t="s">
        <v>104</v>
      </c>
      <c r="Q575" s="11" t="s">
        <v>78</v>
      </c>
      <c r="R575" s="11" t="n">
        <v>0.7</v>
      </c>
      <c r="S575" s="11" t="s">
        <v>79</v>
      </c>
      <c r="T575" s="12" t="n">
        <v>39814</v>
      </c>
      <c r="U575" s="11" t="n">
        <v>2.5</v>
      </c>
      <c r="V575" s="11" t="s">
        <v>106</v>
      </c>
      <c r="W575" s="11" t="n">
        <f aca="false">R575*U575</f>
        <v>1.75</v>
      </c>
      <c r="X575" s="14" t="n">
        <v>3245.15</v>
      </c>
      <c r="Y575" s="14" t="n">
        <v>1121.55</v>
      </c>
      <c r="Z575" s="13" t="n">
        <f aca="false">Y575*SQRT(AA575)</f>
        <v>1942.58158322887</v>
      </c>
      <c r="AA575" s="15" t="n">
        <v>3</v>
      </c>
      <c r="AB575" s="13" t="n">
        <v>1902.96</v>
      </c>
      <c r="AC575" s="13" t="n">
        <v>73.55</v>
      </c>
      <c r="AD575" s="13" t="n">
        <f aca="false">AC575*SQRT(AE575)</f>
        <v>127.392336896691</v>
      </c>
      <c r="AE575" s="11" t="n">
        <v>3</v>
      </c>
      <c r="AF575" s="11" t="n">
        <f aca="false">LN(AB575/X575)</f>
        <v>-0.533751005399076</v>
      </c>
      <c r="AG575" s="11" t="n">
        <f aca="false">((AD575)^2/((AB575)^2 * AE575)) + ((Z575)^2/((X575)^2 * AA575))</f>
        <v>0.120938778718516</v>
      </c>
      <c r="AH575" s="11" t="n">
        <f aca="false">1/AG575</f>
        <v>8.26864642256304</v>
      </c>
      <c r="AI575" s="11" t="n">
        <f aca="false">AH575/27</f>
        <v>0.306246163798631</v>
      </c>
      <c r="AJ575" s="11" t="n">
        <f aca="false">AF575*AI575</f>
        <v>-0.163459197827129</v>
      </c>
      <c r="AK575" s="11" t="s">
        <v>68</v>
      </c>
      <c r="AL575" s="11" t="s">
        <v>69</v>
      </c>
      <c r="AM575" s="11" t="s">
        <v>70</v>
      </c>
      <c r="AN575" s="11" t="s">
        <v>58</v>
      </c>
      <c r="AO575" s="11" t="s">
        <v>59</v>
      </c>
      <c r="AP575" s="11" t="s">
        <v>108</v>
      </c>
      <c r="AQ575" s="11" t="s">
        <v>345</v>
      </c>
    </row>
    <row r="576" customFormat="false" ht="13.8" hidden="false" customHeight="false" outlineLevel="0" collapsed="false">
      <c r="A576" s="11" t="s">
        <v>341</v>
      </c>
      <c r="B576" s="1" t="n">
        <v>52</v>
      </c>
      <c r="C576" s="11" t="s">
        <v>342</v>
      </c>
      <c r="D576" s="11" t="n">
        <v>2013</v>
      </c>
      <c r="E576" s="11" t="s">
        <v>343</v>
      </c>
      <c r="F576" s="11" t="s">
        <v>348</v>
      </c>
      <c r="G576" s="1" t="n">
        <v>9.5</v>
      </c>
      <c r="H576" s="1" t="n">
        <v>1194</v>
      </c>
      <c r="I576" s="1" t="n">
        <f aca="false">(G576 +10) / (H576/1000)</f>
        <v>16.3316582914573</v>
      </c>
      <c r="J576" s="1" t="n">
        <v>5.5</v>
      </c>
      <c r="K576" s="11" t="s">
        <v>102</v>
      </c>
      <c r="L576" s="11" t="s">
        <v>89</v>
      </c>
      <c r="M576" s="11" t="s">
        <v>344</v>
      </c>
      <c r="N576" s="11" t="s">
        <v>77</v>
      </c>
      <c r="O576" s="11" t="s">
        <v>50</v>
      </c>
      <c r="P576" s="11" t="s">
        <v>104</v>
      </c>
      <c r="Q576" s="11" t="s">
        <v>78</v>
      </c>
      <c r="R576" s="11" t="n">
        <v>2.05</v>
      </c>
      <c r="S576" s="11" t="s">
        <v>53</v>
      </c>
      <c r="T576" s="12" t="n">
        <v>39814</v>
      </c>
      <c r="U576" s="11" t="n">
        <v>2.5</v>
      </c>
      <c r="V576" s="11" t="s">
        <v>106</v>
      </c>
      <c r="W576" s="11" t="n">
        <f aca="false">R576*U576</f>
        <v>5.125</v>
      </c>
      <c r="X576" s="14" t="n">
        <v>4844.74</v>
      </c>
      <c r="Y576" s="14" t="n">
        <v>514.81</v>
      </c>
      <c r="Z576" s="13" t="n">
        <f aca="false">Y576*SQRT(AA576)</f>
        <v>891.677076244534</v>
      </c>
      <c r="AA576" s="15" t="n">
        <v>3</v>
      </c>
      <c r="AB576" s="13" t="n">
        <v>2105.21</v>
      </c>
      <c r="AC576" s="13" t="n">
        <v>367.72</v>
      </c>
      <c r="AD576" s="13" t="n">
        <f aca="false">AC576*SQRT(AE576)</f>
        <v>636.909722959227</v>
      </c>
      <c r="AE576" s="11" t="n">
        <v>3</v>
      </c>
      <c r="AF576" s="11" t="n">
        <f aca="false">LN(AB576/X576)</f>
        <v>-0.833478355703388</v>
      </c>
      <c r="AG576" s="11" t="n">
        <f aca="false">((AD576)^2/((AB576)^2 * AE576)) + ((Z576)^2/((X576)^2 * AA576))</f>
        <v>0.0418016369854987</v>
      </c>
      <c r="AH576" s="11" t="n">
        <f aca="false">1/AG576</f>
        <v>23.9225081148594</v>
      </c>
      <c r="AI576" s="11" t="n">
        <f aca="false">AH576/27</f>
        <v>0.886018819068867</v>
      </c>
      <c r="AJ576" s="11" t="n">
        <f aca="false">AF576*AI576</f>
        <v>-0.738477508439777</v>
      </c>
      <c r="AK576" s="11" t="s">
        <v>68</v>
      </c>
      <c r="AL576" s="11" t="s">
        <v>69</v>
      </c>
      <c r="AM576" s="11" t="s">
        <v>70</v>
      </c>
      <c r="AN576" s="11" t="s">
        <v>58</v>
      </c>
      <c r="AO576" s="11" t="s">
        <v>59</v>
      </c>
      <c r="AP576" s="11" t="s">
        <v>108</v>
      </c>
      <c r="AQ576" s="11" t="s">
        <v>345</v>
      </c>
    </row>
    <row r="577" customFormat="false" ht="13.8" hidden="false" customHeight="false" outlineLevel="0" collapsed="false">
      <c r="A577" s="11" t="s">
        <v>341</v>
      </c>
      <c r="B577" s="1" t="n">
        <v>52</v>
      </c>
      <c r="C577" s="11" t="s">
        <v>342</v>
      </c>
      <c r="D577" s="11" t="n">
        <v>2013</v>
      </c>
      <c r="E577" s="11" t="s">
        <v>343</v>
      </c>
      <c r="F577" s="11" t="s">
        <v>349</v>
      </c>
      <c r="G577" s="1" t="n">
        <v>9.5</v>
      </c>
      <c r="H577" s="1" t="n">
        <v>1194</v>
      </c>
      <c r="I577" s="1" t="n">
        <f aca="false">(G577 +10) / (H577/1000)</f>
        <v>16.3316582914573</v>
      </c>
      <c r="J577" s="1" t="n">
        <v>5.5</v>
      </c>
      <c r="K577" s="11" t="s">
        <v>102</v>
      </c>
      <c r="L577" s="11" t="s">
        <v>89</v>
      </c>
      <c r="M577" s="11" t="s">
        <v>344</v>
      </c>
      <c r="N577" s="11" t="s">
        <v>77</v>
      </c>
      <c r="O577" s="11" t="s">
        <v>77</v>
      </c>
      <c r="P577" s="11" t="s">
        <v>104</v>
      </c>
      <c r="Q577" s="11" t="s">
        <v>78</v>
      </c>
      <c r="R577" s="11" t="n">
        <v>2.05</v>
      </c>
      <c r="S577" s="11" t="s">
        <v>53</v>
      </c>
      <c r="T577" s="12" t="n">
        <v>39814</v>
      </c>
      <c r="U577" s="11" t="n">
        <v>2.5</v>
      </c>
      <c r="V577" s="11" t="s">
        <v>106</v>
      </c>
      <c r="W577" s="11" t="n">
        <f aca="false">R577*U577</f>
        <v>5.125</v>
      </c>
      <c r="X577" s="14" t="n">
        <v>3245.15</v>
      </c>
      <c r="Y577" s="14" t="n">
        <v>1121.55</v>
      </c>
      <c r="Z577" s="13" t="n">
        <f aca="false">Y577*SQRT(AA577)</f>
        <v>1942.58158322887</v>
      </c>
      <c r="AA577" s="15" t="n">
        <v>3</v>
      </c>
      <c r="AB577" s="13" t="n">
        <v>2914.2</v>
      </c>
      <c r="AC577" s="13" t="n">
        <v>1691.52</v>
      </c>
      <c r="AD577" s="13" t="n">
        <f aca="false">AC577*SQRT(AE577)</f>
        <v>2929.79858201891</v>
      </c>
      <c r="AE577" s="11" t="n">
        <v>3</v>
      </c>
      <c r="AF577" s="11" t="n">
        <f aca="false">LN(AB577/X577)</f>
        <v>-0.107566234451575</v>
      </c>
      <c r="AG577" s="11" t="n">
        <f aca="false">((AD577)^2/((AB577)^2 * AE577)) + ((Z577)^2/((X577)^2 * AA577))</f>
        <v>0.456356223522975</v>
      </c>
      <c r="AH577" s="11" t="n">
        <f aca="false">1/AG577</f>
        <v>2.19127065317573</v>
      </c>
      <c r="AI577" s="11" t="n">
        <f aca="false">AH577/27</f>
        <v>0.0811581723398419</v>
      </c>
      <c r="AJ577" s="11" t="n">
        <f aca="false">AF577*AI577</f>
        <v>-0.00872987899356877</v>
      </c>
      <c r="AK577" s="11" t="s">
        <v>68</v>
      </c>
      <c r="AL577" s="11" t="s">
        <v>69</v>
      </c>
      <c r="AM577" s="11" t="s">
        <v>70</v>
      </c>
      <c r="AN577" s="11" t="s">
        <v>58</v>
      </c>
      <c r="AO577" s="11" t="s">
        <v>59</v>
      </c>
      <c r="AP577" s="11" t="s">
        <v>108</v>
      </c>
      <c r="AQ577" s="11" t="s">
        <v>345</v>
      </c>
    </row>
    <row r="578" customFormat="false" ht="13.8" hidden="false" customHeight="false" outlineLevel="0" collapsed="false">
      <c r="A578" s="11" t="s">
        <v>341</v>
      </c>
      <c r="B578" s="1" t="n">
        <v>52</v>
      </c>
      <c r="C578" s="11" t="s">
        <v>342</v>
      </c>
      <c r="D578" s="11" t="n">
        <v>2013</v>
      </c>
      <c r="E578" s="11" t="s">
        <v>343</v>
      </c>
      <c r="F578" s="11" t="s">
        <v>350</v>
      </c>
      <c r="G578" s="1" t="n">
        <v>9.5</v>
      </c>
      <c r="H578" s="1" t="n">
        <v>1194</v>
      </c>
      <c r="I578" s="1" t="n">
        <f aca="false">(G578 +10) / (H578/1000)</f>
        <v>16.3316582914573</v>
      </c>
      <c r="J578" s="1" t="n">
        <v>5.5</v>
      </c>
      <c r="K578" s="11" t="s">
        <v>102</v>
      </c>
      <c r="L578" s="11" t="s">
        <v>89</v>
      </c>
      <c r="M578" s="11" t="s">
        <v>344</v>
      </c>
      <c r="N578" s="11" t="s">
        <v>77</v>
      </c>
      <c r="O578" s="11" t="s">
        <v>50</v>
      </c>
      <c r="P578" s="11" t="s">
        <v>104</v>
      </c>
      <c r="Q578" s="11" t="s">
        <v>78</v>
      </c>
      <c r="R578" s="11" t="n">
        <v>2.7</v>
      </c>
      <c r="S578" s="11" t="s">
        <v>53</v>
      </c>
      <c r="T578" s="12" t="n">
        <v>39814</v>
      </c>
      <c r="U578" s="11" t="n">
        <v>2.5</v>
      </c>
      <c r="V578" s="11" t="s">
        <v>106</v>
      </c>
      <c r="W578" s="11" t="n">
        <f aca="false">R578*U578</f>
        <v>6.75</v>
      </c>
      <c r="X578" s="14" t="n">
        <v>4844.74</v>
      </c>
      <c r="Y578" s="14" t="n">
        <v>514.81</v>
      </c>
      <c r="Z578" s="13" t="n">
        <f aca="false">Y578*SQRT(AA578)</f>
        <v>891.677076244534</v>
      </c>
      <c r="AA578" s="15" t="n">
        <v>3</v>
      </c>
      <c r="AB578" s="13" t="n">
        <v>4283.96</v>
      </c>
      <c r="AC578" s="13" t="n">
        <v>2730.34</v>
      </c>
      <c r="AD578" s="13" t="n">
        <f aca="false">AC578*SQRT(AE578)</f>
        <v>4729.08760193761</v>
      </c>
      <c r="AE578" s="11" t="n">
        <v>3</v>
      </c>
      <c r="AF578" s="11" t="n">
        <f aca="false">LN(AB578/X578)</f>
        <v>-0.123015764858346</v>
      </c>
      <c r="AG578" s="11" t="n">
        <f aca="false">((AD578)^2/((AB578)^2 * AE578)) + ((Z578)^2/((X578)^2 * AA578))</f>
        <v>0.417494088745866</v>
      </c>
      <c r="AH578" s="11" t="n">
        <f aca="false">1/AG578</f>
        <v>2.39524349435451</v>
      </c>
      <c r="AI578" s="11" t="n">
        <f aca="false">AH578/27</f>
        <v>0.08871272201313</v>
      </c>
      <c r="AJ578" s="11" t="n">
        <f aca="false">AF578*AI578</f>
        <v>-0.010913063351111</v>
      </c>
      <c r="AK578" s="11" t="s">
        <v>68</v>
      </c>
      <c r="AL578" s="11" t="s">
        <v>69</v>
      </c>
      <c r="AM578" s="11" t="s">
        <v>70</v>
      </c>
      <c r="AN578" s="11" t="s">
        <v>58</v>
      </c>
      <c r="AO578" s="11" t="s">
        <v>59</v>
      </c>
      <c r="AP578" s="11" t="s">
        <v>108</v>
      </c>
      <c r="AQ578" s="11" t="s">
        <v>345</v>
      </c>
    </row>
    <row r="579" customFormat="false" ht="13.8" hidden="false" customHeight="false" outlineLevel="0" collapsed="false">
      <c r="A579" s="11" t="s">
        <v>341</v>
      </c>
      <c r="B579" s="1" t="n">
        <v>52</v>
      </c>
      <c r="C579" s="11" t="s">
        <v>342</v>
      </c>
      <c r="D579" s="11" t="n">
        <v>2013</v>
      </c>
      <c r="E579" s="11" t="s">
        <v>343</v>
      </c>
      <c r="F579" s="11" t="s">
        <v>351</v>
      </c>
      <c r="G579" s="1" t="n">
        <v>9.5</v>
      </c>
      <c r="H579" s="1" t="n">
        <v>1194</v>
      </c>
      <c r="I579" s="1" t="n">
        <f aca="false">(G579 +10) / (H579/1000)</f>
        <v>16.3316582914573</v>
      </c>
      <c r="J579" s="1" t="n">
        <v>5.5</v>
      </c>
      <c r="K579" s="11" t="s">
        <v>102</v>
      </c>
      <c r="L579" s="11" t="s">
        <v>89</v>
      </c>
      <c r="M579" s="11" t="s">
        <v>344</v>
      </c>
      <c r="N579" s="11" t="s">
        <v>77</v>
      </c>
      <c r="O579" s="11" t="s">
        <v>77</v>
      </c>
      <c r="P579" s="11" t="s">
        <v>104</v>
      </c>
      <c r="Q579" s="11" t="s">
        <v>78</v>
      </c>
      <c r="R579" s="11" t="n">
        <v>2.7</v>
      </c>
      <c r="S579" s="11" t="s">
        <v>53</v>
      </c>
      <c r="T579" s="12" t="n">
        <v>39814</v>
      </c>
      <c r="U579" s="11" t="n">
        <v>2.5</v>
      </c>
      <c r="V579" s="11" t="s">
        <v>106</v>
      </c>
      <c r="W579" s="11" t="n">
        <f aca="false">R579*U579</f>
        <v>6.75</v>
      </c>
      <c r="X579" s="14" t="n">
        <v>3245.15</v>
      </c>
      <c r="Y579" s="14" t="n">
        <v>1121.55</v>
      </c>
      <c r="Z579" s="13" t="n">
        <f aca="false">Y579*SQRT(AA579)</f>
        <v>1942.58158322887</v>
      </c>
      <c r="AA579" s="15" t="n">
        <v>3</v>
      </c>
      <c r="AB579" s="13" t="n">
        <v>1222.68</v>
      </c>
      <c r="AC579" s="13" t="n">
        <v>91.9299999999998</v>
      </c>
      <c r="AD579" s="13" t="n">
        <f aca="false">AC579*SQRT(AE579)</f>
        <v>159.227430739807</v>
      </c>
      <c r="AE579" s="11" t="n">
        <v>3</v>
      </c>
      <c r="AF579" s="11" t="n">
        <f aca="false">LN(AB579/X579)</f>
        <v>-0.976116403257135</v>
      </c>
      <c r="AG579" s="11" t="n">
        <f aca="false">((AD579)^2/((AB579)^2 * AE579)) + ((Z579)^2/((X579)^2 * AA579))</f>
        <v>0.125098061110161</v>
      </c>
      <c r="AH579" s="11" t="n">
        <f aca="false">1/AG579</f>
        <v>7.99372900847282</v>
      </c>
      <c r="AI579" s="11" t="n">
        <f aca="false">AH579/27</f>
        <v>0.296064037350845</v>
      </c>
      <c r="AJ579" s="11" t="n">
        <f aca="false">AF579*AI579</f>
        <v>-0.288992963272693</v>
      </c>
      <c r="AK579" s="11" t="s">
        <v>68</v>
      </c>
      <c r="AL579" s="11" t="s">
        <v>69</v>
      </c>
      <c r="AM579" s="11" t="s">
        <v>70</v>
      </c>
      <c r="AN579" s="11" t="s">
        <v>58</v>
      </c>
      <c r="AO579" s="11" t="s">
        <v>59</v>
      </c>
      <c r="AP579" s="11" t="s">
        <v>108</v>
      </c>
      <c r="AQ579" s="11" t="s">
        <v>345</v>
      </c>
    </row>
    <row r="580" customFormat="false" ht="13.8" hidden="false" customHeight="false" outlineLevel="0" collapsed="false">
      <c r="A580" s="11" t="s">
        <v>341</v>
      </c>
      <c r="B580" s="1" t="n">
        <v>52</v>
      </c>
      <c r="C580" s="11" t="s">
        <v>342</v>
      </c>
      <c r="D580" s="11" t="n">
        <v>2013</v>
      </c>
      <c r="E580" s="11" t="s">
        <v>343</v>
      </c>
      <c r="F580" s="11" t="s">
        <v>324</v>
      </c>
      <c r="G580" s="1" t="n">
        <v>9.5</v>
      </c>
      <c r="H580" s="1" t="n">
        <v>1194</v>
      </c>
      <c r="I580" s="1" t="n">
        <f aca="false">(G580 +10) / (H580/1000)</f>
        <v>16.3316582914573</v>
      </c>
      <c r="J580" s="1" t="n">
        <v>5.5</v>
      </c>
      <c r="K580" s="11" t="s">
        <v>102</v>
      </c>
      <c r="L580" s="11" t="s">
        <v>89</v>
      </c>
      <c r="M580" s="11" t="s">
        <v>344</v>
      </c>
      <c r="N580" s="11" t="s">
        <v>77</v>
      </c>
      <c r="O580" s="11" t="s">
        <v>77</v>
      </c>
      <c r="P580" s="11" t="s">
        <v>104</v>
      </c>
      <c r="Q580" s="11" t="s">
        <v>78</v>
      </c>
      <c r="R580" s="11" t="n">
        <v>0.7</v>
      </c>
      <c r="S580" s="11" t="s">
        <v>79</v>
      </c>
      <c r="T580" s="12" t="n">
        <v>39965</v>
      </c>
      <c r="U580" s="11" t="n">
        <v>2.5</v>
      </c>
      <c r="V580" s="11" t="s">
        <v>106</v>
      </c>
      <c r="W580" s="11" t="n">
        <f aca="false">R580*U580</f>
        <v>1.75</v>
      </c>
      <c r="X580" s="13" t="n">
        <v>250.33</v>
      </c>
      <c r="Y580" s="13" t="n">
        <v>52.51</v>
      </c>
      <c r="Z580" s="13" t="n">
        <f aca="false">Y580*SQRT(AA580)</f>
        <v>90.9499879054417</v>
      </c>
      <c r="AA580" s="11" t="n">
        <v>3</v>
      </c>
      <c r="AB580" s="13" t="n">
        <v>119.04</v>
      </c>
      <c r="AC580" s="13" t="n">
        <v>37.63</v>
      </c>
      <c r="AD580" s="13" t="n">
        <f aca="false">AC580*SQRT(AE580)</f>
        <v>65.1770718888168</v>
      </c>
      <c r="AE580" s="11" t="n">
        <v>3</v>
      </c>
      <c r="AF580" s="11" t="n">
        <f aca="false">LN(AB580/X580)</f>
        <v>-0.743320476343363</v>
      </c>
      <c r="AG580" s="11" t="n">
        <f aca="false">((AD580)^2/((AB580)^2 * AE580)) + ((Z580)^2/((X580)^2 * AA580))</f>
        <v>0.143927506149286</v>
      </c>
      <c r="AH580" s="11" t="n">
        <f aca="false">1/AG580</f>
        <v>6.94794224366515</v>
      </c>
      <c r="AI580" s="11" t="n">
        <f aca="false">AH580/27</f>
        <v>0.25733119420982</v>
      </c>
      <c r="AJ580" s="11" t="n">
        <f aca="false">AF580*AI580</f>
        <v>-0.19127954585805</v>
      </c>
      <c r="AK580" s="11" t="s">
        <v>68</v>
      </c>
      <c r="AL580" s="11" t="s">
        <v>69</v>
      </c>
      <c r="AM580" s="11" t="s">
        <v>70</v>
      </c>
      <c r="AN580" s="11" t="s">
        <v>58</v>
      </c>
      <c r="AO580" s="11" t="s">
        <v>59</v>
      </c>
      <c r="AP580" s="11" t="s">
        <v>108</v>
      </c>
      <c r="AQ580" s="11" t="s">
        <v>345</v>
      </c>
    </row>
    <row r="581" customFormat="false" ht="13.8" hidden="false" customHeight="false" outlineLevel="0" collapsed="false">
      <c r="A581" s="11" t="s">
        <v>341</v>
      </c>
      <c r="B581" s="1" t="n">
        <v>52</v>
      </c>
      <c r="C581" s="11" t="s">
        <v>342</v>
      </c>
      <c r="D581" s="11" t="n">
        <v>2013</v>
      </c>
      <c r="E581" s="11" t="s">
        <v>343</v>
      </c>
      <c r="F581" s="11" t="s">
        <v>328</v>
      </c>
      <c r="G581" s="1" t="n">
        <v>9.5</v>
      </c>
      <c r="H581" s="1" t="n">
        <v>1194</v>
      </c>
      <c r="I581" s="1" t="n">
        <f aca="false">(G581 +10) / (H581/1000)</f>
        <v>16.3316582914573</v>
      </c>
      <c r="J581" s="1" t="n">
        <v>5.5</v>
      </c>
      <c r="K581" s="11" t="s">
        <v>102</v>
      </c>
      <c r="L581" s="11" t="s">
        <v>89</v>
      </c>
      <c r="M581" s="11" t="s">
        <v>344</v>
      </c>
      <c r="N581" s="11" t="s">
        <v>77</v>
      </c>
      <c r="O581" s="11" t="s">
        <v>77</v>
      </c>
      <c r="P581" s="11" t="s">
        <v>104</v>
      </c>
      <c r="Q581" s="11" t="s">
        <v>78</v>
      </c>
      <c r="R581" s="11" t="n">
        <v>2.05</v>
      </c>
      <c r="S581" s="11" t="s">
        <v>53</v>
      </c>
      <c r="T581" s="12" t="n">
        <v>39965</v>
      </c>
      <c r="U581" s="11" t="n">
        <v>2.5</v>
      </c>
      <c r="V581" s="11" t="s">
        <v>106</v>
      </c>
      <c r="W581" s="11" t="n">
        <f aca="false">R581*U581</f>
        <v>5.125</v>
      </c>
      <c r="X581" s="13" t="n">
        <v>250.33</v>
      </c>
      <c r="Y581" s="13" t="n">
        <v>52.51</v>
      </c>
      <c r="Z581" s="13" t="n">
        <f aca="false">Y581*SQRT(AA581)</f>
        <v>90.9499879054417</v>
      </c>
      <c r="AA581" s="11" t="n">
        <v>3</v>
      </c>
      <c r="AB581" s="13" t="n">
        <v>57.77</v>
      </c>
      <c r="AC581" s="13" t="n">
        <v>15.75</v>
      </c>
      <c r="AD581" s="13" t="n">
        <f aca="false">AC581*SQRT(AE581)</f>
        <v>27.2798002192098</v>
      </c>
      <c r="AE581" s="11" t="n">
        <v>3</v>
      </c>
      <c r="AF581" s="11" t="n">
        <f aca="false">LN(AB581/X581)</f>
        <v>-1.46631043763497</v>
      </c>
      <c r="AG581" s="11" t="n">
        <f aca="false">((AD581)^2/((AB581)^2 * AE581)) + ((Z581)^2/((X581)^2 * AA581))</f>
        <v>0.118329236756596</v>
      </c>
      <c r="AH581" s="11" t="n">
        <f aca="false">1/AG581</f>
        <v>8.45099679005795</v>
      </c>
      <c r="AI581" s="11" t="n">
        <f aca="false">AH581/27</f>
        <v>0.312999881113257</v>
      </c>
      <c r="AJ581" s="11" t="n">
        <f aca="false">AF581*AI581</f>
        <v>-0.458954992654874</v>
      </c>
      <c r="AK581" s="11" t="s">
        <v>68</v>
      </c>
      <c r="AL581" s="11" t="s">
        <v>69</v>
      </c>
      <c r="AM581" s="11" t="s">
        <v>70</v>
      </c>
      <c r="AN581" s="11" t="s">
        <v>58</v>
      </c>
      <c r="AO581" s="11" t="s">
        <v>59</v>
      </c>
      <c r="AP581" s="11" t="s">
        <v>108</v>
      </c>
      <c r="AQ581" s="11" t="s">
        <v>345</v>
      </c>
    </row>
    <row r="582" customFormat="false" ht="13.8" hidden="false" customHeight="false" outlineLevel="0" collapsed="false">
      <c r="A582" s="11" t="s">
        <v>341</v>
      </c>
      <c r="B582" s="1" t="n">
        <v>52</v>
      </c>
      <c r="C582" s="11" t="s">
        <v>342</v>
      </c>
      <c r="D582" s="11" t="n">
        <v>2013</v>
      </c>
      <c r="E582" s="11" t="s">
        <v>343</v>
      </c>
      <c r="F582" s="11" t="s">
        <v>329</v>
      </c>
      <c r="G582" s="1" t="n">
        <v>9.5</v>
      </c>
      <c r="H582" s="1" t="n">
        <v>1194</v>
      </c>
      <c r="I582" s="1" t="n">
        <f aca="false">(G582 +10) / (H582/1000)</f>
        <v>16.3316582914573</v>
      </c>
      <c r="J582" s="1" t="n">
        <v>5.5</v>
      </c>
      <c r="K582" s="11" t="s">
        <v>102</v>
      </c>
      <c r="L582" s="11" t="s">
        <v>89</v>
      </c>
      <c r="M582" s="11" t="s">
        <v>344</v>
      </c>
      <c r="N582" s="11" t="s">
        <v>77</v>
      </c>
      <c r="O582" s="11" t="s">
        <v>77</v>
      </c>
      <c r="P582" s="11" t="s">
        <v>104</v>
      </c>
      <c r="Q582" s="11" t="s">
        <v>78</v>
      </c>
      <c r="R582" s="11" t="n">
        <v>2.7</v>
      </c>
      <c r="S582" s="11" t="s">
        <v>53</v>
      </c>
      <c r="T582" s="12" t="n">
        <v>39965</v>
      </c>
      <c r="U582" s="11" t="n">
        <v>2.5</v>
      </c>
      <c r="V582" s="11" t="s">
        <v>106</v>
      </c>
      <c r="W582" s="11" t="n">
        <f aca="false">R582*U582</f>
        <v>6.75</v>
      </c>
      <c r="X582" s="13" t="n">
        <v>250.33</v>
      </c>
      <c r="Y582" s="13" t="n">
        <v>52.51</v>
      </c>
      <c r="Z582" s="13" t="n">
        <f aca="false">Y582*SQRT(AA582)</f>
        <v>90.9499879054417</v>
      </c>
      <c r="AA582" s="11" t="n">
        <v>3</v>
      </c>
      <c r="AB582" s="13" t="n">
        <v>192.56</v>
      </c>
      <c r="AC582" s="13" t="n">
        <v>65.65</v>
      </c>
      <c r="AD582" s="13" t="n">
        <f aca="false">AC582*SQRT(AE582)</f>
        <v>113.709135516897</v>
      </c>
      <c r="AE582" s="11" t="n">
        <v>3</v>
      </c>
      <c r="AF582" s="11" t="n">
        <f aca="false">LN(AB582/X582)</f>
        <v>-0.262372253953328</v>
      </c>
      <c r="AG582" s="11" t="n">
        <f aca="false">((AD582)^2/((AB582)^2 * AE582)) + ((Z582)^2/((X582)^2 * AA582))</f>
        <v>0.16023566685398</v>
      </c>
      <c r="AH582" s="11" t="n">
        <f aca="false">1/AG582</f>
        <v>6.24080780286753</v>
      </c>
      <c r="AI582" s="11" t="n">
        <f aca="false">AH582/27</f>
        <v>0.231141029735834</v>
      </c>
      <c r="AJ582" s="11" t="n">
        <f aca="false">AF582*AI582</f>
        <v>-0.0606449929528841</v>
      </c>
      <c r="AK582" s="11" t="s">
        <v>68</v>
      </c>
      <c r="AL582" s="11" t="s">
        <v>69</v>
      </c>
      <c r="AM582" s="11" t="s">
        <v>70</v>
      </c>
      <c r="AN582" s="11" t="s">
        <v>58</v>
      </c>
      <c r="AO582" s="11" t="s">
        <v>59</v>
      </c>
      <c r="AP582" s="11" t="s">
        <v>108</v>
      </c>
      <c r="AQ582" s="11" t="s">
        <v>345</v>
      </c>
    </row>
    <row r="583" customFormat="false" ht="13.8" hidden="false" customHeight="false" outlineLevel="0" collapsed="false">
      <c r="A583" s="11" t="s">
        <v>341</v>
      </c>
      <c r="B583" s="1" t="n">
        <v>52</v>
      </c>
      <c r="C583" s="11" t="s">
        <v>342</v>
      </c>
      <c r="D583" s="11" t="n">
        <v>2013</v>
      </c>
      <c r="E583" s="11" t="s">
        <v>343</v>
      </c>
      <c r="F583" s="11" t="s">
        <v>346</v>
      </c>
      <c r="G583" s="1" t="n">
        <v>9.5</v>
      </c>
      <c r="H583" s="1" t="n">
        <v>1194</v>
      </c>
      <c r="I583" s="1" t="n">
        <f aca="false">(G583 +10) / (H583/1000)</f>
        <v>16.3316582914573</v>
      </c>
      <c r="J583" s="1" t="n">
        <v>5.5</v>
      </c>
      <c r="K583" s="11" t="s">
        <v>102</v>
      </c>
      <c r="L583" s="11" t="s">
        <v>89</v>
      </c>
      <c r="M583" s="11" t="s">
        <v>344</v>
      </c>
      <c r="N583" s="11" t="s">
        <v>77</v>
      </c>
      <c r="O583" s="11" t="s">
        <v>50</v>
      </c>
      <c r="P583" s="11" t="s">
        <v>104</v>
      </c>
      <c r="Q583" s="11" t="s">
        <v>78</v>
      </c>
      <c r="R583" s="11" t="n">
        <v>0.7</v>
      </c>
      <c r="S583" s="11" t="s">
        <v>79</v>
      </c>
      <c r="T583" s="12" t="n">
        <v>39965</v>
      </c>
      <c r="U583" s="11" t="n">
        <v>2.5</v>
      </c>
      <c r="V583" s="11" t="s">
        <v>106</v>
      </c>
      <c r="W583" s="11" t="n">
        <f aca="false">R583*U583</f>
        <v>1.75</v>
      </c>
      <c r="X583" s="14" t="n">
        <v>386.87</v>
      </c>
      <c r="Y583" s="14" t="n">
        <v>245.95</v>
      </c>
      <c r="Z583" s="13" t="n">
        <f aca="false">Y583*SQRT(AA583)</f>
        <v>425.997896121565</v>
      </c>
      <c r="AA583" s="15" t="n">
        <v>3</v>
      </c>
      <c r="AB583" s="13" t="n">
        <v>358.86</v>
      </c>
      <c r="AC583" s="13" t="n">
        <v>183.81</v>
      </c>
      <c r="AD583" s="13" t="n">
        <f aca="false">AC583*SQRT(AE583)</f>
        <v>318.368258939235</v>
      </c>
      <c r="AE583" s="11" t="n">
        <v>3</v>
      </c>
      <c r="AF583" s="11" t="n">
        <f aca="false">LN(AB583/X583)</f>
        <v>-0.075156378999741</v>
      </c>
      <c r="AG583" s="11" t="n">
        <f aca="false">((AD583)^2/((AB583)^2 * AE583)) + ((Z583)^2/((X583)^2 * AA583))</f>
        <v>0.666523795676644</v>
      </c>
      <c r="AH583" s="11" t="n">
        <f aca="false">1/AG583</f>
        <v>1.50032152863322</v>
      </c>
      <c r="AI583" s="11" t="n">
        <f aca="false">AH583/27</f>
        <v>0.0555674640234527</v>
      </c>
      <c r="AJ583" s="11" t="n">
        <f aca="false">AF583*AI583</f>
        <v>-0.00417624938620108</v>
      </c>
      <c r="AK583" s="11" t="s">
        <v>68</v>
      </c>
      <c r="AL583" s="11" t="s">
        <v>69</v>
      </c>
      <c r="AM583" s="11" t="s">
        <v>70</v>
      </c>
      <c r="AN583" s="11" t="s">
        <v>58</v>
      </c>
      <c r="AO583" s="11" t="s">
        <v>59</v>
      </c>
      <c r="AP583" s="11" t="s">
        <v>108</v>
      </c>
      <c r="AQ583" s="11" t="s">
        <v>345</v>
      </c>
    </row>
    <row r="584" customFormat="false" ht="13.8" hidden="false" customHeight="false" outlineLevel="0" collapsed="false">
      <c r="A584" s="11" t="s">
        <v>341</v>
      </c>
      <c r="B584" s="1" t="n">
        <v>52</v>
      </c>
      <c r="C584" s="11" t="s">
        <v>342</v>
      </c>
      <c r="D584" s="11" t="n">
        <v>2013</v>
      </c>
      <c r="E584" s="11" t="s">
        <v>343</v>
      </c>
      <c r="F584" s="11" t="s">
        <v>347</v>
      </c>
      <c r="G584" s="1" t="n">
        <v>9.5</v>
      </c>
      <c r="H584" s="1" t="n">
        <v>1194</v>
      </c>
      <c r="I584" s="1" t="n">
        <f aca="false">(G584 +10) / (H584/1000)</f>
        <v>16.3316582914573</v>
      </c>
      <c r="J584" s="1" t="n">
        <v>5.5</v>
      </c>
      <c r="K584" s="11" t="s">
        <v>102</v>
      </c>
      <c r="L584" s="11" t="s">
        <v>89</v>
      </c>
      <c r="M584" s="11" t="s">
        <v>344</v>
      </c>
      <c r="N584" s="11" t="s">
        <v>77</v>
      </c>
      <c r="O584" s="11" t="s">
        <v>77</v>
      </c>
      <c r="P584" s="11" t="s">
        <v>104</v>
      </c>
      <c r="Q584" s="11" t="s">
        <v>78</v>
      </c>
      <c r="R584" s="11" t="n">
        <v>0.7</v>
      </c>
      <c r="S584" s="11" t="s">
        <v>79</v>
      </c>
      <c r="T584" s="12" t="n">
        <v>39965</v>
      </c>
      <c r="U584" s="11" t="n">
        <v>2.5</v>
      </c>
      <c r="V584" s="11" t="s">
        <v>106</v>
      </c>
      <c r="W584" s="11" t="n">
        <f aca="false">R584*U584</f>
        <v>1.75</v>
      </c>
      <c r="X584" s="14" t="n">
        <v>360.61</v>
      </c>
      <c r="Y584" s="14" t="n">
        <v>75.28</v>
      </c>
      <c r="Z584" s="13" t="n">
        <f aca="false">Y584*SQRT(AA584)</f>
        <v>130.388784793785</v>
      </c>
      <c r="AA584" s="15" t="n">
        <v>3</v>
      </c>
      <c r="AB584" s="13" t="n">
        <v>295.84</v>
      </c>
      <c r="AC584" s="13" t="n">
        <v>19.26</v>
      </c>
      <c r="AD584" s="13" t="n">
        <f aca="false">AC584*SQRT(AE584)</f>
        <v>33.3592985537767</v>
      </c>
      <c r="AE584" s="11" t="n">
        <v>3</v>
      </c>
      <c r="AF584" s="11" t="n">
        <f aca="false">LN(AB584/X584)</f>
        <v>-0.197978274304403</v>
      </c>
      <c r="AG584" s="11" t="n">
        <f aca="false">((AD584)^2/((AB584)^2 * AE584)) + ((Z584)^2/((X584)^2 * AA584))</f>
        <v>0.0478180142232007</v>
      </c>
      <c r="AH584" s="11" t="n">
        <f aca="false">1/AG584</f>
        <v>20.9126208238654</v>
      </c>
      <c r="AI584" s="11" t="n">
        <f aca="false">AH584/27</f>
        <v>0.774541511995016</v>
      </c>
      <c r="AJ584" s="11" t="n">
        <f aca="false">AF584*AI584</f>
        <v>-0.153342391921896</v>
      </c>
      <c r="AK584" s="11" t="s">
        <v>68</v>
      </c>
      <c r="AL584" s="11" t="s">
        <v>69</v>
      </c>
      <c r="AM584" s="11" t="s">
        <v>70</v>
      </c>
      <c r="AN584" s="11" t="s">
        <v>58</v>
      </c>
      <c r="AO584" s="11" t="s">
        <v>59</v>
      </c>
      <c r="AP584" s="11" t="s">
        <v>108</v>
      </c>
      <c r="AQ584" s="11" t="s">
        <v>345</v>
      </c>
    </row>
    <row r="585" customFormat="false" ht="13.8" hidden="false" customHeight="false" outlineLevel="0" collapsed="false">
      <c r="A585" s="11" t="s">
        <v>341</v>
      </c>
      <c r="B585" s="1" t="n">
        <v>52</v>
      </c>
      <c r="C585" s="11" t="s">
        <v>342</v>
      </c>
      <c r="D585" s="11" t="n">
        <v>2013</v>
      </c>
      <c r="E585" s="11" t="s">
        <v>343</v>
      </c>
      <c r="F585" s="11" t="s">
        <v>348</v>
      </c>
      <c r="G585" s="1" t="n">
        <v>9.5</v>
      </c>
      <c r="H585" s="1" t="n">
        <v>1194</v>
      </c>
      <c r="I585" s="1" t="n">
        <f aca="false">(G585 +10) / (H585/1000)</f>
        <v>16.3316582914573</v>
      </c>
      <c r="J585" s="1" t="n">
        <v>5.5</v>
      </c>
      <c r="K585" s="11" t="s">
        <v>102</v>
      </c>
      <c r="L585" s="11" t="s">
        <v>89</v>
      </c>
      <c r="M585" s="11" t="s">
        <v>344</v>
      </c>
      <c r="N585" s="11" t="s">
        <v>77</v>
      </c>
      <c r="O585" s="11" t="s">
        <v>50</v>
      </c>
      <c r="P585" s="11" t="s">
        <v>104</v>
      </c>
      <c r="Q585" s="11" t="s">
        <v>78</v>
      </c>
      <c r="R585" s="11" t="n">
        <v>2.05</v>
      </c>
      <c r="S585" s="11" t="s">
        <v>53</v>
      </c>
      <c r="T585" s="12" t="n">
        <v>39965</v>
      </c>
      <c r="U585" s="11" t="n">
        <v>2.5</v>
      </c>
      <c r="V585" s="11" t="s">
        <v>106</v>
      </c>
      <c r="W585" s="11" t="n">
        <f aca="false">R585*U585</f>
        <v>5.125</v>
      </c>
      <c r="X585" s="14" t="n">
        <v>386.87</v>
      </c>
      <c r="Y585" s="14" t="n">
        <v>245.95</v>
      </c>
      <c r="Z585" s="13" t="n">
        <f aca="false">Y585*SQRT(AA585)</f>
        <v>425.997896121565</v>
      </c>
      <c r="AA585" s="15" t="n">
        <v>3</v>
      </c>
      <c r="AB585" s="13" t="n">
        <v>157.55</v>
      </c>
      <c r="AC585" s="13" t="n">
        <v>28.01</v>
      </c>
      <c r="AD585" s="13" t="n">
        <f aca="false">AC585*SQRT(AE585)</f>
        <v>48.5147431200042</v>
      </c>
      <c r="AE585" s="11" t="n">
        <v>3</v>
      </c>
      <c r="AF585" s="11" t="n">
        <f aca="false">LN(AB585/X585)</f>
        <v>-0.898345851080978</v>
      </c>
      <c r="AG585" s="11" t="n">
        <f aca="false">((AD585)^2/((AB585)^2 * AE585)) + ((Z585)^2/((X585)^2 * AA585))</f>
        <v>0.435776954934646</v>
      </c>
      <c r="AH585" s="11" t="n">
        <f aca="false">1/AG585</f>
        <v>2.29475191075666</v>
      </c>
      <c r="AI585" s="11" t="n">
        <f aca="false">AH585/27</f>
        <v>0.0849908115095061</v>
      </c>
      <c r="AJ585" s="11" t="n">
        <f aca="false">AF585*AI585</f>
        <v>-0.0763511428995702</v>
      </c>
      <c r="AK585" s="11" t="s">
        <v>68</v>
      </c>
      <c r="AL585" s="11" t="s">
        <v>69</v>
      </c>
      <c r="AM585" s="11" t="s">
        <v>70</v>
      </c>
      <c r="AN585" s="11" t="s">
        <v>58</v>
      </c>
      <c r="AO585" s="11" t="s">
        <v>59</v>
      </c>
      <c r="AP585" s="11" t="s">
        <v>108</v>
      </c>
      <c r="AQ585" s="11" t="s">
        <v>345</v>
      </c>
    </row>
    <row r="586" customFormat="false" ht="13.8" hidden="false" customHeight="false" outlineLevel="0" collapsed="false">
      <c r="A586" s="11" t="s">
        <v>341</v>
      </c>
      <c r="B586" s="1" t="n">
        <v>52</v>
      </c>
      <c r="C586" s="11" t="s">
        <v>342</v>
      </c>
      <c r="D586" s="11" t="n">
        <v>2013</v>
      </c>
      <c r="E586" s="11" t="s">
        <v>343</v>
      </c>
      <c r="F586" s="11" t="s">
        <v>349</v>
      </c>
      <c r="G586" s="1" t="n">
        <v>9.5</v>
      </c>
      <c r="H586" s="1" t="n">
        <v>1194</v>
      </c>
      <c r="I586" s="1" t="n">
        <f aca="false">(G586 +10) / (H586/1000)</f>
        <v>16.3316582914573</v>
      </c>
      <c r="J586" s="1" t="n">
        <v>5.5</v>
      </c>
      <c r="K586" s="11" t="s">
        <v>102</v>
      </c>
      <c r="L586" s="11" t="s">
        <v>89</v>
      </c>
      <c r="M586" s="11" t="s">
        <v>344</v>
      </c>
      <c r="N586" s="11" t="s">
        <v>77</v>
      </c>
      <c r="O586" s="11" t="s">
        <v>77</v>
      </c>
      <c r="P586" s="11" t="s">
        <v>104</v>
      </c>
      <c r="Q586" s="11" t="s">
        <v>78</v>
      </c>
      <c r="R586" s="11" t="n">
        <v>2.05</v>
      </c>
      <c r="S586" s="11" t="s">
        <v>53</v>
      </c>
      <c r="T586" s="12" t="n">
        <v>39965</v>
      </c>
      <c r="U586" s="11" t="n">
        <v>2.5</v>
      </c>
      <c r="V586" s="11" t="s">
        <v>106</v>
      </c>
      <c r="W586" s="11" t="n">
        <f aca="false">R586*U586</f>
        <v>5.125</v>
      </c>
      <c r="X586" s="14" t="n">
        <v>360.61</v>
      </c>
      <c r="Y586" s="14" t="n">
        <v>75.28</v>
      </c>
      <c r="Z586" s="13" t="n">
        <f aca="false">Y586*SQRT(AA586)</f>
        <v>130.388784793785</v>
      </c>
      <c r="AA586" s="15" t="n">
        <v>3</v>
      </c>
      <c r="AB586" s="13" t="n">
        <v>204.81</v>
      </c>
      <c r="AC586" s="13" t="n">
        <v>119.04</v>
      </c>
      <c r="AD586" s="13" t="n">
        <f aca="false">AC586*SQRT(AE586)</f>
        <v>206.183328132999</v>
      </c>
      <c r="AE586" s="11" t="n">
        <v>3</v>
      </c>
      <c r="AF586" s="11" t="n">
        <f aca="false">LN(AB586/X586)</f>
        <v>-0.565714321844919</v>
      </c>
      <c r="AG586" s="11" t="n">
        <f aca="false">((AD586)^2/((AB586)^2 * AE586)) + ((Z586)^2/((X586)^2 * AA586))</f>
        <v>0.381398216691437</v>
      </c>
      <c r="AH586" s="11" t="n">
        <f aca="false">1/AG586</f>
        <v>2.6219315042289</v>
      </c>
      <c r="AI586" s="11" t="n">
        <f aca="false">AH586/27</f>
        <v>0.0971085742307001</v>
      </c>
      <c r="AJ586" s="11" t="n">
        <f aca="false">AF586*AI586</f>
        <v>-0.0549357112162475</v>
      </c>
      <c r="AK586" s="11" t="s">
        <v>68</v>
      </c>
      <c r="AL586" s="11" t="s">
        <v>69</v>
      </c>
      <c r="AM586" s="11" t="s">
        <v>70</v>
      </c>
      <c r="AN586" s="11" t="s">
        <v>58</v>
      </c>
      <c r="AO586" s="11" t="s">
        <v>59</v>
      </c>
      <c r="AP586" s="11" t="s">
        <v>108</v>
      </c>
      <c r="AQ586" s="11" t="s">
        <v>345</v>
      </c>
    </row>
    <row r="587" customFormat="false" ht="13.8" hidden="false" customHeight="false" outlineLevel="0" collapsed="false">
      <c r="A587" s="11" t="s">
        <v>341</v>
      </c>
      <c r="B587" s="1" t="n">
        <v>52</v>
      </c>
      <c r="C587" s="11" t="s">
        <v>342</v>
      </c>
      <c r="D587" s="11" t="n">
        <v>2013</v>
      </c>
      <c r="E587" s="11" t="s">
        <v>343</v>
      </c>
      <c r="F587" s="11" t="s">
        <v>350</v>
      </c>
      <c r="G587" s="1" t="n">
        <v>9.5</v>
      </c>
      <c r="H587" s="1" t="n">
        <v>1194</v>
      </c>
      <c r="I587" s="1" t="n">
        <f aca="false">(G587 +10) / (H587/1000)</f>
        <v>16.3316582914573</v>
      </c>
      <c r="J587" s="1" t="n">
        <v>5.5</v>
      </c>
      <c r="K587" s="11" t="s">
        <v>102</v>
      </c>
      <c r="L587" s="11" t="s">
        <v>89</v>
      </c>
      <c r="M587" s="11" t="s">
        <v>344</v>
      </c>
      <c r="N587" s="11" t="s">
        <v>77</v>
      </c>
      <c r="O587" s="11" t="s">
        <v>50</v>
      </c>
      <c r="P587" s="11" t="s">
        <v>104</v>
      </c>
      <c r="Q587" s="11" t="s">
        <v>78</v>
      </c>
      <c r="R587" s="11" t="n">
        <v>2.7</v>
      </c>
      <c r="S587" s="11" t="s">
        <v>53</v>
      </c>
      <c r="T587" s="12" t="n">
        <v>39965</v>
      </c>
      <c r="U587" s="11" t="n">
        <v>2.5</v>
      </c>
      <c r="V587" s="11" t="s">
        <v>106</v>
      </c>
      <c r="W587" s="11" t="n">
        <f aca="false">R587*U587</f>
        <v>6.75</v>
      </c>
      <c r="X587" s="14" t="n">
        <v>386.87</v>
      </c>
      <c r="Y587" s="14" t="n">
        <v>245.95</v>
      </c>
      <c r="Z587" s="13" t="n">
        <f aca="false">Y587*SQRT(AA587)</f>
        <v>425.997896121565</v>
      </c>
      <c r="AA587" s="15" t="n">
        <v>3</v>
      </c>
      <c r="AB587" s="13" t="n">
        <v>581.18</v>
      </c>
      <c r="AC587" s="13" t="n">
        <v>196.06</v>
      </c>
      <c r="AD587" s="13" t="n">
        <f aca="false">AC587*SQRT(AE587)</f>
        <v>339.585881331954</v>
      </c>
      <c r="AE587" s="11" t="n">
        <v>3</v>
      </c>
      <c r="AF587" s="11" t="n">
        <f aca="false">LN(AB587/X587)</f>
        <v>0.40697180025749</v>
      </c>
      <c r="AG587" s="11" t="n">
        <f aca="false">((AD587)^2/((AB587)^2 * AE587)) + ((Z587)^2/((X587)^2 * AA587))</f>
        <v>0.517973285923596</v>
      </c>
      <c r="AH587" s="11" t="n">
        <f aca="false">1/AG587</f>
        <v>1.93060149466377</v>
      </c>
      <c r="AI587" s="11" t="n">
        <f aca="false">AH587/27</f>
        <v>0.0715037590616212</v>
      </c>
      <c r="AJ587" s="11" t="n">
        <f aca="false">AF587*AI587</f>
        <v>0.0291000135504858</v>
      </c>
      <c r="AK587" s="11" t="s">
        <v>68</v>
      </c>
      <c r="AL587" s="11" t="s">
        <v>69</v>
      </c>
      <c r="AM587" s="11" t="s">
        <v>70</v>
      </c>
      <c r="AN587" s="11" t="s">
        <v>58</v>
      </c>
      <c r="AO587" s="11" t="s">
        <v>59</v>
      </c>
      <c r="AP587" s="11" t="s">
        <v>108</v>
      </c>
      <c r="AQ587" s="11" t="s">
        <v>345</v>
      </c>
    </row>
    <row r="588" customFormat="false" ht="13.8" hidden="false" customHeight="false" outlineLevel="0" collapsed="false">
      <c r="A588" s="11" t="s">
        <v>341</v>
      </c>
      <c r="B588" s="1" t="n">
        <v>52</v>
      </c>
      <c r="C588" s="11" t="s">
        <v>342</v>
      </c>
      <c r="D588" s="11" t="n">
        <v>2013</v>
      </c>
      <c r="E588" s="11" t="s">
        <v>343</v>
      </c>
      <c r="F588" s="11" t="s">
        <v>351</v>
      </c>
      <c r="G588" s="1" t="n">
        <v>9.5</v>
      </c>
      <c r="H588" s="1" t="n">
        <v>1194</v>
      </c>
      <c r="I588" s="1" t="n">
        <f aca="false">(G588 +10) / (H588/1000)</f>
        <v>16.3316582914573</v>
      </c>
      <c r="J588" s="1" t="n">
        <v>5.5</v>
      </c>
      <c r="K588" s="11" t="s">
        <v>102</v>
      </c>
      <c r="L588" s="11" t="s">
        <v>89</v>
      </c>
      <c r="M588" s="11" t="s">
        <v>344</v>
      </c>
      <c r="N588" s="11" t="s">
        <v>77</v>
      </c>
      <c r="O588" s="11" t="s">
        <v>77</v>
      </c>
      <c r="P588" s="11" t="s">
        <v>104</v>
      </c>
      <c r="Q588" s="11" t="s">
        <v>78</v>
      </c>
      <c r="R588" s="11" t="n">
        <v>2.7</v>
      </c>
      <c r="S588" s="11" t="s">
        <v>53</v>
      </c>
      <c r="T588" s="12" t="n">
        <v>39965</v>
      </c>
      <c r="U588" s="11" t="n">
        <v>2.5</v>
      </c>
      <c r="V588" s="11" t="s">
        <v>106</v>
      </c>
      <c r="W588" s="11" t="n">
        <f aca="false">R588*U588</f>
        <v>6.75</v>
      </c>
      <c r="X588" s="14" t="n">
        <v>360.61</v>
      </c>
      <c r="Y588" s="14" t="n">
        <v>75.28</v>
      </c>
      <c r="Z588" s="13" t="n">
        <f aca="false">Y588*SQRT(AA588)</f>
        <v>130.388784793785</v>
      </c>
      <c r="AA588" s="15" t="n">
        <v>3</v>
      </c>
      <c r="AB588" s="13" t="n">
        <v>241.58</v>
      </c>
      <c r="AC588" s="13" t="n">
        <v>52.51</v>
      </c>
      <c r="AD588" s="13" t="n">
        <f aca="false">AC588*SQRT(AE588)</f>
        <v>90.9499879054417</v>
      </c>
      <c r="AE588" s="11" t="n">
        <v>3</v>
      </c>
      <c r="AF588" s="11" t="n">
        <f aca="false">LN(AB588/X588)</f>
        <v>-0.400596360766086</v>
      </c>
      <c r="AG588" s="11" t="n">
        <f aca="false">((AD588)^2/((AB588)^2 * AE588)) + ((Z588)^2/((X588)^2 * AA588))</f>
        <v>0.0908253227643693</v>
      </c>
      <c r="AH588" s="11" t="n">
        <f aca="false">1/AG588</f>
        <v>11.0101452938882</v>
      </c>
      <c r="AI588" s="11" t="n">
        <f aca="false">AH588/27</f>
        <v>0.407783159032897</v>
      </c>
      <c r="AJ588" s="11" t="n">
        <f aca="false">AF588*AI588</f>
        <v>-0.163356449490277</v>
      </c>
      <c r="AK588" s="11" t="s">
        <v>68</v>
      </c>
      <c r="AL588" s="11" t="s">
        <v>69</v>
      </c>
      <c r="AM588" s="11" t="s">
        <v>70</v>
      </c>
      <c r="AN588" s="11" t="s">
        <v>58</v>
      </c>
      <c r="AO588" s="11" t="s">
        <v>59</v>
      </c>
      <c r="AP588" s="11" t="s">
        <v>108</v>
      </c>
      <c r="AQ588" s="11" t="s">
        <v>345</v>
      </c>
    </row>
    <row r="589" customFormat="false" ht="13.8" hidden="false" customHeight="false" outlineLevel="0" collapsed="false">
      <c r="A589" s="11" t="s">
        <v>352</v>
      </c>
      <c r="B589" s="1" t="n">
        <v>53</v>
      </c>
      <c r="C589" s="11" t="s">
        <v>277</v>
      </c>
      <c r="D589" s="11" t="n">
        <v>2013</v>
      </c>
      <c r="E589" s="11" t="s">
        <v>353</v>
      </c>
      <c r="F589" s="11" t="s">
        <v>46</v>
      </c>
      <c r="G589" s="1" t="n">
        <v>2.1</v>
      </c>
      <c r="H589" s="1" t="n">
        <v>385.5</v>
      </c>
      <c r="I589" s="1" t="n">
        <f aca="false">(G589 +10) / (H589/1000)</f>
        <v>31.3878080415045</v>
      </c>
      <c r="J589" s="1" t="n">
        <v>7.7</v>
      </c>
      <c r="K589" s="11" t="s">
        <v>74</v>
      </c>
      <c r="L589" s="11" t="s">
        <v>89</v>
      </c>
      <c r="M589" s="11" t="s">
        <v>306</v>
      </c>
      <c r="N589" s="11" t="s">
        <v>77</v>
      </c>
      <c r="O589" s="11" t="s">
        <v>77</v>
      </c>
      <c r="P589" s="11" t="s">
        <v>91</v>
      </c>
      <c r="Q589" s="11" t="s">
        <v>78</v>
      </c>
      <c r="R589" s="11" t="n">
        <v>0.98</v>
      </c>
      <c r="S589" s="11" t="s">
        <v>79</v>
      </c>
      <c r="T589" s="16" t="n">
        <v>40391</v>
      </c>
      <c r="U589" s="11" t="n">
        <v>5</v>
      </c>
      <c r="V589" s="11" t="s">
        <v>54</v>
      </c>
      <c r="W589" s="11" t="n">
        <f aca="false">R589*U589</f>
        <v>4.9</v>
      </c>
      <c r="X589" s="13" t="n">
        <v>717.05</v>
      </c>
      <c r="Y589" s="13" t="n">
        <v>52.27</v>
      </c>
      <c r="Z589" s="13" t="n">
        <f aca="false">Y589*SQRT(AA589)</f>
        <v>128.034828855277</v>
      </c>
      <c r="AA589" s="11" t="n">
        <v>6</v>
      </c>
      <c r="AB589" s="2" t="n">
        <v>764.77</v>
      </c>
      <c r="AC589" s="2" t="n">
        <v>29.5500000000001</v>
      </c>
      <c r="AD589" s="13" t="n">
        <f aca="false">AC589*SQRT(AE589)</f>
        <v>72.3824218992431</v>
      </c>
      <c r="AE589" s="11" t="n">
        <v>6</v>
      </c>
      <c r="AF589" s="11" t="n">
        <f aca="false">LN(AB589/X589)</f>
        <v>0.0644295618511904</v>
      </c>
      <c r="AG589" s="11" t="n">
        <f aca="false">((AD589)^2/((AB589)^2 * AE589)) + ((Z589)^2/((X589)^2 * AA589))</f>
        <v>0.0068067887733228</v>
      </c>
      <c r="AH589" s="11" t="n">
        <f aca="false">1/AG589</f>
        <v>146.9121539248</v>
      </c>
      <c r="AI589" s="11" t="n">
        <f aca="false">AH589/4</f>
        <v>36.7280384812</v>
      </c>
      <c r="AJ589" s="11" t="n">
        <f aca="false">AF589*AI589</f>
        <v>2.36637142699738</v>
      </c>
      <c r="AK589" s="11" t="s">
        <v>134</v>
      </c>
      <c r="AL589" s="11" t="s">
        <v>69</v>
      </c>
      <c r="AM589" s="11" t="s">
        <v>70</v>
      </c>
      <c r="AN589" s="11" t="s">
        <v>58</v>
      </c>
      <c r="AO589" s="11" t="s">
        <v>141</v>
      </c>
      <c r="AP589" s="11" t="s">
        <v>283</v>
      </c>
      <c r="AQ589" s="11" t="s">
        <v>354</v>
      </c>
    </row>
    <row r="590" customFormat="false" ht="13.8" hidden="false" customHeight="false" outlineLevel="0" collapsed="false">
      <c r="A590" s="11" t="s">
        <v>352</v>
      </c>
      <c r="B590" s="1" t="n">
        <v>53</v>
      </c>
      <c r="C590" s="11" t="s">
        <v>277</v>
      </c>
      <c r="D590" s="11" t="n">
        <v>2013</v>
      </c>
      <c r="E590" s="11" t="s">
        <v>353</v>
      </c>
      <c r="F590" s="11" t="s">
        <v>136</v>
      </c>
      <c r="G590" s="1" t="n">
        <v>2.1</v>
      </c>
      <c r="H590" s="1" t="n">
        <v>385.5</v>
      </c>
      <c r="I590" s="1" t="n">
        <f aca="false">(G590 +10) / (H590/1000)</f>
        <v>31.3878080415045</v>
      </c>
      <c r="J590" s="1" t="n">
        <v>7.7</v>
      </c>
      <c r="K590" s="11" t="s">
        <v>74</v>
      </c>
      <c r="L590" s="11" t="s">
        <v>89</v>
      </c>
      <c r="M590" s="11" t="s">
        <v>306</v>
      </c>
      <c r="N590" s="11" t="s">
        <v>77</v>
      </c>
      <c r="O590" s="11" t="s">
        <v>50</v>
      </c>
      <c r="P590" s="11" t="s">
        <v>91</v>
      </c>
      <c r="Q590" s="11" t="s">
        <v>78</v>
      </c>
      <c r="R590" s="11" t="n">
        <v>0.98</v>
      </c>
      <c r="S590" s="11" t="s">
        <v>79</v>
      </c>
      <c r="T590" s="16" t="n">
        <v>40391</v>
      </c>
      <c r="U590" s="11" t="n">
        <v>5</v>
      </c>
      <c r="V590" s="11" t="s">
        <v>54</v>
      </c>
      <c r="W590" s="11" t="n">
        <f aca="false">R590*U590</f>
        <v>4.9</v>
      </c>
      <c r="X590" s="25" t="n">
        <v>892.05</v>
      </c>
      <c r="Y590" s="25" t="n">
        <v>65.9000000000001</v>
      </c>
      <c r="Z590" s="13" t="n">
        <f aca="false">Y590*SQRT(AA590)</f>
        <v>161.421374049412</v>
      </c>
      <c r="AA590" s="15" t="n">
        <v>6</v>
      </c>
      <c r="AB590" s="2" t="n">
        <v>889.77</v>
      </c>
      <c r="AC590" s="2" t="n">
        <v>40.91</v>
      </c>
      <c r="AD590" s="13" t="n">
        <f aca="false">AC590*SQRT(AE590)</f>
        <v>100.20862537726</v>
      </c>
      <c r="AE590" s="11" t="n">
        <v>6</v>
      </c>
      <c r="AF590" s="11" t="n">
        <f aca="false">LN(AB590/X590)</f>
        <v>-0.00255918245882152</v>
      </c>
      <c r="AG590" s="11" t="n">
        <f aca="false">((AD590)^2/((AB590)^2 * AE590)) + ((Z590)^2/((X590)^2 * AA590))</f>
        <v>0.0075714760310653</v>
      </c>
      <c r="AH590" s="11" t="n">
        <f aca="false">1/AG590</f>
        <v>132.074643820711</v>
      </c>
      <c r="AI590" s="11" t="n">
        <f aca="false">AH590/4</f>
        <v>33.0186609551777</v>
      </c>
      <c r="AJ590" s="11" t="n">
        <f aca="false">AF590*AI590</f>
        <v>-0.0845007779302659</v>
      </c>
      <c r="AK590" s="11" t="s">
        <v>134</v>
      </c>
      <c r="AL590" s="11" t="s">
        <v>69</v>
      </c>
      <c r="AM590" s="11" t="s">
        <v>70</v>
      </c>
      <c r="AN590" s="11" t="s">
        <v>58</v>
      </c>
      <c r="AO590" s="11" t="s">
        <v>141</v>
      </c>
      <c r="AP590" s="11" t="s">
        <v>283</v>
      </c>
      <c r="AQ590" s="11" t="s">
        <v>354</v>
      </c>
    </row>
    <row r="591" customFormat="false" ht="13.8" hidden="false" customHeight="false" outlineLevel="0" collapsed="false">
      <c r="A591" s="11" t="s">
        <v>352</v>
      </c>
      <c r="B591" s="1" t="n">
        <v>53</v>
      </c>
      <c r="C591" s="11" t="s">
        <v>277</v>
      </c>
      <c r="D591" s="11" t="n">
        <v>2013</v>
      </c>
      <c r="E591" s="11" t="s">
        <v>353</v>
      </c>
      <c r="F591" s="11" t="s">
        <v>46</v>
      </c>
      <c r="G591" s="1" t="n">
        <v>2.1</v>
      </c>
      <c r="H591" s="1" t="n">
        <v>385.5</v>
      </c>
      <c r="I591" s="1" t="n">
        <f aca="false">(G591 +10) / (H591/1000)</f>
        <v>31.3878080415045</v>
      </c>
      <c r="J591" s="1" t="n">
        <v>7.7</v>
      </c>
      <c r="K591" s="11" t="s">
        <v>74</v>
      </c>
      <c r="L591" s="11" t="s">
        <v>89</v>
      </c>
      <c r="M591" s="11" t="s">
        <v>306</v>
      </c>
      <c r="N591" s="11" t="s">
        <v>77</v>
      </c>
      <c r="O591" s="11" t="s">
        <v>77</v>
      </c>
      <c r="P591" s="11" t="s">
        <v>91</v>
      </c>
      <c r="Q591" s="11" t="s">
        <v>78</v>
      </c>
      <c r="R591" s="11" t="n">
        <v>0.98</v>
      </c>
      <c r="S591" s="11" t="s">
        <v>79</v>
      </c>
      <c r="T591" s="16" t="n">
        <v>40391</v>
      </c>
      <c r="U591" s="11" t="n">
        <v>5</v>
      </c>
      <c r="V591" s="11" t="s">
        <v>54</v>
      </c>
      <c r="W591" s="11" t="n">
        <f aca="false">R591*U591</f>
        <v>4.9</v>
      </c>
      <c r="X591" s="13" t="n">
        <v>317.05</v>
      </c>
      <c r="Y591" s="13" t="n">
        <v>31.81</v>
      </c>
      <c r="Z591" s="13" t="n">
        <f aca="false">Y591*SQRT(AA591)</f>
        <v>77.9182687179329</v>
      </c>
      <c r="AA591" s="11" t="n">
        <v>6</v>
      </c>
      <c r="AB591" s="2" t="n">
        <v>335.23</v>
      </c>
      <c r="AC591" s="2" t="n">
        <v>61.36</v>
      </c>
      <c r="AD591" s="13" t="n">
        <f aca="false">AC591*SQRT(AE591)</f>
        <v>150.300690617176</v>
      </c>
      <c r="AE591" s="11" t="n">
        <v>6</v>
      </c>
      <c r="AF591" s="11" t="n">
        <f aca="false">LN(AB591/X591)</f>
        <v>0.0557573732637907</v>
      </c>
      <c r="AG591" s="11" t="n">
        <f aca="false">((AD591)^2/((AB591)^2 * AE591)) + ((Z591)^2/((X591)^2 * AA591))</f>
        <v>0.0435694417510781</v>
      </c>
      <c r="AH591" s="11" t="n">
        <f aca="false">1/AG591</f>
        <v>22.9518662578516</v>
      </c>
      <c r="AI591" s="11" t="n">
        <f aca="false">AH591/4</f>
        <v>5.7379665644629</v>
      </c>
      <c r="AJ591" s="11" t="n">
        <f aca="false">AF591*AI591</f>
        <v>0.319933943509909</v>
      </c>
      <c r="AK591" s="11" t="s">
        <v>134</v>
      </c>
      <c r="AL591" s="11" t="s">
        <v>69</v>
      </c>
      <c r="AM591" s="11" t="s">
        <v>70</v>
      </c>
      <c r="AN591" s="11" t="s">
        <v>58</v>
      </c>
      <c r="AO591" s="17" t="s">
        <v>193</v>
      </c>
      <c r="AP591" s="11" t="s">
        <v>283</v>
      </c>
      <c r="AQ591" s="11" t="s">
        <v>354</v>
      </c>
    </row>
    <row r="592" customFormat="false" ht="13.8" hidden="false" customHeight="false" outlineLevel="0" collapsed="false">
      <c r="A592" s="11" t="s">
        <v>352</v>
      </c>
      <c r="B592" s="1" t="n">
        <v>53</v>
      </c>
      <c r="C592" s="11" t="s">
        <v>277</v>
      </c>
      <c r="D592" s="11" t="n">
        <v>2013</v>
      </c>
      <c r="E592" s="11" t="s">
        <v>353</v>
      </c>
      <c r="F592" s="11" t="s">
        <v>136</v>
      </c>
      <c r="G592" s="1" t="n">
        <v>2.1</v>
      </c>
      <c r="H592" s="1" t="n">
        <v>385.5</v>
      </c>
      <c r="I592" s="1" t="n">
        <f aca="false">(G592 +10) / (H592/1000)</f>
        <v>31.3878080415045</v>
      </c>
      <c r="J592" s="1" t="n">
        <v>7.7</v>
      </c>
      <c r="K592" s="11" t="s">
        <v>74</v>
      </c>
      <c r="L592" s="11" t="s">
        <v>89</v>
      </c>
      <c r="M592" s="11" t="s">
        <v>306</v>
      </c>
      <c r="N592" s="11" t="s">
        <v>77</v>
      </c>
      <c r="O592" s="11" t="s">
        <v>50</v>
      </c>
      <c r="P592" s="11" t="s">
        <v>91</v>
      </c>
      <c r="Q592" s="11" t="s">
        <v>78</v>
      </c>
      <c r="R592" s="11" t="n">
        <v>0.98</v>
      </c>
      <c r="S592" s="11" t="s">
        <v>79</v>
      </c>
      <c r="T592" s="16" t="n">
        <v>40391</v>
      </c>
      <c r="U592" s="11" t="n">
        <v>5</v>
      </c>
      <c r="V592" s="11" t="s">
        <v>54</v>
      </c>
      <c r="W592" s="11" t="n">
        <f aca="false">R592*U592</f>
        <v>4.9</v>
      </c>
      <c r="X592" s="25" t="n">
        <v>373.86</v>
      </c>
      <c r="Y592" s="25" t="n">
        <v>47.73</v>
      </c>
      <c r="Z592" s="13" t="n">
        <f aca="false">Y592*SQRT(AA592)</f>
        <v>116.914145423041</v>
      </c>
      <c r="AA592" s="15" t="n">
        <v>6</v>
      </c>
      <c r="AB592" s="2" t="n">
        <v>317.05</v>
      </c>
      <c r="AC592" s="2" t="n">
        <v>52.27</v>
      </c>
      <c r="AD592" s="13" t="n">
        <f aca="false">AC592*SQRT(AE592)</f>
        <v>128.034828855277</v>
      </c>
      <c r="AE592" s="11" t="n">
        <v>6</v>
      </c>
      <c r="AF592" s="11" t="n">
        <f aca="false">LN(AB592/X592)</f>
        <v>-0.164821905638145</v>
      </c>
      <c r="AG592" s="11" t="n">
        <f aca="false">((AD592)^2/((AB592)^2 * AE592)) + ((Z592)^2/((X592)^2 * AA592))</f>
        <v>0.043479148630846</v>
      </c>
      <c r="AH592" s="11" t="n">
        <f aca="false">1/AG592</f>
        <v>22.9995303838713</v>
      </c>
      <c r="AI592" s="11" t="n">
        <f aca="false">AH592/4</f>
        <v>5.74988259596783</v>
      </c>
      <c r="AJ592" s="11" t="n">
        <f aca="false">AF592*AI592</f>
        <v>-0.947706606663022</v>
      </c>
      <c r="AK592" s="11" t="s">
        <v>134</v>
      </c>
      <c r="AL592" s="11" t="s">
        <v>69</v>
      </c>
      <c r="AM592" s="11" t="s">
        <v>70</v>
      </c>
      <c r="AN592" s="11" t="s">
        <v>58</v>
      </c>
      <c r="AO592" s="17" t="s">
        <v>193</v>
      </c>
      <c r="AP592" s="11" t="s">
        <v>283</v>
      </c>
      <c r="AQ592" s="11" t="s">
        <v>354</v>
      </c>
    </row>
    <row r="593" customFormat="false" ht="13.8" hidden="false" customHeight="false" outlineLevel="0" collapsed="false">
      <c r="A593" s="11" t="s">
        <v>355</v>
      </c>
      <c r="B593" s="1" t="n">
        <v>55</v>
      </c>
      <c r="C593" s="11" t="s">
        <v>356</v>
      </c>
      <c r="D593" s="11" t="n">
        <v>2013</v>
      </c>
      <c r="E593" s="11" t="s">
        <v>101</v>
      </c>
      <c r="F593" s="11" t="s">
        <v>46</v>
      </c>
      <c r="G593" s="1" t="n">
        <v>-9</v>
      </c>
      <c r="H593" s="1" t="n">
        <v>316</v>
      </c>
      <c r="I593" s="1" t="n">
        <f aca="false">(G593 +10) / (H593/1000)</f>
        <v>3.16455696202532</v>
      </c>
      <c r="J593" s="1" t="n">
        <v>5.6</v>
      </c>
      <c r="K593" s="11" t="s">
        <v>102</v>
      </c>
      <c r="L593" s="11" t="s">
        <v>357</v>
      </c>
      <c r="M593" s="11" t="s">
        <v>358</v>
      </c>
      <c r="N593" s="11" t="s">
        <v>77</v>
      </c>
      <c r="O593" s="11" t="s">
        <v>77</v>
      </c>
      <c r="P593" s="11" t="s">
        <v>198</v>
      </c>
      <c r="Q593" s="11" t="s">
        <v>198</v>
      </c>
      <c r="R593" s="11" t="n">
        <v>1</v>
      </c>
      <c r="S593" s="11" t="s">
        <v>79</v>
      </c>
      <c r="T593" s="11" t="s">
        <v>359</v>
      </c>
      <c r="U593" s="1" t="n">
        <v>1</v>
      </c>
      <c r="V593" s="11" t="s">
        <v>106</v>
      </c>
      <c r="W593" s="11" t="n">
        <f aca="false">R593*U593</f>
        <v>1</v>
      </c>
      <c r="X593" s="2" t="n">
        <v>14.7</v>
      </c>
      <c r="Y593" s="13" t="n">
        <v>1.78</v>
      </c>
      <c r="Z593" s="13" t="n">
        <f aca="false">Y593*SQRT(AA593)</f>
        <v>3.56</v>
      </c>
      <c r="AA593" s="11" t="n">
        <v>4</v>
      </c>
      <c r="AB593" s="13" t="n">
        <v>13.82</v>
      </c>
      <c r="AC593" s="13" t="n">
        <v>3.23</v>
      </c>
      <c r="AD593" s="13" t="n">
        <f aca="false">AC593*SQRT(AE593)</f>
        <v>6.46</v>
      </c>
      <c r="AE593" s="11" t="n">
        <v>4</v>
      </c>
      <c r="AF593" s="11" t="n">
        <f aca="false">LN(AB593/X593)</f>
        <v>-0.0617306754451668</v>
      </c>
      <c r="AG593" s="11" t="n">
        <f aca="false">((AD593)^2/((AB593)^2 * AE593)) + ((Z593)^2/((X593)^2 * AA593))</f>
        <v>0.0692870958181054</v>
      </c>
      <c r="AH593" s="11" t="n">
        <f aca="false">1/AG593</f>
        <v>14.4327019078016</v>
      </c>
      <c r="AI593" s="11" t="n">
        <f aca="false">AH593/10</f>
        <v>1.44327019078016</v>
      </c>
      <c r="AJ593" s="11" t="n">
        <f aca="false">AF593*AI593</f>
        <v>-0.0890940437267338</v>
      </c>
      <c r="AK593" s="11" t="s">
        <v>238</v>
      </c>
      <c r="AL593" s="11" t="s">
        <v>69</v>
      </c>
      <c r="AM593" s="11" t="s">
        <v>70</v>
      </c>
      <c r="AN593" s="11" t="s">
        <v>360</v>
      </c>
      <c r="AO593" s="11" t="s">
        <v>141</v>
      </c>
      <c r="AP593" s="11" t="s">
        <v>361</v>
      </c>
      <c r="AQ593" s="11" t="s">
        <v>210</v>
      </c>
    </row>
    <row r="594" customFormat="false" ht="13.8" hidden="false" customHeight="false" outlineLevel="0" collapsed="false">
      <c r="A594" s="11" t="s">
        <v>355</v>
      </c>
      <c r="B594" s="1" t="n">
        <v>55</v>
      </c>
      <c r="C594" s="11" t="s">
        <v>356</v>
      </c>
      <c r="D594" s="11" t="n">
        <v>2013</v>
      </c>
      <c r="E594" s="11" t="s">
        <v>101</v>
      </c>
      <c r="F594" s="11" t="s">
        <v>46</v>
      </c>
      <c r="G594" s="1" t="n">
        <v>-9</v>
      </c>
      <c r="H594" s="1" t="n">
        <v>316</v>
      </c>
      <c r="I594" s="1" t="n">
        <f aca="false">(G594 +10) / (H594/1000)</f>
        <v>3.16455696202532</v>
      </c>
      <c r="J594" s="1" t="n">
        <v>5.6</v>
      </c>
      <c r="K594" s="11" t="s">
        <v>102</v>
      </c>
      <c r="L594" s="11" t="s">
        <v>357</v>
      </c>
      <c r="M594" s="11" t="s">
        <v>358</v>
      </c>
      <c r="N594" s="11" t="s">
        <v>77</v>
      </c>
      <c r="O594" s="11" t="s">
        <v>77</v>
      </c>
      <c r="P594" s="11" t="s">
        <v>198</v>
      </c>
      <c r="Q594" s="11" t="s">
        <v>198</v>
      </c>
      <c r="R594" s="11" t="n">
        <v>1</v>
      </c>
      <c r="S594" s="11" t="s">
        <v>79</v>
      </c>
      <c r="T594" s="11" t="s">
        <v>362</v>
      </c>
      <c r="U594" s="1" t="n">
        <v>1</v>
      </c>
      <c r="V594" s="11" t="s">
        <v>106</v>
      </c>
      <c r="W594" s="11" t="n">
        <f aca="false">R594*U594</f>
        <v>1</v>
      </c>
      <c r="X594" s="2" t="n">
        <v>16.84</v>
      </c>
      <c r="Y594" s="13" t="n">
        <v>3.96</v>
      </c>
      <c r="Z594" s="13" t="n">
        <f aca="false">Y594*SQRT(AA594)</f>
        <v>7.92</v>
      </c>
      <c r="AA594" s="11" t="n">
        <v>4</v>
      </c>
      <c r="AB594" s="13" t="n">
        <v>10.38</v>
      </c>
      <c r="AC594" s="13" t="n">
        <v>2.65</v>
      </c>
      <c r="AD594" s="13" t="n">
        <f aca="false">AC594*SQRT(AE594)</f>
        <v>5.3</v>
      </c>
      <c r="AE594" s="11" t="n">
        <v>4</v>
      </c>
      <c r="AF594" s="11" t="n">
        <f aca="false">LN(AB594/X594)</f>
        <v>-0.483876131076438</v>
      </c>
      <c r="AG594" s="11" t="n">
        <f aca="false">((AD594)^2/((AB594)^2 * AE594)) + ((Z594)^2/((X594)^2 * AA594))</f>
        <v>0.120474990489564</v>
      </c>
      <c r="AH594" s="11" t="n">
        <f aca="false">1/AG594</f>
        <v>8.30047793269279</v>
      </c>
      <c r="AI594" s="11" t="n">
        <f aca="false">AH594/10</f>
        <v>0.830047793269279</v>
      </c>
      <c r="AJ594" s="11" t="n">
        <f aca="false">AF594*AI594</f>
        <v>-0.401640314815674</v>
      </c>
      <c r="AK594" s="11" t="s">
        <v>238</v>
      </c>
      <c r="AL594" s="11" t="s">
        <v>69</v>
      </c>
      <c r="AM594" s="11" t="s">
        <v>70</v>
      </c>
      <c r="AN594" s="11" t="s">
        <v>360</v>
      </c>
      <c r="AO594" s="11" t="s">
        <v>141</v>
      </c>
      <c r="AP594" s="11" t="s">
        <v>361</v>
      </c>
      <c r="AQ594" s="11" t="s">
        <v>210</v>
      </c>
    </row>
    <row r="595" customFormat="false" ht="13.8" hidden="false" customHeight="false" outlineLevel="0" collapsed="false">
      <c r="A595" s="11" t="s">
        <v>355</v>
      </c>
      <c r="B595" s="1" t="n">
        <v>55</v>
      </c>
      <c r="C595" s="11" t="s">
        <v>356</v>
      </c>
      <c r="D595" s="11" t="n">
        <v>2013</v>
      </c>
      <c r="E595" s="11" t="s">
        <v>101</v>
      </c>
      <c r="F595" s="11" t="s">
        <v>46</v>
      </c>
      <c r="G595" s="1" t="n">
        <v>-9</v>
      </c>
      <c r="H595" s="1" t="n">
        <v>316</v>
      </c>
      <c r="I595" s="1" t="n">
        <f aca="false">(G595 +10) / (H595/1000)</f>
        <v>3.16455696202532</v>
      </c>
      <c r="J595" s="1" t="n">
        <v>5.6</v>
      </c>
      <c r="K595" s="11" t="s">
        <v>102</v>
      </c>
      <c r="L595" s="11" t="s">
        <v>357</v>
      </c>
      <c r="M595" s="11" t="s">
        <v>358</v>
      </c>
      <c r="N595" s="11" t="s">
        <v>77</v>
      </c>
      <c r="O595" s="11" t="s">
        <v>77</v>
      </c>
      <c r="P595" s="11" t="s">
        <v>198</v>
      </c>
      <c r="Q595" s="11" t="s">
        <v>198</v>
      </c>
      <c r="R595" s="11" t="n">
        <v>1.7</v>
      </c>
      <c r="S595" s="11" t="s">
        <v>79</v>
      </c>
      <c r="T595" s="11" t="s">
        <v>363</v>
      </c>
      <c r="U595" s="1" t="n">
        <v>1</v>
      </c>
      <c r="V595" s="11" t="s">
        <v>106</v>
      </c>
      <c r="W595" s="11" t="n">
        <f aca="false">R595*U595</f>
        <v>1.7</v>
      </c>
      <c r="X595" s="2" t="n">
        <v>2.82</v>
      </c>
      <c r="Y595" s="13" t="n">
        <v>1.72</v>
      </c>
      <c r="Z595" s="13" t="n">
        <f aca="false">Y595*SQRT(AA595)</f>
        <v>3.44</v>
      </c>
      <c r="AA595" s="11" t="n">
        <v>4</v>
      </c>
      <c r="AB595" s="13" t="n">
        <v>3.49</v>
      </c>
      <c r="AC595" s="13" t="n">
        <v>1.78</v>
      </c>
      <c r="AD595" s="13" t="n">
        <f aca="false">AC595*SQRT(AE595)</f>
        <v>3.56</v>
      </c>
      <c r="AE595" s="11" t="n">
        <v>4</v>
      </c>
      <c r="AF595" s="11" t="n">
        <f aca="false">LN(AB595/X595)</f>
        <v>0.213164851264314</v>
      </c>
      <c r="AG595" s="11" t="n">
        <f aca="false">((AD595)^2/((AB595)^2 * AE595)) + ((Z595)^2/((X595)^2 * AA595))</f>
        <v>0.632142707389276</v>
      </c>
      <c r="AH595" s="11" t="n">
        <f aca="false">1/AG595</f>
        <v>1.5819212787093</v>
      </c>
      <c r="AI595" s="11" t="n">
        <f aca="false">AH595/10</f>
        <v>0.15819212787093</v>
      </c>
      <c r="AJ595" s="11" t="n">
        <f aca="false">AF595*AI595</f>
        <v>0.0337210014087921</v>
      </c>
      <c r="AK595" s="11" t="s">
        <v>238</v>
      </c>
      <c r="AL595" s="11" t="s">
        <v>69</v>
      </c>
      <c r="AM595" s="11" t="s">
        <v>70</v>
      </c>
      <c r="AN595" s="11" t="s">
        <v>360</v>
      </c>
      <c r="AO595" s="11" t="s">
        <v>141</v>
      </c>
      <c r="AP595" s="11" t="s">
        <v>361</v>
      </c>
      <c r="AQ595" s="11" t="s">
        <v>210</v>
      </c>
    </row>
    <row r="596" customFormat="false" ht="13.8" hidden="false" customHeight="false" outlineLevel="0" collapsed="false">
      <c r="A596" s="11" t="s">
        <v>355</v>
      </c>
      <c r="B596" s="1" t="n">
        <v>55</v>
      </c>
      <c r="C596" s="11" t="s">
        <v>356</v>
      </c>
      <c r="D596" s="11" t="n">
        <v>2013</v>
      </c>
      <c r="E596" s="11" t="s">
        <v>101</v>
      </c>
      <c r="F596" s="11" t="s">
        <v>46</v>
      </c>
      <c r="G596" s="1" t="n">
        <v>-9</v>
      </c>
      <c r="H596" s="1" t="n">
        <v>316</v>
      </c>
      <c r="I596" s="1" t="n">
        <f aca="false">(G596 +10) / (H596/1000)</f>
        <v>3.16455696202532</v>
      </c>
      <c r="J596" s="1" t="n">
        <v>5.6</v>
      </c>
      <c r="K596" s="11" t="s">
        <v>102</v>
      </c>
      <c r="L596" s="11" t="s">
        <v>357</v>
      </c>
      <c r="M596" s="11" t="s">
        <v>358</v>
      </c>
      <c r="N596" s="11" t="s">
        <v>77</v>
      </c>
      <c r="O596" s="11" t="s">
        <v>77</v>
      </c>
      <c r="P596" s="11" t="s">
        <v>198</v>
      </c>
      <c r="Q596" s="11" t="s">
        <v>198</v>
      </c>
      <c r="R596" s="11" t="n">
        <v>1.7</v>
      </c>
      <c r="S596" s="11" t="s">
        <v>79</v>
      </c>
      <c r="T596" s="11" t="s">
        <v>364</v>
      </c>
      <c r="U596" s="1" t="n">
        <v>1</v>
      </c>
      <c r="V596" s="11" t="s">
        <v>106</v>
      </c>
      <c r="W596" s="11" t="n">
        <f aca="false">R596*U596</f>
        <v>1.7</v>
      </c>
      <c r="X596" s="2" t="n">
        <v>3.02</v>
      </c>
      <c r="Y596" s="13" t="n">
        <v>0.84</v>
      </c>
      <c r="Z596" s="13" t="n">
        <f aca="false">Y596*SQRT(AA596)</f>
        <v>1.68</v>
      </c>
      <c r="AA596" s="11" t="n">
        <v>4</v>
      </c>
      <c r="AB596" s="13" t="n">
        <v>8.71</v>
      </c>
      <c r="AC596" s="13" t="n">
        <v>4.48</v>
      </c>
      <c r="AD596" s="13" t="n">
        <f aca="false">AC596*SQRT(AE596)</f>
        <v>8.96</v>
      </c>
      <c r="AE596" s="11" t="n">
        <v>4</v>
      </c>
      <c r="AF596" s="11" t="n">
        <f aca="false">LN(AB596/X596)</f>
        <v>1.05921495947763</v>
      </c>
      <c r="AG596" s="11" t="n">
        <f aca="false">((AD596)^2/((AB596)^2 * AE596)) + ((Z596)^2/((X596)^2 * AA596))</f>
        <v>0.341922308566095</v>
      </c>
      <c r="AH596" s="11" t="n">
        <f aca="false">1/AG596</f>
        <v>2.92464099284325</v>
      </c>
      <c r="AI596" s="11" t="n">
        <f aca="false">AH596/10</f>
        <v>0.292464099284325</v>
      </c>
      <c r="AJ596" s="11" t="n">
        <f aca="false">AF596*AI596</f>
        <v>0.309782349072108</v>
      </c>
      <c r="AK596" s="11" t="s">
        <v>238</v>
      </c>
      <c r="AL596" s="11" t="s">
        <v>69</v>
      </c>
      <c r="AM596" s="11" t="s">
        <v>70</v>
      </c>
      <c r="AN596" s="11" t="s">
        <v>360</v>
      </c>
      <c r="AO596" s="11" t="s">
        <v>141</v>
      </c>
      <c r="AP596" s="11" t="s">
        <v>361</v>
      </c>
      <c r="AQ596" s="11" t="s">
        <v>210</v>
      </c>
    </row>
    <row r="597" customFormat="false" ht="13.8" hidden="false" customHeight="false" outlineLevel="0" collapsed="false">
      <c r="A597" s="11" t="s">
        <v>355</v>
      </c>
      <c r="B597" s="1" t="n">
        <v>55</v>
      </c>
      <c r="C597" s="11" t="s">
        <v>356</v>
      </c>
      <c r="D597" s="11" t="n">
        <v>2013</v>
      </c>
      <c r="E597" s="11" t="s">
        <v>101</v>
      </c>
      <c r="F597" s="11" t="s">
        <v>46</v>
      </c>
      <c r="G597" s="1" t="n">
        <v>-9</v>
      </c>
      <c r="H597" s="1" t="n">
        <v>316</v>
      </c>
      <c r="I597" s="1" t="n">
        <f aca="false">(G597 +10) / (H597/1000)</f>
        <v>3.16455696202532</v>
      </c>
      <c r="J597" s="1" t="n">
        <v>5.6</v>
      </c>
      <c r="K597" s="11" t="s">
        <v>102</v>
      </c>
      <c r="L597" s="11" t="s">
        <v>357</v>
      </c>
      <c r="M597" s="11" t="s">
        <v>358</v>
      </c>
      <c r="N597" s="11" t="s">
        <v>77</v>
      </c>
      <c r="O597" s="11" t="s">
        <v>77</v>
      </c>
      <c r="P597" s="11" t="s">
        <v>198</v>
      </c>
      <c r="Q597" s="11" t="s">
        <v>198</v>
      </c>
      <c r="R597" s="11" t="n">
        <v>3.2</v>
      </c>
      <c r="S597" s="11" t="s">
        <v>53</v>
      </c>
      <c r="T597" s="11" t="s">
        <v>365</v>
      </c>
      <c r="U597" s="1" t="n">
        <v>1</v>
      </c>
      <c r="V597" s="11" t="s">
        <v>106</v>
      </c>
      <c r="W597" s="11" t="n">
        <f aca="false">R597*U597</f>
        <v>3.2</v>
      </c>
      <c r="X597" s="2" t="n">
        <v>6.83</v>
      </c>
      <c r="Y597" s="13" t="n">
        <v>2.92</v>
      </c>
      <c r="Z597" s="13" t="n">
        <f aca="false">Y597*SQRT(AA597)</f>
        <v>5.84</v>
      </c>
      <c r="AA597" s="11" t="n">
        <v>4</v>
      </c>
      <c r="AB597" s="13" t="n">
        <v>1.88</v>
      </c>
      <c r="AC597" s="13" t="n">
        <v>1.56</v>
      </c>
      <c r="AD597" s="13" t="n">
        <f aca="false">AC597*SQRT(AE597)</f>
        <v>3.12</v>
      </c>
      <c r="AE597" s="11" t="n">
        <v>4</v>
      </c>
      <c r="AF597" s="11" t="n">
        <f aca="false">LN(AB597/X597)</f>
        <v>-1.29005289674084</v>
      </c>
      <c r="AG597" s="11" t="n">
        <f aca="false">((AD597)^2/((AB597)^2 * AE597)) + ((Z597)^2/((X597)^2 * AA597))</f>
        <v>0.871325011464309</v>
      </c>
      <c r="AH597" s="11" t="n">
        <f aca="false">1/AG597</f>
        <v>1.1476773727859</v>
      </c>
      <c r="AI597" s="11" t="n">
        <f aca="false">AH597/10</f>
        <v>0.11476773727859</v>
      </c>
      <c r="AJ597" s="11" t="n">
        <f aca="false">AF597*AI597</f>
        <v>-0.148056451928636</v>
      </c>
      <c r="AK597" s="11" t="s">
        <v>238</v>
      </c>
      <c r="AL597" s="11" t="s">
        <v>69</v>
      </c>
      <c r="AM597" s="11" t="s">
        <v>70</v>
      </c>
      <c r="AN597" s="11" t="s">
        <v>360</v>
      </c>
      <c r="AO597" s="11" t="s">
        <v>141</v>
      </c>
      <c r="AP597" s="11" t="s">
        <v>361</v>
      </c>
      <c r="AQ597" s="11" t="s">
        <v>210</v>
      </c>
    </row>
    <row r="598" customFormat="false" ht="13.8" hidden="false" customHeight="false" outlineLevel="0" collapsed="false">
      <c r="A598" s="11" t="s">
        <v>355</v>
      </c>
      <c r="B598" s="1" t="n">
        <v>55</v>
      </c>
      <c r="C598" s="11" t="s">
        <v>356</v>
      </c>
      <c r="D598" s="11" t="n">
        <v>2013</v>
      </c>
      <c r="E598" s="11" t="s">
        <v>101</v>
      </c>
      <c r="F598" s="11" t="s">
        <v>46</v>
      </c>
      <c r="G598" s="1" t="n">
        <v>-9</v>
      </c>
      <c r="H598" s="1" t="n">
        <v>316</v>
      </c>
      <c r="I598" s="1" t="n">
        <f aca="false">(G598 +10) / (H598/1000)</f>
        <v>3.16455696202532</v>
      </c>
      <c r="J598" s="1" t="n">
        <v>5.6</v>
      </c>
      <c r="K598" s="11" t="s">
        <v>102</v>
      </c>
      <c r="L598" s="11" t="s">
        <v>357</v>
      </c>
      <c r="M598" s="11" t="s">
        <v>358</v>
      </c>
      <c r="N598" s="11" t="s">
        <v>77</v>
      </c>
      <c r="O598" s="11" t="s">
        <v>77</v>
      </c>
      <c r="P598" s="11" t="s">
        <v>198</v>
      </c>
      <c r="Q598" s="11" t="s">
        <v>198</v>
      </c>
      <c r="R598" s="11" t="n">
        <v>1</v>
      </c>
      <c r="S598" s="11" t="s">
        <v>79</v>
      </c>
      <c r="T598" s="11" t="s">
        <v>359</v>
      </c>
      <c r="U598" s="1" t="n">
        <v>1</v>
      </c>
      <c r="V598" s="11" t="s">
        <v>106</v>
      </c>
      <c r="W598" s="11" t="n">
        <f aca="false">R598*U598</f>
        <v>1</v>
      </c>
      <c r="X598" s="13" t="n">
        <v>8.13</v>
      </c>
      <c r="Y598" s="13" t="n">
        <v>3.05</v>
      </c>
      <c r="Z598" s="13" t="n">
        <f aca="false">Y598*SQRT(AA598)</f>
        <v>6.1</v>
      </c>
      <c r="AA598" s="11" t="n">
        <v>4</v>
      </c>
      <c r="AB598" s="13" t="n">
        <v>9.64</v>
      </c>
      <c r="AC598" s="13" t="n">
        <v>3.14</v>
      </c>
      <c r="AD598" s="13" t="n">
        <f aca="false">AC598*SQRT(AE598)</f>
        <v>6.28</v>
      </c>
      <c r="AE598" s="11" t="n">
        <v>4</v>
      </c>
      <c r="AF598" s="11" t="n">
        <f aca="false">LN(AB598/X598)</f>
        <v>0.170360185062735</v>
      </c>
      <c r="AG598" s="11" t="n">
        <f aca="false">((AD598)^2/((AB598)^2 * AE598)) + ((Z598)^2/((X598)^2 * AA598))</f>
        <v>0.246837856274783</v>
      </c>
      <c r="AH598" s="11" t="n">
        <f aca="false">1/AG598</f>
        <v>4.05124244348803</v>
      </c>
      <c r="AI598" s="11" t="n">
        <f aca="false">AH598/10</f>
        <v>0.405124244348803</v>
      </c>
      <c r="AJ598" s="11" t="n">
        <f aca="false">AF598*AI598</f>
        <v>0.0690170412406628</v>
      </c>
      <c r="AK598" s="11" t="s">
        <v>238</v>
      </c>
      <c r="AL598" s="11" t="s">
        <v>69</v>
      </c>
      <c r="AM598" s="11" t="s">
        <v>70</v>
      </c>
      <c r="AN598" s="11" t="s">
        <v>360</v>
      </c>
      <c r="AO598" s="17" t="s">
        <v>193</v>
      </c>
      <c r="AP598" s="11" t="s">
        <v>361</v>
      </c>
      <c r="AQ598" s="11" t="s">
        <v>210</v>
      </c>
    </row>
    <row r="599" customFormat="false" ht="13.8" hidden="false" customHeight="false" outlineLevel="0" collapsed="false">
      <c r="A599" s="11" t="s">
        <v>355</v>
      </c>
      <c r="B599" s="1" t="n">
        <v>55</v>
      </c>
      <c r="C599" s="11" t="s">
        <v>356</v>
      </c>
      <c r="D599" s="11" t="n">
        <v>2013</v>
      </c>
      <c r="E599" s="11" t="s">
        <v>101</v>
      </c>
      <c r="F599" s="11" t="s">
        <v>46</v>
      </c>
      <c r="G599" s="1" t="n">
        <v>-9</v>
      </c>
      <c r="H599" s="1" t="n">
        <v>316</v>
      </c>
      <c r="I599" s="1" t="n">
        <f aca="false">(G599 +10) / (H599/1000)</f>
        <v>3.16455696202532</v>
      </c>
      <c r="J599" s="1" t="n">
        <v>5.6</v>
      </c>
      <c r="K599" s="11" t="s">
        <v>102</v>
      </c>
      <c r="L599" s="11" t="s">
        <v>357</v>
      </c>
      <c r="M599" s="11" t="s">
        <v>358</v>
      </c>
      <c r="N599" s="11" t="s">
        <v>77</v>
      </c>
      <c r="O599" s="11" t="s">
        <v>77</v>
      </c>
      <c r="P599" s="11" t="s">
        <v>198</v>
      </c>
      <c r="Q599" s="11" t="s">
        <v>198</v>
      </c>
      <c r="R599" s="11" t="n">
        <v>1</v>
      </c>
      <c r="S599" s="11" t="s">
        <v>79</v>
      </c>
      <c r="T599" s="11" t="s">
        <v>362</v>
      </c>
      <c r="U599" s="1" t="n">
        <v>1</v>
      </c>
      <c r="V599" s="11" t="s">
        <v>106</v>
      </c>
      <c r="W599" s="11" t="n">
        <f aca="false">R599*U599</f>
        <v>1</v>
      </c>
      <c r="X599" s="13" t="n">
        <v>10.19</v>
      </c>
      <c r="Y599" s="13" t="n">
        <v>1.48</v>
      </c>
      <c r="Z599" s="13" t="n">
        <f aca="false">Y599*SQRT(AA599)</f>
        <v>2.96</v>
      </c>
      <c r="AA599" s="11" t="n">
        <v>4</v>
      </c>
      <c r="AB599" s="13" t="n">
        <v>8.88</v>
      </c>
      <c r="AC599" s="13" t="n">
        <v>3.35</v>
      </c>
      <c r="AD599" s="13" t="n">
        <f aca="false">AC599*SQRT(AE599)</f>
        <v>6.7</v>
      </c>
      <c r="AE599" s="11" t="n">
        <v>4</v>
      </c>
      <c r="AF599" s="11" t="n">
        <f aca="false">LN(AB599/X599)</f>
        <v>-0.137605290230555</v>
      </c>
      <c r="AG599" s="11" t="n">
        <f aca="false">((AD599)^2/((AB599)^2 * AE599)) + ((Z599)^2/((X599)^2 * AA599))</f>
        <v>0.16341404485765</v>
      </c>
      <c r="AH599" s="11" t="n">
        <f aca="false">1/AG599</f>
        <v>6.11942505230257</v>
      </c>
      <c r="AI599" s="11" t="n">
        <f aca="false">AH599/10</f>
        <v>0.611942505230257</v>
      </c>
      <c r="AJ599" s="11" t="n">
        <f aca="false">AF599*AI599</f>
        <v>-0.0842065260366225</v>
      </c>
      <c r="AK599" s="11" t="s">
        <v>238</v>
      </c>
      <c r="AL599" s="11" t="s">
        <v>69</v>
      </c>
      <c r="AM599" s="11" t="s">
        <v>70</v>
      </c>
      <c r="AN599" s="11" t="s">
        <v>360</v>
      </c>
      <c r="AO599" s="17" t="s">
        <v>193</v>
      </c>
      <c r="AP599" s="11" t="s">
        <v>361</v>
      </c>
      <c r="AQ599" s="11" t="s">
        <v>210</v>
      </c>
    </row>
    <row r="600" customFormat="false" ht="13.8" hidden="false" customHeight="false" outlineLevel="0" collapsed="false">
      <c r="A600" s="11" t="s">
        <v>355</v>
      </c>
      <c r="B600" s="1" t="n">
        <v>55</v>
      </c>
      <c r="C600" s="11" t="s">
        <v>356</v>
      </c>
      <c r="D600" s="11" t="n">
        <v>2013</v>
      </c>
      <c r="E600" s="11" t="s">
        <v>101</v>
      </c>
      <c r="F600" s="11" t="s">
        <v>46</v>
      </c>
      <c r="G600" s="1" t="n">
        <v>-9</v>
      </c>
      <c r="H600" s="1" t="n">
        <v>316</v>
      </c>
      <c r="I600" s="1" t="n">
        <f aca="false">(G600 +10) / (H600/1000)</f>
        <v>3.16455696202532</v>
      </c>
      <c r="J600" s="1" t="n">
        <v>5.6</v>
      </c>
      <c r="K600" s="11" t="s">
        <v>102</v>
      </c>
      <c r="L600" s="11" t="s">
        <v>357</v>
      </c>
      <c r="M600" s="11" t="s">
        <v>358</v>
      </c>
      <c r="N600" s="11" t="s">
        <v>77</v>
      </c>
      <c r="O600" s="11" t="s">
        <v>77</v>
      </c>
      <c r="P600" s="11" t="s">
        <v>198</v>
      </c>
      <c r="Q600" s="11" t="s">
        <v>198</v>
      </c>
      <c r="R600" s="11" t="n">
        <v>1.7</v>
      </c>
      <c r="S600" s="11" t="s">
        <v>79</v>
      </c>
      <c r="T600" s="11" t="s">
        <v>363</v>
      </c>
      <c r="U600" s="1" t="n">
        <v>1</v>
      </c>
      <c r="V600" s="11" t="s">
        <v>106</v>
      </c>
      <c r="W600" s="11" t="n">
        <f aca="false">R600*U600</f>
        <v>1.7</v>
      </c>
      <c r="X600" s="13" t="n">
        <v>0.92</v>
      </c>
      <c r="Y600" s="13" t="n">
        <v>0.4</v>
      </c>
      <c r="Z600" s="13" t="n">
        <f aca="false">Y600*SQRT(AA600)</f>
        <v>0.8</v>
      </c>
      <c r="AA600" s="11" t="n">
        <v>4</v>
      </c>
      <c r="AB600" s="13" t="n">
        <v>2.05</v>
      </c>
      <c r="AC600" s="13" t="n">
        <v>1.05</v>
      </c>
      <c r="AD600" s="13" t="n">
        <f aca="false">AC600*SQRT(AE600)</f>
        <v>2.1</v>
      </c>
      <c r="AE600" s="11" t="n">
        <v>4</v>
      </c>
      <c r="AF600" s="11" t="n">
        <f aca="false">LN(AB600/X600)</f>
        <v>0.801221402089368</v>
      </c>
      <c r="AG600" s="11" t="n">
        <f aca="false">((AD600)^2/((AB600)^2 * AE600)) + ((Z600)^2/((X600)^2 * AA600))</f>
        <v>0.451379759774821</v>
      </c>
      <c r="AH600" s="11" t="n">
        <f aca="false">1/AG600</f>
        <v>2.21542942133442</v>
      </c>
      <c r="AI600" s="11" t="n">
        <f aca="false">AH600/10</f>
        <v>0.221542942133442</v>
      </c>
      <c r="AJ600" s="11" t="n">
        <f aca="false">AF600*AI600</f>
        <v>0.17750494671916</v>
      </c>
      <c r="AK600" s="11" t="s">
        <v>238</v>
      </c>
      <c r="AL600" s="11" t="s">
        <v>69</v>
      </c>
      <c r="AM600" s="11" t="s">
        <v>70</v>
      </c>
      <c r="AN600" s="11" t="s">
        <v>360</v>
      </c>
      <c r="AO600" s="17" t="s">
        <v>193</v>
      </c>
      <c r="AP600" s="11" t="s">
        <v>361</v>
      </c>
      <c r="AQ600" s="11" t="s">
        <v>210</v>
      </c>
    </row>
    <row r="601" customFormat="false" ht="13.8" hidden="false" customHeight="false" outlineLevel="0" collapsed="false">
      <c r="A601" s="11" t="s">
        <v>355</v>
      </c>
      <c r="B601" s="1" t="n">
        <v>55</v>
      </c>
      <c r="C601" s="11" t="s">
        <v>356</v>
      </c>
      <c r="D601" s="11" t="n">
        <v>2013</v>
      </c>
      <c r="E601" s="11" t="s">
        <v>101</v>
      </c>
      <c r="F601" s="11" t="s">
        <v>46</v>
      </c>
      <c r="G601" s="1" t="n">
        <v>-9</v>
      </c>
      <c r="H601" s="1" t="n">
        <v>316</v>
      </c>
      <c r="I601" s="1" t="n">
        <f aca="false">(G601 +10) / (H601/1000)</f>
        <v>3.16455696202532</v>
      </c>
      <c r="J601" s="1" t="n">
        <v>5.6</v>
      </c>
      <c r="K601" s="11" t="s">
        <v>102</v>
      </c>
      <c r="L601" s="11" t="s">
        <v>357</v>
      </c>
      <c r="M601" s="11" t="s">
        <v>358</v>
      </c>
      <c r="N601" s="11" t="s">
        <v>77</v>
      </c>
      <c r="O601" s="11" t="s">
        <v>77</v>
      </c>
      <c r="P601" s="11" t="s">
        <v>198</v>
      </c>
      <c r="Q601" s="11" t="s">
        <v>198</v>
      </c>
      <c r="R601" s="11" t="n">
        <v>1.7</v>
      </c>
      <c r="S601" s="11" t="s">
        <v>79</v>
      </c>
      <c r="T601" s="11" t="s">
        <v>364</v>
      </c>
      <c r="U601" s="1" t="n">
        <v>1</v>
      </c>
      <c r="V601" s="11" t="s">
        <v>106</v>
      </c>
      <c r="W601" s="11" t="n">
        <f aca="false">R601*U601</f>
        <v>1.7</v>
      </c>
      <c r="X601" s="13" t="n">
        <v>2.86</v>
      </c>
      <c r="Y601" s="13" t="n">
        <v>1.37</v>
      </c>
      <c r="Z601" s="13" t="n">
        <f aca="false">Y601*SQRT(AA601)</f>
        <v>2.74</v>
      </c>
      <c r="AA601" s="11" t="n">
        <v>4</v>
      </c>
      <c r="AB601" s="13" t="n">
        <v>7.78</v>
      </c>
      <c r="AC601" s="13" t="n">
        <v>3.28</v>
      </c>
      <c r="AD601" s="13" t="n">
        <f aca="false">AC601*SQRT(AE601)</f>
        <v>6.56</v>
      </c>
      <c r="AE601" s="11" t="n">
        <v>4</v>
      </c>
      <c r="AF601" s="11" t="n">
        <f aca="false">LN(AB601/X601)</f>
        <v>1.00073471335854</v>
      </c>
      <c r="AG601" s="11" t="n">
        <f aca="false">((AD601)^2/((AB601)^2 * AE601)) + ((Z601)^2/((X601)^2 * AA601))</f>
        <v>0.407202456118071</v>
      </c>
      <c r="AH601" s="11" t="n">
        <f aca="false">1/AG601</f>
        <v>2.45578086520687</v>
      </c>
      <c r="AI601" s="11" t="n">
        <f aca="false">AH601/10</f>
        <v>0.245578086520687</v>
      </c>
      <c r="AJ601" s="11" t="n">
        <f aca="false">AF601*AI601</f>
        <v>0.245758516021419</v>
      </c>
      <c r="AK601" s="11" t="s">
        <v>238</v>
      </c>
      <c r="AL601" s="11" t="s">
        <v>69</v>
      </c>
      <c r="AM601" s="11" t="s">
        <v>70</v>
      </c>
      <c r="AN601" s="11" t="s">
        <v>360</v>
      </c>
      <c r="AO601" s="17" t="s">
        <v>193</v>
      </c>
      <c r="AP601" s="11" t="s">
        <v>361</v>
      </c>
      <c r="AQ601" s="11" t="s">
        <v>210</v>
      </c>
    </row>
    <row r="602" customFormat="false" ht="13.8" hidden="false" customHeight="false" outlineLevel="0" collapsed="false">
      <c r="A602" s="11" t="s">
        <v>355</v>
      </c>
      <c r="B602" s="1" t="n">
        <v>55</v>
      </c>
      <c r="C602" s="11" t="s">
        <v>356</v>
      </c>
      <c r="D602" s="11" t="n">
        <v>2013</v>
      </c>
      <c r="E602" s="11" t="s">
        <v>101</v>
      </c>
      <c r="F602" s="11" t="s">
        <v>46</v>
      </c>
      <c r="G602" s="1" t="n">
        <v>-9</v>
      </c>
      <c r="H602" s="1" t="n">
        <v>316</v>
      </c>
      <c r="I602" s="1" t="n">
        <f aca="false">(G602 +10) / (H602/1000)</f>
        <v>3.16455696202532</v>
      </c>
      <c r="J602" s="1" t="n">
        <v>5.6</v>
      </c>
      <c r="K602" s="11" t="s">
        <v>102</v>
      </c>
      <c r="L602" s="11" t="s">
        <v>357</v>
      </c>
      <c r="M602" s="11" t="s">
        <v>358</v>
      </c>
      <c r="N602" s="11" t="s">
        <v>77</v>
      </c>
      <c r="O602" s="11" t="s">
        <v>77</v>
      </c>
      <c r="P602" s="11" t="s">
        <v>198</v>
      </c>
      <c r="Q602" s="11" t="s">
        <v>198</v>
      </c>
      <c r="R602" s="11" t="n">
        <v>3.3</v>
      </c>
      <c r="S602" s="11" t="s">
        <v>53</v>
      </c>
      <c r="T602" s="11" t="s">
        <v>365</v>
      </c>
      <c r="U602" s="1" t="n">
        <v>1</v>
      </c>
      <c r="V602" s="11" t="s">
        <v>106</v>
      </c>
      <c r="W602" s="11" t="n">
        <f aca="false">R602*U602</f>
        <v>3.3</v>
      </c>
      <c r="X602" s="13" t="n">
        <v>2.49</v>
      </c>
      <c r="Y602" s="13" t="n">
        <v>0.32</v>
      </c>
      <c r="Z602" s="13" t="n">
        <f aca="false">Y602*SQRT(AA602)</f>
        <v>0.64</v>
      </c>
      <c r="AA602" s="11" t="n">
        <v>4</v>
      </c>
      <c r="AB602" s="13" t="n">
        <v>1.58</v>
      </c>
      <c r="AC602" s="13" t="n">
        <v>0.38</v>
      </c>
      <c r="AD602" s="13" t="n">
        <f aca="false">AC602*SQRT(AE602)</f>
        <v>0.76</v>
      </c>
      <c r="AE602" s="11" t="n">
        <v>4</v>
      </c>
      <c r="AF602" s="11" t="n">
        <f aca="false">LN(AB602/X602)</f>
        <v>-0.454857863437741</v>
      </c>
      <c r="AG602" s="11" t="n">
        <f aca="false">((AD602)^2/((AB602)^2 * AE602)) + ((Z602)^2/((X602)^2 * AA602))</f>
        <v>0.0743591569912317</v>
      </c>
      <c r="AH602" s="11" t="n">
        <f aca="false">1/AG602</f>
        <v>13.448242831988</v>
      </c>
      <c r="AI602" s="11" t="n">
        <f aca="false">AH602/10</f>
        <v>1.3448242831988</v>
      </c>
      <c r="AJ602" s="11" t="n">
        <f aca="false">AF602*AI602</f>
        <v>-0.611703900154996</v>
      </c>
      <c r="AK602" s="11" t="s">
        <v>238</v>
      </c>
      <c r="AL602" s="11" t="s">
        <v>69</v>
      </c>
      <c r="AM602" s="11" t="s">
        <v>70</v>
      </c>
      <c r="AN602" s="11" t="s">
        <v>360</v>
      </c>
      <c r="AO602" s="17" t="s">
        <v>193</v>
      </c>
      <c r="AP602" s="11" t="s">
        <v>361</v>
      </c>
      <c r="AQ602" s="11" t="s">
        <v>210</v>
      </c>
    </row>
    <row r="603" customFormat="false" ht="13.8" hidden="false" customHeight="false" outlineLevel="0" collapsed="false">
      <c r="A603" s="11" t="s">
        <v>366</v>
      </c>
      <c r="B603" s="11" t="n">
        <v>57</v>
      </c>
      <c r="C603" s="11" t="s">
        <v>316</v>
      </c>
      <c r="D603" s="11" t="n">
        <v>2018</v>
      </c>
      <c r="E603" s="11" t="s">
        <v>267</v>
      </c>
      <c r="F603" s="11" t="s">
        <v>367</v>
      </c>
      <c r="G603" s="1" t="n">
        <v>4.8</v>
      </c>
      <c r="H603" s="1" t="n">
        <v>693.2</v>
      </c>
      <c r="I603" s="1" t="n">
        <f aca="false">(G603 +10) / (H603/1000)</f>
        <v>21.3502596653203</v>
      </c>
      <c r="J603" s="1" t="n">
        <v>5.8</v>
      </c>
      <c r="K603" s="11" t="s">
        <v>102</v>
      </c>
      <c r="L603" s="11" t="s">
        <v>368</v>
      </c>
      <c r="M603" s="11" t="s">
        <v>210</v>
      </c>
      <c r="N603" s="11" t="s">
        <v>77</v>
      </c>
      <c r="O603" s="11" t="s">
        <v>77</v>
      </c>
      <c r="P603" s="11" t="s">
        <v>91</v>
      </c>
      <c r="Q603" s="11" t="s">
        <v>244</v>
      </c>
      <c r="R603" s="11" t="n">
        <v>0.64</v>
      </c>
      <c r="S603" s="11" t="s">
        <v>79</v>
      </c>
      <c r="T603" s="12" t="n">
        <v>42491</v>
      </c>
      <c r="U603" s="11" t="n">
        <v>1</v>
      </c>
      <c r="V603" s="11" t="s">
        <v>106</v>
      </c>
      <c r="W603" s="11" t="n">
        <f aca="false">R603*U603</f>
        <v>0.64</v>
      </c>
      <c r="X603" s="2" t="n">
        <v>936.2</v>
      </c>
      <c r="Y603" s="13" t="n">
        <v>52.64</v>
      </c>
      <c r="Z603" s="13" t="n">
        <f aca="false">Y603*SQRT(AA603)</f>
        <v>91.1751545104257</v>
      </c>
      <c r="AA603" s="11" t="n">
        <v>3</v>
      </c>
      <c r="AB603" s="13" t="n">
        <v>942.58</v>
      </c>
      <c r="AC603" s="13" t="n">
        <v>57.42</v>
      </c>
      <c r="AD603" s="13" t="n">
        <f aca="false">AC603*SQRT(AE603)</f>
        <v>99.4543573706049</v>
      </c>
      <c r="AE603" s="11" t="n">
        <v>3</v>
      </c>
      <c r="AF603" s="11" t="n">
        <f aca="false">LN(AB603/X603)</f>
        <v>0.00679166749064299</v>
      </c>
      <c r="AG603" s="11" t="n">
        <f aca="false">((AD603)^2/((AB603)^2 * AE603)) + ((Z603)^2/((X603)^2 * AA603))</f>
        <v>0.00687250076672737</v>
      </c>
      <c r="AH603" s="11" t="n">
        <f aca="false">1/AG603</f>
        <v>145.507441023712</v>
      </c>
      <c r="AI603" s="11" t="n">
        <f aca="false">AH603/6</f>
        <v>24.2512401706187</v>
      </c>
      <c r="AJ603" s="11" t="n">
        <f aca="false">AF603*AI603</f>
        <v>0.164706359474566</v>
      </c>
      <c r="AK603" s="11" t="s">
        <v>134</v>
      </c>
      <c r="AL603" s="11" t="s">
        <v>69</v>
      </c>
      <c r="AM603" s="11" t="s">
        <v>70</v>
      </c>
      <c r="AN603" s="11" t="s">
        <v>58</v>
      </c>
      <c r="AO603" s="11" t="s">
        <v>93</v>
      </c>
      <c r="AP603" s="11" t="s">
        <v>369</v>
      </c>
      <c r="AQ603" s="11" t="s">
        <v>210</v>
      </c>
    </row>
    <row r="604" customFormat="false" ht="13.8" hidden="false" customHeight="false" outlineLevel="0" collapsed="false">
      <c r="A604" s="11" t="s">
        <v>366</v>
      </c>
      <c r="B604" s="11" t="n">
        <v>57</v>
      </c>
      <c r="C604" s="11" t="s">
        <v>316</v>
      </c>
      <c r="D604" s="11" t="n">
        <v>2018</v>
      </c>
      <c r="E604" s="11" t="s">
        <v>267</v>
      </c>
      <c r="F604" s="11" t="s">
        <v>367</v>
      </c>
      <c r="G604" s="1" t="n">
        <v>4.8</v>
      </c>
      <c r="H604" s="1" t="n">
        <v>693.2</v>
      </c>
      <c r="I604" s="1" t="n">
        <f aca="false">(G604 +10) / (H604/1000)</f>
        <v>21.3502596653203</v>
      </c>
      <c r="J604" s="1" t="n">
        <v>5.8</v>
      </c>
      <c r="K604" s="11" t="s">
        <v>102</v>
      </c>
      <c r="L604" s="11" t="s">
        <v>368</v>
      </c>
      <c r="M604" s="11" t="s">
        <v>210</v>
      </c>
      <c r="N604" s="11" t="s">
        <v>77</v>
      </c>
      <c r="O604" s="11" t="s">
        <v>77</v>
      </c>
      <c r="P604" s="11" t="s">
        <v>91</v>
      </c>
      <c r="Q604" s="11" t="s">
        <v>244</v>
      </c>
      <c r="R604" s="11" t="n">
        <v>0.64</v>
      </c>
      <c r="S604" s="11" t="s">
        <v>79</v>
      </c>
      <c r="T604" s="12" t="n">
        <v>42552</v>
      </c>
      <c r="U604" s="11" t="n">
        <v>1</v>
      </c>
      <c r="V604" s="11" t="s">
        <v>106</v>
      </c>
      <c r="W604" s="11" t="n">
        <f aca="false">R604*U604</f>
        <v>0.64</v>
      </c>
      <c r="X604" s="2" t="n">
        <v>387.56</v>
      </c>
      <c r="Y604" s="13" t="n">
        <v>33.49</v>
      </c>
      <c r="Z604" s="13" t="n">
        <f aca="false">Y604*SQRT(AA604)</f>
        <v>58.0063815454817</v>
      </c>
      <c r="AA604" s="11" t="n">
        <v>3</v>
      </c>
      <c r="AB604" s="13" t="n">
        <v>371.61</v>
      </c>
      <c r="AC604" s="13" t="n">
        <v>27.11</v>
      </c>
      <c r="AD604" s="13" t="n">
        <f aca="false">AC604*SQRT(AE604)</f>
        <v>46.9558973931923</v>
      </c>
      <c r="AE604" s="11" t="n">
        <v>3</v>
      </c>
      <c r="AF604" s="11" t="n">
        <f aca="false">LN(AB604/X604)</f>
        <v>-0.0420257582825851</v>
      </c>
      <c r="AG604" s="11" t="n">
        <f aca="false">((AD604)^2/((AB604)^2 * AE604)) + ((Z604)^2/((X604)^2 * AA604))</f>
        <v>0.0127892223982328</v>
      </c>
      <c r="AH604" s="11" t="n">
        <f aca="false">1/AG604</f>
        <v>78.1908366952927</v>
      </c>
      <c r="AI604" s="11" t="n">
        <f aca="false">AH604/6</f>
        <v>13.0318061158821</v>
      </c>
      <c r="AJ604" s="11" t="n">
        <f aca="false">AF604*AI604</f>
        <v>-0.547671533811576</v>
      </c>
      <c r="AK604" s="11" t="s">
        <v>134</v>
      </c>
      <c r="AL604" s="11" t="s">
        <v>69</v>
      </c>
      <c r="AM604" s="11" t="s">
        <v>70</v>
      </c>
      <c r="AN604" s="11" t="s">
        <v>58</v>
      </c>
      <c r="AO604" s="11" t="s">
        <v>93</v>
      </c>
      <c r="AP604" s="11" t="s">
        <v>369</v>
      </c>
      <c r="AQ604" s="11" t="s">
        <v>210</v>
      </c>
    </row>
    <row r="605" customFormat="false" ht="13.8" hidden="false" customHeight="false" outlineLevel="0" collapsed="false">
      <c r="A605" s="11" t="s">
        <v>366</v>
      </c>
      <c r="B605" s="11" t="n">
        <v>57</v>
      </c>
      <c r="C605" s="11" t="s">
        <v>316</v>
      </c>
      <c r="D605" s="11" t="n">
        <v>2018</v>
      </c>
      <c r="E605" s="11" t="s">
        <v>267</v>
      </c>
      <c r="F605" s="11" t="s">
        <v>367</v>
      </c>
      <c r="G605" s="1" t="n">
        <v>4.8</v>
      </c>
      <c r="H605" s="1" t="n">
        <v>693.2</v>
      </c>
      <c r="I605" s="1" t="n">
        <f aca="false">(G605 +10) / (H605/1000)</f>
        <v>21.3502596653203</v>
      </c>
      <c r="J605" s="1" t="n">
        <v>5.8</v>
      </c>
      <c r="K605" s="11" t="s">
        <v>102</v>
      </c>
      <c r="L605" s="11" t="s">
        <v>368</v>
      </c>
      <c r="M605" s="11" t="s">
        <v>210</v>
      </c>
      <c r="N605" s="11" t="s">
        <v>77</v>
      </c>
      <c r="O605" s="11" t="s">
        <v>77</v>
      </c>
      <c r="P605" s="11" t="s">
        <v>91</v>
      </c>
      <c r="Q605" s="11" t="s">
        <v>244</v>
      </c>
      <c r="R605" s="11" t="n">
        <v>0.64</v>
      </c>
      <c r="S605" s="11" t="s">
        <v>79</v>
      </c>
      <c r="T605" s="12" t="n">
        <v>42614</v>
      </c>
      <c r="U605" s="11" t="n">
        <v>1</v>
      </c>
      <c r="V605" s="11" t="s">
        <v>106</v>
      </c>
      <c r="W605" s="11" t="n">
        <f aca="false">R605*U605</f>
        <v>0.64</v>
      </c>
      <c r="X605" s="2" t="n">
        <v>177.03</v>
      </c>
      <c r="Y605" s="13" t="n">
        <v>23.93</v>
      </c>
      <c r="Z605" s="13" t="n">
        <f aca="false">Y605*SQRT(AA605)</f>
        <v>41.4479758251232</v>
      </c>
      <c r="AA605" s="11" t="n">
        <v>3</v>
      </c>
      <c r="AB605" s="13" t="n">
        <v>228.07</v>
      </c>
      <c r="AC605" s="13" t="n">
        <v>36.68</v>
      </c>
      <c r="AD605" s="13" t="n">
        <f aca="false">AC605*SQRT(AE605)</f>
        <v>63.5316236216264</v>
      </c>
      <c r="AE605" s="11" t="n">
        <v>3</v>
      </c>
      <c r="AF605" s="11" t="n">
        <f aca="false">LN(AB605/X605)</f>
        <v>0.253333389640871</v>
      </c>
      <c r="AG605" s="11" t="n">
        <f aca="false">((AD605)^2/((AB605)^2 * AE605)) + ((Z605)^2/((X605)^2 * AA605))</f>
        <v>0.0441378208351872</v>
      </c>
      <c r="AH605" s="11" t="n">
        <f aca="false">1/AG605</f>
        <v>22.6563065660638</v>
      </c>
      <c r="AI605" s="11" t="n">
        <f aca="false">AH605/6</f>
        <v>3.77605109434397</v>
      </c>
      <c r="AJ605" s="11" t="n">
        <f aca="false">AF605*AI605</f>
        <v>0.956599823187278</v>
      </c>
      <c r="AK605" s="11" t="s">
        <v>134</v>
      </c>
      <c r="AL605" s="11" t="s">
        <v>69</v>
      </c>
      <c r="AM605" s="11" t="s">
        <v>70</v>
      </c>
      <c r="AN605" s="11" t="s">
        <v>58</v>
      </c>
      <c r="AO605" s="11" t="s">
        <v>93</v>
      </c>
      <c r="AP605" s="11" t="s">
        <v>108</v>
      </c>
      <c r="AQ605" s="11" t="s">
        <v>210</v>
      </c>
    </row>
    <row r="606" customFormat="false" ht="13.8" hidden="false" customHeight="false" outlineLevel="0" collapsed="false">
      <c r="A606" s="11" t="s">
        <v>366</v>
      </c>
      <c r="B606" s="11" t="n">
        <v>57</v>
      </c>
      <c r="C606" s="11" t="s">
        <v>316</v>
      </c>
      <c r="D606" s="11" t="n">
        <v>2018</v>
      </c>
      <c r="E606" s="11" t="s">
        <v>267</v>
      </c>
      <c r="F606" s="11" t="s">
        <v>370</v>
      </c>
      <c r="G606" s="1" t="n">
        <v>4.8</v>
      </c>
      <c r="H606" s="1" t="n">
        <v>693.2</v>
      </c>
      <c r="I606" s="1" t="n">
        <f aca="false">(G606 +10) / (H606/1000)</f>
        <v>21.3502596653203</v>
      </c>
      <c r="J606" s="1" t="n">
        <v>5.8</v>
      </c>
      <c r="K606" s="11" t="s">
        <v>102</v>
      </c>
      <c r="L606" s="11" t="s">
        <v>368</v>
      </c>
      <c r="M606" s="11" t="s">
        <v>371</v>
      </c>
      <c r="N606" s="11" t="s">
        <v>77</v>
      </c>
      <c r="O606" s="11" t="s">
        <v>77</v>
      </c>
      <c r="P606" s="11" t="s">
        <v>91</v>
      </c>
      <c r="Q606" s="11" t="s">
        <v>244</v>
      </c>
      <c r="R606" s="11" t="n">
        <v>1.29</v>
      </c>
      <c r="S606" s="11" t="s">
        <v>79</v>
      </c>
      <c r="T606" s="12" t="n">
        <v>42491</v>
      </c>
      <c r="U606" s="11" t="n">
        <v>1</v>
      </c>
      <c r="V606" s="11" t="s">
        <v>106</v>
      </c>
      <c r="W606" s="11" t="n">
        <f aca="false">R606*U606</f>
        <v>1.29</v>
      </c>
      <c r="X606" s="2" t="n">
        <v>763.96</v>
      </c>
      <c r="Y606" s="13" t="n">
        <v>41.4599999999999</v>
      </c>
      <c r="Z606" s="13" t="n">
        <f aca="false">Y606*SQRT(AA606)</f>
        <v>71.8108264818055</v>
      </c>
      <c r="AA606" s="11" t="n">
        <v>3</v>
      </c>
      <c r="AB606" s="13" t="n">
        <v>894.74</v>
      </c>
      <c r="AC606" s="13" t="n">
        <v>41.46</v>
      </c>
      <c r="AD606" s="13" t="n">
        <f aca="false">AC606*SQRT(AE606)</f>
        <v>71.8108264818057</v>
      </c>
      <c r="AE606" s="11" t="n">
        <v>3</v>
      </c>
      <c r="AF606" s="11" t="n">
        <f aca="false">LN(AB606/X606)</f>
        <v>0.158017741502495</v>
      </c>
      <c r="AG606" s="11" t="n">
        <f aca="false">((AD606)^2/((AB606)^2 * AE606)) + ((Z606)^2/((X606)^2 * AA606))</f>
        <v>0.00509237976385671</v>
      </c>
      <c r="AH606" s="11" t="n">
        <f aca="false">1/AG606</f>
        <v>196.37184310124</v>
      </c>
      <c r="AI606" s="11" t="n">
        <f aca="false">AH606/6</f>
        <v>32.7286405168733</v>
      </c>
      <c r="AJ606" s="11" t="n">
        <f aca="false">AF606*AI606</f>
        <v>5.17170585692338</v>
      </c>
      <c r="AK606" s="11" t="s">
        <v>134</v>
      </c>
      <c r="AL606" s="11" t="s">
        <v>69</v>
      </c>
      <c r="AM606" s="11" t="s">
        <v>70</v>
      </c>
      <c r="AN606" s="11" t="s">
        <v>58</v>
      </c>
      <c r="AO606" s="11" t="s">
        <v>93</v>
      </c>
      <c r="AP606" s="11" t="s">
        <v>108</v>
      </c>
      <c r="AQ606" s="11" t="s">
        <v>210</v>
      </c>
    </row>
    <row r="607" customFormat="false" ht="13.8" hidden="false" customHeight="false" outlineLevel="0" collapsed="false">
      <c r="A607" s="11" t="s">
        <v>366</v>
      </c>
      <c r="B607" s="11" t="n">
        <v>57</v>
      </c>
      <c r="C607" s="11" t="s">
        <v>316</v>
      </c>
      <c r="D607" s="11" t="n">
        <v>2018</v>
      </c>
      <c r="E607" s="11" t="s">
        <v>267</v>
      </c>
      <c r="F607" s="11" t="s">
        <v>370</v>
      </c>
      <c r="G607" s="1" t="n">
        <v>4.8</v>
      </c>
      <c r="H607" s="1" t="n">
        <v>693.2</v>
      </c>
      <c r="I607" s="1" t="n">
        <f aca="false">(G607 +10) / (H607/1000)</f>
        <v>21.3502596653203</v>
      </c>
      <c r="J607" s="1" t="n">
        <v>5.8</v>
      </c>
      <c r="K607" s="11" t="s">
        <v>102</v>
      </c>
      <c r="L607" s="11" t="s">
        <v>368</v>
      </c>
      <c r="M607" s="11" t="s">
        <v>371</v>
      </c>
      <c r="N607" s="11" t="s">
        <v>77</v>
      </c>
      <c r="O607" s="11" t="s">
        <v>77</v>
      </c>
      <c r="P607" s="11" t="s">
        <v>91</v>
      </c>
      <c r="Q607" s="11" t="s">
        <v>244</v>
      </c>
      <c r="R607" s="11" t="n">
        <v>1.29</v>
      </c>
      <c r="S607" s="11" t="s">
        <v>79</v>
      </c>
      <c r="T607" s="12" t="n">
        <v>42552</v>
      </c>
      <c r="U607" s="11" t="n">
        <v>1</v>
      </c>
      <c r="V607" s="11" t="s">
        <v>106</v>
      </c>
      <c r="W607" s="11" t="n">
        <f aca="false">R607*U607</f>
        <v>1.29</v>
      </c>
      <c r="X607" s="2" t="n">
        <v>186.6</v>
      </c>
      <c r="Y607" s="13" t="n">
        <v>20.74</v>
      </c>
      <c r="Z607" s="13" t="n">
        <f aca="false">Y607*SQRT(AA607)</f>
        <v>35.9227337489785</v>
      </c>
      <c r="AA607" s="11" t="n">
        <v>3</v>
      </c>
      <c r="AB607" s="13" t="n">
        <v>368.42</v>
      </c>
      <c r="AC607" s="13" t="n">
        <v>44.66</v>
      </c>
      <c r="AD607" s="13" t="n">
        <f aca="false">AC607*SQRT(AE607)</f>
        <v>77.353389066026</v>
      </c>
      <c r="AE607" s="11" t="n">
        <v>3</v>
      </c>
      <c r="AF607" s="11" t="n">
        <f aca="false">LN(AB607/X607)</f>
        <v>0.680256303310828</v>
      </c>
      <c r="AG607" s="11" t="n">
        <f aca="false">((AD607)^2/((AB607)^2 * AE607)) + ((Z607)^2/((X607)^2 * AA607))</f>
        <v>0.0270479919999059</v>
      </c>
      <c r="AH607" s="11" t="n">
        <f aca="false">1/AG607</f>
        <v>36.9713211983898</v>
      </c>
      <c r="AI607" s="11" t="n">
        <f aca="false">AH607/6</f>
        <v>6.16188686639831</v>
      </c>
      <c r="AJ607" s="11" t="n">
        <f aca="false">AF607*AI607</f>
        <v>4.19166238115565</v>
      </c>
      <c r="AK607" s="11" t="s">
        <v>134</v>
      </c>
      <c r="AL607" s="11" t="s">
        <v>69</v>
      </c>
      <c r="AM607" s="11" t="s">
        <v>70</v>
      </c>
      <c r="AN607" s="11" t="s">
        <v>58</v>
      </c>
      <c r="AO607" s="11" t="s">
        <v>93</v>
      </c>
      <c r="AP607" s="11" t="s">
        <v>108</v>
      </c>
      <c r="AQ607" s="11" t="s">
        <v>210</v>
      </c>
    </row>
    <row r="608" customFormat="false" ht="13.8" hidden="false" customHeight="false" outlineLevel="0" collapsed="false">
      <c r="A608" s="11" t="s">
        <v>366</v>
      </c>
      <c r="B608" s="11" t="n">
        <v>57</v>
      </c>
      <c r="C608" s="11" t="s">
        <v>316</v>
      </c>
      <c r="D608" s="11" t="n">
        <v>2018</v>
      </c>
      <c r="E608" s="11" t="s">
        <v>267</v>
      </c>
      <c r="F608" s="11" t="s">
        <v>370</v>
      </c>
      <c r="G608" s="1" t="n">
        <v>4.8</v>
      </c>
      <c r="H608" s="1" t="n">
        <v>693.2</v>
      </c>
      <c r="I608" s="1" t="n">
        <f aca="false">(G608 +10) / (H608/1000)</f>
        <v>21.3502596653203</v>
      </c>
      <c r="J608" s="1" t="n">
        <v>5.8</v>
      </c>
      <c r="K608" s="11" t="s">
        <v>102</v>
      </c>
      <c r="L608" s="11" t="s">
        <v>368</v>
      </c>
      <c r="M608" s="11" t="s">
        <v>371</v>
      </c>
      <c r="N608" s="11" t="s">
        <v>77</v>
      </c>
      <c r="O608" s="11" t="s">
        <v>77</v>
      </c>
      <c r="P608" s="11" t="s">
        <v>91</v>
      </c>
      <c r="Q608" s="11" t="s">
        <v>244</v>
      </c>
      <c r="R608" s="11" t="n">
        <v>1.29</v>
      </c>
      <c r="S608" s="11" t="s">
        <v>79</v>
      </c>
      <c r="T608" s="12" t="n">
        <v>42614</v>
      </c>
      <c r="U608" s="11" t="n">
        <v>1</v>
      </c>
      <c r="V608" s="11" t="s">
        <v>106</v>
      </c>
      <c r="W608" s="11" t="n">
        <f aca="false">R608*U608</f>
        <v>1.29</v>
      </c>
      <c r="X608" s="2" t="n">
        <v>192.98</v>
      </c>
      <c r="Y608" s="13" t="n">
        <v>44.66</v>
      </c>
      <c r="Z608" s="13" t="n">
        <f aca="false">Y608*SQRT(AA608)</f>
        <v>77.3533890660261</v>
      </c>
      <c r="AA608" s="11" t="n">
        <v>3</v>
      </c>
      <c r="AB608" s="13" t="n">
        <v>255.18</v>
      </c>
      <c r="AC608" s="13" t="n">
        <v>36.69</v>
      </c>
      <c r="AD608" s="13" t="n">
        <f aca="false">AC608*SQRT(AE608)</f>
        <v>63.5489441297021</v>
      </c>
      <c r="AE608" s="11" t="n">
        <v>3</v>
      </c>
      <c r="AF608" s="11" t="n">
        <f aca="false">LN(AB608/X608)</f>
        <v>0.279382621901359</v>
      </c>
      <c r="AG608" s="11" t="n">
        <f aca="false">((AD608)^2/((AB608)^2 * AE608)) + ((Z608)^2/((X608)^2 * AA608))</f>
        <v>0.0742295155156809</v>
      </c>
      <c r="AH608" s="11" t="n">
        <f aca="false">1/AG608</f>
        <v>13.4717301204634</v>
      </c>
      <c r="AI608" s="11" t="n">
        <f aca="false">AH608/6</f>
        <v>2.24528835341056</v>
      </c>
      <c r="AJ608" s="11" t="n">
        <f aca="false">AF608*AI608</f>
        <v>0.627294547100427</v>
      </c>
      <c r="AK608" s="11" t="s">
        <v>134</v>
      </c>
      <c r="AL608" s="11" t="s">
        <v>69</v>
      </c>
      <c r="AM608" s="11" t="s">
        <v>70</v>
      </c>
      <c r="AN608" s="11" t="s">
        <v>58</v>
      </c>
      <c r="AO608" s="11" t="s">
        <v>93</v>
      </c>
      <c r="AP608" s="11" t="s">
        <v>108</v>
      </c>
      <c r="AQ608" s="11" t="s">
        <v>210</v>
      </c>
    </row>
    <row r="609" customFormat="false" ht="13.8" hidden="false" customHeight="false" outlineLevel="0" collapsed="false">
      <c r="A609" s="11" t="s">
        <v>366</v>
      </c>
      <c r="B609" s="11" t="n">
        <v>57</v>
      </c>
      <c r="C609" s="11" t="s">
        <v>316</v>
      </c>
      <c r="D609" s="11" t="n">
        <v>2018</v>
      </c>
      <c r="E609" s="11" t="s">
        <v>267</v>
      </c>
      <c r="F609" s="11" t="s">
        <v>367</v>
      </c>
      <c r="G609" s="1" t="n">
        <v>4.8</v>
      </c>
      <c r="H609" s="1" t="n">
        <v>693.2</v>
      </c>
      <c r="I609" s="1" t="n">
        <f aca="false">(G609 +10) / (H609/1000)</f>
        <v>21.3502596653203</v>
      </c>
      <c r="J609" s="1" t="n">
        <v>5.8</v>
      </c>
      <c r="K609" s="11" t="s">
        <v>102</v>
      </c>
      <c r="L609" s="11" t="s">
        <v>368</v>
      </c>
      <c r="M609" s="11" t="s">
        <v>210</v>
      </c>
      <c r="N609" s="11" t="s">
        <v>77</v>
      </c>
      <c r="O609" s="11" t="s">
        <v>77</v>
      </c>
      <c r="P609" s="11" t="s">
        <v>91</v>
      </c>
      <c r="Q609" s="11" t="s">
        <v>244</v>
      </c>
      <c r="R609" s="11" t="n">
        <v>0.64</v>
      </c>
      <c r="S609" s="11" t="s">
        <v>79</v>
      </c>
      <c r="T609" s="12" t="n">
        <v>42491</v>
      </c>
      <c r="U609" s="11" t="n">
        <v>1</v>
      </c>
      <c r="V609" s="11" t="s">
        <v>106</v>
      </c>
      <c r="W609" s="11" t="n">
        <f aca="false">R609*U609</f>
        <v>0.64</v>
      </c>
      <c r="X609" s="13" t="n">
        <v>31.38</v>
      </c>
      <c r="Y609" s="13" t="n">
        <v>10.7</v>
      </c>
      <c r="Z609" s="13" t="n">
        <f aca="false">Y609*SQRT(AA609)</f>
        <v>18.532943640987</v>
      </c>
      <c r="AA609" s="11" t="n">
        <v>3</v>
      </c>
      <c r="AB609" s="13" t="n">
        <v>48.28</v>
      </c>
      <c r="AC609" s="13" t="n">
        <v>7.56</v>
      </c>
      <c r="AD609" s="13" t="n">
        <f aca="false">AC609*SQRT(AE609)</f>
        <v>13.0943041052207</v>
      </c>
      <c r="AE609" s="11" t="n">
        <v>3</v>
      </c>
      <c r="AF609" s="11" t="n">
        <f aca="false">LN(AB609/X609)</f>
        <v>0.430846648924444</v>
      </c>
      <c r="AG609" s="11" t="n">
        <f aca="false">((AD609)^2/((AB609)^2 * AE609)) + ((Z609)^2/((X609)^2 * AA609))</f>
        <v>0.140787751362028</v>
      </c>
      <c r="AH609" s="11" t="n">
        <f aca="false">1/AG609</f>
        <v>7.10289063022645</v>
      </c>
      <c r="AI609" s="11" t="n">
        <f aca="false">AH609/6</f>
        <v>1.18381510503774</v>
      </c>
      <c r="AJ609" s="11" t="n">
        <f aca="false">AF609*AI609</f>
        <v>0.51004277095165</v>
      </c>
      <c r="AK609" s="11" t="s">
        <v>55</v>
      </c>
      <c r="AL609" s="11" t="s">
        <v>56</v>
      </c>
      <c r="AM609" s="11" t="s">
        <v>127</v>
      </c>
      <c r="AN609" s="11" t="s">
        <v>58</v>
      </c>
      <c r="AO609" s="11" t="s">
        <v>93</v>
      </c>
      <c r="AP609" s="11" t="s">
        <v>65</v>
      </c>
      <c r="AQ609" s="11" t="s">
        <v>210</v>
      </c>
    </row>
    <row r="610" customFormat="false" ht="13.8" hidden="false" customHeight="false" outlineLevel="0" collapsed="false">
      <c r="A610" s="11" t="s">
        <v>366</v>
      </c>
      <c r="B610" s="11" t="n">
        <v>57</v>
      </c>
      <c r="C610" s="11" t="s">
        <v>316</v>
      </c>
      <c r="D610" s="11" t="n">
        <v>2018</v>
      </c>
      <c r="E610" s="11" t="s">
        <v>267</v>
      </c>
      <c r="F610" s="11" t="s">
        <v>367</v>
      </c>
      <c r="G610" s="1" t="n">
        <v>4.8</v>
      </c>
      <c r="H610" s="1" t="n">
        <v>693.2</v>
      </c>
      <c r="I610" s="1" t="n">
        <f aca="false">(G610 +10) / (H610/1000)</f>
        <v>21.3502596653203</v>
      </c>
      <c r="J610" s="1" t="n">
        <v>5.8</v>
      </c>
      <c r="K610" s="11" t="s">
        <v>102</v>
      </c>
      <c r="L610" s="11" t="s">
        <v>368</v>
      </c>
      <c r="M610" s="11" t="s">
        <v>210</v>
      </c>
      <c r="N610" s="11" t="s">
        <v>77</v>
      </c>
      <c r="O610" s="11" t="s">
        <v>77</v>
      </c>
      <c r="P610" s="11" t="s">
        <v>91</v>
      </c>
      <c r="Q610" s="11" t="s">
        <v>244</v>
      </c>
      <c r="R610" s="11" t="n">
        <v>0.64</v>
      </c>
      <c r="S610" s="11" t="s">
        <v>79</v>
      </c>
      <c r="T610" s="12" t="n">
        <v>42552</v>
      </c>
      <c r="U610" s="11" t="n">
        <v>1</v>
      </c>
      <c r="V610" s="11" t="s">
        <v>106</v>
      </c>
      <c r="W610" s="11" t="n">
        <f aca="false">R610*U610</f>
        <v>0.64</v>
      </c>
      <c r="X610" s="13" t="n">
        <v>35.24</v>
      </c>
      <c r="Y610" s="13" t="n">
        <v>10.94</v>
      </c>
      <c r="Z610" s="13" t="n">
        <f aca="false">Y610*SQRT(AA610)</f>
        <v>18.9486358348035</v>
      </c>
      <c r="AA610" s="11" t="n">
        <v>3</v>
      </c>
      <c r="AB610" s="13" t="n">
        <v>29.77</v>
      </c>
      <c r="AC610" s="13" t="n">
        <v>4.83</v>
      </c>
      <c r="AD610" s="13" t="n">
        <f aca="false">AC610*SQRT(AE610)</f>
        <v>8.36580540055768</v>
      </c>
      <c r="AE610" s="11" t="n">
        <v>3</v>
      </c>
      <c r="AF610" s="11" t="n">
        <f aca="false">LN(AB610/X610)</f>
        <v>-0.168680626040294</v>
      </c>
      <c r="AG610" s="11" t="n">
        <f aca="false">((AD610)^2/((AB610)^2 * AE610)) + ((Z610)^2/((X610)^2 * AA610))</f>
        <v>0.12269773004912</v>
      </c>
      <c r="AH610" s="11" t="n">
        <f aca="false">1/AG610</f>
        <v>8.15011002729771</v>
      </c>
      <c r="AI610" s="11" t="n">
        <f aca="false">AH610/6</f>
        <v>1.35835167121628</v>
      </c>
      <c r="AJ610" s="11" t="n">
        <f aca="false">AF610*AI610</f>
        <v>-0.229127610283642</v>
      </c>
      <c r="AK610" s="11" t="s">
        <v>55</v>
      </c>
      <c r="AL610" s="11" t="s">
        <v>56</v>
      </c>
      <c r="AM610" s="11" t="s">
        <v>127</v>
      </c>
      <c r="AN610" s="11" t="s">
        <v>58</v>
      </c>
      <c r="AO610" s="11" t="s">
        <v>93</v>
      </c>
      <c r="AP610" s="11" t="s">
        <v>65</v>
      </c>
      <c r="AQ610" s="11" t="s">
        <v>210</v>
      </c>
    </row>
    <row r="611" customFormat="false" ht="13.8" hidden="false" customHeight="false" outlineLevel="0" collapsed="false">
      <c r="A611" s="11" t="s">
        <v>366</v>
      </c>
      <c r="B611" s="11" t="n">
        <v>57</v>
      </c>
      <c r="C611" s="11" t="s">
        <v>316</v>
      </c>
      <c r="D611" s="11" t="n">
        <v>2018</v>
      </c>
      <c r="E611" s="11" t="s">
        <v>267</v>
      </c>
      <c r="F611" s="11" t="s">
        <v>367</v>
      </c>
      <c r="G611" s="1" t="n">
        <v>4.8</v>
      </c>
      <c r="H611" s="1" t="n">
        <v>693.2</v>
      </c>
      <c r="I611" s="1" t="n">
        <f aca="false">(G611 +10) / (H611/1000)</f>
        <v>21.3502596653203</v>
      </c>
      <c r="J611" s="1" t="n">
        <v>5.8</v>
      </c>
      <c r="K611" s="11" t="s">
        <v>102</v>
      </c>
      <c r="L611" s="11" t="s">
        <v>368</v>
      </c>
      <c r="M611" s="11" t="s">
        <v>210</v>
      </c>
      <c r="N611" s="11" t="s">
        <v>77</v>
      </c>
      <c r="O611" s="11" t="s">
        <v>77</v>
      </c>
      <c r="P611" s="11" t="s">
        <v>91</v>
      </c>
      <c r="Q611" s="11" t="s">
        <v>244</v>
      </c>
      <c r="R611" s="11" t="n">
        <v>0.64</v>
      </c>
      <c r="S611" s="11" t="s">
        <v>79</v>
      </c>
      <c r="T611" s="12" t="n">
        <v>42614</v>
      </c>
      <c r="U611" s="11" t="n">
        <v>1</v>
      </c>
      <c r="V611" s="11" t="s">
        <v>106</v>
      </c>
      <c r="W611" s="11" t="n">
        <f aca="false">R611*U611</f>
        <v>0.64</v>
      </c>
      <c r="X611" s="13" t="n">
        <v>40.55</v>
      </c>
      <c r="Y611" s="13" t="n">
        <v>5.31</v>
      </c>
      <c r="Z611" s="13" t="n">
        <f aca="false">Y611*SQRT(AA611)</f>
        <v>9.19718978819074</v>
      </c>
      <c r="AA611" s="11" t="n">
        <v>3</v>
      </c>
      <c r="AB611" s="13" t="n">
        <v>34.6</v>
      </c>
      <c r="AC611" s="13" t="n">
        <v>1.61</v>
      </c>
      <c r="AD611" s="13" t="n">
        <f aca="false">AC611*SQRT(AE611)</f>
        <v>2.78860180018589</v>
      </c>
      <c r="AE611" s="11" t="n">
        <v>3</v>
      </c>
      <c r="AF611" s="11" t="n">
        <f aca="false">LN(AB611/X611)</f>
        <v>-0.158682098497743</v>
      </c>
      <c r="AG611" s="11" t="n">
        <f aca="false">((AD611)^2/((AB611)^2 * AE611)) + ((Z611)^2/((X611)^2 * AA611))</f>
        <v>0.0193129648378403</v>
      </c>
      <c r="AH611" s="11" t="n">
        <f aca="false">1/AG611</f>
        <v>51.7786889996651</v>
      </c>
      <c r="AI611" s="11" t="n">
        <f aca="false">AH611/6</f>
        <v>8.62978149994418</v>
      </c>
      <c r="AJ611" s="11" t="n">
        <f aca="false">AF611*AI611</f>
        <v>-1.36939183798814</v>
      </c>
      <c r="AK611" s="11" t="s">
        <v>55</v>
      </c>
      <c r="AL611" s="11" t="s">
        <v>56</v>
      </c>
      <c r="AM611" s="11" t="s">
        <v>127</v>
      </c>
      <c r="AN611" s="11" t="s">
        <v>58</v>
      </c>
      <c r="AO611" s="11" t="s">
        <v>93</v>
      </c>
      <c r="AP611" s="11" t="s">
        <v>65</v>
      </c>
      <c r="AQ611" s="11" t="s">
        <v>210</v>
      </c>
    </row>
    <row r="612" customFormat="false" ht="13.8" hidden="false" customHeight="false" outlineLevel="0" collapsed="false">
      <c r="A612" s="11" t="s">
        <v>366</v>
      </c>
      <c r="B612" s="11" t="n">
        <v>57</v>
      </c>
      <c r="C612" s="11" t="s">
        <v>316</v>
      </c>
      <c r="D612" s="11" t="n">
        <v>2018</v>
      </c>
      <c r="E612" s="11" t="s">
        <v>267</v>
      </c>
      <c r="F612" s="11" t="s">
        <v>370</v>
      </c>
      <c r="G612" s="1" t="n">
        <v>4.8</v>
      </c>
      <c r="H612" s="1" t="n">
        <v>693.2</v>
      </c>
      <c r="I612" s="1" t="n">
        <f aca="false">(G612 +10) / (H612/1000)</f>
        <v>21.3502596653203</v>
      </c>
      <c r="J612" s="1" t="n">
        <v>5.8</v>
      </c>
      <c r="K612" s="11" t="s">
        <v>102</v>
      </c>
      <c r="L612" s="11" t="s">
        <v>368</v>
      </c>
      <c r="M612" s="11" t="s">
        <v>371</v>
      </c>
      <c r="N612" s="11" t="s">
        <v>77</v>
      </c>
      <c r="O612" s="11" t="s">
        <v>77</v>
      </c>
      <c r="P612" s="11" t="s">
        <v>91</v>
      </c>
      <c r="Q612" s="11" t="s">
        <v>244</v>
      </c>
      <c r="R612" s="11" t="n">
        <v>1.29</v>
      </c>
      <c r="S612" s="11" t="s">
        <v>79</v>
      </c>
      <c r="T612" s="12" t="n">
        <v>42491</v>
      </c>
      <c r="U612" s="11" t="n">
        <v>1</v>
      </c>
      <c r="V612" s="11" t="s">
        <v>106</v>
      </c>
      <c r="W612" s="11" t="n">
        <f aca="false">R612*U612</f>
        <v>1.29</v>
      </c>
      <c r="X612" s="13" t="n">
        <v>33.47</v>
      </c>
      <c r="Y612" s="13" t="n">
        <v>12.07</v>
      </c>
      <c r="Z612" s="13" t="n">
        <f aca="false">Y612*SQRT(AA612)</f>
        <v>20.9058532473563</v>
      </c>
      <c r="AA612" s="11" t="n">
        <v>3</v>
      </c>
      <c r="AB612" s="13" t="n">
        <v>52.3</v>
      </c>
      <c r="AC612" s="13" t="n">
        <v>9.65000000000001</v>
      </c>
      <c r="AD612" s="13" t="n">
        <f aca="false">AC612*SQRT(AE612)</f>
        <v>16.7142902930397</v>
      </c>
      <c r="AE612" s="11" t="n">
        <v>3</v>
      </c>
      <c r="AF612" s="11" t="n">
        <f aca="false">LN(AB612/X612)</f>
        <v>0.446346855847642</v>
      </c>
      <c r="AG612" s="11" t="n">
        <f aca="false">((AD612)^2/((AB612)^2 * AE612)) + ((Z612)^2/((X612)^2 * AA612))</f>
        <v>0.164092667872732</v>
      </c>
      <c r="AH612" s="11" t="n">
        <f aca="false">1/AG612</f>
        <v>6.09411750667365</v>
      </c>
      <c r="AI612" s="11" t="n">
        <f aca="false">AH612/6</f>
        <v>1.01568625111227</v>
      </c>
      <c r="AJ612" s="11" t="n">
        <f aca="false">AF612*AI612</f>
        <v>0.453348364711642</v>
      </c>
      <c r="AK612" s="11" t="s">
        <v>55</v>
      </c>
      <c r="AL612" s="11" t="s">
        <v>56</v>
      </c>
      <c r="AM612" s="11" t="s">
        <v>127</v>
      </c>
      <c r="AN612" s="11" t="s">
        <v>58</v>
      </c>
      <c r="AO612" s="11" t="s">
        <v>93</v>
      </c>
      <c r="AP612" s="11" t="s">
        <v>65</v>
      </c>
      <c r="AQ612" s="11" t="s">
        <v>210</v>
      </c>
    </row>
    <row r="613" customFormat="false" ht="13.8" hidden="false" customHeight="false" outlineLevel="0" collapsed="false">
      <c r="A613" s="11" t="s">
        <v>366</v>
      </c>
      <c r="B613" s="11" t="n">
        <v>57</v>
      </c>
      <c r="C613" s="11" t="s">
        <v>316</v>
      </c>
      <c r="D613" s="11" t="n">
        <v>2018</v>
      </c>
      <c r="E613" s="11" t="s">
        <v>267</v>
      </c>
      <c r="F613" s="11" t="s">
        <v>370</v>
      </c>
      <c r="G613" s="1" t="n">
        <v>4.8</v>
      </c>
      <c r="H613" s="1" t="n">
        <v>693.2</v>
      </c>
      <c r="I613" s="1" t="n">
        <f aca="false">(G613 +10) / (H613/1000)</f>
        <v>21.3502596653203</v>
      </c>
      <c r="J613" s="1" t="n">
        <v>5.8</v>
      </c>
      <c r="K613" s="11" t="s">
        <v>102</v>
      </c>
      <c r="L613" s="11" t="s">
        <v>368</v>
      </c>
      <c r="M613" s="11" t="s">
        <v>371</v>
      </c>
      <c r="N613" s="11" t="s">
        <v>77</v>
      </c>
      <c r="O613" s="11" t="s">
        <v>77</v>
      </c>
      <c r="P613" s="11" t="s">
        <v>91</v>
      </c>
      <c r="Q613" s="11" t="s">
        <v>244</v>
      </c>
      <c r="R613" s="11" t="n">
        <v>1.29</v>
      </c>
      <c r="S613" s="11" t="s">
        <v>79</v>
      </c>
      <c r="T613" s="12" t="n">
        <v>42552</v>
      </c>
      <c r="U613" s="11" t="n">
        <v>1</v>
      </c>
      <c r="V613" s="11" t="s">
        <v>106</v>
      </c>
      <c r="W613" s="11" t="n">
        <f aca="false">R613*U613</f>
        <v>1.29</v>
      </c>
      <c r="X613" s="13" t="n">
        <v>24.62</v>
      </c>
      <c r="Y613" s="13" t="n">
        <v>0.32</v>
      </c>
      <c r="Z613" s="13" t="n">
        <f aca="false">Y613*SQRT(AA613)</f>
        <v>0.554256258422041</v>
      </c>
      <c r="AA613" s="11" t="n">
        <v>3</v>
      </c>
      <c r="AB613" s="13" t="n">
        <v>40.39</v>
      </c>
      <c r="AC613" s="13" t="n">
        <v>8.05</v>
      </c>
      <c r="AD613" s="13" t="n">
        <f aca="false">AC613*SQRT(AE613)</f>
        <v>13.9430090009295</v>
      </c>
      <c r="AE613" s="11" t="n">
        <v>3</v>
      </c>
      <c r="AF613" s="11" t="n">
        <f aca="false">LN(AB613/X613)</f>
        <v>0.495023108819014</v>
      </c>
      <c r="AG613" s="11" t="n">
        <f aca="false">((AD613)^2/((AB613)^2 * AE613)) + ((Z613)^2/((X613)^2 * AA613))</f>
        <v>0.0398921208652816</v>
      </c>
      <c r="AH613" s="11" t="n">
        <f aca="false">1/AG613</f>
        <v>25.0676067932579</v>
      </c>
      <c r="AI613" s="11" t="n">
        <f aca="false">AH613/6</f>
        <v>4.17793446554299</v>
      </c>
      <c r="AJ613" s="11" t="n">
        <f aca="false">AF613*AI613</f>
        <v>2.0681741075752</v>
      </c>
      <c r="AK613" s="11" t="s">
        <v>55</v>
      </c>
      <c r="AL613" s="11" t="s">
        <v>56</v>
      </c>
      <c r="AM613" s="11" t="s">
        <v>127</v>
      </c>
      <c r="AN613" s="11" t="s">
        <v>58</v>
      </c>
      <c r="AO613" s="11" t="s">
        <v>93</v>
      </c>
      <c r="AP613" s="11" t="s">
        <v>65</v>
      </c>
      <c r="AQ613" s="11" t="s">
        <v>210</v>
      </c>
    </row>
    <row r="614" customFormat="false" ht="13.8" hidden="false" customHeight="false" outlineLevel="0" collapsed="false">
      <c r="A614" s="11" t="s">
        <v>366</v>
      </c>
      <c r="B614" s="11" t="n">
        <v>57</v>
      </c>
      <c r="C614" s="11" t="s">
        <v>316</v>
      </c>
      <c r="D614" s="11" t="n">
        <v>2018</v>
      </c>
      <c r="E614" s="11" t="s">
        <v>267</v>
      </c>
      <c r="F614" s="11" t="s">
        <v>370</v>
      </c>
      <c r="G614" s="1" t="n">
        <v>4.8</v>
      </c>
      <c r="H614" s="1" t="n">
        <v>693.2</v>
      </c>
      <c r="I614" s="1" t="n">
        <f aca="false">(G614 +10) / (H614/1000)</f>
        <v>21.3502596653203</v>
      </c>
      <c r="J614" s="1" t="n">
        <v>5.8</v>
      </c>
      <c r="K614" s="11" t="s">
        <v>102</v>
      </c>
      <c r="L614" s="11" t="s">
        <v>368</v>
      </c>
      <c r="M614" s="11" t="s">
        <v>371</v>
      </c>
      <c r="N614" s="11" t="s">
        <v>77</v>
      </c>
      <c r="O614" s="11" t="s">
        <v>77</v>
      </c>
      <c r="P614" s="11" t="s">
        <v>91</v>
      </c>
      <c r="Q614" s="11" t="s">
        <v>244</v>
      </c>
      <c r="R614" s="11" t="n">
        <v>1.29</v>
      </c>
      <c r="S614" s="11" t="s">
        <v>79</v>
      </c>
      <c r="T614" s="12" t="n">
        <v>42614</v>
      </c>
      <c r="U614" s="11" t="n">
        <v>1</v>
      </c>
      <c r="V614" s="11" t="s">
        <v>106</v>
      </c>
      <c r="W614" s="11" t="n">
        <f aca="false">R614*U614</f>
        <v>1.29</v>
      </c>
      <c r="X614" s="13" t="n">
        <v>45.06</v>
      </c>
      <c r="Y614" s="13" t="n">
        <v>7.4</v>
      </c>
      <c r="Z614" s="13" t="n">
        <f aca="false">Y614*SQRT(AA614)</f>
        <v>12.8171759760097</v>
      </c>
      <c r="AA614" s="11" t="n">
        <v>3</v>
      </c>
      <c r="AB614" s="13" t="n">
        <v>45.06</v>
      </c>
      <c r="AC614" s="13" t="n">
        <v>10.46</v>
      </c>
      <c r="AD614" s="13" t="n">
        <f aca="false">AC614*SQRT(AE614)</f>
        <v>18.1172514471705</v>
      </c>
      <c r="AE614" s="11" t="n">
        <v>3</v>
      </c>
      <c r="AF614" s="11" t="n">
        <f aca="false">LN(AB614/X614)</f>
        <v>0</v>
      </c>
      <c r="AG614" s="11" t="n">
        <f aca="false">((AD614)^2/((AB614)^2 * AE614)) + ((Z614)^2/((X614)^2 * AA614))</f>
        <v>0.0808566336269301</v>
      </c>
      <c r="AH614" s="11" t="n">
        <f aca="false">1/AG614</f>
        <v>12.3675690557928</v>
      </c>
      <c r="AI614" s="11" t="n">
        <f aca="false">AH614/6</f>
        <v>2.06126150929881</v>
      </c>
      <c r="AJ614" s="11" t="n">
        <f aca="false">AF614*AI614</f>
        <v>0</v>
      </c>
      <c r="AK614" s="11" t="s">
        <v>55</v>
      </c>
      <c r="AL614" s="11" t="s">
        <v>56</v>
      </c>
      <c r="AM614" s="11" t="s">
        <v>127</v>
      </c>
      <c r="AN614" s="11" t="s">
        <v>58</v>
      </c>
      <c r="AO614" s="11" t="s">
        <v>93</v>
      </c>
      <c r="AP614" s="11" t="s">
        <v>65</v>
      </c>
      <c r="AQ614" s="11" t="s">
        <v>210</v>
      </c>
    </row>
    <row r="615" customFormat="false" ht="13.8" hidden="false" customHeight="false" outlineLevel="0" collapsed="false">
      <c r="A615" s="11" t="s">
        <v>366</v>
      </c>
      <c r="B615" s="11" t="n">
        <v>57</v>
      </c>
      <c r="C615" s="11" t="s">
        <v>316</v>
      </c>
      <c r="D615" s="11" t="n">
        <v>2018</v>
      </c>
      <c r="E615" s="11" t="s">
        <v>267</v>
      </c>
      <c r="F615" s="11" t="s">
        <v>367</v>
      </c>
      <c r="G615" s="1" t="n">
        <v>4.8</v>
      </c>
      <c r="H615" s="1" t="n">
        <v>693.2</v>
      </c>
      <c r="I615" s="1" t="n">
        <f aca="false">(G615 +10) / (H615/1000)</f>
        <v>21.3502596653203</v>
      </c>
      <c r="J615" s="1" t="n">
        <v>5.8</v>
      </c>
      <c r="K615" s="11" t="s">
        <v>102</v>
      </c>
      <c r="L615" s="11" t="s">
        <v>368</v>
      </c>
      <c r="M615" s="11" t="s">
        <v>210</v>
      </c>
      <c r="N615" s="11" t="s">
        <v>77</v>
      </c>
      <c r="O615" s="11" t="s">
        <v>77</v>
      </c>
      <c r="P615" s="11" t="s">
        <v>91</v>
      </c>
      <c r="Q615" s="11" t="s">
        <v>244</v>
      </c>
      <c r="R615" s="11" t="n">
        <v>0.64</v>
      </c>
      <c r="S615" s="11" t="s">
        <v>79</v>
      </c>
      <c r="T615" s="12" t="n">
        <v>42491</v>
      </c>
      <c r="U615" s="11" t="n">
        <v>1</v>
      </c>
      <c r="V615" s="11" t="s">
        <v>106</v>
      </c>
      <c r="W615" s="11" t="n">
        <f aca="false">R615*U615</f>
        <v>0.64</v>
      </c>
      <c r="X615" s="13" t="n">
        <v>0.57</v>
      </c>
      <c r="Y615" s="13" t="n">
        <v>0.11</v>
      </c>
      <c r="Z615" s="13" t="n">
        <f aca="false">Y615*SQRT(AA615)</f>
        <v>0.190525588832577</v>
      </c>
      <c r="AA615" s="11" t="n">
        <v>3</v>
      </c>
      <c r="AB615" s="13" t="n">
        <v>0.83</v>
      </c>
      <c r="AC615" s="13" t="n">
        <v>0.37</v>
      </c>
      <c r="AD615" s="13" t="n">
        <f aca="false">AC615*SQRT(AE615)</f>
        <v>0.640858798800485</v>
      </c>
      <c r="AE615" s="11" t="n">
        <v>3</v>
      </c>
      <c r="AF615" s="11" t="n">
        <f aca="false">LN(AB615/X615)</f>
        <v>0.375789339962048</v>
      </c>
      <c r="AG615" s="11" t="n">
        <f aca="false">((AD615)^2/((AB615)^2 * AE615)) + ((Z615)^2/((X615)^2 * AA615))</f>
        <v>0.235964829626329</v>
      </c>
      <c r="AH615" s="11" t="n">
        <f aca="false">1/AG615</f>
        <v>4.23791970008237</v>
      </c>
      <c r="AI615" s="11" t="n">
        <f aca="false">AH615/6</f>
        <v>0.706319950013729</v>
      </c>
      <c r="AJ615" s="11" t="n">
        <f aca="false">AF615*AI615</f>
        <v>0.265427507817686</v>
      </c>
      <c r="AK615" s="11" t="s">
        <v>55</v>
      </c>
      <c r="AL615" s="11" t="s">
        <v>56</v>
      </c>
      <c r="AM615" s="11" t="s">
        <v>64</v>
      </c>
      <c r="AN615" s="11" t="s">
        <v>58</v>
      </c>
      <c r="AO615" s="11" t="s">
        <v>93</v>
      </c>
      <c r="AP615" s="11" t="s">
        <v>65</v>
      </c>
      <c r="AQ615" s="11" t="s">
        <v>210</v>
      </c>
    </row>
    <row r="616" customFormat="false" ht="13.8" hidden="false" customHeight="false" outlineLevel="0" collapsed="false">
      <c r="A616" s="11" t="s">
        <v>366</v>
      </c>
      <c r="B616" s="11" t="n">
        <v>57</v>
      </c>
      <c r="C616" s="11" t="s">
        <v>316</v>
      </c>
      <c r="D616" s="11" t="n">
        <v>2018</v>
      </c>
      <c r="E616" s="11" t="s">
        <v>267</v>
      </c>
      <c r="F616" s="11" t="s">
        <v>367</v>
      </c>
      <c r="G616" s="1" t="n">
        <v>4.8</v>
      </c>
      <c r="H616" s="1" t="n">
        <v>693.2</v>
      </c>
      <c r="I616" s="1" t="n">
        <f aca="false">(G616 +10) / (H616/1000)</f>
        <v>21.3502596653203</v>
      </c>
      <c r="J616" s="1" t="n">
        <v>5.8</v>
      </c>
      <c r="K616" s="11" t="s">
        <v>102</v>
      </c>
      <c r="L616" s="11" t="s">
        <v>368</v>
      </c>
      <c r="M616" s="11" t="s">
        <v>210</v>
      </c>
      <c r="N616" s="11" t="s">
        <v>77</v>
      </c>
      <c r="O616" s="11" t="s">
        <v>77</v>
      </c>
      <c r="P616" s="11" t="s">
        <v>91</v>
      </c>
      <c r="Q616" s="11" t="s">
        <v>244</v>
      </c>
      <c r="R616" s="11" t="n">
        <v>0.64</v>
      </c>
      <c r="S616" s="11" t="s">
        <v>79</v>
      </c>
      <c r="T616" s="12" t="n">
        <v>42552</v>
      </c>
      <c r="U616" s="11" t="n">
        <v>1</v>
      </c>
      <c r="V616" s="11" t="s">
        <v>106</v>
      </c>
      <c r="W616" s="11" t="n">
        <f aca="false">R616*U616</f>
        <v>0.64</v>
      </c>
      <c r="X616" s="13" t="n">
        <v>0.57</v>
      </c>
      <c r="Y616" s="13" t="n">
        <v>0.16</v>
      </c>
      <c r="Z616" s="13" t="n">
        <f aca="false">Y616*SQRT(AA616)</f>
        <v>0.27712812921102</v>
      </c>
      <c r="AA616" s="11" t="n">
        <v>3</v>
      </c>
      <c r="AB616" s="13" t="n">
        <v>0.66</v>
      </c>
      <c r="AC616" s="13" t="n">
        <v>0.0299999999999999</v>
      </c>
      <c r="AD616" s="13" t="n">
        <f aca="false">AC616*SQRT(AE616)</f>
        <v>0.0519615242270662</v>
      </c>
      <c r="AE616" s="11" t="n">
        <v>3</v>
      </c>
      <c r="AF616" s="11" t="n">
        <f aca="false">LN(AB616/X616)</f>
        <v>0.146603474191875</v>
      </c>
      <c r="AG616" s="11" t="n">
        <f aca="false">((AD616)^2/((AB616)^2 * AE616)) + ((Z616)^2/((X616)^2 * AA616))</f>
        <v>0.080859590617838</v>
      </c>
      <c r="AH616" s="11" t="n">
        <f aca="false">1/AG616</f>
        <v>12.3671167805714</v>
      </c>
      <c r="AI616" s="11" t="n">
        <f aca="false">AH616/6</f>
        <v>2.06118613009524</v>
      </c>
      <c r="AJ616" s="11" t="n">
        <f aca="false">AF616*AI616</f>
        <v>0.302177047628068</v>
      </c>
      <c r="AK616" s="11" t="s">
        <v>55</v>
      </c>
      <c r="AL616" s="11" t="s">
        <v>56</v>
      </c>
      <c r="AM616" s="11" t="s">
        <v>64</v>
      </c>
      <c r="AN616" s="11" t="s">
        <v>58</v>
      </c>
      <c r="AO616" s="11" t="s">
        <v>93</v>
      </c>
      <c r="AP616" s="11" t="s">
        <v>65</v>
      </c>
      <c r="AQ616" s="11" t="s">
        <v>210</v>
      </c>
    </row>
    <row r="617" customFormat="false" ht="13.8" hidden="false" customHeight="false" outlineLevel="0" collapsed="false">
      <c r="A617" s="11" t="s">
        <v>366</v>
      </c>
      <c r="B617" s="11" t="n">
        <v>57</v>
      </c>
      <c r="C617" s="11" t="s">
        <v>316</v>
      </c>
      <c r="D617" s="11" t="n">
        <v>2018</v>
      </c>
      <c r="E617" s="11" t="s">
        <v>267</v>
      </c>
      <c r="F617" s="11" t="s">
        <v>367</v>
      </c>
      <c r="G617" s="1" t="n">
        <v>4.8</v>
      </c>
      <c r="H617" s="1" t="n">
        <v>693.2</v>
      </c>
      <c r="I617" s="1" t="n">
        <f aca="false">(G617 +10) / (H617/1000)</f>
        <v>21.3502596653203</v>
      </c>
      <c r="J617" s="1" t="n">
        <v>5.8</v>
      </c>
      <c r="K617" s="11" t="s">
        <v>102</v>
      </c>
      <c r="L617" s="11" t="s">
        <v>368</v>
      </c>
      <c r="M617" s="11" t="s">
        <v>210</v>
      </c>
      <c r="N617" s="11" t="s">
        <v>77</v>
      </c>
      <c r="O617" s="11" t="s">
        <v>77</v>
      </c>
      <c r="P617" s="11" t="s">
        <v>91</v>
      </c>
      <c r="Q617" s="11" t="s">
        <v>244</v>
      </c>
      <c r="R617" s="11" t="n">
        <v>0.64</v>
      </c>
      <c r="S617" s="11" t="s">
        <v>79</v>
      </c>
      <c r="T617" s="12" t="n">
        <v>42614</v>
      </c>
      <c r="U617" s="11" t="n">
        <v>1</v>
      </c>
      <c r="V617" s="11" t="s">
        <v>106</v>
      </c>
      <c r="W617" s="11" t="n">
        <f aca="false">R617*U617</f>
        <v>0.64</v>
      </c>
      <c r="X617" s="13" t="n">
        <v>0.7</v>
      </c>
      <c r="Y617" s="13" t="n">
        <v>0.11</v>
      </c>
      <c r="Z617" s="13" t="n">
        <f aca="false">Y617*SQRT(AA617)</f>
        <v>0.190525588832577</v>
      </c>
      <c r="AA617" s="11" t="n">
        <v>3</v>
      </c>
      <c r="AB617" s="13" t="n">
        <v>0.58</v>
      </c>
      <c r="AC617" s="13" t="n">
        <v>0.14</v>
      </c>
      <c r="AD617" s="13" t="n">
        <f aca="false">AC617*SQRT(AE617)</f>
        <v>0.242487113059643</v>
      </c>
      <c r="AE617" s="11" t="n">
        <v>3</v>
      </c>
      <c r="AF617" s="11" t="n">
        <f aca="false">LN(AB617/X617)</f>
        <v>-0.18805223150294</v>
      </c>
      <c r="AG617" s="11" t="n">
        <f aca="false">((AD617)^2/((AB617)^2 * AE617)) + ((Z617)^2/((X617)^2 * AA617))</f>
        <v>0.0829578490135651</v>
      </c>
      <c r="AH617" s="11" t="n">
        <f aca="false">1/AG617</f>
        <v>12.0543144728413</v>
      </c>
      <c r="AI617" s="11" t="n">
        <f aca="false">AH617/6</f>
        <v>2.00905241214021</v>
      </c>
      <c r="AJ617" s="11" t="n">
        <f aca="false">AF617*AI617</f>
        <v>-0.377806789309332</v>
      </c>
      <c r="AK617" s="11" t="s">
        <v>55</v>
      </c>
      <c r="AL617" s="11" t="s">
        <v>56</v>
      </c>
      <c r="AM617" s="11" t="s">
        <v>64</v>
      </c>
      <c r="AN617" s="11" t="s">
        <v>58</v>
      </c>
      <c r="AO617" s="11" t="s">
        <v>93</v>
      </c>
      <c r="AP617" s="11" t="s">
        <v>65</v>
      </c>
      <c r="AQ617" s="11" t="s">
        <v>210</v>
      </c>
    </row>
    <row r="618" customFormat="false" ht="13.8" hidden="false" customHeight="false" outlineLevel="0" collapsed="false">
      <c r="A618" s="11" t="s">
        <v>366</v>
      </c>
      <c r="B618" s="11" t="n">
        <v>57</v>
      </c>
      <c r="C618" s="11" t="s">
        <v>316</v>
      </c>
      <c r="D618" s="11" t="n">
        <v>2018</v>
      </c>
      <c r="E618" s="11" t="s">
        <v>267</v>
      </c>
      <c r="F618" s="11" t="s">
        <v>370</v>
      </c>
      <c r="G618" s="1" t="n">
        <v>4.8</v>
      </c>
      <c r="H618" s="1" t="n">
        <v>693.2</v>
      </c>
      <c r="I618" s="1" t="n">
        <f aca="false">(G618 +10) / (H618/1000)</f>
        <v>21.3502596653203</v>
      </c>
      <c r="J618" s="1" t="n">
        <v>5.8</v>
      </c>
      <c r="K618" s="11" t="s">
        <v>102</v>
      </c>
      <c r="L618" s="11" t="s">
        <v>368</v>
      </c>
      <c r="M618" s="11" t="s">
        <v>371</v>
      </c>
      <c r="N618" s="11" t="s">
        <v>77</v>
      </c>
      <c r="O618" s="11" t="s">
        <v>77</v>
      </c>
      <c r="P618" s="11" t="s">
        <v>91</v>
      </c>
      <c r="Q618" s="11" t="s">
        <v>244</v>
      </c>
      <c r="R618" s="11" t="n">
        <v>1.29</v>
      </c>
      <c r="S618" s="11" t="s">
        <v>79</v>
      </c>
      <c r="T618" s="12" t="n">
        <v>42491</v>
      </c>
      <c r="U618" s="11" t="n">
        <v>1</v>
      </c>
      <c r="V618" s="11" t="s">
        <v>106</v>
      </c>
      <c r="W618" s="11" t="n">
        <f aca="false">R618*U618</f>
        <v>1.29</v>
      </c>
      <c r="X618" s="13" t="n">
        <v>0.72</v>
      </c>
      <c r="Y618" s="13" t="n">
        <v>0.27</v>
      </c>
      <c r="Z618" s="13" t="n">
        <f aca="false">Y618*SQRT(AA618)</f>
        <v>0.467653718043597</v>
      </c>
      <c r="AA618" s="11" t="n">
        <v>3</v>
      </c>
      <c r="AB618" s="13" t="n">
        <v>0.86</v>
      </c>
      <c r="AC618" s="13" t="n">
        <v>0.23</v>
      </c>
      <c r="AD618" s="13" t="n">
        <f aca="false">AC618*SQRT(AE618)</f>
        <v>0.398371685740842</v>
      </c>
      <c r="AE618" s="11" t="n">
        <v>3</v>
      </c>
      <c r="AF618" s="11" t="n">
        <f aca="false">LN(AB618/X618)</f>
        <v>0.177681177237452</v>
      </c>
      <c r="AG618" s="11" t="n">
        <f aca="false">((AD618)^2/((AB618)^2 * AE618)) + ((Z618)^2/((X618)^2 * AA618))</f>
        <v>0.212150148729043</v>
      </c>
      <c r="AH618" s="11" t="n">
        <f aca="false">1/AG618</f>
        <v>4.71364270065723</v>
      </c>
      <c r="AI618" s="11" t="n">
        <f aca="false">AH618/6</f>
        <v>0.785607116776206</v>
      </c>
      <c r="AJ618" s="11" t="n">
        <f aca="false">AF618*AI618</f>
        <v>0.139587597354917</v>
      </c>
      <c r="AK618" s="11" t="s">
        <v>55</v>
      </c>
      <c r="AL618" s="11" t="s">
        <v>56</v>
      </c>
      <c r="AM618" s="11" t="s">
        <v>64</v>
      </c>
      <c r="AN618" s="11" t="s">
        <v>58</v>
      </c>
      <c r="AO618" s="11" t="s">
        <v>93</v>
      </c>
      <c r="AP618" s="11" t="s">
        <v>65</v>
      </c>
      <c r="AQ618" s="11" t="s">
        <v>210</v>
      </c>
    </row>
    <row r="619" customFormat="false" ht="13.8" hidden="false" customHeight="false" outlineLevel="0" collapsed="false">
      <c r="A619" s="11" t="s">
        <v>366</v>
      </c>
      <c r="B619" s="11" t="n">
        <v>57</v>
      </c>
      <c r="C619" s="11" t="s">
        <v>316</v>
      </c>
      <c r="D619" s="11" t="n">
        <v>2018</v>
      </c>
      <c r="E619" s="11" t="s">
        <v>267</v>
      </c>
      <c r="F619" s="11" t="s">
        <v>370</v>
      </c>
      <c r="G619" s="1" t="n">
        <v>4.8</v>
      </c>
      <c r="H619" s="1" t="n">
        <v>693.2</v>
      </c>
      <c r="I619" s="1" t="n">
        <f aca="false">(G619 +10) / (H619/1000)</f>
        <v>21.3502596653203</v>
      </c>
      <c r="J619" s="1" t="n">
        <v>5.8</v>
      </c>
      <c r="K619" s="11" t="s">
        <v>102</v>
      </c>
      <c r="L619" s="11" t="s">
        <v>368</v>
      </c>
      <c r="M619" s="11" t="s">
        <v>371</v>
      </c>
      <c r="N619" s="11" t="s">
        <v>77</v>
      </c>
      <c r="O619" s="11" t="s">
        <v>77</v>
      </c>
      <c r="P619" s="11" t="s">
        <v>91</v>
      </c>
      <c r="Q619" s="11" t="s">
        <v>244</v>
      </c>
      <c r="R619" s="11" t="n">
        <v>1.29</v>
      </c>
      <c r="S619" s="11" t="s">
        <v>79</v>
      </c>
      <c r="T619" s="12" t="n">
        <v>42552</v>
      </c>
      <c r="U619" s="11" t="n">
        <v>1</v>
      </c>
      <c r="V619" s="11" t="s">
        <v>106</v>
      </c>
      <c r="W619" s="11" t="n">
        <f aca="false">R619*U619</f>
        <v>1.29</v>
      </c>
      <c r="X619" s="13" t="n">
        <v>0.68</v>
      </c>
      <c r="Y619" s="13" t="n">
        <v>0.0299999999999999</v>
      </c>
      <c r="Z619" s="13" t="n">
        <f aca="false">Y619*SQRT(AA619)</f>
        <v>0.0519615242270662</v>
      </c>
      <c r="AA619" s="11" t="n">
        <v>3</v>
      </c>
      <c r="AB619" s="13" t="n">
        <v>1.11</v>
      </c>
      <c r="AC619" s="13" t="n">
        <v>0.38</v>
      </c>
      <c r="AD619" s="13" t="n">
        <f aca="false">AC619*SQRT(AE619)</f>
        <v>0.658179306876173</v>
      </c>
      <c r="AE619" s="11" t="n">
        <v>3</v>
      </c>
      <c r="AF619" s="11" t="n">
        <f aca="false">LN(AB619/X619)</f>
        <v>0.490022496136227</v>
      </c>
      <c r="AG619" s="11" t="n">
        <f aca="false">((AD619)^2/((AB619)^2 * AE619)) + ((Z619)^2/((X619)^2 * AA619))</f>
        <v>0.119144646142448</v>
      </c>
      <c r="AH619" s="11" t="n">
        <f aca="false">1/AG619</f>
        <v>8.39315934351268</v>
      </c>
      <c r="AI619" s="11" t="n">
        <f aca="false">AH619/6</f>
        <v>1.39885989058545</v>
      </c>
      <c r="AJ619" s="11" t="n">
        <f aca="false">AF619*AI619</f>
        <v>0.68547281532953</v>
      </c>
      <c r="AK619" s="11" t="s">
        <v>55</v>
      </c>
      <c r="AL619" s="11" t="s">
        <v>56</v>
      </c>
      <c r="AM619" s="11" t="s">
        <v>64</v>
      </c>
      <c r="AN619" s="11" t="s">
        <v>58</v>
      </c>
      <c r="AO619" s="11" t="s">
        <v>93</v>
      </c>
      <c r="AP619" s="11" t="s">
        <v>65</v>
      </c>
      <c r="AQ619" s="11" t="s">
        <v>210</v>
      </c>
    </row>
    <row r="620" customFormat="false" ht="13.8" hidden="false" customHeight="false" outlineLevel="0" collapsed="false">
      <c r="A620" s="11" t="s">
        <v>366</v>
      </c>
      <c r="B620" s="11" t="n">
        <v>57</v>
      </c>
      <c r="C620" s="11" t="s">
        <v>316</v>
      </c>
      <c r="D620" s="11" t="n">
        <v>2018</v>
      </c>
      <c r="E620" s="11" t="s">
        <v>267</v>
      </c>
      <c r="F620" s="11" t="s">
        <v>370</v>
      </c>
      <c r="G620" s="1" t="n">
        <v>4.8</v>
      </c>
      <c r="H620" s="1" t="n">
        <v>693.2</v>
      </c>
      <c r="I620" s="1" t="n">
        <f aca="false">(G620 +10) / (H620/1000)</f>
        <v>21.3502596653203</v>
      </c>
      <c r="J620" s="1" t="n">
        <v>5.8</v>
      </c>
      <c r="K620" s="11" t="s">
        <v>102</v>
      </c>
      <c r="L620" s="11" t="s">
        <v>368</v>
      </c>
      <c r="M620" s="11" t="s">
        <v>371</v>
      </c>
      <c r="N620" s="11" t="s">
        <v>77</v>
      </c>
      <c r="O620" s="11" t="s">
        <v>77</v>
      </c>
      <c r="P620" s="11" t="s">
        <v>91</v>
      </c>
      <c r="Q620" s="11" t="s">
        <v>244</v>
      </c>
      <c r="R620" s="11" t="n">
        <v>1.29</v>
      </c>
      <c r="S620" s="11" t="s">
        <v>79</v>
      </c>
      <c r="T620" s="12" t="n">
        <v>42614</v>
      </c>
      <c r="U620" s="11" t="n">
        <v>1</v>
      </c>
      <c r="V620" s="11" t="s">
        <v>106</v>
      </c>
      <c r="W620" s="11" t="n">
        <f aca="false">R620*U620</f>
        <v>1.29</v>
      </c>
      <c r="X620" s="13" t="n">
        <v>1.17</v>
      </c>
      <c r="Y620" s="13" t="n">
        <v>0.22</v>
      </c>
      <c r="Z620" s="13" t="n">
        <f aca="false">Y620*SQRT(AA620)</f>
        <v>0.381051177665153</v>
      </c>
      <c r="AA620" s="11" t="n">
        <v>3</v>
      </c>
      <c r="AB620" s="13" t="n">
        <v>0.84</v>
      </c>
      <c r="AC620" s="13" t="n">
        <v>0.15</v>
      </c>
      <c r="AD620" s="13" t="n">
        <f aca="false">AC620*SQRT(AE620)</f>
        <v>0.259807621135332</v>
      </c>
      <c r="AE620" s="11" t="n">
        <v>3</v>
      </c>
      <c r="AF620" s="11" t="n">
        <f aca="false">LN(AB620/X620)</f>
        <v>-0.331357135954442</v>
      </c>
      <c r="AG620" s="11" t="n">
        <f aca="false">((AD620)^2/((AB620)^2 * AE620)) + ((Z620)^2/((X620)^2 * AA620))</f>
        <v>0.0672446109717172</v>
      </c>
      <c r="AH620" s="11" t="n">
        <f aca="false">1/AG620</f>
        <v>14.8710801586851</v>
      </c>
      <c r="AI620" s="11" t="n">
        <f aca="false">AH620/6</f>
        <v>2.47851335978084</v>
      </c>
      <c r="AJ620" s="11" t="n">
        <f aca="false">AF620*AI620</f>
        <v>-0.821273088321802</v>
      </c>
      <c r="AK620" s="11" t="s">
        <v>55</v>
      </c>
      <c r="AL620" s="11" t="s">
        <v>56</v>
      </c>
      <c r="AM620" s="11" t="s">
        <v>64</v>
      </c>
      <c r="AN620" s="11" t="s">
        <v>58</v>
      </c>
      <c r="AO620" s="11" t="s">
        <v>93</v>
      </c>
      <c r="AP620" s="11" t="s">
        <v>65</v>
      </c>
      <c r="AQ620" s="11" t="s">
        <v>210</v>
      </c>
    </row>
    <row r="621" customFormat="false" ht="13.8" hidden="false" customHeight="false" outlineLevel="0" collapsed="false">
      <c r="A621" s="11" t="s">
        <v>366</v>
      </c>
      <c r="B621" s="11" t="n">
        <v>57</v>
      </c>
      <c r="C621" s="11" t="s">
        <v>316</v>
      </c>
      <c r="D621" s="11" t="n">
        <v>2018</v>
      </c>
      <c r="E621" s="11" t="s">
        <v>267</v>
      </c>
      <c r="F621" s="11" t="s">
        <v>367</v>
      </c>
      <c r="G621" s="1" t="n">
        <v>4.8</v>
      </c>
      <c r="H621" s="1" t="n">
        <v>693.2</v>
      </c>
      <c r="I621" s="1" t="n">
        <f aca="false">(G621 +10) / (H621/1000)</f>
        <v>21.3502596653203</v>
      </c>
      <c r="J621" s="1" t="n">
        <v>5.8</v>
      </c>
      <c r="K621" s="11" t="s">
        <v>102</v>
      </c>
      <c r="L621" s="11" t="s">
        <v>368</v>
      </c>
      <c r="M621" s="11" t="s">
        <v>210</v>
      </c>
      <c r="N621" s="11" t="s">
        <v>77</v>
      </c>
      <c r="O621" s="11" t="s">
        <v>77</v>
      </c>
      <c r="P621" s="11" t="s">
        <v>91</v>
      </c>
      <c r="Q621" s="11" t="s">
        <v>244</v>
      </c>
      <c r="R621" s="11" t="n">
        <v>0.64</v>
      </c>
      <c r="S621" s="11" t="s">
        <v>79</v>
      </c>
      <c r="T621" s="12" t="n">
        <v>42491</v>
      </c>
      <c r="U621" s="11" t="n">
        <v>1</v>
      </c>
      <c r="V621" s="11" t="s">
        <v>106</v>
      </c>
      <c r="W621" s="11" t="n">
        <f aca="false">R621*U621</f>
        <v>0.64</v>
      </c>
      <c r="X621" s="13" t="n">
        <v>16.22</v>
      </c>
      <c r="Y621" s="13" t="n">
        <v>5.28</v>
      </c>
      <c r="Z621" s="13" t="n">
        <f aca="false">Y621*SQRT(AA621)</f>
        <v>9.14522826396367</v>
      </c>
      <c r="AA621" s="11" t="n">
        <v>3</v>
      </c>
      <c r="AB621" s="13" t="n">
        <v>23.23</v>
      </c>
      <c r="AC621" s="13" t="n">
        <v>5.85</v>
      </c>
      <c r="AD621" s="13" t="n">
        <f aca="false">AC621*SQRT(AE621)</f>
        <v>10.1324972242779</v>
      </c>
      <c r="AE621" s="11" t="n">
        <v>3</v>
      </c>
      <c r="AF621" s="11" t="n">
        <f aca="false">LN(AB621/X621)</f>
        <v>0.359199498095051</v>
      </c>
      <c r="AG621" s="11" t="n">
        <f aca="false">((AD621)^2/((AB621)^2 * AE621)) + ((Z621)^2/((X621)^2 * AA621))</f>
        <v>0.169384016048244</v>
      </c>
      <c r="AH621" s="11" t="n">
        <f aca="false">1/AG621</f>
        <v>5.90374477669239</v>
      </c>
      <c r="AI621" s="11" t="n">
        <f aca="false">AH621/6</f>
        <v>0.983957462782064</v>
      </c>
      <c r="AJ621" s="11" t="n">
        <f aca="false">AF621*AI621</f>
        <v>0.353437026778197</v>
      </c>
      <c r="AK621" s="11" t="s">
        <v>55</v>
      </c>
      <c r="AL621" s="11" t="s">
        <v>56</v>
      </c>
      <c r="AM621" s="11" t="s">
        <v>57</v>
      </c>
      <c r="AN621" s="11" t="s">
        <v>58</v>
      </c>
      <c r="AO621" s="11" t="s">
        <v>93</v>
      </c>
      <c r="AP621" s="11" t="s">
        <v>65</v>
      </c>
      <c r="AQ621" s="11" t="s">
        <v>210</v>
      </c>
    </row>
    <row r="622" customFormat="false" ht="13.8" hidden="false" customHeight="false" outlineLevel="0" collapsed="false">
      <c r="A622" s="11" t="s">
        <v>366</v>
      </c>
      <c r="B622" s="11" t="n">
        <v>57</v>
      </c>
      <c r="C622" s="11" t="s">
        <v>316</v>
      </c>
      <c r="D622" s="11" t="n">
        <v>2018</v>
      </c>
      <c r="E622" s="11" t="s">
        <v>267</v>
      </c>
      <c r="F622" s="11" t="s">
        <v>367</v>
      </c>
      <c r="G622" s="1" t="n">
        <v>4.8</v>
      </c>
      <c r="H622" s="1" t="n">
        <v>693.2</v>
      </c>
      <c r="I622" s="1" t="n">
        <f aca="false">(G622 +10) / (H622/1000)</f>
        <v>21.3502596653203</v>
      </c>
      <c r="J622" s="1" t="n">
        <v>5.8</v>
      </c>
      <c r="K622" s="11" t="s">
        <v>102</v>
      </c>
      <c r="L622" s="11" t="s">
        <v>368</v>
      </c>
      <c r="M622" s="11" t="s">
        <v>210</v>
      </c>
      <c r="N622" s="11" t="s">
        <v>77</v>
      </c>
      <c r="O622" s="11" t="s">
        <v>77</v>
      </c>
      <c r="P622" s="11" t="s">
        <v>91</v>
      </c>
      <c r="Q622" s="11" t="s">
        <v>244</v>
      </c>
      <c r="R622" s="11" t="n">
        <v>0.64</v>
      </c>
      <c r="S622" s="11" t="s">
        <v>79</v>
      </c>
      <c r="T622" s="12" t="n">
        <v>42552</v>
      </c>
      <c r="U622" s="11" t="n">
        <v>1</v>
      </c>
      <c r="V622" s="11" t="s">
        <v>106</v>
      </c>
      <c r="W622" s="11" t="n">
        <f aca="false">R622*U622</f>
        <v>0.64</v>
      </c>
      <c r="X622" s="13" t="n">
        <v>17.42</v>
      </c>
      <c r="Y622" s="13" t="n">
        <v>6.57</v>
      </c>
      <c r="Z622" s="13" t="n">
        <f aca="false">Y622*SQRT(AA622)</f>
        <v>11.3795738057275</v>
      </c>
      <c r="AA622" s="11" t="n">
        <v>3</v>
      </c>
      <c r="AB622" s="13" t="n">
        <v>16.29</v>
      </c>
      <c r="AC622" s="13" t="n">
        <v>1.32</v>
      </c>
      <c r="AD622" s="13" t="n">
        <f aca="false">AC622*SQRT(AE622)</f>
        <v>2.28630706599092</v>
      </c>
      <c r="AE622" s="11" t="n">
        <v>3</v>
      </c>
      <c r="AF622" s="11" t="n">
        <f aca="false">LN(AB622/X622)</f>
        <v>-0.0670675488104031</v>
      </c>
      <c r="AG622" s="11" t="n">
        <f aca="false">((AD622)^2/((AB622)^2 * AE622)) + ((Z622)^2/((X622)^2 * AA622))</f>
        <v>0.148810230448419</v>
      </c>
      <c r="AH622" s="11" t="n">
        <f aca="false">1/AG622</f>
        <v>6.71996808946965</v>
      </c>
      <c r="AI622" s="11" t="n">
        <f aca="false">AH622/6</f>
        <v>1.11999468157827</v>
      </c>
      <c r="AJ622" s="11" t="n">
        <f aca="false">AF622*AI622</f>
        <v>-0.0751152979741428</v>
      </c>
      <c r="AK622" s="11" t="s">
        <v>55</v>
      </c>
      <c r="AL622" s="11" t="s">
        <v>56</v>
      </c>
      <c r="AM622" s="11" t="s">
        <v>57</v>
      </c>
      <c r="AN622" s="11" t="s">
        <v>58</v>
      </c>
      <c r="AO622" s="11" t="s">
        <v>93</v>
      </c>
      <c r="AP622" s="11" t="s">
        <v>65</v>
      </c>
      <c r="AQ622" s="11" t="s">
        <v>210</v>
      </c>
    </row>
    <row r="623" customFormat="false" ht="13.8" hidden="false" customHeight="false" outlineLevel="0" collapsed="false">
      <c r="A623" s="11" t="s">
        <v>366</v>
      </c>
      <c r="B623" s="11" t="n">
        <v>57</v>
      </c>
      <c r="C623" s="11" t="s">
        <v>316</v>
      </c>
      <c r="D623" s="11" t="n">
        <v>2018</v>
      </c>
      <c r="E623" s="11" t="s">
        <v>267</v>
      </c>
      <c r="F623" s="11" t="s">
        <v>367</v>
      </c>
      <c r="G623" s="1" t="n">
        <v>4.8</v>
      </c>
      <c r="H623" s="1" t="n">
        <v>693.2</v>
      </c>
      <c r="I623" s="1" t="n">
        <f aca="false">(G623 +10) / (H623/1000)</f>
        <v>21.3502596653203</v>
      </c>
      <c r="J623" s="1" t="n">
        <v>5.8</v>
      </c>
      <c r="K623" s="11" t="s">
        <v>102</v>
      </c>
      <c r="L623" s="11" t="s">
        <v>368</v>
      </c>
      <c r="M623" s="11" t="s">
        <v>210</v>
      </c>
      <c r="N623" s="11" t="s">
        <v>77</v>
      </c>
      <c r="O623" s="11" t="s">
        <v>77</v>
      </c>
      <c r="P623" s="11" t="s">
        <v>91</v>
      </c>
      <c r="Q623" s="11" t="s">
        <v>244</v>
      </c>
      <c r="R623" s="11" t="n">
        <v>0.64</v>
      </c>
      <c r="S623" s="11" t="s">
        <v>79</v>
      </c>
      <c r="T623" s="12" t="n">
        <v>42614</v>
      </c>
      <c r="U623" s="11" t="n">
        <v>1</v>
      </c>
      <c r="V623" s="11" t="s">
        <v>106</v>
      </c>
      <c r="W623" s="11" t="n">
        <f aca="false">R623*U623</f>
        <v>0.64</v>
      </c>
      <c r="X623" s="13" t="n">
        <v>21.57</v>
      </c>
      <c r="Y623" s="13" t="n">
        <v>3.32</v>
      </c>
      <c r="Z623" s="13" t="n">
        <f aca="false">Y623*SQRT(AA623)</f>
        <v>5.75040868112867</v>
      </c>
      <c r="AA623" s="11" t="n">
        <v>3</v>
      </c>
      <c r="AB623" s="13" t="n">
        <v>18.78</v>
      </c>
      <c r="AC623" s="13" t="n">
        <v>0.149999999999999</v>
      </c>
      <c r="AD623" s="13" t="n">
        <f aca="false">AC623*SQRT(AE623)</f>
        <v>0.259807621135329</v>
      </c>
      <c r="AE623" s="11" t="n">
        <v>3</v>
      </c>
      <c r="AF623" s="11" t="n">
        <f aca="false">LN(AB623/X623)</f>
        <v>-0.138510986620948</v>
      </c>
      <c r="AG623" s="11" t="n">
        <f aca="false">((AD623)^2/((AB623)^2 * AE623)) + ((Z623)^2/((X623)^2 * AA623))</f>
        <v>0.0237543857177891</v>
      </c>
      <c r="AH623" s="11" t="n">
        <f aca="false">1/AG623</f>
        <v>42.0974893596648</v>
      </c>
      <c r="AI623" s="11" t="n">
        <f aca="false">AH623/6</f>
        <v>7.0162482266108</v>
      </c>
      <c r="AJ623" s="11" t="n">
        <f aca="false">AF623*AI623</f>
        <v>-0.971827464245338</v>
      </c>
      <c r="AK623" s="11" t="s">
        <v>55</v>
      </c>
      <c r="AL623" s="11" t="s">
        <v>56</v>
      </c>
      <c r="AM623" s="11" t="s">
        <v>57</v>
      </c>
      <c r="AN623" s="11" t="s">
        <v>58</v>
      </c>
      <c r="AO623" s="11" t="s">
        <v>93</v>
      </c>
      <c r="AP623" s="11" t="s">
        <v>65</v>
      </c>
      <c r="AQ623" s="11" t="s">
        <v>210</v>
      </c>
    </row>
    <row r="624" customFormat="false" ht="13.8" hidden="false" customHeight="false" outlineLevel="0" collapsed="false">
      <c r="A624" s="11" t="s">
        <v>366</v>
      </c>
      <c r="B624" s="11" t="n">
        <v>57</v>
      </c>
      <c r="C624" s="11" t="s">
        <v>316</v>
      </c>
      <c r="D624" s="11" t="n">
        <v>2018</v>
      </c>
      <c r="E624" s="11" t="s">
        <v>267</v>
      </c>
      <c r="F624" s="11" t="s">
        <v>370</v>
      </c>
      <c r="G624" s="1" t="n">
        <v>4.8</v>
      </c>
      <c r="H624" s="1" t="n">
        <v>693.2</v>
      </c>
      <c r="I624" s="1" t="n">
        <f aca="false">(G624 +10) / (H624/1000)</f>
        <v>21.3502596653203</v>
      </c>
      <c r="J624" s="1" t="n">
        <v>5.8</v>
      </c>
      <c r="K624" s="11" t="s">
        <v>102</v>
      </c>
      <c r="L624" s="11" t="s">
        <v>368</v>
      </c>
      <c r="M624" s="11" t="s">
        <v>371</v>
      </c>
      <c r="N624" s="11" t="s">
        <v>77</v>
      </c>
      <c r="O624" s="11" t="s">
        <v>77</v>
      </c>
      <c r="P624" s="11" t="s">
        <v>91</v>
      </c>
      <c r="Q624" s="11" t="s">
        <v>244</v>
      </c>
      <c r="R624" s="11" t="n">
        <v>1.29</v>
      </c>
      <c r="S624" s="11" t="s">
        <v>79</v>
      </c>
      <c r="T624" s="12" t="n">
        <v>42491</v>
      </c>
      <c r="U624" s="11" t="n">
        <v>1</v>
      </c>
      <c r="V624" s="11" t="s">
        <v>106</v>
      </c>
      <c r="W624" s="11" t="n">
        <f aca="false">R624*U624</f>
        <v>1.29</v>
      </c>
      <c r="X624" s="13" t="n">
        <v>17.8</v>
      </c>
      <c r="Y624" s="13" t="n">
        <v>8.45</v>
      </c>
      <c r="Z624" s="13" t="n">
        <f aca="false">Y624*SQRT(AA624)</f>
        <v>14.635829323957</v>
      </c>
      <c r="AA624" s="11" t="n">
        <v>3</v>
      </c>
      <c r="AB624" s="13" t="n">
        <v>28.48</v>
      </c>
      <c r="AC624" s="13" t="n">
        <v>5.09</v>
      </c>
      <c r="AD624" s="13" t="n">
        <f aca="false">AC624*SQRT(AE624)</f>
        <v>8.81613861052558</v>
      </c>
      <c r="AE624" s="11" t="n">
        <v>3</v>
      </c>
      <c r="AF624" s="11" t="n">
        <f aca="false">LN(AB624/X624)</f>
        <v>0.470003629245735</v>
      </c>
      <c r="AG624" s="11" t="n">
        <f aca="false">((AD624)^2/((AB624)^2 * AE624)) + ((Z624)^2/((X624)^2 * AA624))</f>
        <v>0.257299746125805</v>
      </c>
      <c r="AH624" s="11" t="n">
        <f aca="false">1/AG624</f>
        <v>3.88651763189481</v>
      </c>
      <c r="AI624" s="11" t="n">
        <f aca="false">AH624/6</f>
        <v>0.647752938649135</v>
      </c>
      <c r="AJ624" s="11" t="n">
        <f aca="false">AF624*AI624</f>
        <v>0.304446232019684</v>
      </c>
      <c r="AK624" s="11" t="s">
        <v>55</v>
      </c>
      <c r="AL624" s="11" t="s">
        <v>56</v>
      </c>
      <c r="AM624" s="11" t="s">
        <v>57</v>
      </c>
      <c r="AN624" s="11" t="s">
        <v>58</v>
      </c>
      <c r="AO624" s="11" t="s">
        <v>93</v>
      </c>
      <c r="AP624" s="11" t="s">
        <v>65</v>
      </c>
      <c r="AQ624" s="11" t="s">
        <v>210</v>
      </c>
    </row>
    <row r="625" customFormat="false" ht="13.8" hidden="false" customHeight="false" outlineLevel="0" collapsed="false">
      <c r="A625" s="11" t="s">
        <v>366</v>
      </c>
      <c r="B625" s="11" t="n">
        <v>57</v>
      </c>
      <c r="C625" s="11" t="s">
        <v>316</v>
      </c>
      <c r="D625" s="11" t="n">
        <v>2018</v>
      </c>
      <c r="E625" s="11" t="s">
        <v>267</v>
      </c>
      <c r="F625" s="11" t="s">
        <v>370</v>
      </c>
      <c r="G625" s="1" t="n">
        <v>4.8</v>
      </c>
      <c r="H625" s="1" t="n">
        <v>693.2</v>
      </c>
      <c r="I625" s="1" t="n">
        <f aca="false">(G625 +10) / (H625/1000)</f>
        <v>21.3502596653203</v>
      </c>
      <c r="J625" s="1" t="n">
        <v>5.8</v>
      </c>
      <c r="K625" s="11" t="s">
        <v>102</v>
      </c>
      <c r="L625" s="11" t="s">
        <v>368</v>
      </c>
      <c r="M625" s="11" t="s">
        <v>371</v>
      </c>
      <c r="N625" s="11" t="s">
        <v>77</v>
      </c>
      <c r="O625" s="11" t="s">
        <v>77</v>
      </c>
      <c r="P625" s="11" t="s">
        <v>91</v>
      </c>
      <c r="Q625" s="11" t="s">
        <v>244</v>
      </c>
      <c r="R625" s="11" t="n">
        <v>1.29</v>
      </c>
      <c r="S625" s="11" t="s">
        <v>79</v>
      </c>
      <c r="T625" s="12" t="n">
        <v>42552</v>
      </c>
      <c r="U625" s="11" t="n">
        <v>1</v>
      </c>
      <c r="V625" s="11" t="s">
        <v>106</v>
      </c>
      <c r="W625" s="11" t="n">
        <f aca="false">R625*U625</f>
        <v>1.29</v>
      </c>
      <c r="X625" s="13" t="n">
        <v>13.73</v>
      </c>
      <c r="Y625" s="13" t="n">
        <v>0.219999999999999</v>
      </c>
      <c r="Z625" s="13" t="n">
        <f aca="false">Y625*SQRT(AA625)</f>
        <v>0.381051177665151</v>
      </c>
      <c r="AA625" s="11" t="n">
        <v>3</v>
      </c>
      <c r="AB625" s="13" t="n">
        <v>21.2</v>
      </c>
      <c r="AC625" s="13" t="n">
        <v>4.67</v>
      </c>
      <c r="AD625" s="13" t="n">
        <f aca="false">AC625*SQRT(AE625)</f>
        <v>8.08867727134666</v>
      </c>
      <c r="AE625" s="11" t="n">
        <v>3</v>
      </c>
      <c r="AF625" s="11" t="n">
        <f aca="false">LN(AB625/X625)</f>
        <v>0.434417961898087</v>
      </c>
      <c r="AG625" s="11" t="n">
        <f aca="false">((AD625)^2/((AB625)^2 * AE625)) + ((Z625)^2/((X625)^2 * AA625))</f>
        <v>0.0487813547568556</v>
      </c>
      <c r="AH625" s="11" t="n">
        <f aca="false">1/AG625</f>
        <v>20.4996356699065</v>
      </c>
      <c r="AI625" s="11" t="n">
        <f aca="false">AH625/6</f>
        <v>3.41660594498442</v>
      </c>
      <c r="AJ625" s="11" t="n">
        <f aca="false">AF625*AI625</f>
        <v>1.48423499122902</v>
      </c>
      <c r="AK625" s="11" t="s">
        <v>55</v>
      </c>
      <c r="AL625" s="11" t="s">
        <v>56</v>
      </c>
      <c r="AM625" s="11" t="s">
        <v>57</v>
      </c>
      <c r="AN625" s="11" t="s">
        <v>58</v>
      </c>
      <c r="AO625" s="11" t="s">
        <v>93</v>
      </c>
      <c r="AP625" s="11" t="s">
        <v>65</v>
      </c>
      <c r="AQ625" s="11" t="s">
        <v>210</v>
      </c>
    </row>
    <row r="626" customFormat="false" ht="13.8" hidden="false" customHeight="false" outlineLevel="0" collapsed="false">
      <c r="A626" s="11" t="s">
        <v>366</v>
      </c>
      <c r="B626" s="11" t="n">
        <v>57</v>
      </c>
      <c r="C626" s="11" t="s">
        <v>316</v>
      </c>
      <c r="D626" s="11" t="n">
        <v>2018</v>
      </c>
      <c r="E626" s="11" t="s">
        <v>267</v>
      </c>
      <c r="F626" s="11" t="s">
        <v>370</v>
      </c>
      <c r="G626" s="1" t="n">
        <v>4.8</v>
      </c>
      <c r="H626" s="1" t="n">
        <v>693.2</v>
      </c>
      <c r="I626" s="1" t="n">
        <f aca="false">(G626 +10) / (H626/1000)</f>
        <v>21.3502596653203</v>
      </c>
      <c r="J626" s="1" t="n">
        <v>5.8</v>
      </c>
      <c r="K626" s="11" t="s">
        <v>102</v>
      </c>
      <c r="L626" s="11" t="s">
        <v>368</v>
      </c>
      <c r="M626" s="11" t="s">
        <v>371</v>
      </c>
      <c r="N626" s="11" t="s">
        <v>77</v>
      </c>
      <c r="O626" s="11" t="s">
        <v>77</v>
      </c>
      <c r="P626" s="11" t="s">
        <v>91</v>
      </c>
      <c r="Q626" s="11" t="s">
        <v>244</v>
      </c>
      <c r="R626" s="11" t="n">
        <v>1.29</v>
      </c>
      <c r="S626" s="11" t="s">
        <v>79</v>
      </c>
      <c r="T626" s="12" t="n">
        <v>42614</v>
      </c>
      <c r="U626" s="11" t="n">
        <v>1</v>
      </c>
      <c r="V626" s="11" t="s">
        <v>106</v>
      </c>
      <c r="W626" s="11" t="n">
        <f aca="false">R626*U626</f>
        <v>1.29</v>
      </c>
      <c r="X626" s="13" t="n">
        <v>20.52</v>
      </c>
      <c r="Y626" s="13" t="n">
        <v>2.18</v>
      </c>
      <c r="Z626" s="13" t="n">
        <f aca="false">Y626*SQRT(AA626)</f>
        <v>3.77587076050015</v>
      </c>
      <c r="AA626" s="11" t="n">
        <v>3</v>
      </c>
      <c r="AB626" s="13" t="n">
        <v>22.86</v>
      </c>
      <c r="AC626" s="13" t="n">
        <v>5.88</v>
      </c>
      <c r="AD626" s="13" t="n">
        <f aca="false">AC626*SQRT(AE626)</f>
        <v>10.184458748505</v>
      </c>
      <c r="AE626" s="11" t="n">
        <v>3</v>
      </c>
      <c r="AF626" s="11" t="n">
        <f aca="false">LN(AB626/X626)</f>
        <v>0.107988638064096</v>
      </c>
      <c r="AG626" s="11" t="n">
        <f aca="false">((AD626)^2/((AB626)^2 * AE626)) + ((Z626)^2/((X626)^2 * AA626))</f>
        <v>0.0774474949217407</v>
      </c>
      <c r="AH626" s="11" t="n">
        <f aca="false">1/AG626</f>
        <v>12.9119734732606</v>
      </c>
      <c r="AI626" s="11" t="n">
        <f aca="false">AH626/6</f>
        <v>2.15199557887676</v>
      </c>
      <c r="AJ626" s="11" t="n">
        <f aca="false">AF626*AI626</f>
        <v>0.232391071682858</v>
      </c>
      <c r="AK626" s="11" t="s">
        <v>55</v>
      </c>
      <c r="AL626" s="11" t="s">
        <v>56</v>
      </c>
      <c r="AM626" s="11" t="s">
        <v>57</v>
      </c>
      <c r="AN626" s="11" t="s">
        <v>58</v>
      </c>
      <c r="AO626" s="11" t="s">
        <v>93</v>
      </c>
      <c r="AP626" s="11" t="s">
        <v>65</v>
      </c>
      <c r="AQ626" s="11" t="s">
        <v>210</v>
      </c>
    </row>
    <row r="627" customFormat="false" ht="13.8" hidden="false" customHeight="false" outlineLevel="0" collapsed="false">
      <c r="A627" s="11" t="s">
        <v>366</v>
      </c>
      <c r="B627" s="11" t="n">
        <v>57</v>
      </c>
      <c r="C627" s="11" t="s">
        <v>316</v>
      </c>
      <c r="D627" s="11" t="n">
        <v>2018</v>
      </c>
      <c r="E627" s="11" t="s">
        <v>267</v>
      </c>
      <c r="F627" s="11" t="s">
        <v>367</v>
      </c>
      <c r="G627" s="1" t="n">
        <v>4.8</v>
      </c>
      <c r="H627" s="1" t="n">
        <v>693.2</v>
      </c>
      <c r="I627" s="1" t="n">
        <f aca="false">(G627 +10) / (H627/1000)</f>
        <v>21.3502596653203</v>
      </c>
      <c r="J627" s="1" t="n">
        <v>5.8</v>
      </c>
      <c r="K627" s="11" t="s">
        <v>102</v>
      </c>
      <c r="L627" s="11" t="s">
        <v>368</v>
      </c>
      <c r="M627" s="11" t="s">
        <v>210</v>
      </c>
      <c r="N627" s="11" t="s">
        <v>77</v>
      </c>
      <c r="O627" s="11" t="s">
        <v>77</v>
      </c>
      <c r="P627" s="11" t="s">
        <v>91</v>
      </c>
      <c r="Q627" s="11" t="s">
        <v>244</v>
      </c>
      <c r="R627" s="11" t="n">
        <v>0.64</v>
      </c>
      <c r="S627" s="11" t="s">
        <v>79</v>
      </c>
      <c r="T627" s="12" t="n">
        <v>42491</v>
      </c>
      <c r="U627" s="11" t="n">
        <v>1</v>
      </c>
      <c r="V627" s="11" t="s">
        <v>106</v>
      </c>
      <c r="W627" s="11" t="n">
        <f aca="false">R627*U627</f>
        <v>0.64</v>
      </c>
      <c r="X627" s="2" t="n">
        <v>6.67</v>
      </c>
      <c r="Y627" s="13" t="n">
        <v>1.86</v>
      </c>
      <c r="Z627" s="13" t="n">
        <f aca="false">Y627*SQRT(AA627)</f>
        <v>3.22161450207811</v>
      </c>
      <c r="AA627" s="11" t="n">
        <v>3</v>
      </c>
      <c r="AB627" s="13" t="n">
        <v>6.71</v>
      </c>
      <c r="AC627" s="13" t="n">
        <v>2.59</v>
      </c>
      <c r="AD627" s="13" t="n">
        <f aca="false">AC627*SQRT(AE627)</f>
        <v>4.48601159160339</v>
      </c>
      <c r="AE627" s="11" t="n">
        <v>3</v>
      </c>
      <c r="AF627" s="11" t="n">
        <f aca="false">LN(AB627/X627)</f>
        <v>0.00597909105605801</v>
      </c>
      <c r="AG627" s="11" t="n">
        <f aca="false">((AD627)^2/((AB627)^2 * AE627)) + ((Z627)^2/((X627)^2 * AA627))</f>
        <v>0.226752314292154</v>
      </c>
      <c r="AH627" s="11" t="n">
        <f aca="false">1/AG627</f>
        <v>4.41009831860667</v>
      </c>
      <c r="AI627" s="11" t="n">
        <f aca="false">AH627/6</f>
        <v>0.735016386434445</v>
      </c>
      <c r="AJ627" s="11" t="n">
        <f aca="false">AF627*AI627</f>
        <v>0.00439472990218627</v>
      </c>
      <c r="AK627" s="11" t="s">
        <v>55</v>
      </c>
      <c r="AL627" s="11" t="s">
        <v>56</v>
      </c>
      <c r="AM627" s="11" t="s">
        <v>67</v>
      </c>
      <c r="AN627" s="11" t="s">
        <v>58</v>
      </c>
      <c r="AO627" s="11" t="s">
        <v>93</v>
      </c>
      <c r="AP627" s="11" t="s">
        <v>65</v>
      </c>
      <c r="AQ627" s="11" t="s">
        <v>210</v>
      </c>
    </row>
    <row r="628" customFormat="false" ht="13.8" hidden="false" customHeight="false" outlineLevel="0" collapsed="false">
      <c r="A628" s="11" t="s">
        <v>366</v>
      </c>
      <c r="B628" s="11" t="n">
        <v>57</v>
      </c>
      <c r="C628" s="11" t="s">
        <v>316</v>
      </c>
      <c r="D628" s="11" t="n">
        <v>2018</v>
      </c>
      <c r="E628" s="11" t="s">
        <v>267</v>
      </c>
      <c r="F628" s="11" t="s">
        <v>367</v>
      </c>
      <c r="G628" s="1" t="n">
        <v>4.8</v>
      </c>
      <c r="H628" s="1" t="n">
        <v>693.2</v>
      </c>
      <c r="I628" s="1" t="n">
        <f aca="false">(G628 +10) / (H628/1000)</f>
        <v>21.3502596653203</v>
      </c>
      <c r="J628" s="1" t="n">
        <v>5.8</v>
      </c>
      <c r="K628" s="11" t="s">
        <v>102</v>
      </c>
      <c r="L628" s="11" t="s">
        <v>368</v>
      </c>
      <c r="M628" s="11" t="s">
        <v>210</v>
      </c>
      <c r="N628" s="11" t="s">
        <v>77</v>
      </c>
      <c r="O628" s="11" t="s">
        <v>77</v>
      </c>
      <c r="P628" s="11" t="s">
        <v>91</v>
      </c>
      <c r="Q628" s="11" t="s">
        <v>244</v>
      </c>
      <c r="R628" s="11" t="n">
        <v>0.64</v>
      </c>
      <c r="S628" s="11" t="s">
        <v>79</v>
      </c>
      <c r="T628" s="12" t="n">
        <v>42552</v>
      </c>
      <c r="U628" s="11" t="n">
        <v>1</v>
      </c>
      <c r="V628" s="11" t="s">
        <v>106</v>
      </c>
      <c r="W628" s="11" t="n">
        <f aca="false">R628*U628</f>
        <v>0.64</v>
      </c>
      <c r="X628" s="2" t="n">
        <v>6.8</v>
      </c>
      <c r="Y628" s="13" t="n">
        <v>2.4</v>
      </c>
      <c r="Z628" s="13" t="n">
        <f aca="false">Y628*SQRT(AA628)</f>
        <v>4.1569219381653</v>
      </c>
      <c r="AA628" s="11" t="n">
        <v>3</v>
      </c>
      <c r="AB628" s="13" t="n">
        <v>6.83</v>
      </c>
      <c r="AC628" s="13" t="n">
        <v>0.88</v>
      </c>
      <c r="AD628" s="13" t="n">
        <f aca="false">AC628*SQRT(AE628)</f>
        <v>1.52420471066061</v>
      </c>
      <c r="AE628" s="11" t="n">
        <v>3</v>
      </c>
      <c r="AF628" s="11" t="n">
        <f aca="false">LN(AB628/X628)</f>
        <v>0.00440206140063767</v>
      </c>
      <c r="AG628" s="11" t="n">
        <f aca="false">((AD628)^2/((AB628)^2 * AE628)) + ((Z628)^2/((X628)^2 * AA628))</f>
        <v>0.141168079850509</v>
      </c>
      <c r="AH628" s="11" t="n">
        <f aca="false">1/AG628</f>
        <v>7.08375435196794</v>
      </c>
      <c r="AI628" s="11" t="n">
        <f aca="false">AH628/6</f>
        <v>1.18062572532799</v>
      </c>
      <c r="AJ628" s="11" t="n">
        <f aca="false">AF628*AI628</f>
        <v>0.00519718693406619</v>
      </c>
      <c r="AK628" s="11" t="s">
        <v>55</v>
      </c>
      <c r="AL628" s="11" t="s">
        <v>56</v>
      </c>
      <c r="AM628" s="11" t="s">
        <v>67</v>
      </c>
      <c r="AN628" s="11" t="s">
        <v>58</v>
      </c>
      <c r="AO628" s="11" t="s">
        <v>93</v>
      </c>
      <c r="AP628" s="11" t="s">
        <v>65</v>
      </c>
      <c r="AQ628" s="11" t="s">
        <v>210</v>
      </c>
    </row>
    <row r="629" customFormat="false" ht="13.8" hidden="false" customHeight="false" outlineLevel="0" collapsed="false">
      <c r="A629" s="11" t="s">
        <v>366</v>
      </c>
      <c r="B629" s="11" t="n">
        <v>57</v>
      </c>
      <c r="C629" s="11" t="s">
        <v>316</v>
      </c>
      <c r="D629" s="11" t="n">
        <v>2018</v>
      </c>
      <c r="E629" s="11" t="s">
        <v>267</v>
      </c>
      <c r="F629" s="11" t="s">
        <v>367</v>
      </c>
      <c r="G629" s="1" t="n">
        <v>4.8</v>
      </c>
      <c r="H629" s="1" t="n">
        <v>693.2</v>
      </c>
      <c r="I629" s="1" t="n">
        <f aca="false">(G629 +10) / (H629/1000)</f>
        <v>21.3502596653203</v>
      </c>
      <c r="J629" s="1" t="n">
        <v>5.8</v>
      </c>
      <c r="K629" s="11" t="s">
        <v>102</v>
      </c>
      <c r="L629" s="11" t="s">
        <v>368</v>
      </c>
      <c r="M629" s="11" t="s">
        <v>210</v>
      </c>
      <c r="N629" s="11" t="s">
        <v>77</v>
      </c>
      <c r="O629" s="11" t="s">
        <v>77</v>
      </c>
      <c r="P629" s="11" t="s">
        <v>91</v>
      </c>
      <c r="Q629" s="11" t="s">
        <v>244</v>
      </c>
      <c r="R629" s="11" t="n">
        <v>0.64</v>
      </c>
      <c r="S629" s="11" t="s">
        <v>79</v>
      </c>
      <c r="T629" s="12" t="n">
        <v>42614</v>
      </c>
      <c r="U629" s="11" t="n">
        <v>1</v>
      </c>
      <c r="V629" s="11" t="s">
        <v>106</v>
      </c>
      <c r="W629" s="11" t="n">
        <f aca="false">R629*U629</f>
        <v>0.64</v>
      </c>
      <c r="X629" s="2" t="n">
        <v>7.84</v>
      </c>
      <c r="Y629" s="13" t="n">
        <v>1.67</v>
      </c>
      <c r="Z629" s="13" t="n">
        <f aca="false">Y629*SQRT(AA629)</f>
        <v>2.89252484864002</v>
      </c>
      <c r="AA629" s="11" t="n">
        <v>3</v>
      </c>
      <c r="AB629" s="13" t="n">
        <v>5.77</v>
      </c>
      <c r="AC629" s="13" t="n">
        <v>0.53</v>
      </c>
      <c r="AD629" s="13" t="n">
        <f aca="false">AC629*SQRT(AE629)</f>
        <v>0.917986928011505</v>
      </c>
      <c r="AE629" s="11" t="n">
        <v>3</v>
      </c>
      <c r="AF629" s="11" t="n">
        <f aca="false">LN(AB629/X629)</f>
        <v>-0.306566753842308</v>
      </c>
      <c r="AG629" s="11" t="n">
        <f aca="false">((AD629)^2/((AB629)^2 * AE629)) + ((Z629)^2/((X629)^2 * AA629))</f>
        <v>0.0538105814081839</v>
      </c>
      <c r="AH629" s="11" t="n">
        <f aca="false">1/AG629</f>
        <v>18.5837055432356</v>
      </c>
      <c r="AI629" s="11" t="n">
        <f aca="false">AH629/6</f>
        <v>3.09728425720594</v>
      </c>
      <c r="AJ629" s="11" t="n">
        <f aca="false">AF629*AI629</f>
        <v>-0.949524380458509</v>
      </c>
      <c r="AK629" s="11" t="s">
        <v>55</v>
      </c>
      <c r="AL629" s="11" t="s">
        <v>56</v>
      </c>
      <c r="AM629" s="11" t="s">
        <v>67</v>
      </c>
      <c r="AN629" s="11" t="s">
        <v>58</v>
      </c>
      <c r="AO629" s="11" t="s">
        <v>93</v>
      </c>
      <c r="AP629" s="11" t="s">
        <v>65</v>
      </c>
      <c r="AQ629" s="11" t="s">
        <v>210</v>
      </c>
    </row>
    <row r="630" customFormat="false" ht="13.8" hidden="false" customHeight="false" outlineLevel="0" collapsed="false">
      <c r="A630" s="11" t="s">
        <v>366</v>
      </c>
      <c r="B630" s="11" t="n">
        <v>57</v>
      </c>
      <c r="C630" s="11" t="s">
        <v>316</v>
      </c>
      <c r="D630" s="11" t="n">
        <v>2018</v>
      </c>
      <c r="E630" s="11" t="s">
        <v>267</v>
      </c>
      <c r="F630" s="11" t="s">
        <v>370</v>
      </c>
      <c r="G630" s="1" t="n">
        <v>4.8</v>
      </c>
      <c r="H630" s="1" t="n">
        <v>693.2</v>
      </c>
      <c r="I630" s="1" t="n">
        <f aca="false">(G630 +10) / (H630/1000)</f>
        <v>21.3502596653203</v>
      </c>
      <c r="J630" s="1" t="n">
        <v>5.8</v>
      </c>
      <c r="K630" s="11" t="s">
        <v>102</v>
      </c>
      <c r="L630" s="11" t="s">
        <v>368</v>
      </c>
      <c r="M630" s="11" t="s">
        <v>371</v>
      </c>
      <c r="N630" s="11" t="s">
        <v>77</v>
      </c>
      <c r="O630" s="11" t="s">
        <v>77</v>
      </c>
      <c r="P630" s="11" t="s">
        <v>91</v>
      </c>
      <c r="Q630" s="11" t="s">
        <v>244</v>
      </c>
      <c r="R630" s="11" t="n">
        <v>1.29</v>
      </c>
      <c r="S630" s="11" t="s">
        <v>79</v>
      </c>
      <c r="T630" s="12" t="n">
        <v>42491</v>
      </c>
      <c r="U630" s="11" t="n">
        <v>1</v>
      </c>
      <c r="V630" s="11" t="s">
        <v>106</v>
      </c>
      <c r="W630" s="11" t="n">
        <f aca="false">R630*U630</f>
        <v>1.29</v>
      </c>
      <c r="X630" s="2" t="n">
        <v>6.63</v>
      </c>
      <c r="Y630" s="13" t="n">
        <v>2.38</v>
      </c>
      <c r="Z630" s="13" t="n">
        <f aca="false">Y630*SQRT(AA630)</f>
        <v>4.12228092201393</v>
      </c>
      <c r="AA630" s="11" t="n">
        <v>3</v>
      </c>
      <c r="AB630" s="13" t="n">
        <v>6.86</v>
      </c>
      <c r="AC630" s="13" t="n">
        <v>0.98</v>
      </c>
      <c r="AD630" s="13" t="n">
        <f aca="false">AC630*SQRT(AE630)</f>
        <v>1.6974097914175</v>
      </c>
      <c r="AE630" s="11" t="n">
        <v>3</v>
      </c>
      <c r="AF630" s="11" t="n">
        <f aca="false">LN(AB630/X630)</f>
        <v>0.0341026375400228</v>
      </c>
      <c r="AG630" s="11" t="n">
        <f aca="false">((AD630)^2/((AB630)^2 * AE630)) + ((Z630)^2/((X630)^2 * AA630))</f>
        <v>0.149270753666358</v>
      </c>
      <c r="AH630" s="11" t="n">
        <f aca="false">1/AG630</f>
        <v>6.69923595505618</v>
      </c>
      <c r="AI630" s="11" t="n">
        <f aca="false">AH630/6</f>
        <v>1.1165393258427</v>
      </c>
      <c r="AJ630" s="11" t="n">
        <f aca="false">AF630*AI630</f>
        <v>0.0380769359283949</v>
      </c>
      <c r="AK630" s="11" t="s">
        <v>55</v>
      </c>
      <c r="AL630" s="11" t="s">
        <v>56</v>
      </c>
      <c r="AM630" s="11" t="s">
        <v>67</v>
      </c>
      <c r="AN630" s="11" t="s">
        <v>58</v>
      </c>
      <c r="AO630" s="11" t="s">
        <v>93</v>
      </c>
      <c r="AP630" s="11" t="s">
        <v>65</v>
      </c>
      <c r="AQ630" s="11" t="s">
        <v>210</v>
      </c>
    </row>
    <row r="631" customFormat="false" ht="13.8" hidden="false" customHeight="false" outlineLevel="0" collapsed="false">
      <c r="A631" s="11" t="s">
        <v>366</v>
      </c>
      <c r="B631" s="11" t="n">
        <v>57</v>
      </c>
      <c r="C631" s="11" t="s">
        <v>316</v>
      </c>
      <c r="D631" s="11" t="n">
        <v>2018</v>
      </c>
      <c r="E631" s="11" t="s">
        <v>267</v>
      </c>
      <c r="F631" s="11" t="s">
        <v>370</v>
      </c>
      <c r="G631" s="1" t="n">
        <v>4.8</v>
      </c>
      <c r="H631" s="1" t="n">
        <v>693.2</v>
      </c>
      <c r="I631" s="1" t="n">
        <f aca="false">(G631 +10) / (H631/1000)</f>
        <v>21.3502596653203</v>
      </c>
      <c r="J631" s="1" t="n">
        <v>5.8</v>
      </c>
      <c r="K631" s="11" t="s">
        <v>102</v>
      </c>
      <c r="L631" s="11" t="s">
        <v>368</v>
      </c>
      <c r="M631" s="11" t="s">
        <v>371</v>
      </c>
      <c r="N631" s="11" t="s">
        <v>77</v>
      </c>
      <c r="O631" s="11" t="s">
        <v>77</v>
      </c>
      <c r="P631" s="11" t="s">
        <v>91</v>
      </c>
      <c r="Q631" s="11" t="s">
        <v>244</v>
      </c>
      <c r="R631" s="11" t="n">
        <v>1.29</v>
      </c>
      <c r="S631" s="11" t="s">
        <v>79</v>
      </c>
      <c r="T631" s="12" t="n">
        <v>42552</v>
      </c>
      <c r="U631" s="11" t="n">
        <v>1</v>
      </c>
      <c r="V631" s="11" t="s">
        <v>106</v>
      </c>
      <c r="W631" s="11" t="n">
        <f aca="false">R631*U631</f>
        <v>1.29</v>
      </c>
      <c r="X631" s="2" t="n">
        <v>4.89</v>
      </c>
      <c r="Y631" s="13" t="n">
        <v>0.21</v>
      </c>
      <c r="Z631" s="13" t="n">
        <f aca="false">Y631*SQRT(AA631)</f>
        <v>0.363730669589464</v>
      </c>
      <c r="AA631" s="11" t="n">
        <v>3</v>
      </c>
      <c r="AB631" s="13" t="n">
        <v>8.57</v>
      </c>
      <c r="AC631" s="13" t="n">
        <v>1.48</v>
      </c>
      <c r="AD631" s="13" t="n">
        <f aca="false">AC631*SQRT(AE631)</f>
        <v>2.56343519520194</v>
      </c>
      <c r="AE631" s="11" t="n">
        <v>3</v>
      </c>
      <c r="AF631" s="11" t="n">
        <f aca="false">LN(AB631/X631)</f>
        <v>0.561075429122908</v>
      </c>
      <c r="AG631" s="11" t="n">
        <f aca="false">((AD631)^2/((AB631)^2 * AE631)) + ((Z631)^2/((X631)^2 * AA631))</f>
        <v>0.0316679727711455</v>
      </c>
      <c r="AH631" s="11" t="n">
        <f aca="false">1/AG631</f>
        <v>31.5776449356795</v>
      </c>
      <c r="AI631" s="11" t="n">
        <f aca="false">AH631/6</f>
        <v>5.26294082261326</v>
      </c>
      <c r="AJ631" s="11" t="n">
        <f aca="false">AF631*AI631</f>
        <v>2.9529067804962</v>
      </c>
      <c r="AK631" s="11" t="s">
        <v>55</v>
      </c>
      <c r="AL631" s="11" t="s">
        <v>56</v>
      </c>
      <c r="AM631" s="11" t="s">
        <v>67</v>
      </c>
      <c r="AN631" s="11" t="s">
        <v>58</v>
      </c>
      <c r="AO631" s="11" t="s">
        <v>93</v>
      </c>
      <c r="AP631" s="11" t="s">
        <v>65</v>
      </c>
      <c r="AQ631" s="11" t="s">
        <v>210</v>
      </c>
    </row>
    <row r="632" customFormat="false" ht="13.8" hidden="false" customHeight="false" outlineLevel="0" collapsed="false">
      <c r="A632" s="11" t="s">
        <v>366</v>
      </c>
      <c r="B632" s="11" t="n">
        <v>57</v>
      </c>
      <c r="C632" s="11" t="s">
        <v>316</v>
      </c>
      <c r="D632" s="11" t="n">
        <v>2018</v>
      </c>
      <c r="E632" s="11" t="s">
        <v>267</v>
      </c>
      <c r="F632" s="11" t="s">
        <v>370</v>
      </c>
      <c r="G632" s="1" t="n">
        <v>4.8</v>
      </c>
      <c r="H632" s="1" t="n">
        <v>693.2</v>
      </c>
      <c r="I632" s="1" t="n">
        <f aca="false">(G632 +10) / (H632/1000)</f>
        <v>21.3502596653203</v>
      </c>
      <c r="J632" s="1" t="n">
        <v>5.8</v>
      </c>
      <c r="K632" s="11" t="s">
        <v>102</v>
      </c>
      <c r="L632" s="11" t="s">
        <v>368</v>
      </c>
      <c r="M632" s="11" t="s">
        <v>371</v>
      </c>
      <c r="N632" s="11" t="s">
        <v>77</v>
      </c>
      <c r="O632" s="11" t="s">
        <v>77</v>
      </c>
      <c r="P632" s="11" t="s">
        <v>91</v>
      </c>
      <c r="Q632" s="11" t="s">
        <v>244</v>
      </c>
      <c r="R632" s="11" t="n">
        <v>1.29</v>
      </c>
      <c r="S632" s="11" t="s">
        <v>79</v>
      </c>
      <c r="T632" s="12" t="n">
        <v>42614</v>
      </c>
      <c r="U632" s="11" t="n">
        <v>1</v>
      </c>
      <c r="V632" s="11" t="s">
        <v>106</v>
      </c>
      <c r="W632" s="11" t="n">
        <f aca="false">R632*U632</f>
        <v>1.29</v>
      </c>
      <c r="X632" s="2" t="n">
        <v>7.79</v>
      </c>
      <c r="Y632" s="13" t="n">
        <v>1.78</v>
      </c>
      <c r="Z632" s="13" t="n">
        <f aca="false">Y632*SQRT(AA632)</f>
        <v>3.0830504374726</v>
      </c>
      <c r="AA632" s="11" t="n">
        <v>3</v>
      </c>
      <c r="AB632" s="13" t="n">
        <v>6.72</v>
      </c>
      <c r="AC632" s="13" t="n">
        <v>1.63</v>
      </c>
      <c r="AD632" s="13" t="n">
        <f aca="false">AC632*SQRT(AE632)</f>
        <v>2.82324281633727</v>
      </c>
      <c r="AE632" s="11" t="n">
        <v>3</v>
      </c>
      <c r="AF632" s="11" t="n">
        <f aca="false">LN(AB632/X632)</f>
        <v>-0.147752705347599</v>
      </c>
      <c r="AG632" s="11" t="n">
        <f aca="false">((AD632)^2/((AB632)^2 * AE632)) + ((Z632)^2/((X632)^2 * AA632))</f>
        <v>0.111046492620085</v>
      </c>
      <c r="AH632" s="11" t="n">
        <f aca="false">1/AG632</f>
        <v>9.00523714351992</v>
      </c>
      <c r="AI632" s="11" t="n">
        <f aca="false">AH632/6</f>
        <v>1.50087285725332</v>
      </c>
      <c r="AJ632" s="11" t="n">
        <f aca="false">AF632*AI632</f>
        <v>-0.221758025041959</v>
      </c>
      <c r="AK632" s="11" t="s">
        <v>55</v>
      </c>
      <c r="AL632" s="11" t="s">
        <v>56</v>
      </c>
      <c r="AM632" s="11" t="s">
        <v>67</v>
      </c>
      <c r="AN632" s="11" t="s">
        <v>58</v>
      </c>
      <c r="AO632" s="11" t="s">
        <v>93</v>
      </c>
      <c r="AP632" s="11" t="s">
        <v>65</v>
      </c>
      <c r="AQ632" s="11" t="s">
        <v>210</v>
      </c>
    </row>
    <row r="633" customFormat="false" ht="13.8" hidden="false" customHeight="false" outlineLevel="0" collapsed="false">
      <c r="A633" s="11" t="s">
        <v>366</v>
      </c>
      <c r="B633" s="11" t="n">
        <v>57</v>
      </c>
      <c r="C633" s="11" t="s">
        <v>316</v>
      </c>
      <c r="D633" s="11" t="n">
        <v>2018</v>
      </c>
      <c r="E633" s="11" t="s">
        <v>267</v>
      </c>
      <c r="F633" s="11" t="s">
        <v>367</v>
      </c>
      <c r="G633" s="1" t="n">
        <v>4.8</v>
      </c>
      <c r="H633" s="1" t="n">
        <v>693.2</v>
      </c>
      <c r="I633" s="1" t="n">
        <f aca="false">(G633 +10) / (H633/1000)</f>
        <v>21.3502596653203</v>
      </c>
      <c r="J633" s="1" t="n">
        <v>5.8</v>
      </c>
      <c r="K633" s="11" t="s">
        <v>102</v>
      </c>
      <c r="L633" s="11" t="s">
        <v>368</v>
      </c>
      <c r="M633" s="11" t="s">
        <v>210</v>
      </c>
      <c r="N633" s="11" t="s">
        <v>77</v>
      </c>
      <c r="O633" s="11" t="s">
        <v>77</v>
      </c>
      <c r="P633" s="11" t="s">
        <v>91</v>
      </c>
      <c r="Q633" s="11" t="s">
        <v>244</v>
      </c>
      <c r="R633" s="11" t="n">
        <v>0.64</v>
      </c>
      <c r="S633" s="11" t="s">
        <v>79</v>
      </c>
      <c r="T633" s="12" t="n">
        <v>42491</v>
      </c>
      <c r="U633" s="11" t="n">
        <v>1</v>
      </c>
      <c r="V633" s="11" t="s">
        <v>106</v>
      </c>
      <c r="W633" s="11" t="n">
        <f aca="false">R633*U633</f>
        <v>0.64</v>
      </c>
      <c r="X633" s="13" t="n">
        <v>11.34</v>
      </c>
      <c r="Y633" s="13" t="n">
        <v>3.45</v>
      </c>
      <c r="Z633" s="13" t="n">
        <f aca="false">Y633*SQRT(AA633)</f>
        <v>5.97557528611263</v>
      </c>
      <c r="AA633" s="11" t="n">
        <v>3</v>
      </c>
      <c r="AB633" s="13" t="n">
        <v>16.25</v>
      </c>
      <c r="AC633" s="13" t="n">
        <v>3.45</v>
      </c>
      <c r="AD633" s="13" t="n">
        <f aca="false">AC633*SQRT(AE633)</f>
        <v>5.97557528611263</v>
      </c>
      <c r="AE633" s="11" t="n">
        <v>3</v>
      </c>
      <c r="AF633" s="11" t="n">
        <f aca="false">LN(AB633/X633)</f>
        <v>0.359756610476141</v>
      </c>
      <c r="AG633" s="11" t="n">
        <f aca="false">((AD633)^2/((AB633)^2 * AE633)) + ((Z633)^2/((X633)^2 * AA633))</f>
        <v>0.137632155384373</v>
      </c>
      <c r="AH633" s="11" t="n">
        <f aca="false">1/AG633</f>
        <v>7.26574394775148</v>
      </c>
      <c r="AI633" s="11" t="n">
        <f aca="false">AH633/6</f>
        <v>1.21095732462525</v>
      </c>
      <c r="AJ633" s="11" t="n">
        <f aca="false">AF633*AI633</f>
        <v>0.435649902538435</v>
      </c>
      <c r="AK633" s="11" t="s">
        <v>55</v>
      </c>
      <c r="AL633" s="11" t="s">
        <v>56</v>
      </c>
      <c r="AM633" s="11" t="s">
        <v>66</v>
      </c>
      <c r="AN633" s="11" t="s">
        <v>58</v>
      </c>
      <c r="AO633" s="11" t="s">
        <v>93</v>
      </c>
      <c r="AP633" s="11" t="s">
        <v>65</v>
      </c>
      <c r="AQ633" s="11" t="s">
        <v>210</v>
      </c>
    </row>
    <row r="634" customFormat="false" ht="13.8" hidden="false" customHeight="false" outlineLevel="0" collapsed="false">
      <c r="A634" s="11" t="s">
        <v>366</v>
      </c>
      <c r="B634" s="11" t="n">
        <v>57</v>
      </c>
      <c r="C634" s="11" t="s">
        <v>316</v>
      </c>
      <c r="D634" s="11" t="n">
        <v>2018</v>
      </c>
      <c r="E634" s="11" t="s">
        <v>267</v>
      </c>
      <c r="F634" s="11" t="s">
        <v>367</v>
      </c>
      <c r="G634" s="1" t="n">
        <v>4.8</v>
      </c>
      <c r="H634" s="1" t="n">
        <v>693.2</v>
      </c>
      <c r="I634" s="1" t="n">
        <f aca="false">(G634 +10) / (H634/1000)</f>
        <v>21.3502596653203</v>
      </c>
      <c r="J634" s="1" t="n">
        <v>5.8</v>
      </c>
      <c r="K634" s="11" t="s">
        <v>102</v>
      </c>
      <c r="L634" s="11" t="s">
        <v>368</v>
      </c>
      <c r="M634" s="11" t="s">
        <v>210</v>
      </c>
      <c r="N634" s="11" t="s">
        <v>77</v>
      </c>
      <c r="O634" s="11" t="s">
        <v>77</v>
      </c>
      <c r="P634" s="11" t="s">
        <v>91</v>
      </c>
      <c r="Q634" s="11" t="s">
        <v>244</v>
      </c>
      <c r="R634" s="11" t="n">
        <v>0.64</v>
      </c>
      <c r="S634" s="11" t="s">
        <v>79</v>
      </c>
      <c r="T634" s="12" t="n">
        <v>42552</v>
      </c>
      <c r="U634" s="11" t="n">
        <v>1</v>
      </c>
      <c r="V634" s="11" t="s">
        <v>106</v>
      </c>
      <c r="W634" s="11" t="n">
        <f aca="false">R634*U634</f>
        <v>0.64</v>
      </c>
      <c r="X634" s="13" t="n">
        <v>10.84</v>
      </c>
      <c r="Y634" s="13" t="n">
        <v>4</v>
      </c>
      <c r="Z634" s="13" t="n">
        <f aca="false">Y634*SQRT(AA634)</f>
        <v>6.92820323027551</v>
      </c>
      <c r="AA634" s="11" t="n">
        <v>3</v>
      </c>
      <c r="AB634" s="13" t="n">
        <v>10.05</v>
      </c>
      <c r="AC634" s="13" t="n">
        <v>0.449999999999999</v>
      </c>
      <c r="AD634" s="13" t="n">
        <f aca="false">AC634*SQRT(AE634)</f>
        <v>0.779422863405994</v>
      </c>
      <c r="AE634" s="11" t="n">
        <v>3</v>
      </c>
      <c r="AF634" s="11" t="n">
        <f aca="false">LN(AB634/X634)</f>
        <v>-0.0756703615064154</v>
      </c>
      <c r="AG634" s="11" t="n">
        <f aca="false">((AD634)^2/((AB634)^2 * AE634)) + ((Z634)^2/((X634)^2 * AA634))</f>
        <v>0.138168624129639</v>
      </c>
      <c r="AH634" s="11" t="n">
        <f aca="false">1/AG634</f>
        <v>7.23753316861383</v>
      </c>
      <c r="AI634" s="11" t="n">
        <f aca="false">AH634/6</f>
        <v>1.20625552810231</v>
      </c>
      <c r="AJ634" s="11" t="n">
        <f aca="false">AF634*AI634</f>
        <v>-0.0912777918806135</v>
      </c>
      <c r="AK634" s="11" t="s">
        <v>55</v>
      </c>
      <c r="AL634" s="11" t="s">
        <v>56</v>
      </c>
      <c r="AM634" s="11" t="s">
        <v>66</v>
      </c>
      <c r="AN634" s="11" t="s">
        <v>58</v>
      </c>
      <c r="AO634" s="11" t="s">
        <v>93</v>
      </c>
      <c r="AP634" s="11" t="s">
        <v>65</v>
      </c>
      <c r="AQ634" s="11" t="s">
        <v>210</v>
      </c>
    </row>
    <row r="635" customFormat="false" ht="13.8" hidden="false" customHeight="false" outlineLevel="0" collapsed="false">
      <c r="A635" s="11" t="s">
        <v>366</v>
      </c>
      <c r="B635" s="11" t="n">
        <v>57</v>
      </c>
      <c r="C635" s="11" t="s">
        <v>316</v>
      </c>
      <c r="D635" s="11" t="n">
        <v>2018</v>
      </c>
      <c r="E635" s="11" t="s">
        <v>267</v>
      </c>
      <c r="F635" s="11" t="s">
        <v>367</v>
      </c>
      <c r="G635" s="1" t="n">
        <v>4.8</v>
      </c>
      <c r="H635" s="1" t="n">
        <v>693.2</v>
      </c>
      <c r="I635" s="1" t="n">
        <f aca="false">(G635 +10) / (H635/1000)</f>
        <v>21.3502596653203</v>
      </c>
      <c r="J635" s="1" t="n">
        <v>5.8</v>
      </c>
      <c r="K635" s="11" t="s">
        <v>102</v>
      </c>
      <c r="L635" s="11" t="s">
        <v>368</v>
      </c>
      <c r="M635" s="11" t="s">
        <v>210</v>
      </c>
      <c r="N635" s="11" t="s">
        <v>77</v>
      </c>
      <c r="O635" s="11" t="s">
        <v>77</v>
      </c>
      <c r="P635" s="11" t="s">
        <v>91</v>
      </c>
      <c r="Q635" s="11" t="s">
        <v>244</v>
      </c>
      <c r="R635" s="11" t="n">
        <v>0.64</v>
      </c>
      <c r="S635" s="11" t="s">
        <v>79</v>
      </c>
      <c r="T635" s="12" t="n">
        <v>42614</v>
      </c>
      <c r="U635" s="11" t="n">
        <v>1</v>
      </c>
      <c r="V635" s="11" t="s">
        <v>106</v>
      </c>
      <c r="W635" s="11" t="n">
        <f aca="false">R635*U635</f>
        <v>0.64</v>
      </c>
      <c r="X635" s="13" t="n">
        <v>13.71</v>
      </c>
      <c r="Y635" s="13" t="n">
        <v>1.75</v>
      </c>
      <c r="Z635" s="13" t="n">
        <f aca="false">Y635*SQRT(AA635)</f>
        <v>3.03108891324554</v>
      </c>
      <c r="AA635" s="11" t="n">
        <v>3</v>
      </c>
      <c r="AB635" s="13" t="n">
        <v>13.04</v>
      </c>
      <c r="AC635" s="13" t="n">
        <v>0.450000000000001</v>
      </c>
      <c r="AD635" s="13" t="n">
        <f aca="false">AC635*SQRT(AE635)</f>
        <v>0.779422863405997</v>
      </c>
      <c r="AE635" s="11" t="n">
        <v>3</v>
      </c>
      <c r="AF635" s="11" t="n">
        <f aca="false">LN(AB635/X635)</f>
        <v>-0.0501039370757163</v>
      </c>
      <c r="AG635" s="11" t="n">
        <f aca="false">((AD635)^2/((AB635)^2 * AE635)) + ((Z635)^2/((X635)^2 * AA635))</f>
        <v>0.0174838899416458</v>
      </c>
      <c r="AH635" s="11" t="n">
        <f aca="false">1/AG635</f>
        <v>57.1955098858205</v>
      </c>
      <c r="AI635" s="11" t="n">
        <f aca="false">AH635/6</f>
        <v>9.53258498097008</v>
      </c>
      <c r="AJ635" s="11" t="n">
        <f aca="false">AF635*AI635</f>
        <v>-0.477620038055443</v>
      </c>
      <c r="AK635" s="11" t="s">
        <v>55</v>
      </c>
      <c r="AL635" s="11" t="s">
        <v>56</v>
      </c>
      <c r="AM635" s="11" t="s">
        <v>66</v>
      </c>
      <c r="AN635" s="11" t="s">
        <v>58</v>
      </c>
      <c r="AO635" s="11" t="s">
        <v>93</v>
      </c>
      <c r="AP635" s="11" t="s">
        <v>65</v>
      </c>
      <c r="AQ635" s="11" t="s">
        <v>210</v>
      </c>
    </row>
    <row r="636" customFormat="false" ht="13.8" hidden="false" customHeight="false" outlineLevel="0" collapsed="false">
      <c r="A636" s="11" t="s">
        <v>366</v>
      </c>
      <c r="B636" s="11" t="n">
        <v>57</v>
      </c>
      <c r="C636" s="11" t="s">
        <v>316</v>
      </c>
      <c r="D636" s="11" t="n">
        <v>2018</v>
      </c>
      <c r="E636" s="11" t="s">
        <v>267</v>
      </c>
      <c r="F636" s="11" t="s">
        <v>370</v>
      </c>
      <c r="G636" s="1" t="n">
        <v>4.8</v>
      </c>
      <c r="H636" s="1" t="n">
        <v>693.2</v>
      </c>
      <c r="I636" s="1" t="n">
        <f aca="false">(G636 +10) / (H636/1000)</f>
        <v>21.3502596653203</v>
      </c>
      <c r="J636" s="1" t="n">
        <v>5.8</v>
      </c>
      <c r="K636" s="11" t="s">
        <v>102</v>
      </c>
      <c r="L636" s="11" t="s">
        <v>368</v>
      </c>
      <c r="M636" s="11" t="s">
        <v>371</v>
      </c>
      <c r="N636" s="11" t="s">
        <v>77</v>
      </c>
      <c r="O636" s="11" t="s">
        <v>77</v>
      </c>
      <c r="P636" s="11" t="s">
        <v>91</v>
      </c>
      <c r="Q636" s="11" t="s">
        <v>244</v>
      </c>
      <c r="R636" s="11" t="n">
        <v>1.29</v>
      </c>
      <c r="S636" s="11" t="s">
        <v>79</v>
      </c>
      <c r="T636" s="12" t="n">
        <v>42491</v>
      </c>
      <c r="U636" s="11" t="n">
        <v>1</v>
      </c>
      <c r="V636" s="11" t="s">
        <v>106</v>
      </c>
      <c r="W636" s="11" t="n">
        <f aca="false">R636*U636</f>
        <v>1.29</v>
      </c>
      <c r="X636" s="13" t="n">
        <v>12.42</v>
      </c>
      <c r="Y636" s="13" t="n">
        <v>6.09</v>
      </c>
      <c r="Z636" s="13" t="n">
        <f aca="false">Y636*SQRT(AA636)</f>
        <v>10.5481894180945</v>
      </c>
      <c r="AA636" s="11" t="n">
        <v>3</v>
      </c>
      <c r="AB636" s="13" t="n">
        <v>19.84</v>
      </c>
      <c r="AC636" s="13" t="n">
        <v>4.14</v>
      </c>
      <c r="AD636" s="13" t="n">
        <f aca="false">AC636*SQRT(AE636)</f>
        <v>7.17069034333515</v>
      </c>
      <c r="AE636" s="11" t="n">
        <v>3</v>
      </c>
      <c r="AF636" s="11" t="n">
        <f aca="false">LN(AB636/X636)</f>
        <v>0.468392025351394</v>
      </c>
      <c r="AG636" s="11" t="n">
        <f aca="false">((AD636)^2/((AB636)^2 * AE636)) + ((Z636)^2/((X636)^2 * AA636))</f>
        <v>0.283974414970048</v>
      </c>
      <c r="AH636" s="11" t="n">
        <f aca="false">1/AG636</f>
        <v>3.52144400088112</v>
      </c>
      <c r="AI636" s="11" t="n">
        <f aca="false">AH636/6</f>
        <v>0.586907333480186</v>
      </c>
      <c r="AJ636" s="11" t="n">
        <f aca="false">AF636*AI636</f>
        <v>0.27490271462237</v>
      </c>
      <c r="AK636" s="11" t="s">
        <v>55</v>
      </c>
      <c r="AL636" s="11" t="s">
        <v>56</v>
      </c>
      <c r="AM636" s="11" t="s">
        <v>66</v>
      </c>
      <c r="AN636" s="11" t="s">
        <v>58</v>
      </c>
      <c r="AO636" s="11" t="s">
        <v>93</v>
      </c>
      <c r="AP636" s="11" t="s">
        <v>65</v>
      </c>
      <c r="AQ636" s="11" t="s">
        <v>210</v>
      </c>
    </row>
    <row r="637" customFormat="false" ht="13.8" hidden="false" customHeight="false" outlineLevel="0" collapsed="false">
      <c r="A637" s="11" t="s">
        <v>366</v>
      </c>
      <c r="B637" s="11" t="n">
        <v>57</v>
      </c>
      <c r="C637" s="11" t="s">
        <v>316</v>
      </c>
      <c r="D637" s="11" t="n">
        <v>2018</v>
      </c>
      <c r="E637" s="11" t="s">
        <v>267</v>
      </c>
      <c r="F637" s="11" t="s">
        <v>370</v>
      </c>
      <c r="G637" s="1" t="n">
        <v>4.8</v>
      </c>
      <c r="H637" s="1" t="n">
        <v>693.2</v>
      </c>
      <c r="I637" s="1" t="n">
        <f aca="false">(G637 +10) / (H637/1000)</f>
        <v>21.3502596653203</v>
      </c>
      <c r="J637" s="1" t="n">
        <v>5.8</v>
      </c>
      <c r="K637" s="11" t="s">
        <v>102</v>
      </c>
      <c r="L637" s="11" t="s">
        <v>368</v>
      </c>
      <c r="M637" s="11" t="s">
        <v>371</v>
      </c>
      <c r="N637" s="11" t="s">
        <v>77</v>
      </c>
      <c r="O637" s="11" t="s">
        <v>77</v>
      </c>
      <c r="P637" s="11" t="s">
        <v>91</v>
      </c>
      <c r="Q637" s="11" t="s">
        <v>244</v>
      </c>
      <c r="R637" s="11" t="n">
        <v>1.29</v>
      </c>
      <c r="S637" s="11" t="s">
        <v>79</v>
      </c>
      <c r="T637" s="12" t="n">
        <v>42552</v>
      </c>
      <c r="U637" s="11" t="n">
        <v>1</v>
      </c>
      <c r="V637" s="11" t="s">
        <v>106</v>
      </c>
      <c r="W637" s="11" t="n">
        <f aca="false">R637*U637</f>
        <v>1.29</v>
      </c>
      <c r="X637" s="13" t="n">
        <v>8.72</v>
      </c>
      <c r="Y637" s="13" t="n">
        <v>0.309999999999999</v>
      </c>
      <c r="Z637" s="13" t="n">
        <f aca="false">Y637*SQRT(AA637)</f>
        <v>0.53693575034635</v>
      </c>
      <c r="AA637" s="11" t="n">
        <v>3</v>
      </c>
      <c r="AB637" s="13" t="n">
        <v>12.7</v>
      </c>
      <c r="AC637" s="13" t="n">
        <v>3.1</v>
      </c>
      <c r="AD637" s="13" t="n">
        <f aca="false">AC637*SQRT(AE637)</f>
        <v>5.36935750346352</v>
      </c>
      <c r="AE637" s="11" t="n">
        <v>3</v>
      </c>
      <c r="AF637" s="11" t="n">
        <f aca="false">LN(AB637/X637)</f>
        <v>0.375982755543657</v>
      </c>
      <c r="AG637" s="11" t="n">
        <f aca="false">((AD637)^2/((AB637)^2 * AE637)) + ((Z637)^2/((X637)^2 * AA637))</f>
        <v>0.0608459542791277</v>
      </c>
      <c r="AH637" s="11" t="n">
        <f aca="false">1/AG637</f>
        <v>16.4349464454539</v>
      </c>
      <c r="AI637" s="11" t="n">
        <f aca="false">AH637/6</f>
        <v>2.73915774090898</v>
      </c>
      <c r="AJ637" s="11" t="n">
        <f aca="false">AF637*AI637</f>
        <v>1.0298760752957</v>
      </c>
      <c r="AK637" s="11" t="s">
        <v>55</v>
      </c>
      <c r="AL637" s="11" t="s">
        <v>56</v>
      </c>
      <c r="AM637" s="11" t="s">
        <v>66</v>
      </c>
      <c r="AN637" s="11" t="s">
        <v>58</v>
      </c>
      <c r="AO637" s="11" t="s">
        <v>93</v>
      </c>
      <c r="AP637" s="11" t="s">
        <v>65</v>
      </c>
      <c r="AQ637" s="11" t="s">
        <v>210</v>
      </c>
    </row>
    <row r="638" customFormat="false" ht="13.8" hidden="false" customHeight="false" outlineLevel="0" collapsed="false">
      <c r="A638" s="11" t="s">
        <v>366</v>
      </c>
      <c r="B638" s="11" t="n">
        <v>57</v>
      </c>
      <c r="C638" s="11" t="s">
        <v>316</v>
      </c>
      <c r="D638" s="11" t="n">
        <v>2018</v>
      </c>
      <c r="E638" s="11" t="s">
        <v>267</v>
      </c>
      <c r="F638" s="11" t="s">
        <v>370</v>
      </c>
      <c r="G638" s="1" t="n">
        <v>4.8</v>
      </c>
      <c r="H638" s="1" t="n">
        <v>693.2</v>
      </c>
      <c r="I638" s="1" t="n">
        <f aca="false">(G638 +10) / (H638/1000)</f>
        <v>21.3502596653203</v>
      </c>
      <c r="J638" s="1" t="n">
        <v>5.8</v>
      </c>
      <c r="K638" s="11" t="s">
        <v>102</v>
      </c>
      <c r="L638" s="11" t="s">
        <v>368</v>
      </c>
      <c r="M638" s="11" t="s">
        <v>371</v>
      </c>
      <c r="N638" s="11" t="s">
        <v>77</v>
      </c>
      <c r="O638" s="11" t="s">
        <v>77</v>
      </c>
      <c r="P638" s="11" t="s">
        <v>91</v>
      </c>
      <c r="Q638" s="11" t="s">
        <v>244</v>
      </c>
      <c r="R638" s="11" t="n">
        <v>1.29</v>
      </c>
      <c r="S638" s="11" t="s">
        <v>79</v>
      </c>
      <c r="T638" s="12" t="n">
        <v>42614</v>
      </c>
      <c r="U638" s="11" t="n">
        <v>1</v>
      </c>
      <c r="V638" s="11" t="s">
        <v>106</v>
      </c>
      <c r="W638" s="11" t="n">
        <f aca="false">R638*U638</f>
        <v>1.29</v>
      </c>
      <c r="X638" s="13" t="n">
        <v>16.08</v>
      </c>
      <c r="Y638" s="13" t="n">
        <v>4.49</v>
      </c>
      <c r="Z638" s="13" t="n">
        <f aca="false">Y638*SQRT(AA638)</f>
        <v>7.77690812598426</v>
      </c>
      <c r="AA638" s="11" t="n">
        <v>3</v>
      </c>
      <c r="AB638" s="13" t="n">
        <v>12.95</v>
      </c>
      <c r="AC638" s="13" t="n">
        <v>3.08</v>
      </c>
      <c r="AD638" s="13" t="n">
        <f aca="false">AC638*SQRT(AE638)</f>
        <v>5.33471648731214</v>
      </c>
      <c r="AE638" s="11" t="n">
        <v>3</v>
      </c>
      <c r="AF638" s="11" t="n">
        <f aca="false">LN(AB638/X638)</f>
        <v>-0.216480475605273</v>
      </c>
      <c r="AG638" s="11" t="n">
        <f aca="false">((AD638)^2/((AB638)^2 * AE638)) + ((Z638)^2/((X638)^2 * AA638))</f>
        <v>0.134535590974856</v>
      </c>
      <c r="AH638" s="11" t="n">
        <f aca="false">1/AG638</f>
        <v>7.43297734639524</v>
      </c>
      <c r="AI638" s="11" t="n">
        <f aca="false">AH638/6</f>
        <v>1.23882955773254</v>
      </c>
      <c r="AJ638" s="11" t="n">
        <f aca="false">AF638*AI638</f>
        <v>-0.26818241185181</v>
      </c>
      <c r="AK638" s="11" t="s">
        <v>55</v>
      </c>
      <c r="AL638" s="11" t="s">
        <v>56</v>
      </c>
      <c r="AM638" s="11" t="s">
        <v>66</v>
      </c>
      <c r="AN638" s="11" t="s">
        <v>58</v>
      </c>
      <c r="AO638" s="11" t="s">
        <v>93</v>
      </c>
      <c r="AP638" s="11" t="s">
        <v>65</v>
      </c>
      <c r="AQ638" s="11" t="s">
        <v>210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989"/>
  <sheetViews>
    <sheetView showFormulas="false" showGridLines="true" showRowColHeaders="true" showZeros="true" rightToLeft="false" tabSelected="true" showOutlineSymbols="true" defaultGridColor="true" view="normal" topLeftCell="A382" colorId="64" zoomScale="100" zoomScaleNormal="100" zoomScalePageLayoutView="100" workbookViewId="0">
      <pane xSplit="1" ySplit="0" topLeftCell="B382" activePane="topRight" state="frozen"/>
      <selection pane="topLeft" activeCell="A382" activeCellId="0" sqref="A382"/>
      <selection pane="topRight" activeCell="A409" activeCellId="0" sqref="A409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15.33"/>
    <col collapsed="false" customWidth="false" hidden="false" outlineLevel="0" max="16" min="2" style="1" width="8.83"/>
    <col collapsed="false" customWidth="true" hidden="false" outlineLevel="0" max="17" min="17" style="1" width="46.5"/>
    <col collapsed="false" customWidth="false" hidden="false" outlineLevel="0" max="19" min="18" style="1" width="8.83"/>
    <col collapsed="false" customWidth="true" hidden="false" outlineLevel="0" max="20" min="20" style="1" width="10.51"/>
    <col collapsed="false" customWidth="false" hidden="false" outlineLevel="0" max="23" min="22" style="1" width="8.83"/>
    <col collapsed="false" customWidth="true" hidden="false" outlineLevel="0" max="24" min="24" style="2" width="14.82"/>
    <col collapsed="false" customWidth="true" hidden="false" outlineLevel="0" max="25" min="25" style="2" width="9.16"/>
    <col collapsed="false" customWidth="true" hidden="false" outlineLevel="0" max="26" min="26" style="2" width="12.67"/>
    <col collapsed="false" customWidth="true" hidden="false" outlineLevel="0" max="27" min="27" style="1" width="9.16"/>
    <col collapsed="false" customWidth="true" hidden="false" outlineLevel="0" max="29" min="28" style="2" width="9.16"/>
    <col collapsed="false" customWidth="true" hidden="false" outlineLevel="0" max="30" min="30" style="2" width="12.67"/>
    <col collapsed="false" customWidth="true" hidden="false" outlineLevel="0" max="31" min="31" style="1" width="9.16"/>
    <col collapsed="false" customWidth="false" hidden="false" outlineLevel="0" max="35" min="32" style="1" width="8.83"/>
    <col collapsed="false" customWidth="true" hidden="false" outlineLevel="0" max="37" min="36" style="1" width="10.31"/>
    <col collapsed="false" customWidth="true" hidden="false" outlineLevel="0" max="38" min="38" style="1" width="14.59"/>
    <col collapsed="false" customWidth="true" hidden="false" outlineLevel="0" max="39" min="39" style="1" width="19.06"/>
    <col collapsed="false" customWidth="false" hidden="false" outlineLevel="0" max="1024" min="40" style="1" width="8.8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8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8" t="s">
        <v>38</v>
      </c>
      <c r="AN1" s="8" t="s">
        <v>372</v>
      </c>
      <c r="AO1" s="10" t="s">
        <v>40</v>
      </c>
      <c r="AP1" s="8" t="s">
        <v>41</v>
      </c>
      <c r="AQ1" s="11" t="s">
        <v>42</v>
      </c>
    </row>
    <row r="2" customFormat="false" ht="13.8" hidden="false" customHeight="false" outlineLevel="0" collapsed="false">
      <c r="A2" s="11" t="s">
        <v>71</v>
      </c>
      <c r="B2" s="11" t="n">
        <v>2</v>
      </c>
      <c r="C2" s="11" t="s">
        <v>72</v>
      </c>
      <c r="D2" s="11" t="n">
        <v>2015</v>
      </c>
      <c r="E2" s="11" t="s">
        <v>73</v>
      </c>
      <c r="F2" s="11" t="s">
        <v>46</v>
      </c>
      <c r="G2" s="1" t="n">
        <v>12.4</v>
      </c>
      <c r="H2" s="11" t="n">
        <v>460</v>
      </c>
      <c r="I2" s="11" t="n">
        <f aca="false">(G2+10) / (H2/1000)</f>
        <v>48.695652173913</v>
      </c>
      <c r="J2" s="11" t="n">
        <v>8.1</v>
      </c>
      <c r="K2" s="1" t="s">
        <v>74</v>
      </c>
      <c r="L2" s="11" t="s">
        <v>84</v>
      </c>
      <c r="M2" s="11" t="s">
        <v>85</v>
      </c>
      <c r="N2" s="11" t="s">
        <v>50</v>
      </c>
      <c r="O2" s="11" t="s">
        <v>77</v>
      </c>
      <c r="P2" s="11" t="s">
        <v>51</v>
      </c>
      <c r="Q2" s="11" t="s">
        <v>78</v>
      </c>
      <c r="R2" s="11" t="n">
        <v>1.5</v>
      </c>
      <c r="S2" s="11" t="str">
        <f aca="false">IF(R2&gt;=2,"&gt; 2","&lt; 2")</f>
        <v>&lt; 2</v>
      </c>
      <c r="T2" s="1" t="s">
        <v>373</v>
      </c>
      <c r="U2" s="29" t="n">
        <v>4</v>
      </c>
      <c r="V2" s="11" t="s">
        <v>54</v>
      </c>
      <c r="W2" s="11" t="n">
        <f aca="false">R2 *U2</f>
        <v>6</v>
      </c>
      <c r="X2" s="13" t="n">
        <v>510.72</v>
      </c>
      <c r="Y2" s="13" t="n">
        <v>44.8</v>
      </c>
      <c r="Z2" s="13" t="n">
        <f aca="false">Y2*SQRT(AA2)</f>
        <v>77.5958761790857</v>
      </c>
      <c r="AA2" s="11" t="n">
        <v>3</v>
      </c>
      <c r="AB2" s="13" t="n">
        <v>548.8</v>
      </c>
      <c r="AC2" s="13" t="n">
        <v>123.2</v>
      </c>
      <c r="AD2" s="13" t="n">
        <f aca="false">AC2*SQRT(AE2)</f>
        <v>213.388659492486</v>
      </c>
      <c r="AE2" s="11" t="n">
        <v>3</v>
      </c>
      <c r="AF2" s="11" t="n">
        <f aca="false">LN(AB2/X2)</f>
        <v>0.0719125815902861</v>
      </c>
      <c r="AG2" s="11" t="n">
        <f aca="false">((AD2)^2/((AB2)^2 * AE2)) + ((Z2)^2/((X2)^2 * AA2))</f>
        <v>0.0580903437561732</v>
      </c>
      <c r="AH2" s="11" t="n">
        <f aca="false">1/AG2</f>
        <v>17.214565026459</v>
      </c>
      <c r="AI2" s="11" t="n">
        <f aca="false">AH2/18</f>
        <v>0.956364723692167</v>
      </c>
      <c r="AJ2" s="11" t="n">
        <f aca="false">AI2*AF2</f>
        <v>0.0687746562225844</v>
      </c>
      <c r="AK2" s="11" t="s">
        <v>374</v>
      </c>
      <c r="AL2" s="11" t="s">
        <v>375</v>
      </c>
      <c r="AM2" s="11" t="s">
        <v>376</v>
      </c>
      <c r="AN2" s="11" t="s">
        <v>58</v>
      </c>
      <c r="AO2" s="11" t="s">
        <v>81</v>
      </c>
      <c r="AP2" s="11" t="s">
        <v>377</v>
      </c>
      <c r="AQ2" s="11" t="s">
        <v>82</v>
      </c>
    </row>
    <row r="3" customFormat="false" ht="13.8" hidden="false" customHeight="false" outlineLevel="0" collapsed="false">
      <c r="A3" s="11" t="s">
        <v>71</v>
      </c>
      <c r="B3" s="11" t="n">
        <v>2</v>
      </c>
      <c r="C3" s="11" t="s">
        <v>72</v>
      </c>
      <c r="D3" s="11" t="n">
        <v>2015</v>
      </c>
      <c r="E3" s="11" t="s">
        <v>73</v>
      </c>
      <c r="F3" s="11" t="s">
        <v>83</v>
      </c>
      <c r="G3" s="1" t="n">
        <v>12.4</v>
      </c>
      <c r="H3" s="11" t="n">
        <v>460</v>
      </c>
      <c r="I3" s="11" t="n">
        <f aca="false">(G3+10) / (H3/1000)</f>
        <v>48.695652173913</v>
      </c>
      <c r="J3" s="11" t="n">
        <v>8.1</v>
      </c>
      <c r="K3" s="1" t="s">
        <v>74</v>
      </c>
      <c r="L3" s="11" t="s">
        <v>84</v>
      </c>
      <c r="M3" s="11" t="s">
        <v>85</v>
      </c>
      <c r="N3" s="11" t="s">
        <v>50</v>
      </c>
      <c r="O3" s="11" t="s">
        <v>77</v>
      </c>
      <c r="P3" s="11" t="s">
        <v>51</v>
      </c>
      <c r="Q3" s="11" t="s">
        <v>78</v>
      </c>
      <c r="R3" s="11" t="n">
        <v>1.5</v>
      </c>
      <c r="S3" s="11" t="str">
        <f aca="false">IF(R3&gt;=2,"&gt; 2","&lt; 2")</f>
        <v>&lt; 2</v>
      </c>
      <c r="T3" s="1" t="s">
        <v>373</v>
      </c>
      <c r="U3" s="29" t="n">
        <v>4</v>
      </c>
      <c r="V3" s="11" t="s">
        <v>54</v>
      </c>
      <c r="W3" s="11" t="n">
        <f aca="false">R3 *U3</f>
        <v>6</v>
      </c>
      <c r="X3" s="13" t="n">
        <v>739.2</v>
      </c>
      <c r="Y3" s="13" t="n">
        <v>268.8</v>
      </c>
      <c r="Z3" s="13" t="n">
        <f aca="false">Y3*SQRT(AA3)</f>
        <v>465.575257074514</v>
      </c>
      <c r="AA3" s="11" t="n">
        <v>3</v>
      </c>
      <c r="AB3" s="13" t="n">
        <v>582.4</v>
      </c>
      <c r="AC3" s="13" t="n">
        <v>150.08</v>
      </c>
      <c r="AD3" s="13" t="n">
        <f aca="false">AC3*SQRT(AE3)</f>
        <v>259.946185199937</v>
      </c>
      <c r="AE3" s="11" t="n">
        <v>3</v>
      </c>
      <c r="AF3" s="11" t="n">
        <f aca="false">LN(AB3/X3)</f>
        <v>-0.238411023444998</v>
      </c>
      <c r="AG3" s="11" t="n">
        <f aca="false">((AD3)^2/((AB3)^2 * AE3)) + ((Z3)^2/((X3)^2 * AA3))</f>
        <v>0.198636730402465</v>
      </c>
      <c r="AH3" s="11" t="n">
        <f aca="false">1/AG3</f>
        <v>5.03431564733201</v>
      </c>
      <c r="AI3" s="11" t="n">
        <f aca="false">AH3/18</f>
        <v>0.279684202629556</v>
      </c>
      <c r="AJ3" s="11" t="n">
        <f aca="false">AI3*AF3</f>
        <v>-0.0666797969903107</v>
      </c>
      <c r="AK3" s="11" t="s">
        <v>374</v>
      </c>
      <c r="AL3" s="11" t="s">
        <v>375</v>
      </c>
      <c r="AM3" s="11" t="s">
        <v>376</v>
      </c>
      <c r="AN3" s="11" t="s">
        <v>58</v>
      </c>
      <c r="AO3" s="11" t="s">
        <v>81</v>
      </c>
      <c r="AP3" s="11" t="s">
        <v>377</v>
      </c>
      <c r="AQ3" s="11" t="s">
        <v>82</v>
      </c>
    </row>
    <row r="4" customFormat="false" ht="13.8" hidden="false" customHeight="false" outlineLevel="0" collapsed="false">
      <c r="A4" s="11" t="s">
        <v>71</v>
      </c>
      <c r="B4" s="11" t="n">
        <v>2</v>
      </c>
      <c r="C4" s="11" t="s">
        <v>72</v>
      </c>
      <c r="D4" s="11" t="n">
        <v>2015</v>
      </c>
      <c r="E4" s="11" t="s">
        <v>73</v>
      </c>
      <c r="F4" s="11" t="s">
        <v>46</v>
      </c>
      <c r="G4" s="1" t="n">
        <v>12.4</v>
      </c>
      <c r="H4" s="11" t="n">
        <v>460</v>
      </c>
      <c r="I4" s="11" t="n">
        <f aca="false">(G4+10) / (H4/1000)</f>
        <v>48.695652173913</v>
      </c>
      <c r="J4" s="11" t="n">
        <v>8.1</v>
      </c>
      <c r="K4" s="1" t="s">
        <v>74</v>
      </c>
      <c r="L4" s="11" t="s">
        <v>75</v>
      </c>
      <c r="M4" s="11" t="s">
        <v>76</v>
      </c>
      <c r="N4" s="11" t="s">
        <v>50</v>
      </c>
      <c r="O4" s="11" t="s">
        <v>77</v>
      </c>
      <c r="P4" s="11" t="s">
        <v>51</v>
      </c>
      <c r="Q4" s="11" t="s">
        <v>78</v>
      </c>
      <c r="R4" s="11" t="n">
        <v>1.5</v>
      </c>
      <c r="S4" s="11" t="str">
        <f aca="false">IF(R4&gt;=2,"&gt; 2","&lt; 2")</f>
        <v>&lt; 2</v>
      </c>
      <c r="T4" s="1" t="s">
        <v>378</v>
      </c>
      <c r="U4" s="29" t="n">
        <v>4</v>
      </c>
      <c r="V4" s="11" t="s">
        <v>54</v>
      </c>
      <c r="W4" s="11" t="n">
        <f aca="false">R4 *U4</f>
        <v>6</v>
      </c>
      <c r="X4" s="13" t="n">
        <v>775.04</v>
      </c>
      <c r="Y4" s="13" t="n">
        <v>85.12</v>
      </c>
      <c r="Z4" s="13" t="n">
        <f aca="false">Y4*SQRT(AA4)</f>
        <v>147.432164740263</v>
      </c>
      <c r="AA4" s="11" t="n">
        <v>3</v>
      </c>
      <c r="AB4" s="13" t="n">
        <v>853.44</v>
      </c>
      <c r="AC4" s="13" t="n">
        <v>40.32</v>
      </c>
      <c r="AD4" s="13" t="n">
        <f aca="false">AC4*SQRT(AE4)</f>
        <v>69.8362885611771</v>
      </c>
      <c r="AE4" s="11" t="n">
        <v>3</v>
      </c>
      <c r="AF4" s="11" t="n">
        <f aca="false">LN(AB4/X4)</f>
        <v>0.0963606000689769</v>
      </c>
      <c r="AG4" s="11" t="n">
        <f aca="false">((AD4)^2/((AB4)^2 * AE4)) + ((Z4)^2/((X4)^2 * AA4))</f>
        <v>0.01429388424616</v>
      </c>
      <c r="AH4" s="11" t="n">
        <f aca="false">1/AG4</f>
        <v>69.9599900753811</v>
      </c>
      <c r="AI4" s="11" t="n">
        <f aca="false">AH4/18</f>
        <v>3.88666611529895</v>
      </c>
      <c r="AJ4" s="11" t="n">
        <f aca="false">AI4*AF4</f>
        <v>0.374521479137966</v>
      </c>
      <c r="AK4" s="11" t="s">
        <v>374</v>
      </c>
      <c r="AL4" s="11" t="s">
        <v>375</v>
      </c>
      <c r="AM4" s="11" t="s">
        <v>376</v>
      </c>
      <c r="AN4" s="11" t="s">
        <v>58</v>
      </c>
      <c r="AO4" s="11" t="s">
        <v>81</v>
      </c>
      <c r="AP4" s="11" t="s">
        <v>377</v>
      </c>
      <c r="AQ4" s="11" t="s">
        <v>82</v>
      </c>
    </row>
    <row r="5" customFormat="false" ht="13.8" hidden="false" customHeight="false" outlineLevel="0" collapsed="false">
      <c r="A5" s="11" t="s">
        <v>71</v>
      </c>
      <c r="B5" s="11" t="n">
        <v>2</v>
      </c>
      <c r="C5" s="11" t="s">
        <v>72</v>
      </c>
      <c r="D5" s="11" t="n">
        <v>2015</v>
      </c>
      <c r="E5" s="11" t="s">
        <v>73</v>
      </c>
      <c r="F5" s="11" t="s">
        <v>83</v>
      </c>
      <c r="G5" s="1" t="n">
        <v>12.4</v>
      </c>
      <c r="H5" s="11" t="n">
        <v>460</v>
      </c>
      <c r="I5" s="11" t="n">
        <f aca="false">(G5+10) / (H5/1000)</f>
        <v>48.695652173913</v>
      </c>
      <c r="J5" s="11" t="n">
        <v>8.1</v>
      </c>
      <c r="K5" s="1" t="s">
        <v>74</v>
      </c>
      <c r="L5" s="11" t="s">
        <v>75</v>
      </c>
      <c r="M5" s="11" t="s">
        <v>76</v>
      </c>
      <c r="N5" s="11" t="s">
        <v>50</v>
      </c>
      <c r="O5" s="11" t="s">
        <v>77</v>
      </c>
      <c r="P5" s="11" t="s">
        <v>51</v>
      </c>
      <c r="Q5" s="11" t="s">
        <v>78</v>
      </c>
      <c r="R5" s="11" t="n">
        <v>1.5</v>
      </c>
      <c r="S5" s="11" t="str">
        <f aca="false">IF(R5&gt;=2,"&gt; 2","&lt; 2")</f>
        <v>&lt; 2</v>
      </c>
      <c r="T5" s="1" t="s">
        <v>378</v>
      </c>
      <c r="U5" s="29" t="n">
        <v>4</v>
      </c>
      <c r="V5" s="11" t="s">
        <v>54</v>
      </c>
      <c r="W5" s="11" t="n">
        <f aca="false">R5 *U5</f>
        <v>6</v>
      </c>
      <c r="X5" s="13" t="n">
        <v>835.52</v>
      </c>
      <c r="Y5" s="13" t="n">
        <v>42.56</v>
      </c>
      <c r="Z5" s="13" t="n">
        <f aca="false">Y5*SQRT(AA5)</f>
        <v>73.7160823701314</v>
      </c>
      <c r="AA5" s="11" t="n">
        <v>3</v>
      </c>
      <c r="AB5" s="13" t="n">
        <v>826.56</v>
      </c>
      <c r="AC5" s="13" t="n">
        <v>42.56</v>
      </c>
      <c r="AD5" s="13" t="n">
        <f aca="false">AC5*SQRT(AE5)</f>
        <v>73.7160823701314</v>
      </c>
      <c r="AE5" s="11" t="n">
        <v>3</v>
      </c>
      <c r="AF5" s="11" t="n">
        <f aca="false">LN(AB5/X5)</f>
        <v>-0.0107817756032884</v>
      </c>
      <c r="AG5" s="11" t="n">
        <f aca="false">((AD5)^2/((AB5)^2 * AE5)) + ((Z5)^2/((X5)^2 * AA5))</f>
        <v>0.00524598738318816</v>
      </c>
      <c r="AH5" s="11" t="n">
        <f aca="false">1/AG5</f>
        <v>190.621884300505</v>
      </c>
      <c r="AI5" s="11" t="n">
        <f aca="false">AH5/18</f>
        <v>10.5901046833614</v>
      </c>
      <c r="AJ5" s="11" t="n">
        <f aca="false">AI5*AF5</f>
        <v>-0.114180132311336</v>
      </c>
      <c r="AK5" s="11" t="s">
        <v>374</v>
      </c>
      <c r="AL5" s="11" t="s">
        <v>375</v>
      </c>
      <c r="AM5" s="11" t="s">
        <v>376</v>
      </c>
      <c r="AN5" s="11" t="s">
        <v>58</v>
      </c>
      <c r="AO5" s="11" t="s">
        <v>81</v>
      </c>
      <c r="AP5" s="11" t="s">
        <v>377</v>
      </c>
      <c r="AQ5" s="11" t="s">
        <v>82</v>
      </c>
    </row>
    <row r="6" customFormat="false" ht="13.8" hidden="false" customHeight="false" outlineLevel="0" collapsed="false">
      <c r="A6" s="11" t="s">
        <v>71</v>
      </c>
      <c r="B6" s="11" t="n">
        <v>2</v>
      </c>
      <c r="C6" s="11" t="s">
        <v>72</v>
      </c>
      <c r="D6" s="11" t="n">
        <v>2015</v>
      </c>
      <c r="E6" s="11" t="s">
        <v>73</v>
      </c>
      <c r="F6" s="11" t="s">
        <v>46</v>
      </c>
      <c r="G6" s="1" t="n">
        <v>12.4</v>
      </c>
      <c r="H6" s="11" t="n">
        <v>460</v>
      </c>
      <c r="I6" s="11" t="n">
        <f aca="false">(G6+10) / (H6/1000)</f>
        <v>48.695652173913</v>
      </c>
      <c r="J6" s="11" t="n">
        <v>8.1</v>
      </c>
      <c r="K6" s="1" t="s">
        <v>74</v>
      </c>
      <c r="L6" s="11" t="s">
        <v>84</v>
      </c>
      <c r="M6" s="11" t="s">
        <v>85</v>
      </c>
      <c r="N6" s="11" t="s">
        <v>50</v>
      </c>
      <c r="O6" s="11" t="s">
        <v>77</v>
      </c>
      <c r="P6" s="11" t="s">
        <v>51</v>
      </c>
      <c r="Q6" s="11" t="s">
        <v>78</v>
      </c>
      <c r="R6" s="11" t="n">
        <v>1.5</v>
      </c>
      <c r="S6" s="11" t="str">
        <f aca="false">IF(R6&gt;=2,"&gt; 2","&lt; 2")</f>
        <v>&lt; 2</v>
      </c>
      <c r="T6" s="1" t="s">
        <v>379</v>
      </c>
      <c r="U6" s="29" t="n">
        <v>4</v>
      </c>
      <c r="V6" s="11" t="s">
        <v>54</v>
      </c>
      <c r="W6" s="11" t="n">
        <f aca="false">R6 *U6</f>
        <v>6</v>
      </c>
      <c r="X6" s="13" t="n">
        <v>477.12</v>
      </c>
      <c r="Y6" s="13" t="n">
        <v>78.4</v>
      </c>
      <c r="Z6" s="13" t="n">
        <f aca="false">Y6*SQRT(AA6)</f>
        <v>135.7927833134</v>
      </c>
      <c r="AA6" s="11" t="n">
        <v>3</v>
      </c>
      <c r="AB6" s="13" t="n">
        <v>627.2</v>
      </c>
      <c r="AC6" s="13" t="n">
        <v>120.96</v>
      </c>
      <c r="AD6" s="13" t="n">
        <f aca="false">AC6*SQRT(AE6)</f>
        <v>209.508865683531</v>
      </c>
      <c r="AE6" s="11" t="n">
        <v>3</v>
      </c>
      <c r="AF6" s="11" t="n">
        <f aca="false">LN(AB6/X6)</f>
        <v>0.273497437459825</v>
      </c>
      <c r="AG6" s="11" t="n">
        <f aca="false">((AD6)^2/((AB6)^2 * AE6)) + ((Z6)^2/((X6)^2 * AA6))</f>
        <v>0.064194693085857</v>
      </c>
      <c r="AH6" s="11" t="n">
        <f aca="false">1/AG6</f>
        <v>15.5776116674092</v>
      </c>
      <c r="AI6" s="11" t="n">
        <f aca="false">AH6/18</f>
        <v>0.865422870411623</v>
      </c>
      <c r="AJ6" s="11" t="n">
        <f aca="false">AI6*AF6</f>
        <v>0.236690937376705</v>
      </c>
      <c r="AK6" s="11" t="s">
        <v>374</v>
      </c>
      <c r="AL6" s="11" t="s">
        <v>375</v>
      </c>
      <c r="AM6" s="11" t="s">
        <v>376</v>
      </c>
      <c r="AN6" s="11" t="s">
        <v>58</v>
      </c>
      <c r="AO6" s="11" t="s">
        <v>81</v>
      </c>
      <c r="AP6" s="11" t="s">
        <v>377</v>
      </c>
      <c r="AQ6" s="11" t="s">
        <v>82</v>
      </c>
    </row>
    <row r="7" customFormat="false" ht="13.8" hidden="false" customHeight="false" outlineLevel="0" collapsed="false">
      <c r="A7" s="11" t="s">
        <v>71</v>
      </c>
      <c r="B7" s="11" t="n">
        <v>2</v>
      </c>
      <c r="C7" s="11" t="s">
        <v>72</v>
      </c>
      <c r="D7" s="11" t="n">
        <v>2015</v>
      </c>
      <c r="E7" s="11" t="s">
        <v>73</v>
      </c>
      <c r="F7" s="11" t="s">
        <v>83</v>
      </c>
      <c r="G7" s="1" t="n">
        <v>12.4</v>
      </c>
      <c r="H7" s="11" t="n">
        <v>460</v>
      </c>
      <c r="I7" s="11" t="n">
        <f aca="false">(G7+10) / (H7/1000)</f>
        <v>48.695652173913</v>
      </c>
      <c r="J7" s="11" t="n">
        <v>8.1</v>
      </c>
      <c r="K7" s="1" t="s">
        <v>74</v>
      </c>
      <c r="L7" s="11" t="s">
        <v>84</v>
      </c>
      <c r="M7" s="11" t="s">
        <v>85</v>
      </c>
      <c r="N7" s="11" t="s">
        <v>50</v>
      </c>
      <c r="O7" s="11" t="s">
        <v>77</v>
      </c>
      <c r="P7" s="11" t="s">
        <v>51</v>
      </c>
      <c r="Q7" s="11" t="s">
        <v>78</v>
      </c>
      <c r="R7" s="11" t="n">
        <v>1.5</v>
      </c>
      <c r="S7" s="11" t="str">
        <f aca="false">IF(R7&gt;=2,"&gt; 2","&lt; 2")</f>
        <v>&lt; 2</v>
      </c>
      <c r="T7" s="1" t="s">
        <v>379</v>
      </c>
      <c r="U7" s="29" t="n">
        <v>4</v>
      </c>
      <c r="V7" s="11" t="s">
        <v>54</v>
      </c>
      <c r="W7" s="11" t="n">
        <f aca="false">R7 *U7</f>
        <v>6</v>
      </c>
      <c r="X7" s="13" t="n">
        <v>866.88</v>
      </c>
      <c r="Y7" s="13" t="n">
        <v>87.36</v>
      </c>
      <c r="Z7" s="13" t="n">
        <f aca="false">Y7*SQRT(AA7)</f>
        <v>151.311958549217</v>
      </c>
      <c r="AA7" s="11" t="n">
        <v>3</v>
      </c>
      <c r="AB7" s="13" t="n">
        <v>799.68</v>
      </c>
      <c r="AC7" s="13" t="n">
        <v>49.28</v>
      </c>
      <c r="AD7" s="13" t="n">
        <f aca="false">AC7*SQRT(AE7)</f>
        <v>85.3554637969943</v>
      </c>
      <c r="AE7" s="11" t="n">
        <v>3</v>
      </c>
      <c r="AF7" s="11" t="n">
        <f aca="false">LN(AB7/X7)</f>
        <v>-0.0806889112501428</v>
      </c>
      <c r="AG7" s="11" t="n">
        <f aca="false">((AD7)^2/((AB7)^2 * AE7)) + ((Z7)^2/((X7)^2 * AA7))</f>
        <v>0.0139532371554758</v>
      </c>
      <c r="AH7" s="11" t="n">
        <f aca="false">1/AG7</f>
        <v>71.6679569663561</v>
      </c>
      <c r="AI7" s="11" t="n">
        <f aca="false">AH7/18</f>
        <v>3.98155316479756</v>
      </c>
      <c r="AJ7" s="11" t="n">
        <f aca="false">AI7*AF7</f>
        <v>-0.321267189952075</v>
      </c>
      <c r="AK7" s="11" t="s">
        <v>374</v>
      </c>
      <c r="AL7" s="11" t="s">
        <v>375</v>
      </c>
      <c r="AM7" s="11" t="s">
        <v>376</v>
      </c>
      <c r="AN7" s="11" t="s">
        <v>58</v>
      </c>
      <c r="AO7" s="11" t="s">
        <v>81</v>
      </c>
      <c r="AP7" s="11" t="s">
        <v>377</v>
      </c>
      <c r="AQ7" s="11" t="s">
        <v>82</v>
      </c>
    </row>
    <row r="8" customFormat="false" ht="13.8" hidden="false" customHeight="false" outlineLevel="0" collapsed="false">
      <c r="A8" s="11" t="s">
        <v>71</v>
      </c>
      <c r="B8" s="11" t="n">
        <v>2</v>
      </c>
      <c r="C8" s="11" t="s">
        <v>72</v>
      </c>
      <c r="D8" s="11" t="n">
        <v>2015</v>
      </c>
      <c r="E8" s="11" t="s">
        <v>73</v>
      </c>
      <c r="F8" s="11" t="s">
        <v>46</v>
      </c>
      <c r="G8" s="1" t="n">
        <v>12.4</v>
      </c>
      <c r="H8" s="11" t="n">
        <v>460</v>
      </c>
      <c r="I8" s="11" t="n">
        <f aca="false">(G8+10) / (H8/1000)</f>
        <v>48.695652173913</v>
      </c>
      <c r="J8" s="11" t="n">
        <v>8.1</v>
      </c>
      <c r="K8" s="1" t="s">
        <v>74</v>
      </c>
      <c r="L8" s="11" t="s">
        <v>75</v>
      </c>
      <c r="M8" s="11" t="s">
        <v>76</v>
      </c>
      <c r="N8" s="11" t="s">
        <v>50</v>
      </c>
      <c r="O8" s="11" t="s">
        <v>77</v>
      </c>
      <c r="P8" s="11" t="s">
        <v>51</v>
      </c>
      <c r="Q8" s="11" t="s">
        <v>78</v>
      </c>
      <c r="R8" s="11" t="n">
        <v>1.5</v>
      </c>
      <c r="S8" s="11" t="str">
        <f aca="false">IF(R8&gt;=2,"&gt; 2","&lt; 2")</f>
        <v>&lt; 2</v>
      </c>
      <c r="T8" s="1" t="s">
        <v>380</v>
      </c>
      <c r="U8" s="29" t="n">
        <v>4</v>
      </c>
      <c r="V8" s="11" t="s">
        <v>54</v>
      </c>
      <c r="W8" s="11" t="n">
        <f aca="false">R8 *U8</f>
        <v>6</v>
      </c>
      <c r="X8" s="13" t="n">
        <v>775.04</v>
      </c>
      <c r="Y8" s="13" t="n">
        <v>208.32</v>
      </c>
      <c r="Z8" s="13" t="n">
        <f aca="false">Y8*SQRT(AA8)</f>
        <v>360.820824232748</v>
      </c>
      <c r="AA8" s="11" t="n">
        <v>3</v>
      </c>
      <c r="AB8" s="13" t="n">
        <v>981.12</v>
      </c>
      <c r="AC8" s="13" t="n">
        <v>331.52</v>
      </c>
      <c r="AD8" s="13" t="n">
        <f aca="false">AC8*SQRT(AE8)</f>
        <v>574.209483725234</v>
      </c>
      <c r="AE8" s="11" t="n">
        <v>3</v>
      </c>
      <c r="AF8" s="11" t="n">
        <f aca="false">LN(AB8/X8)</f>
        <v>0.235780135318722</v>
      </c>
      <c r="AG8" s="11" t="n">
        <f aca="false">((AD8)^2/((AB8)^2 * AE8)) + ((Z8)^2/((X8)^2 * AA8))</f>
        <v>0.186422083573507</v>
      </c>
      <c r="AH8" s="11" t="n">
        <f aca="false">1/AG8</f>
        <v>5.36417135154321</v>
      </c>
      <c r="AI8" s="11" t="n">
        <f aca="false">AH8/18</f>
        <v>0.298009519530178</v>
      </c>
      <c r="AJ8" s="11" t="n">
        <f aca="false">AI8*AF8</f>
        <v>0.0702647248410927</v>
      </c>
      <c r="AK8" s="11" t="s">
        <v>374</v>
      </c>
      <c r="AL8" s="11" t="s">
        <v>375</v>
      </c>
      <c r="AM8" s="11" t="s">
        <v>376</v>
      </c>
      <c r="AN8" s="11" t="s">
        <v>58</v>
      </c>
      <c r="AO8" s="11" t="s">
        <v>81</v>
      </c>
      <c r="AP8" s="11" t="s">
        <v>377</v>
      </c>
      <c r="AQ8" s="11" t="s">
        <v>82</v>
      </c>
    </row>
    <row r="9" customFormat="false" ht="13.8" hidden="false" customHeight="false" outlineLevel="0" collapsed="false">
      <c r="A9" s="11" t="s">
        <v>71</v>
      </c>
      <c r="B9" s="11" t="n">
        <v>2</v>
      </c>
      <c r="C9" s="11" t="s">
        <v>72</v>
      </c>
      <c r="D9" s="11" t="n">
        <v>2015</v>
      </c>
      <c r="E9" s="11" t="s">
        <v>73</v>
      </c>
      <c r="F9" s="11" t="s">
        <v>83</v>
      </c>
      <c r="G9" s="1" t="n">
        <v>12.4</v>
      </c>
      <c r="H9" s="11" t="n">
        <v>460</v>
      </c>
      <c r="I9" s="11" t="n">
        <f aca="false">(G9+10) / (H9/1000)</f>
        <v>48.695652173913</v>
      </c>
      <c r="J9" s="11" t="n">
        <v>8.1</v>
      </c>
      <c r="K9" s="1" t="s">
        <v>74</v>
      </c>
      <c r="L9" s="11" t="s">
        <v>75</v>
      </c>
      <c r="M9" s="11" t="s">
        <v>76</v>
      </c>
      <c r="N9" s="11" t="s">
        <v>50</v>
      </c>
      <c r="O9" s="11" t="s">
        <v>77</v>
      </c>
      <c r="P9" s="11" t="s">
        <v>51</v>
      </c>
      <c r="Q9" s="11" t="s">
        <v>78</v>
      </c>
      <c r="R9" s="11" t="n">
        <v>1.5</v>
      </c>
      <c r="S9" s="11" t="str">
        <f aca="false">IF(R9&gt;=2,"&gt; 2","&lt; 2")</f>
        <v>&lt; 2</v>
      </c>
      <c r="T9" s="1" t="s">
        <v>380</v>
      </c>
      <c r="U9" s="29" t="n">
        <v>4</v>
      </c>
      <c r="V9" s="11" t="s">
        <v>54</v>
      </c>
      <c r="W9" s="11" t="n">
        <f aca="false">R9 *U9</f>
        <v>6</v>
      </c>
      <c r="X9" s="13" t="n">
        <v>819.84</v>
      </c>
      <c r="Y9" s="13" t="n">
        <v>22.4</v>
      </c>
      <c r="Z9" s="13" t="n">
        <f aca="false">Y9*SQRT(AA9)</f>
        <v>38.7979380895428</v>
      </c>
      <c r="AA9" s="11" t="n">
        <v>3</v>
      </c>
      <c r="AB9" s="13" t="n">
        <v>835.52</v>
      </c>
      <c r="AC9" s="13" t="n">
        <v>347.2</v>
      </c>
      <c r="AD9" s="13" t="n">
        <f aca="false">AC9*SQRT(AE9)</f>
        <v>601.368040387914</v>
      </c>
      <c r="AE9" s="11" t="n">
        <v>3</v>
      </c>
      <c r="AF9" s="11" t="n">
        <f aca="false">LN(AB9/X9)</f>
        <v>0.0189450862424492</v>
      </c>
      <c r="AG9" s="11" t="n">
        <f aca="false">((AD9)^2/((AB9)^2 * AE9)) + ((Z9)^2/((X9)^2 * AA9))</f>
        <v>0.173427982058286</v>
      </c>
      <c r="AH9" s="11" t="n">
        <f aca="false">1/AG9</f>
        <v>5.76608219810756</v>
      </c>
      <c r="AI9" s="11" t="n">
        <f aca="false">AH9/18</f>
        <v>0.320337899894864</v>
      </c>
      <c r="AJ9" s="11" t="n">
        <f aca="false">AI9*AF9</f>
        <v>0.00606882914023326</v>
      </c>
      <c r="AK9" s="11" t="s">
        <v>374</v>
      </c>
      <c r="AL9" s="11" t="s">
        <v>375</v>
      </c>
      <c r="AM9" s="11" t="s">
        <v>376</v>
      </c>
      <c r="AN9" s="11" t="s">
        <v>58</v>
      </c>
      <c r="AO9" s="11" t="s">
        <v>81</v>
      </c>
      <c r="AP9" s="11" t="s">
        <v>377</v>
      </c>
      <c r="AQ9" s="11" t="s">
        <v>82</v>
      </c>
    </row>
    <row r="10" customFormat="false" ht="13.8" hidden="false" customHeight="false" outlineLevel="0" collapsed="false">
      <c r="A10" s="11" t="s">
        <v>71</v>
      </c>
      <c r="B10" s="11" t="n">
        <v>2</v>
      </c>
      <c r="C10" s="11" t="s">
        <v>72</v>
      </c>
      <c r="D10" s="11" t="n">
        <v>2015</v>
      </c>
      <c r="E10" s="11" t="s">
        <v>73</v>
      </c>
      <c r="F10" s="11" t="s">
        <v>46</v>
      </c>
      <c r="G10" s="1" t="n">
        <v>12.4</v>
      </c>
      <c r="H10" s="11" t="n">
        <v>460</v>
      </c>
      <c r="I10" s="11" t="n">
        <f aca="false">(G10+10) / (H10/1000)</f>
        <v>48.695652173913</v>
      </c>
      <c r="J10" s="11" t="n">
        <v>8.1</v>
      </c>
      <c r="K10" s="1" t="s">
        <v>74</v>
      </c>
      <c r="L10" s="11" t="s">
        <v>84</v>
      </c>
      <c r="M10" s="11" t="s">
        <v>381</v>
      </c>
      <c r="N10" s="11" t="s">
        <v>50</v>
      </c>
      <c r="O10" s="11" t="s">
        <v>77</v>
      </c>
      <c r="P10" s="11" t="s">
        <v>51</v>
      </c>
      <c r="Q10" s="11" t="s">
        <v>78</v>
      </c>
      <c r="R10" s="11" t="n">
        <v>1.5</v>
      </c>
      <c r="S10" s="11" t="str">
        <f aca="false">IF(R10&gt;=2,"&gt; 2","&lt; 2")</f>
        <v>&lt; 2</v>
      </c>
      <c r="T10" s="1" t="s">
        <v>382</v>
      </c>
      <c r="U10" s="29" t="n">
        <v>4</v>
      </c>
      <c r="V10" s="11" t="s">
        <v>54</v>
      </c>
      <c r="W10" s="11" t="n">
        <f aca="false">R10 *U10</f>
        <v>6</v>
      </c>
      <c r="X10" s="13" t="n">
        <v>707.84</v>
      </c>
      <c r="Y10" s="13" t="n">
        <v>82.88</v>
      </c>
      <c r="Z10" s="13" t="n">
        <f aca="false">Y10*SQRT(AA10)</f>
        <v>143.552370931309</v>
      </c>
      <c r="AA10" s="11" t="n">
        <v>3</v>
      </c>
      <c r="AB10" s="13" t="n">
        <v>571.2</v>
      </c>
      <c r="AC10" s="13" t="n">
        <v>13.44</v>
      </c>
      <c r="AD10" s="13" t="n">
        <f aca="false">AC10*SQRT(AE10)</f>
        <v>23.2787628537257</v>
      </c>
      <c r="AE10" s="11" t="n">
        <v>3</v>
      </c>
      <c r="AF10" s="11" t="n">
        <f aca="false">LN(AB10/X10)</f>
        <v>-0.214478668428486</v>
      </c>
      <c r="AG10" s="11" t="n">
        <f aca="false">((AD10)^2/((AB10)^2 * AE10)) + ((Z10)^2/((X10)^2 * AA10))</f>
        <v>0.0142633752465141</v>
      </c>
      <c r="AH10" s="11" t="n">
        <f aca="false">1/AG10</f>
        <v>70.1096327283681</v>
      </c>
      <c r="AI10" s="11" t="n">
        <f aca="false">AH10/18</f>
        <v>3.89497959602045</v>
      </c>
      <c r="AJ10" s="11" t="n">
        <f aca="false">AI10*AF10</f>
        <v>-0.835390037310588</v>
      </c>
      <c r="AK10" s="11" t="s">
        <v>374</v>
      </c>
      <c r="AL10" s="11" t="s">
        <v>375</v>
      </c>
      <c r="AM10" s="11" t="s">
        <v>376</v>
      </c>
      <c r="AN10" s="11" t="s">
        <v>58</v>
      </c>
      <c r="AO10" s="11" t="s">
        <v>81</v>
      </c>
      <c r="AP10" s="11" t="s">
        <v>377</v>
      </c>
      <c r="AQ10" s="11" t="s">
        <v>82</v>
      </c>
    </row>
    <row r="11" customFormat="false" ht="13.8" hidden="false" customHeight="false" outlineLevel="0" collapsed="false">
      <c r="A11" s="11" t="s">
        <v>71</v>
      </c>
      <c r="B11" s="11" t="n">
        <v>2</v>
      </c>
      <c r="C11" s="11" t="s">
        <v>72</v>
      </c>
      <c r="D11" s="11" t="n">
        <v>2015</v>
      </c>
      <c r="E11" s="11" t="s">
        <v>73</v>
      </c>
      <c r="F11" s="11" t="s">
        <v>83</v>
      </c>
      <c r="G11" s="1" t="n">
        <v>12.4</v>
      </c>
      <c r="H11" s="11" t="n">
        <v>460</v>
      </c>
      <c r="I11" s="11" t="n">
        <f aca="false">(G11+10) / (H11/1000)</f>
        <v>48.695652173913</v>
      </c>
      <c r="J11" s="11" t="n">
        <v>8.1</v>
      </c>
      <c r="K11" s="1" t="s">
        <v>74</v>
      </c>
      <c r="L11" s="11" t="s">
        <v>84</v>
      </c>
      <c r="M11" s="11" t="s">
        <v>381</v>
      </c>
      <c r="N11" s="11" t="s">
        <v>50</v>
      </c>
      <c r="O11" s="11" t="s">
        <v>77</v>
      </c>
      <c r="P11" s="11" t="s">
        <v>51</v>
      </c>
      <c r="Q11" s="11" t="s">
        <v>78</v>
      </c>
      <c r="R11" s="11" t="n">
        <v>1.5</v>
      </c>
      <c r="S11" s="11" t="str">
        <f aca="false">IF(R11&gt;=2,"&gt; 2","&lt; 2")</f>
        <v>&lt; 2</v>
      </c>
      <c r="T11" s="1" t="s">
        <v>382</v>
      </c>
      <c r="U11" s="29" t="n">
        <v>4</v>
      </c>
      <c r="V11" s="11" t="s">
        <v>54</v>
      </c>
      <c r="W11" s="11" t="n">
        <f aca="false">R11 *U11</f>
        <v>6</v>
      </c>
      <c r="X11" s="13" t="n">
        <v>712.32</v>
      </c>
      <c r="Y11" s="13" t="n">
        <v>6.72</v>
      </c>
      <c r="Z11" s="13" t="n">
        <f aca="false">Y11*SQRT(AA11)</f>
        <v>11.6393814268629</v>
      </c>
      <c r="AA11" s="11" t="n">
        <v>3</v>
      </c>
      <c r="AB11" s="13" t="n">
        <v>584.64</v>
      </c>
      <c r="AC11" s="13" t="n">
        <v>24.64</v>
      </c>
      <c r="AD11" s="13" t="n">
        <f aca="false">AC11*SQRT(AE11)</f>
        <v>42.6777318984971</v>
      </c>
      <c r="AE11" s="11" t="n">
        <v>3</v>
      </c>
      <c r="AF11" s="11" t="n">
        <f aca="false">LN(AB11/X11)</f>
        <v>-0.197530975457484</v>
      </c>
      <c r="AG11" s="11" t="n">
        <f aca="false">((AD11)^2/((AB11)^2 * AE11)) + ((Z11)^2/((X11)^2 * AA11))</f>
        <v>0.0018652507266338</v>
      </c>
      <c r="AH11" s="11" t="n">
        <f aca="false">1/AG11</f>
        <v>536.120954529631</v>
      </c>
      <c r="AI11" s="11" t="n">
        <f aca="false">AH11/18</f>
        <v>29.7844974738684</v>
      </c>
      <c r="AJ11" s="11" t="n">
        <f aca="false">AI11*AF11</f>
        <v>-5.88336083952419</v>
      </c>
      <c r="AK11" s="11" t="s">
        <v>374</v>
      </c>
      <c r="AL11" s="11" t="s">
        <v>375</v>
      </c>
      <c r="AM11" s="11" t="s">
        <v>376</v>
      </c>
      <c r="AN11" s="11" t="s">
        <v>58</v>
      </c>
      <c r="AO11" s="11" t="s">
        <v>81</v>
      </c>
      <c r="AP11" s="11" t="s">
        <v>377</v>
      </c>
      <c r="AQ11" s="11" t="s">
        <v>82</v>
      </c>
    </row>
    <row r="12" customFormat="false" ht="13.8" hidden="false" customHeight="false" outlineLevel="0" collapsed="false">
      <c r="A12" s="11" t="s">
        <v>71</v>
      </c>
      <c r="B12" s="11" t="n">
        <v>2</v>
      </c>
      <c r="C12" s="11" t="s">
        <v>72</v>
      </c>
      <c r="D12" s="11" t="n">
        <v>2015</v>
      </c>
      <c r="E12" s="11" t="s">
        <v>73</v>
      </c>
      <c r="F12" s="11" t="s">
        <v>46</v>
      </c>
      <c r="G12" s="1" t="n">
        <v>12.4</v>
      </c>
      <c r="H12" s="11" t="n">
        <v>460</v>
      </c>
      <c r="I12" s="11" t="n">
        <f aca="false">(G12+10) / (H12/1000)</f>
        <v>48.695652173913</v>
      </c>
      <c r="J12" s="11" t="n">
        <v>8.1</v>
      </c>
      <c r="K12" s="1" t="s">
        <v>74</v>
      </c>
      <c r="L12" s="11" t="s">
        <v>75</v>
      </c>
      <c r="M12" s="11" t="s">
        <v>76</v>
      </c>
      <c r="N12" s="11" t="s">
        <v>50</v>
      </c>
      <c r="O12" s="11" t="s">
        <v>77</v>
      </c>
      <c r="P12" s="11" t="s">
        <v>51</v>
      </c>
      <c r="Q12" s="11" t="s">
        <v>78</v>
      </c>
      <c r="R12" s="11" t="n">
        <v>1.5</v>
      </c>
      <c r="S12" s="11" t="str">
        <f aca="false">IF(R12&gt;=2,"&gt; 2","&lt; 2")</f>
        <v>&lt; 2</v>
      </c>
      <c r="T12" s="1" t="s">
        <v>383</v>
      </c>
      <c r="U12" s="29" t="n">
        <v>4</v>
      </c>
      <c r="V12" s="11" t="s">
        <v>54</v>
      </c>
      <c r="W12" s="11" t="n">
        <f aca="false">R12 *U12</f>
        <v>6</v>
      </c>
      <c r="X12" s="13" t="n">
        <v>815.36</v>
      </c>
      <c r="Y12" s="13" t="n">
        <v>62.72</v>
      </c>
      <c r="Z12" s="13" t="n">
        <f aca="false">Y12*SQRT(AA12)</f>
        <v>108.63422665072</v>
      </c>
      <c r="AA12" s="11" t="n">
        <v>3</v>
      </c>
      <c r="AB12" s="13" t="n">
        <v>869.12</v>
      </c>
      <c r="AC12" s="13" t="n">
        <v>56</v>
      </c>
      <c r="AD12" s="13" t="n">
        <f aca="false">AC12*SQRT(AE12)</f>
        <v>96.9948452238571</v>
      </c>
      <c r="AE12" s="11" t="n">
        <v>3</v>
      </c>
      <c r="AF12" s="11" t="n">
        <f aca="false">LN(AB12/X12)</f>
        <v>0.0638514719865328</v>
      </c>
      <c r="AG12" s="11" t="n">
        <f aca="false">((AD12)^2/((AB12)^2 * AE12)) + ((Z12)^2/((X12)^2 * AA12))</f>
        <v>0.0100687699237983</v>
      </c>
      <c r="AH12" s="11" t="n">
        <f aca="false">1/AG12</f>
        <v>99.3169977631949</v>
      </c>
      <c r="AI12" s="11" t="n">
        <f aca="false">AH12/18</f>
        <v>5.51761098684416</v>
      </c>
      <c r="AJ12" s="11" t="n">
        <f aca="false">AI12*AF12</f>
        <v>0.352307583359065</v>
      </c>
      <c r="AK12" s="11" t="s">
        <v>374</v>
      </c>
      <c r="AL12" s="11" t="s">
        <v>375</v>
      </c>
      <c r="AM12" s="11" t="s">
        <v>376</v>
      </c>
      <c r="AN12" s="11" t="s">
        <v>58</v>
      </c>
      <c r="AO12" s="11" t="s">
        <v>81</v>
      </c>
      <c r="AP12" s="11" t="s">
        <v>377</v>
      </c>
      <c r="AQ12" s="11" t="s">
        <v>82</v>
      </c>
    </row>
    <row r="13" customFormat="false" ht="13.8" hidden="false" customHeight="false" outlineLevel="0" collapsed="false">
      <c r="A13" s="11" t="s">
        <v>71</v>
      </c>
      <c r="B13" s="11" t="n">
        <v>2</v>
      </c>
      <c r="C13" s="11" t="s">
        <v>72</v>
      </c>
      <c r="D13" s="11" t="n">
        <v>2015</v>
      </c>
      <c r="E13" s="11" t="s">
        <v>73</v>
      </c>
      <c r="F13" s="11" t="s">
        <v>83</v>
      </c>
      <c r="G13" s="1" t="n">
        <v>12.4</v>
      </c>
      <c r="H13" s="11" t="n">
        <v>460</v>
      </c>
      <c r="I13" s="11" t="n">
        <f aca="false">(G13+10) / (H13/1000)</f>
        <v>48.695652173913</v>
      </c>
      <c r="J13" s="11" t="n">
        <v>8.1</v>
      </c>
      <c r="K13" s="1" t="s">
        <v>74</v>
      </c>
      <c r="L13" s="11" t="s">
        <v>75</v>
      </c>
      <c r="M13" s="11" t="s">
        <v>76</v>
      </c>
      <c r="N13" s="11" t="s">
        <v>50</v>
      </c>
      <c r="O13" s="11" t="s">
        <v>77</v>
      </c>
      <c r="P13" s="11" t="s">
        <v>51</v>
      </c>
      <c r="Q13" s="11" t="s">
        <v>78</v>
      </c>
      <c r="R13" s="11" t="n">
        <v>1.5</v>
      </c>
      <c r="S13" s="11" t="str">
        <f aca="false">IF(R13&gt;=2,"&gt; 2","&lt; 2")</f>
        <v>&lt; 2</v>
      </c>
      <c r="T13" s="1" t="s">
        <v>383</v>
      </c>
      <c r="U13" s="29" t="n">
        <v>4</v>
      </c>
      <c r="V13" s="11" t="s">
        <v>54</v>
      </c>
      <c r="W13" s="11" t="n">
        <f aca="false">R13 *U13</f>
        <v>6</v>
      </c>
      <c r="X13" s="13" t="n">
        <v>833.28</v>
      </c>
      <c r="Y13" s="13" t="n">
        <v>94.08</v>
      </c>
      <c r="Z13" s="13" t="n">
        <f aca="false">Y13*SQRT(AA13)</f>
        <v>162.95133997608</v>
      </c>
      <c r="AA13" s="11" t="n">
        <v>3</v>
      </c>
      <c r="AB13" s="13" t="n">
        <v>900.48</v>
      </c>
      <c r="AC13" s="13" t="n">
        <v>64.96</v>
      </c>
      <c r="AD13" s="13" t="n">
        <f aca="false">AC13*SQRT(AE13)</f>
        <v>112.514020459674</v>
      </c>
      <c r="AE13" s="11" t="n">
        <v>3</v>
      </c>
      <c r="AF13" s="11" t="n">
        <f aca="false">LN(AB13/X13)</f>
        <v>0.0775582343458746</v>
      </c>
      <c r="AG13" s="11" t="n">
        <f aca="false">((AD13)^2/((AB13)^2 * AE13)) + ((Z13)^2/((X13)^2 * AA13))</f>
        <v>0.0179512175044554</v>
      </c>
      <c r="AH13" s="11" t="n">
        <f aca="false">1/AG13</f>
        <v>55.7065279695823</v>
      </c>
      <c r="AI13" s="11" t="n">
        <f aca="false">AH13/18</f>
        <v>3.09480710942124</v>
      </c>
      <c r="AJ13" s="11" t="n">
        <f aca="false">AI13*AF13</f>
        <v>0.240027775047771</v>
      </c>
      <c r="AK13" s="11" t="s">
        <v>374</v>
      </c>
      <c r="AL13" s="11" t="s">
        <v>375</v>
      </c>
      <c r="AM13" s="11" t="s">
        <v>376</v>
      </c>
      <c r="AN13" s="11" t="s">
        <v>58</v>
      </c>
      <c r="AO13" s="11" t="s">
        <v>81</v>
      </c>
      <c r="AP13" s="11" t="s">
        <v>377</v>
      </c>
      <c r="AQ13" s="11" t="s">
        <v>82</v>
      </c>
    </row>
    <row r="14" customFormat="false" ht="13.8" hidden="false" customHeight="false" outlineLevel="0" collapsed="false">
      <c r="A14" s="11" t="s">
        <v>71</v>
      </c>
      <c r="B14" s="11" t="n">
        <v>2</v>
      </c>
      <c r="C14" s="11" t="s">
        <v>72</v>
      </c>
      <c r="D14" s="11" t="n">
        <v>2015</v>
      </c>
      <c r="E14" s="11" t="s">
        <v>73</v>
      </c>
      <c r="F14" s="11" t="s">
        <v>46</v>
      </c>
      <c r="G14" s="1" t="n">
        <v>12.4</v>
      </c>
      <c r="H14" s="11" t="n">
        <v>460</v>
      </c>
      <c r="I14" s="11" t="n">
        <f aca="false">(G14+10) / (H14/1000)</f>
        <v>48.695652173913</v>
      </c>
      <c r="J14" s="11" t="n">
        <v>8.1</v>
      </c>
      <c r="K14" s="1" t="s">
        <v>74</v>
      </c>
      <c r="L14" s="11" t="s">
        <v>384</v>
      </c>
      <c r="M14" s="11" t="s">
        <v>385</v>
      </c>
      <c r="N14" s="11" t="s">
        <v>50</v>
      </c>
      <c r="O14" s="11" t="s">
        <v>77</v>
      </c>
      <c r="P14" s="11" t="s">
        <v>51</v>
      </c>
      <c r="Q14" s="11" t="s">
        <v>78</v>
      </c>
      <c r="R14" s="11" t="n">
        <v>1.5</v>
      </c>
      <c r="S14" s="11" t="str">
        <f aca="false">IF(R14&gt;=2,"&gt; 2","&lt; 2")</f>
        <v>&lt; 2</v>
      </c>
      <c r="T14" s="1" t="s">
        <v>386</v>
      </c>
      <c r="U14" s="29" t="n">
        <v>4</v>
      </c>
      <c r="V14" s="11" t="s">
        <v>54</v>
      </c>
      <c r="W14" s="11" t="n">
        <f aca="false">R14 *U14</f>
        <v>6</v>
      </c>
      <c r="X14" s="13" t="n">
        <v>501.76</v>
      </c>
      <c r="Y14" s="13" t="n">
        <v>53.76</v>
      </c>
      <c r="Z14" s="13" t="n">
        <f aca="false">Y14*SQRT(AA14)</f>
        <v>93.1150514149028</v>
      </c>
      <c r="AA14" s="11" t="n">
        <v>3</v>
      </c>
      <c r="AB14" s="13" t="n">
        <v>555.52</v>
      </c>
      <c r="AC14" s="13" t="n">
        <v>49.28</v>
      </c>
      <c r="AD14" s="13" t="n">
        <f aca="false">AC14*SQRT(AE14)</f>
        <v>85.3554637969943</v>
      </c>
      <c r="AE14" s="11" t="n">
        <v>3</v>
      </c>
      <c r="AF14" s="11" t="n">
        <f aca="false">LN(AB14/X14)</f>
        <v>0.101782694309942</v>
      </c>
      <c r="AG14" s="11" t="n">
        <f aca="false">((AD14)^2/((AB14)^2 * AE14)) + ((Z14)^2/((X14)^2 * AA14))</f>
        <v>0.0193489987045807</v>
      </c>
      <c r="AH14" s="11" t="n">
        <f aca="false">1/AG14</f>
        <v>51.6822609411442</v>
      </c>
      <c r="AI14" s="11" t="n">
        <f aca="false">AH14/18</f>
        <v>2.87123671895245</v>
      </c>
      <c r="AJ14" s="11" t="n">
        <f aca="false">AI14*AF14</f>
        <v>0.292242209256618</v>
      </c>
      <c r="AK14" s="11" t="s">
        <v>374</v>
      </c>
      <c r="AL14" s="11" t="s">
        <v>375</v>
      </c>
      <c r="AM14" s="11" t="s">
        <v>376</v>
      </c>
      <c r="AN14" s="11" t="s">
        <v>58</v>
      </c>
      <c r="AO14" s="11" t="s">
        <v>81</v>
      </c>
      <c r="AP14" s="11" t="s">
        <v>377</v>
      </c>
      <c r="AQ14" s="11" t="s">
        <v>82</v>
      </c>
    </row>
    <row r="15" customFormat="false" ht="13.8" hidden="false" customHeight="false" outlineLevel="0" collapsed="false">
      <c r="A15" s="11" t="s">
        <v>71</v>
      </c>
      <c r="B15" s="11" t="n">
        <v>2</v>
      </c>
      <c r="C15" s="11" t="s">
        <v>72</v>
      </c>
      <c r="D15" s="11" t="n">
        <v>2015</v>
      </c>
      <c r="E15" s="11" t="s">
        <v>73</v>
      </c>
      <c r="F15" s="11" t="s">
        <v>83</v>
      </c>
      <c r="G15" s="1" t="n">
        <v>12.4</v>
      </c>
      <c r="H15" s="11" t="n">
        <v>460</v>
      </c>
      <c r="I15" s="11" t="n">
        <f aca="false">(G15+10) / (H15/1000)</f>
        <v>48.695652173913</v>
      </c>
      <c r="J15" s="11" t="n">
        <v>8.1</v>
      </c>
      <c r="K15" s="1" t="s">
        <v>74</v>
      </c>
      <c r="L15" s="11" t="s">
        <v>384</v>
      </c>
      <c r="M15" s="11" t="s">
        <v>385</v>
      </c>
      <c r="N15" s="11" t="s">
        <v>50</v>
      </c>
      <c r="O15" s="11" t="s">
        <v>77</v>
      </c>
      <c r="P15" s="11" t="s">
        <v>51</v>
      </c>
      <c r="Q15" s="11" t="s">
        <v>78</v>
      </c>
      <c r="R15" s="11" t="n">
        <v>1.5</v>
      </c>
      <c r="S15" s="11" t="str">
        <f aca="false">IF(R15&gt;=2,"&gt; 2","&lt; 2")</f>
        <v>&lt; 2</v>
      </c>
      <c r="T15" s="1" t="s">
        <v>386</v>
      </c>
      <c r="U15" s="29" t="n">
        <v>4</v>
      </c>
      <c r="V15" s="11" t="s">
        <v>54</v>
      </c>
      <c r="W15" s="11" t="n">
        <f aca="false">R15 *U15</f>
        <v>6</v>
      </c>
      <c r="X15" s="13" t="n">
        <v>521.92</v>
      </c>
      <c r="Y15" s="13" t="n">
        <v>4.48</v>
      </c>
      <c r="Z15" s="13" t="n">
        <f aca="false">Y15*SQRT(AA15)</f>
        <v>7.75958761790857</v>
      </c>
      <c r="AA15" s="11" t="n">
        <v>3</v>
      </c>
      <c r="AB15" s="13" t="n">
        <v>636.16</v>
      </c>
      <c r="AC15" s="13" t="n">
        <v>17.92</v>
      </c>
      <c r="AD15" s="13" t="n">
        <f aca="false">AC15*SQRT(AE15)</f>
        <v>31.0383504716343</v>
      </c>
      <c r="AE15" s="11" t="n">
        <v>3</v>
      </c>
      <c r="AF15" s="11" t="n">
        <f aca="false">LN(AB15/X15)</f>
        <v>0.197935784595505</v>
      </c>
      <c r="AG15" s="11" t="n">
        <f aca="false">((AD15)^2/((AB15)^2 * AE15)) + ((Z15)^2/((X15)^2 * AA15))</f>
        <v>0.000867173105455598</v>
      </c>
      <c r="AH15" s="11" t="n">
        <f aca="false">1/AG15</f>
        <v>1153.17229479184</v>
      </c>
      <c r="AI15" s="11" t="n">
        <f aca="false">AH15/18</f>
        <v>64.0651274884357</v>
      </c>
      <c r="AJ15" s="11" t="n">
        <f aca="false">AI15*AF15</f>
        <v>12.6807812746346</v>
      </c>
      <c r="AK15" s="11" t="s">
        <v>374</v>
      </c>
      <c r="AL15" s="11" t="s">
        <v>375</v>
      </c>
      <c r="AM15" s="11" t="s">
        <v>376</v>
      </c>
      <c r="AN15" s="11" t="s">
        <v>58</v>
      </c>
      <c r="AO15" s="11" t="s">
        <v>81</v>
      </c>
      <c r="AP15" s="11" t="s">
        <v>377</v>
      </c>
      <c r="AQ15" s="11" t="s">
        <v>82</v>
      </c>
    </row>
    <row r="16" customFormat="false" ht="13.8" hidden="false" customHeight="false" outlineLevel="0" collapsed="false">
      <c r="A16" s="11" t="s">
        <v>71</v>
      </c>
      <c r="B16" s="11" t="n">
        <v>2</v>
      </c>
      <c r="C16" s="11" t="s">
        <v>72</v>
      </c>
      <c r="D16" s="11" t="n">
        <v>2015</v>
      </c>
      <c r="E16" s="11" t="s">
        <v>73</v>
      </c>
      <c r="F16" s="11" t="s">
        <v>46</v>
      </c>
      <c r="G16" s="1" t="n">
        <v>12.4</v>
      </c>
      <c r="H16" s="11" t="n">
        <v>460</v>
      </c>
      <c r="I16" s="11" t="n">
        <f aca="false">(G16+10) / (H16/1000)</f>
        <v>48.695652173913</v>
      </c>
      <c r="J16" s="11" t="n">
        <v>8.1</v>
      </c>
      <c r="K16" s="1" t="s">
        <v>74</v>
      </c>
      <c r="L16" s="11" t="s">
        <v>75</v>
      </c>
      <c r="M16" s="11" t="s">
        <v>76</v>
      </c>
      <c r="N16" s="11" t="s">
        <v>50</v>
      </c>
      <c r="O16" s="11" t="s">
        <v>77</v>
      </c>
      <c r="P16" s="11" t="s">
        <v>51</v>
      </c>
      <c r="Q16" s="11" t="s">
        <v>78</v>
      </c>
      <c r="R16" s="11" t="n">
        <v>1.5</v>
      </c>
      <c r="S16" s="11" t="str">
        <f aca="false">IF(R16&gt;=2,"&gt; 2","&lt; 2")</f>
        <v>&lt; 2</v>
      </c>
      <c r="T16" s="1" t="s">
        <v>387</v>
      </c>
      <c r="U16" s="29" t="n">
        <v>4</v>
      </c>
      <c r="V16" s="11" t="s">
        <v>54</v>
      </c>
      <c r="W16" s="11" t="n">
        <f aca="false">R16 *U16</f>
        <v>6</v>
      </c>
      <c r="X16" s="13" t="n">
        <v>810.88</v>
      </c>
      <c r="Y16" s="13" t="n">
        <v>73.92</v>
      </c>
      <c r="Z16" s="13" t="n">
        <f aca="false">Y16*SQRT(AA16)</f>
        <v>128.033195695491</v>
      </c>
      <c r="AA16" s="11" t="n">
        <v>3</v>
      </c>
      <c r="AB16" s="13" t="n">
        <v>909.44</v>
      </c>
      <c r="AC16" s="13" t="n">
        <v>22.4</v>
      </c>
      <c r="AD16" s="13" t="n">
        <f aca="false">AC16*SQRT(AE16)</f>
        <v>38.7979380895428</v>
      </c>
      <c r="AE16" s="11" t="n">
        <v>3</v>
      </c>
      <c r="AF16" s="11" t="n">
        <f aca="false">LN(AB16/X16)</f>
        <v>0.114708947775962</v>
      </c>
      <c r="AG16" s="11" t="n">
        <f aca="false">((AD16)^2/((AB16)^2 * AE16)) + ((Z16)^2/((X16)^2 * AA16))</f>
        <v>0.00891684948466601</v>
      </c>
      <c r="AH16" s="11" t="n">
        <f aca="false">1/AG16</f>
        <v>112.147233360804</v>
      </c>
      <c r="AI16" s="11" t="n">
        <f aca="false">AH16/18</f>
        <v>6.23040185337798</v>
      </c>
      <c r="AJ16" s="11" t="n">
        <f aca="false">AI16*AF16</f>
        <v>0.714682840822392</v>
      </c>
      <c r="AK16" s="11" t="s">
        <v>374</v>
      </c>
      <c r="AL16" s="11" t="s">
        <v>375</v>
      </c>
      <c r="AM16" s="11" t="s">
        <v>376</v>
      </c>
      <c r="AN16" s="11" t="s">
        <v>58</v>
      </c>
      <c r="AO16" s="11" t="s">
        <v>81</v>
      </c>
      <c r="AP16" s="11" t="s">
        <v>377</v>
      </c>
      <c r="AQ16" s="11" t="s">
        <v>82</v>
      </c>
    </row>
    <row r="17" customFormat="false" ht="13.8" hidden="false" customHeight="false" outlineLevel="0" collapsed="false">
      <c r="A17" s="11" t="s">
        <v>71</v>
      </c>
      <c r="B17" s="11" t="n">
        <v>2</v>
      </c>
      <c r="C17" s="11" t="s">
        <v>72</v>
      </c>
      <c r="D17" s="11" t="n">
        <v>2015</v>
      </c>
      <c r="E17" s="11" t="s">
        <v>73</v>
      </c>
      <c r="F17" s="11" t="s">
        <v>83</v>
      </c>
      <c r="G17" s="1" t="n">
        <v>12.4</v>
      </c>
      <c r="H17" s="11" t="n">
        <v>460</v>
      </c>
      <c r="I17" s="11" t="n">
        <f aca="false">(G17+10) / (H17/1000)</f>
        <v>48.695652173913</v>
      </c>
      <c r="J17" s="11" t="n">
        <v>8.1</v>
      </c>
      <c r="K17" s="1" t="s">
        <v>74</v>
      </c>
      <c r="L17" s="11" t="s">
        <v>75</v>
      </c>
      <c r="M17" s="11" t="s">
        <v>76</v>
      </c>
      <c r="N17" s="11" t="s">
        <v>50</v>
      </c>
      <c r="O17" s="11" t="s">
        <v>77</v>
      </c>
      <c r="P17" s="11" t="s">
        <v>51</v>
      </c>
      <c r="Q17" s="11" t="s">
        <v>78</v>
      </c>
      <c r="R17" s="11" t="n">
        <v>1.5</v>
      </c>
      <c r="S17" s="11" t="str">
        <f aca="false">IF(R17&gt;=2,"&gt; 2","&lt; 2")</f>
        <v>&lt; 2</v>
      </c>
      <c r="T17" s="1" t="s">
        <v>387</v>
      </c>
      <c r="U17" s="29" t="n">
        <v>4</v>
      </c>
      <c r="V17" s="11" t="s">
        <v>54</v>
      </c>
      <c r="W17" s="11" t="n">
        <f aca="false">R17 *U17</f>
        <v>6</v>
      </c>
      <c r="X17" s="13" t="n">
        <v>889.28</v>
      </c>
      <c r="Y17" s="13" t="n">
        <v>22.4</v>
      </c>
      <c r="Z17" s="13" t="n">
        <f aca="false">Y17*SQRT(AA17)</f>
        <v>38.7979380895428</v>
      </c>
      <c r="AA17" s="11" t="n">
        <v>3</v>
      </c>
      <c r="AB17" s="13" t="n">
        <v>862.4</v>
      </c>
      <c r="AC17" s="13" t="n">
        <v>11.2</v>
      </c>
      <c r="AD17" s="13" t="n">
        <f aca="false">AC17*SQRT(AE17)</f>
        <v>19.3989690447714</v>
      </c>
      <c r="AE17" s="11" t="n">
        <v>3</v>
      </c>
      <c r="AF17" s="11" t="n">
        <f aca="false">LN(AB17/X17)</f>
        <v>-0.0306929463994061</v>
      </c>
      <c r="AG17" s="11" t="n">
        <f aca="false">((AD17)^2/((AB17)^2 * AE17)) + ((Z17)^2/((X17)^2 * AA17))</f>
        <v>0.000803144039739814</v>
      </c>
      <c r="AH17" s="11" t="n">
        <f aca="false">1/AG17</f>
        <v>1245.10666894068</v>
      </c>
      <c r="AI17" s="11" t="n">
        <f aca="false">AH17/18</f>
        <v>69.1725927189266</v>
      </c>
      <c r="AJ17" s="11" t="n">
        <f aca="false">AI17*AF17</f>
        <v>-2.12311068062996</v>
      </c>
      <c r="AK17" s="11" t="s">
        <v>374</v>
      </c>
      <c r="AL17" s="11" t="s">
        <v>375</v>
      </c>
      <c r="AM17" s="11" t="s">
        <v>376</v>
      </c>
      <c r="AN17" s="11" t="s">
        <v>58</v>
      </c>
      <c r="AO17" s="11" t="s">
        <v>81</v>
      </c>
      <c r="AP17" s="11" t="s">
        <v>377</v>
      </c>
      <c r="AQ17" s="11" t="s">
        <v>82</v>
      </c>
    </row>
    <row r="18" customFormat="false" ht="13.8" hidden="false" customHeight="false" outlineLevel="0" collapsed="false">
      <c r="A18" s="11" t="s">
        <v>71</v>
      </c>
      <c r="B18" s="11" t="n">
        <v>2</v>
      </c>
      <c r="C18" s="11" t="s">
        <v>72</v>
      </c>
      <c r="D18" s="11" t="n">
        <v>2015</v>
      </c>
      <c r="E18" s="11" t="s">
        <v>73</v>
      </c>
      <c r="F18" s="11" t="s">
        <v>46</v>
      </c>
      <c r="G18" s="1" t="n">
        <v>12.4</v>
      </c>
      <c r="H18" s="11" t="n">
        <v>460</v>
      </c>
      <c r="I18" s="11" t="n">
        <f aca="false">(G18+10) / (H18/1000)</f>
        <v>48.695652173913</v>
      </c>
      <c r="J18" s="11" t="n">
        <v>8.1</v>
      </c>
      <c r="K18" s="1" t="s">
        <v>74</v>
      </c>
      <c r="L18" s="11" t="s">
        <v>384</v>
      </c>
      <c r="M18" s="11" t="s">
        <v>385</v>
      </c>
      <c r="N18" s="11" t="s">
        <v>50</v>
      </c>
      <c r="O18" s="11" t="s">
        <v>77</v>
      </c>
      <c r="P18" s="11" t="s">
        <v>51</v>
      </c>
      <c r="Q18" s="11" t="s">
        <v>78</v>
      </c>
      <c r="R18" s="11" t="n">
        <v>1.5</v>
      </c>
      <c r="S18" s="11" t="str">
        <f aca="false">IF(R18&gt;=2,"&gt; 2","&lt; 2")</f>
        <v>&lt; 2</v>
      </c>
      <c r="T18" s="11" t="s">
        <v>388</v>
      </c>
      <c r="U18" s="29" t="n">
        <v>4</v>
      </c>
      <c r="V18" s="11" t="s">
        <v>54</v>
      </c>
      <c r="W18" s="11" t="n">
        <f aca="false">R18 *U18</f>
        <v>6</v>
      </c>
      <c r="X18" s="13" t="n">
        <v>454.72</v>
      </c>
      <c r="Y18" s="13" t="n">
        <v>31.36</v>
      </c>
      <c r="Z18" s="13" t="n">
        <f aca="false">Y18*SQRT(AA18)</f>
        <v>54.31711332536</v>
      </c>
      <c r="AA18" s="11" t="n">
        <v>3</v>
      </c>
      <c r="AB18" s="13" t="n">
        <v>499.52</v>
      </c>
      <c r="AC18" s="13" t="n">
        <v>42.56</v>
      </c>
      <c r="AD18" s="13" t="n">
        <f aca="false">AC18*SQRT(AE18)</f>
        <v>73.7160823701314</v>
      </c>
      <c r="AE18" s="11" t="n">
        <v>3</v>
      </c>
      <c r="AF18" s="11" t="n">
        <f aca="false">LN(AB18/X18)</f>
        <v>0.0939657924183313</v>
      </c>
      <c r="AG18" s="11" t="n">
        <f aca="false">((AD18)^2/((AB18)^2 * AE18)) + ((Z18)^2/((X18)^2 * AA18))</f>
        <v>0.0120155882218126</v>
      </c>
      <c r="AH18" s="11" t="n">
        <f aca="false">1/AG18</f>
        <v>83.225222231288</v>
      </c>
      <c r="AI18" s="11" t="n">
        <f aca="false">AH18/18</f>
        <v>4.62362345729378</v>
      </c>
      <c r="AJ18" s="11" t="n">
        <f aca="false">AI18*AF18</f>
        <v>0.434462442008595</v>
      </c>
      <c r="AK18" s="11" t="s">
        <v>374</v>
      </c>
      <c r="AL18" s="11" t="s">
        <v>375</v>
      </c>
      <c r="AM18" s="11" t="s">
        <v>376</v>
      </c>
      <c r="AN18" s="11" t="s">
        <v>58</v>
      </c>
      <c r="AO18" s="11" t="s">
        <v>81</v>
      </c>
      <c r="AP18" s="11" t="s">
        <v>377</v>
      </c>
      <c r="AQ18" s="11" t="s">
        <v>82</v>
      </c>
    </row>
    <row r="19" customFormat="false" ht="13.8" hidden="false" customHeight="false" outlineLevel="0" collapsed="false">
      <c r="A19" s="11" t="s">
        <v>71</v>
      </c>
      <c r="B19" s="11" t="n">
        <v>2</v>
      </c>
      <c r="C19" s="11" t="s">
        <v>72</v>
      </c>
      <c r="D19" s="11" t="n">
        <v>2015</v>
      </c>
      <c r="E19" s="11" t="s">
        <v>73</v>
      </c>
      <c r="F19" s="11" t="s">
        <v>83</v>
      </c>
      <c r="G19" s="1" t="n">
        <v>12.4</v>
      </c>
      <c r="H19" s="11" t="n">
        <v>460</v>
      </c>
      <c r="I19" s="11" t="n">
        <f aca="false">(G19+10) / (H19/1000)</f>
        <v>48.695652173913</v>
      </c>
      <c r="J19" s="11" t="n">
        <v>8.1</v>
      </c>
      <c r="K19" s="1" t="s">
        <v>74</v>
      </c>
      <c r="L19" s="11" t="s">
        <v>384</v>
      </c>
      <c r="M19" s="11" t="s">
        <v>385</v>
      </c>
      <c r="N19" s="11" t="s">
        <v>50</v>
      </c>
      <c r="O19" s="11" t="s">
        <v>77</v>
      </c>
      <c r="P19" s="11" t="s">
        <v>51</v>
      </c>
      <c r="Q19" s="11" t="s">
        <v>78</v>
      </c>
      <c r="R19" s="11" t="n">
        <v>1.5</v>
      </c>
      <c r="S19" s="11" t="str">
        <f aca="false">IF(R19&gt;=2,"&gt; 2","&lt; 2")</f>
        <v>&lt; 2</v>
      </c>
      <c r="T19" s="11" t="s">
        <v>388</v>
      </c>
      <c r="U19" s="29" t="n">
        <v>4</v>
      </c>
      <c r="V19" s="11" t="s">
        <v>54</v>
      </c>
      <c r="W19" s="11" t="n">
        <f aca="false">R19 *U19</f>
        <v>6</v>
      </c>
      <c r="X19" s="13" t="n">
        <v>492.8</v>
      </c>
      <c r="Y19" s="13" t="n">
        <v>2.24</v>
      </c>
      <c r="Z19" s="13" t="n">
        <f aca="false">Y19*SQRT(AA19)</f>
        <v>3.87979380895428</v>
      </c>
      <c r="AA19" s="11" t="n">
        <v>3</v>
      </c>
      <c r="AB19" s="13" t="n">
        <v>492.8</v>
      </c>
      <c r="AC19" s="13" t="n">
        <v>31.36</v>
      </c>
      <c r="AD19" s="13" t="n">
        <f aca="false">AC19*SQRT(AE19)</f>
        <v>54.31711332536</v>
      </c>
      <c r="AE19" s="11" t="n">
        <v>3</v>
      </c>
      <c r="AF19" s="11" t="n">
        <f aca="false">LN(AB19/X19)</f>
        <v>0</v>
      </c>
      <c r="AG19" s="11" t="n">
        <f aca="false">((AD19)^2/((AB19)^2 * AE19)) + ((Z19)^2/((X19)^2 * AA19))</f>
        <v>0.0040702479338843</v>
      </c>
      <c r="AH19" s="11" t="n">
        <f aca="false">1/AG19</f>
        <v>245.685279187817</v>
      </c>
      <c r="AI19" s="11" t="n">
        <f aca="false">AH19/18</f>
        <v>13.649182177101</v>
      </c>
      <c r="AJ19" s="11" t="n">
        <f aca="false">AI19*AF19</f>
        <v>0</v>
      </c>
      <c r="AK19" s="11" t="s">
        <v>374</v>
      </c>
      <c r="AL19" s="11" t="s">
        <v>375</v>
      </c>
      <c r="AM19" s="11" t="s">
        <v>376</v>
      </c>
      <c r="AN19" s="11" t="s">
        <v>58</v>
      </c>
      <c r="AO19" s="11" t="s">
        <v>81</v>
      </c>
      <c r="AP19" s="11" t="s">
        <v>377</v>
      </c>
      <c r="AQ19" s="11" t="s">
        <v>82</v>
      </c>
    </row>
    <row r="20" customFormat="false" ht="13.8" hidden="false" customHeight="false" outlineLevel="0" collapsed="false">
      <c r="A20" s="11" t="s">
        <v>86</v>
      </c>
      <c r="B20" s="11" t="n">
        <v>3</v>
      </c>
      <c r="C20" s="11" t="s">
        <v>87</v>
      </c>
      <c r="D20" s="11" t="n">
        <v>2005</v>
      </c>
      <c r="E20" s="11" t="s">
        <v>88</v>
      </c>
      <c r="F20" s="11" t="s">
        <v>46</v>
      </c>
      <c r="G20" s="1" t="n">
        <v>16.3</v>
      </c>
      <c r="H20" s="1" t="n">
        <v>915</v>
      </c>
      <c r="I20" s="11" t="n">
        <f aca="false">(G20+10) / (H20/1000)</f>
        <v>28.7431693989071</v>
      </c>
      <c r="J20" s="11" t="n">
        <v>6.8</v>
      </c>
      <c r="K20" s="1" t="s">
        <v>47</v>
      </c>
      <c r="L20" s="11" t="s">
        <v>89</v>
      </c>
      <c r="M20" s="11" t="s">
        <v>90</v>
      </c>
      <c r="N20" s="11" t="s">
        <v>77</v>
      </c>
      <c r="O20" s="11" t="s">
        <v>77</v>
      </c>
      <c r="P20" s="11" t="s">
        <v>91</v>
      </c>
      <c r="Q20" s="11" t="s">
        <v>78</v>
      </c>
      <c r="R20" s="11" t="n">
        <v>1.8</v>
      </c>
      <c r="S20" s="11" t="str">
        <f aca="false">IF(R20&gt;=2,"&gt; 2","&lt; 2")</f>
        <v>&lt; 2</v>
      </c>
      <c r="T20" s="12" t="n">
        <v>37135</v>
      </c>
      <c r="U20" s="29" t="n">
        <v>4</v>
      </c>
      <c r="V20" s="11" t="s">
        <v>54</v>
      </c>
      <c r="W20" s="11" t="n">
        <f aca="false">R20 *U20</f>
        <v>7.2</v>
      </c>
      <c r="X20" s="13" t="n">
        <v>51.85</v>
      </c>
      <c r="Y20" s="13" t="n">
        <v>4.28</v>
      </c>
      <c r="Z20" s="13" t="n">
        <f aca="false">Y20*SQRT(AA20)</f>
        <v>9.5703709436991</v>
      </c>
      <c r="AA20" s="11" t="n">
        <v>5</v>
      </c>
      <c r="AB20" s="13" t="n">
        <v>40.66</v>
      </c>
      <c r="AC20" s="13" t="n">
        <v>6.09</v>
      </c>
      <c r="AD20" s="13" t="n">
        <f aca="false">AC20*SQRT(AE20)</f>
        <v>13.6176539829737</v>
      </c>
      <c r="AE20" s="11" t="n">
        <v>5</v>
      </c>
      <c r="AF20" s="11" t="n">
        <f aca="false">LN(AB20/X20)</f>
        <v>-0.243110126475336</v>
      </c>
      <c r="AG20" s="11" t="n">
        <f aca="false">((AD20)^2/((AB20)^2 * AE20)) + ((Z20)^2/((X20)^2 * AA20))</f>
        <v>0.0292474546235796</v>
      </c>
      <c r="AH20" s="11" t="n">
        <f aca="false">1/AG20</f>
        <v>34.1910095381015</v>
      </c>
      <c r="AI20" s="11" t="n">
        <f aca="false">AH20/6</f>
        <v>5.69850158968358</v>
      </c>
      <c r="AJ20" s="11" t="n">
        <f aca="false">AI20*AF20</f>
        <v>-1.38536344218788</v>
      </c>
      <c r="AK20" s="11" t="s">
        <v>389</v>
      </c>
      <c r="AL20" s="11" t="s">
        <v>205</v>
      </c>
      <c r="AM20" s="11" t="s">
        <v>390</v>
      </c>
      <c r="AN20" s="11" t="s">
        <v>58</v>
      </c>
      <c r="AO20" s="11" t="s">
        <v>93</v>
      </c>
      <c r="AP20" s="11" t="s">
        <v>391</v>
      </c>
      <c r="AQ20" s="11" t="s">
        <v>95</v>
      </c>
    </row>
    <row r="21" customFormat="false" ht="13.8" hidden="false" customHeight="false" outlineLevel="0" collapsed="false">
      <c r="A21" s="11" t="s">
        <v>86</v>
      </c>
      <c r="B21" s="11" t="n">
        <v>3</v>
      </c>
      <c r="C21" s="11" t="s">
        <v>87</v>
      </c>
      <c r="D21" s="11" t="n">
        <v>2005</v>
      </c>
      <c r="E21" s="11" t="s">
        <v>88</v>
      </c>
      <c r="F21" s="11" t="s">
        <v>96</v>
      </c>
      <c r="G21" s="1" t="n">
        <v>16.3</v>
      </c>
      <c r="H21" s="1" t="n">
        <v>915</v>
      </c>
      <c r="I21" s="11" t="n">
        <f aca="false">(G21+10) / (H21/1000)</f>
        <v>28.7431693989071</v>
      </c>
      <c r="J21" s="11" t="n">
        <v>6.8</v>
      </c>
      <c r="K21" s="1" t="s">
        <v>47</v>
      </c>
      <c r="L21" s="11" t="s">
        <v>89</v>
      </c>
      <c r="M21" s="11" t="s">
        <v>90</v>
      </c>
      <c r="N21" s="11" t="s">
        <v>77</v>
      </c>
      <c r="O21" s="11" t="s">
        <v>77</v>
      </c>
      <c r="P21" s="11" t="s">
        <v>91</v>
      </c>
      <c r="Q21" s="11" t="s">
        <v>78</v>
      </c>
      <c r="R21" s="11" t="n">
        <v>2.7</v>
      </c>
      <c r="S21" s="11" t="str">
        <f aca="false">IF(R21&gt;=2,"&gt; 2","&lt; 2")</f>
        <v>&gt; 2</v>
      </c>
      <c r="T21" s="12" t="n">
        <v>37135</v>
      </c>
      <c r="U21" s="29" t="n">
        <v>4</v>
      </c>
      <c r="V21" s="11" t="s">
        <v>54</v>
      </c>
      <c r="W21" s="11" t="n">
        <f aca="false">R21 *U21</f>
        <v>10.8</v>
      </c>
      <c r="X21" s="13" t="n">
        <v>31.36</v>
      </c>
      <c r="Y21" s="13" t="n">
        <v>2.38</v>
      </c>
      <c r="Z21" s="13" t="n">
        <f aca="false">Y21*SQRT(AA21)</f>
        <v>5.32184178644951</v>
      </c>
      <c r="AA21" s="11" t="n">
        <v>5</v>
      </c>
      <c r="AB21" s="13" t="n">
        <v>28.72</v>
      </c>
      <c r="AC21" s="13" t="n">
        <v>5.02</v>
      </c>
      <c r="AD21" s="13" t="n">
        <f aca="false">AC21*SQRT(AE21)</f>
        <v>11.225061247049</v>
      </c>
      <c r="AE21" s="11" t="n">
        <v>5</v>
      </c>
      <c r="AF21" s="11" t="n">
        <f aca="false">LN(AB21/X21)</f>
        <v>-0.0879394513021837</v>
      </c>
      <c r="AG21" s="11" t="n">
        <f aca="false">((AD21)^2/((AB21)^2 * AE21)) + ((Z21)^2/((X21)^2 * AA21))</f>
        <v>0.0363116496330602</v>
      </c>
      <c r="AH21" s="11" t="n">
        <f aca="false">1/AG21</f>
        <v>27.539371251521</v>
      </c>
      <c r="AI21" s="11" t="n">
        <f aca="false">AH21/6</f>
        <v>4.58989520858683</v>
      </c>
      <c r="AJ21" s="11" t="n">
        <f aca="false">AI21*AF21</f>
        <v>-0.403632866177648</v>
      </c>
      <c r="AK21" s="11" t="s">
        <v>389</v>
      </c>
      <c r="AL21" s="11" t="s">
        <v>205</v>
      </c>
      <c r="AM21" s="11" t="s">
        <v>390</v>
      </c>
      <c r="AN21" s="11" t="s">
        <v>58</v>
      </c>
      <c r="AO21" s="11" t="s">
        <v>93</v>
      </c>
      <c r="AP21" s="11" t="s">
        <v>391</v>
      </c>
      <c r="AQ21" s="11" t="s">
        <v>95</v>
      </c>
    </row>
    <row r="22" customFormat="false" ht="13.8" hidden="false" customHeight="false" outlineLevel="0" collapsed="false">
      <c r="A22" s="11" t="s">
        <v>86</v>
      </c>
      <c r="B22" s="11" t="n">
        <v>3</v>
      </c>
      <c r="C22" s="11" t="s">
        <v>87</v>
      </c>
      <c r="D22" s="11" t="n">
        <v>2005</v>
      </c>
      <c r="E22" s="11" t="s">
        <v>88</v>
      </c>
      <c r="F22" s="11" t="s">
        <v>46</v>
      </c>
      <c r="G22" s="1" t="n">
        <v>16.3</v>
      </c>
      <c r="H22" s="1" t="n">
        <v>915</v>
      </c>
      <c r="I22" s="11" t="n">
        <f aca="false">(G22+10) / (H22/1000)</f>
        <v>28.7431693989071</v>
      </c>
      <c r="J22" s="11" t="n">
        <v>6.8</v>
      </c>
      <c r="K22" s="1" t="s">
        <v>47</v>
      </c>
      <c r="L22" s="11" t="s">
        <v>89</v>
      </c>
      <c r="M22" s="11" t="s">
        <v>90</v>
      </c>
      <c r="N22" s="11" t="s">
        <v>77</v>
      </c>
      <c r="O22" s="11" t="s">
        <v>77</v>
      </c>
      <c r="P22" s="11" t="s">
        <v>91</v>
      </c>
      <c r="Q22" s="11" t="s">
        <v>78</v>
      </c>
      <c r="R22" s="11" t="n">
        <v>1.8</v>
      </c>
      <c r="S22" s="11" t="str">
        <f aca="false">IF(R22&gt;=2,"&gt; 2","&lt; 2")</f>
        <v>&lt; 2</v>
      </c>
      <c r="T22" s="12" t="n">
        <v>37377</v>
      </c>
      <c r="U22" s="29" t="n">
        <v>4</v>
      </c>
      <c r="V22" s="11" t="s">
        <v>54</v>
      </c>
      <c r="W22" s="11" t="n">
        <f aca="false">R22 *U22</f>
        <v>7.2</v>
      </c>
      <c r="X22" s="13" t="n">
        <v>42.55</v>
      </c>
      <c r="Y22" s="13" t="n">
        <v>5.85</v>
      </c>
      <c r="Z22" s="13" t="n">
        <f aca="false">Y22*SQRT(AA22)</f>
        <v>13.0809976683738</v>
      </c>
      <c r="AA22" s="11" t="n">
        <v>5</v>
      </c>
      <c r="AB22" s="13" t="n">
        <v>43.62</v>
      </c>
      <c r="AC22" s="13" t="n">
        <v>7.16</v>
      </c>
      <c r="AD22" s="13" t="n">
        <f aca="false">AC22*SQRT(AE22)</f>
        <v>16.0102467188985</v>
      </c>
      <c r="AE22" s="11" t="n">
        <v>5</v>
      </c>
      <c r="AF22" s="11" t="n">
        <f aca="false">LN(AB22/X22)</f>
        <v>0.0248359057540998</v>
      </c>
      <c r="AG22" s="11" t="n">
        <f aca="false">((AD22)^2/((AB22)^2 * AE22)) + ((Z22)^2/((X22)^2 * AA22))</f>
        <v>0.0458457549972547</v>
      </c>
      <c r="AH22" s="11" t="n">
        <f aca="false">1/AG22</f>
        <v>21.8122702976509</v>
      </c>
      <c r="AI22" s="11" t="n">
        <f aca="false">AH22/6</f>
        <v>3.63537838294182</v>
      </c>
      <c r="AJ22" s="11" t="n">
        <f aca="false">AI22*AF22</f>
        <v>0.0902879148992348</v>
      </c>
      <c r="AK22" s="11" t="s">
        <v>389</v>
      </c>
      <c r="AL22" s="11" t="s">
        <v>205</v>
      </c>
      <c r="AM22" s="11" t="s">
        <v>390</v>
      </c>
      <c r="AN22" s="11" t="s">
        <v>58</v>
      </c>
      <c r="AO22" s="11" t="s">
        <v>93</v>
      </c>
      <c r="AP22" s="11" t="s">
        <v>391</v>
      </c>
      <c r="AQ22" s="11" t="s">
        <v>95</v>
      </c>
    </row>
    <row r="23" customFormat="false" ht="13.8" hidden="false" customHeight="false" outlineLevel="0" collapsed="false">
      <c r="A23" s="11" t="s">
        <v>86</v>
      </c>
      <c r="B23" s="11" t="n">
        <v>3</v>
      </c>
      <c r="C23" s="11" t="s">
        <v>87</v>
      </c>
      <c r="D23" s="11" t="n">
        <v>2005</v>
      </c>
      <c r="E23" s="11" t="s">
        <v>88</v>
      </c>
      <c r="F23" s="11" t="s">
        <v>96</v>
      </c>
      <c r="G23" s="1" t="n">
        <v>16.3</v>
      </c>
      <c r="H23" s="1" t="n">
        <v>915</v>
      </c>
      <c r="I23" s="11" t="n">
        <f aca="false">(G23+10) / (H23/1000)</f>
        <v>28.7431693989071</v>
      </c>
      <c r="J23" s="11" t="n">
        <v>6.8</v>
      </c>
      <c r="K23" s="1" t="s">
        <v>47</v>
      </c>
      <c r="L23" s="11" t="s">
        <v>89</v>
      </c>
      <c r="M23" s="11" t="s">
        <v>90</v>
      </c>
      <c r="N23" s="11" t="s">
        <v>77</v>
      </c>
      <c r="O23" s="11" t="s">
        <v>77</v>
      </c>
      <c r="P23" s="11" t="s">
        <v>91</v>
      </c>
      <c r="Q23" s="11" t="s">
        <v>78</v>
      </c>
      <c r="R23" s="11" t="n">
        <v>2.7</v>
      </c>
      <c r="S23" s="11" t="str">
        <f aca="false">IF(R23&gt;=2,"&gt; 2","&lt; 2")</f>
        <v>&gt; 2</v>
      </c>
      <c r="T23" s="12" t="n">
        <v>37377</v>
      </c>
      <c r="U23" s="29" t="n">
        <v>4</v>
      </c>
      <c r="V23" s="11" t="s">
        <v>54</v>
      </c>
      <c r="W23" s="11" t="n">
        <f aca="false">R23 *U23</f>
        <v>10.8</v>
      </c>
      <c r="X23" s="13" t="n">
        <v>26.09</v>
      </c>
      <c r="Y23" s="13" t="n">
        <v>6.01</v>
      </c>
      <c r="Z23" s="13" t="n">
        <f aca="false">Y23*SQRT(AA23)</f>
        <v>13.4387685447737</v>
      </c>
      <c r="AA23" s="11" t="n">
        <v>5</v>
      </c>
      <c r="AB23" s="13" t="n">
        <v>27.98</v>
      </c>
      <c r="AC23" s="13" t="n">
        <v>4.45</v>
      </c>
      <c r="AD23" s="13" t="n">
        <f aca="false">AC23*SQRT(AE23)</f>
        <v>9.95050249987406</v>
      </c>
      <c r="AE23" s="11" t="n">
        <v>5</v>
      </c>
      <c r="AF23" s="11" t="n">
        <f aca="false">LN(AB23/X23)</f>
        <v>0.069937870088698</v>
      </c>
      <c r="AG23" s="11" t="n">
        <f aca="false">((AD23)^2/((AB23)^2 * AE23)) + ((Z23)^2/((X23)^2 * AA23))</f>
        <v>0.0783585107190886</v>
      </c>
      <c r="AH23" s="11" t="n">
        <f aca="false">1/AG23</f>
        <v>12.7618556149561</v>
      </c>
      <c r="AI23" s="11" t="n">
        <f aca="false">AH23/6</f>
        <v>2.12697593582602</v>
      </c>
      <c r="AJ23" s="11" t="n">
        <f aca="false">AI23*AF23</f>
        <v>0.148756166681587</v>
      </c>
      <c r="AK23" s="11" t="s">
        <v>389</v>
      </c>
      <c r="AL23" s="11" t="s">
        <v>205</v>
      </c>
      <c r="AM23" s="11" t="s">
        <v>390</v>
      </c>
      <c r="AN23" s="11" t="s">
        <v>58</v>
      </c>
      <c r="AO23" s="11" t="s">
        <v>93</v>
      </c>
      <c r="AP23" s="11" t="s">
        <v>391</v>
      </c>
      <c r="AQ23" s="11" t="s">
        <v>95</v>
      </c>
    </row>
    <row r="24" customFormat="false" ht="13.8" hidden="false" customHeight="false" outlineLevel="0" collapsed="false">
      <c r="A24" s="11" t="s">
        <v>86</v>
      </c>
      <c r="B24" s="11" t="n">
        <v>3</v>
      </c>
      <c r="C24" s="11" t="s">
        <v>87</v>
      </c>
      <c r="D24" s="11" t="n">
        <v>2005</v>
      </c>
      <c r="E24" s="11" t="s">
        <v>88</v>
      </c>
      <c r="F24" s="11" t="s">
        <v>46</v>
      </c>
      <c r="G24" s="1" t="n">
        <v>16.3</v>
      </c>
      <c r="H24" s="1" t="n">
        <v>915</v>
      </c>
      <c r="I24" s="11" t="n">
        <f aca="false">(G24+10) / (H24/1000)</f>
        <v>28.7431693989071</v>
      </c>
      <c r="J24" s="11" t="n">
        <v>6.8</v>
      </c>
      <c r="K24" s="1" t="s">
        <v>47</v>
      </c>
      <c r="L24" s="11" t="s">
        <v>89</v>
      </c>
      <c r="M24" s="11" t="s">
        <v>90</v>
      </c>
      <c r="N24" s="11" t="s">
        <v>77</v>
      </c>
      <c r="O24" s="11" t="s">
        <v>77</v>
      </c>
      <c r="P24" s="11" t="s">
        <v>91</v>
      </c>
      <c r="Q24" s="11" t="s">
        <v>78</v>
      </c>
      <c r="R24" s="11" t="n">
        <v>1.8</v>
      </c>
      <c r="S24" s="11" t="str">
        <f aca="false">IF(R24&gt;=2,"&gt; 2","&lt; 2")</f>
        <v>&lt; 2</v>
      </c>
      <c r="T24" s="12" t="n">
        <v>37500</v>
      </c>
      <c r="U24" s="29" t="n">
        <v>4</v>
      </c>
      <c r="V24" s="11" t="s">
        <v>54</v>
      </c>
      <c r="W24" s="11" t="n">
        <f aca="false">R24 *U24</f>
        <v>7.2</v>
      </c>
      <c r="X24" s="13" t="n">
        <v>36.95</v>
      </c>
      <c r="Y24" s="13" t="n">
        <v>4.53</v>
      </c>
      <c r="Z24" s="13" t="n">
        <f aca="false">Y24*SQRT(AA24)</f>
        <v>10.129387938074</v>
      </c>
      <c r="AA24" s="11" t="n">
        <v>5</v>
      </c>
      <c r="AB24" s="13" t="n">
        <v>38.77</v>
      </c>
      <c r="AC24" s="13" t="n">
        <v>6.74</v>
      </c>
      <c r="AD24" s="13" t="n">
        <f aca="false">AC24*SQRT(AE24)</f>
        <v>15.0710981683486</v>
      </c>
      <c r="AE24" s="11" t="n">
        <v>5</v>
      </c>
      <c r="AF24" s="11" t="n">
        <f aca="false">LN(AB24/X24)</f>
        <v>0.048081104288627</v>
      </c>
      <c r="AG24" s="11" t="n">
        <f aca="false">((AD24)^2/((AB24)^2 * AE24)) + ((Z24)^2/((X24)^2 * AA24))</f>
        <v>0.0452526427208254</v>
      </c>
      <c r="AH24" s="11" t="n">
        <f aca="false">1/AG24</f>
        <v>22.0981569224419</v>
      </c>
      <c r="AI24" s="11" t="n">
        <f aca="false">AH24/6</f>
        <v>3.68302615374032</v>
      </c>
      <c r="AJ24" s="11" t="n">
        <f aca="false">AI24*AF24</f>
        <v>0.177083964595729</v>
      </c>
      <c r="AK24" s="11" t="s">
        <v>389</v>
      </c>
      <c r="AL24" s="11" t="s">
        <v>205</v>
      </c>
      <c r="AM24" s="11" t="s">
        <v>390</v>
      </c>
      <c r="AN24" s="11" t="s">
        <v>58</v>
      </c>
      <c r="AO24" s="11" t="s">
        <v>93</v>
      </c>
      <c r="AP24" s="11" t="s">
        <v>391</v>
      </c>
      <c r="AQ24" s="11" t="s">
        <v>95</v>
      </c>
    </row>
    <row r="25" customFormat="false" ht="13.8" hidden="false" customHeight="false" outlineLevel="0" collapsed="false">
      <c r="A25" s="11" t="s">
        <v>86</v>
      </c>
      <c r="B25" s="11" t="n">
        <v>3</v>
      </c>
      <c r="C25" s="11" t="s">
        <v>87</v>
      </c>
      <c r="D25" s="11" t="n">
        <v>2005</v>
      </c>
      <c r="E25" s="11" t="s">
        <v>88</v>
      </c>
      <c r="F25" s="11" t="s">
        <v>96</v>
      </c>
      <c r="G25" s="1" t="n">
        <v>16.3</v>
      </c>
      <c r="H25" s="1" t="n">
        <v>915</v>
      </c>
      <c r="I25" s="11" t="n">
        <f aca="false">(G25+10) / (H25/1000)</f>
        <v>28.7431693989071</v>
      </c>
      <c r="J25" s="11" t="n">
        <v>6.8</v>
      </c>
      <c r="K25" s="1" t="s">
        <v>47</v>
      </c>
      <c r="L25" s="11" t="s">
        <v>89</v>
      </c>
      <c r="M25" s="11" t="s">
        <v>90</v>
      </c>
      <c r="N25" s="11" t="s">
        <v>77</v>
      </c>
      <c r="O25" s="11" t="s">
        <v>77</v>
      </c>
      <c r="P25" s="11" t="s">
        <v>91</v>
      </c>
      <c r="Q25" s="11" t="s">
        <v>78</v>
      </c>
      <c r="R25" s="11" t="n">
        <v>2.7</v>
      </c>
      <c r="S25" s="11" t="str">
        <f aca="false">IF(R25&gt;=2,"&gt; 2","&lt; 2")</f>
        <v>&gt; 2</v>
      </c>
      <c r="T25" s="12" t="n">
        <v>37500</v>
      </c>
      <c r="U25" s="29" t="n">
        <v>4</v>
      </c>
      <c r="V25" s="11" t="s">
        <v>54</v>
      </c>
      <c r="W25" s="11" t="n">
        <f aca="false">R25 *U25</f>
        <v>10.8</v>
      </c>
      <c r="X25" s="13" t="n">
        <v>28.89</v>
      </c>
      <c r="Y25" s="13" t="n">
        <v>8.97</v>
      </c>
      <c r="Z25" s="13" t="n">
        <f aca="false">Y25*SQRT(AA25)</f>
        <v>20.0575297581731</v>
      </c>
      <c r="AA25" s="11" t="n">
        <v>5</v>
      </c>
      <c r="AB25" s="13" t="n">
        <v>33.17</v>
      </c>
      <c r="AC25" s="13" t="n">
        <v>5.02</v>
      </c>
      <c r="AD25" s="13" t="n">
        <f aca="false">AC25*SQRT(AE25)</f>
        <v>11.2250612470489</v>
      </c>
      <c r="AE25" s="11" t="n">
        <v>5</v>
      </c>
      <c r="AF25" s="11" t="n">
        <f aca="false">LN(AB25/X25)</f>
        <v>0.138150338480817</v>
      </c>
      <c r="AG25" s="11" t="n">
        <f aca="false">((AD25)^2/((AB25)^2 * AE25)) + ((Z25)^2/((X25)^2 * AA25))</f>
        <v>0.119307106188135</v>
      </c>
      <c r="AH25" s="11" t="n">
        <f aca="false">1/AG25</f>
        <v>8.38173040944521</v>
      </c>
      <c r="AI25" s="11" t="n">
        <f aca="false">AH25/6</f>
        <v>1.39695506824087</v>
      </c>
      <c r="AJ25" s="11" t="n">
        <f aca="false">AI25*AF25</f>
        <v>0.192989815519969</v>
      </c>
      <c r="AK25" s="11" t="s">
        <v>389</v>
      </c>
      <c r="AL25" s="11" t="s">
        <v>205</v>
      </c>
      <c r="AM25" s="11" t="s">
        <v>390</v>
      </c>
      <c r="AN25" s="11" t="s">
        <v>58</v>
      </c>
      <c r="AO25" s="11" t="s">
        <v>93</v>
      </c>
      <c r="AP25" s="11" t="s">
        <v>391</v>
      </c>
      <c r="AQ25" s="11" t="s">
        <v>95</v>
      </c>
    </row>
    <row r="26" customFormat="false" ht="13.8" hidden="false" customHeight="false" outlineLevel="0" collapsed="false">
      <c r="A26" s="11" t="s">
        <v>132</v>
      </c>
      <c r="B26" s="11" t="n">
        <v>5</v>
      </c>
      <c r="C26" s="11" t="s">
        <v>72</v>
      </c>
      <c r="D26" s="11" t="n">
        <v>2009</v>
      </c>
      <c r="E26" s="11" t="s">
        <v>88</v>
      </c>
      <c r="F26" s="11" t="s">
        <v>46</v>
      </c>
      <c r="G26" s="1" t="n">
        <v>2.1</v>
      </c>
      <c r="H26" s="1" t="n">
        <v>385.5</v>
      </c>
      <c r="I26" s="11" t="n">
        <f aca="false">(G26+10) / (H26/1000)</f>
        <v>31.3878080415045</v>
      </c>
      <c r="J26" s="11" t="n">
        <v>6.8</v>
      </c>
      <c r="K26" s="1" t="s">
        <v>47</v>
      </c>
      <c r="L26" s="11" t="s">
        <v>89</v>
      </c>
      <c r="M26" s="11" t="s">
        <v>133</v>
      </c>
      <c r="N26" s="11" t="s">
        <v>77</v>
      </c>
      <c r="O26" s="11" t="s">
        <v>77</v>
      </c>
      <c r="P26" s="11" t="s">
        <v>91</v>
      </c>
      <c r="Q26" s="11" t="s">
        <v>78</v>
      </c>
      <c r="R26" s="11" t="n">
        <v>1.83</v>
      </c>
      <c r="S26" s="11" t="str">
        <f aca="false">IF(R26&gt;=2,"&gt; 2","&lt; 2")</f>
        <v>&lt; 2</v>
      </c>
      <c r="T26" s="11" t="n">
        <v>2005</v>
      </c>
      <c r="U26" s="29" t="n">
        <v>3</v>
      </c>
      <c r="V26" s="11" t="s">
        <v>106</v>
      </c>
      <c r="W26" s="11" t="n">
        <f aca="false">R26 *U26</f>
        <v>5.49</v>
      </c>
      <c r="X26" s="13" t="n">
        <v>2.09</v>
      </c>
      <c r="Y26" s="13" t="n">
        <v>0.12</v>
      </c>
      <c r="Z26" s="13" t="n">
        <f aca="false">Y26*SQRT(AA26)</f>
        <v>0.293938769133981</v>
      </c>
      <c r="AA26" s="11" t="n">
        <v>6</v>
      </c>
      <c r="AB26" s="2" t="n">
        <v>1.97</v>
      </c>
      <c r="AC26" s="13" t="n">
        <v>0.12</v>
      </c>
      <c r="AD26" s="13" t="n">
        <f aca="false">AC26*SQRT(AE26)</f>
        <v>0.293938769133981</v>
      </c>
      <c r="AE26" s="11" t="n">
        <v>6</v>
      </c>
      <c r="AF26" s="11" t="n">
        <f aca="false">LN(AB26/X26)</f>
        <v>-0.0591305232268225</v>
      </c>
      <c r="AG26" s="11" t="n">
        <f aca="false">((AD26)^2/((AB26)^2 * AE26)) + ((Z26)^2/((X26)^2 * AA26))</f>
        <v>0.00700710735239911</v>
      </c>
      <c r="AH26" s="11" t="n">
        <f aca="false">1/AG26</f>
        <v>142.712241972091</v>
      </c>
      <c r="AI26" s="11" t="n">
        <f aca="false">AH26/6</f>
        <v>23.7853736620152</v>
      </c>
      <c r="AJ26" s="11" t="n">
        <f aca="false">AI26*AF26</f>
        <v>-1.40644158978044</v>
      </c>
      <c r="AK26" s="11" t="s">
        <v>392</v>
      </c>
      <c r="AL26" s="11" t="s">
        <v>393</v>
      </c>
      <c r="AM26" s="11" t="s">
        <v>376</v>
      </c>
      <c r="AN26" s="11" t="s">
        <v>58</v>
      </c>
      <c r="AO26" s="11" t="s">
        <v>93</v>
      </c>
      <c r="AP26" s="11" t="s">
        <v>391</v>
      </c>
      <c r="AQ26" s="11" t="s">
        <v>135</v>
      </c>
    </row>
    <row r="27" customFormat="false" ht="13.8" hidden="false" customHeight="false" outlineLevel="0" collapsed="false">
      <c r="A27" s="11" t="s">
        <v>132</v>
      </c>
      <c r="B27" s="11" t="n">
        <v>5</v>
      </c>
      <c r="C27" s="11" t="s">
        <v>72</v>
      </c>
      <c r="D27" s="11" t="n">
        <v>2009</v>
      </c>
      <c r="E27" s="11" t="s">
        <v>88</v>
      </c>
      <c r="F27" s="11" t="s">
        <v>136</v>
      </c>
      <c r="G27" s="1" t="n">
        <v>2.1</v>
      </c>
      <c r="H27" s="1" t="n">
        <v>385.5</v>
      </c>
      <c r="I27" s="11" t="n">
        <f aca="false">(G27+10) / (H27/1000)</f>
        <v>31.3878080415045</v>
      </c>
      <c r="J27" s="11" t="n">
        <v>6.8</v>
      </c>
      <c r="K27" s="1" t="s">
        <v>47</v>
      </c>
      <c r="L27" s="11" t="s">
        <v>89</v>
      </c>
      <c r="M27" s="11" t="s">
        <v>133</v>
      </c>
      <c r="N27" s="11" t="s">
        <v>77</v>
      </c>
      <c r="O27" s="11" t="s">
        <v>50</v>
      </c>
      <c r="P27" s="11" t="s">
        <v>91</v>
      </c>
      <c r="Q27" s="11" t="s">
        <v>78</v>
      </c>
      <c r="R27" s="11" t="n">
        <v>1.83</v>
      </c>
      <c r="S27" s="11" t="str">
        <f aca="false">IF(R27&gt;=2,"&gt; 2","&lt; 2")</f>
        <v>&lt; 2</v>
      </c>
      <c r="T27" s="11" t="n">
        <v>2005</v>
      </c>
      <c r="U27" s="29" t="n">
        <v>3</v>
      </c>
      <c r="V27" s="11" t="s">
        <v>106</v>
      </c>
      <c r="W27" s="11" t="n">
        <f aca="false">R27 *U27</f>
        <v>5.49</v>
      </c>
      <c r="X27" s="2" t="n">
        <v>2.38</v>
      </c>
      <c r="Y27" s="13" t="n">
        <v>0.11</v>
      </c>
      <c r="Z27" s="13" t="n">
        <f aca="false">Y27*SQRT(AA27)</f>
        <v>0.26944387170615</v>
      </c>
      <c r="AA27" s="11" t="n">
        <v>6</v>
      </c>
      <c r="AB27" s="2" t="n">
        <v>2.27</v>
      </c>
      <c r="AC27" s="13" t="n">
        <v>0.0699999999999998</v>
      </c>
      <c r="AD27" s="13" t="n">
        <f aca="false">AC27*SQRT(AE27)</f>
        <v>0.171464281994822</v>
      </c>
      <c r="AE27" s="11" t="n">
        <v>6</v>
      </c>
      <c r="AF27" s="11" t="n">
        <f aca="false">LN(AB27/X27)</f>
        <v>-0.047320656190072</v>
      </c>
      <c r="AG27" s="11" t="n">
        <f aca="false">((AD27)^2/((AB27)^2 * AE27)) + ((Z27)^2/((X27)^2 * AA27))</f>
        <v>0.00308706941776955</v>
      </c>
      <c r="AH27" s="11" t="n">
        <f aca="false">1/AG27</f>
        <v>323.931815152545</v>
      </c>
      <c r="AI27" s="11" t="n">
        <f aca="false">AH27/6</f>
        <v>53.9886358587575</v>
      </c>
      <c r="AJ27" s="11" t="n">
        <f aca="false">AI27*AF27</f>
        <v>-2.55477767564326</v>
      </c>
      <c r="AK27" s="11" t="s">
        <v>392</v>
      </c>
      <c r="AL27" s="11" t="s">
        <v>393</v>
      </c>
      <c r="AM27" s="11" t="s">
        <v>376</v>
      </c>
      <c r="AN27" s="11" t="s">
        <v>58</v>
      </c>
      <c r="AO27" s="11" t="s">
        <v>93</v>
      </c>
      <c r="AP27" s="11" t="s">
        <v>391</v>
      </c>
      <c r="AQ27" s="11" t="s">
        <v>135</v>
      </c>
    </row>
    <row r="28" customFormat="false" ht="13.8" hidden="false" customHeight="false" outlineLevel="0" collapsed="false">
      <c r="A28" s="11" t="s">
        <v>132</v>
      </c>
      <c r="B28" s="11" t="n">
        <v>5</v>
      </c>
      <c r="C28" s="11" t="s">
        <v>72</v>
      </c>
      <c r="D28" s="11" t="n">
        <v>2009</v>
      </c>
      <c r="E28" s="11" t="s">
        <v>88</v>
      </c>
      <c r="F28" s="11" t="s">
        <v>46</v>
      </c>
      <c r="G28" s="1" t="n">
        <v>2.1</v>
      </c>
      <c r="H28" s="1" t="n">
        <v>385.5</v>
      </c>
      <c r="I28" s="11" t="n">
        <f aca="false">(G28+10) / (H28/1000)</f>
        <v>31.3878080415045</v>
      </c>
      <c r="J28" s="11" t="n">
        <v>6.8</v>
      </c>
      <c r="K28" s="1" t="s">
        <v>47</v>
      </c>
      <c r="L28" s="11" t="s">
        <v>89</v>
      </c>
      <c r="M28" s="11" t="s">
        <v>133</v>
      </c>
      <c r="N28" s="11" t="s">
        <v>77</v>
      </c>
      <c r="O28" s="11" t="s">
        <v>77</v>
      </c>
      <c r="P28" s="11" t="s">
        <v>91</v>
      </c>
      <c r="Q28" s="11" t="s">
        <v>78</v>
      </c>
      <c r="R28" s="11" t="n">
        <v>1.08</v>
      </c>
      <c r="S28" s="11" t="str">
        <f aca="false">IF(R28&gt;=2,"&gt; 2","&lt; 2")</f>
        <v>&lt; 2</v>
      </c>
      <c r="T28" s="11" t="n">
        <v>2006</v>
      </c>
      <c r="U28" s="29" t="n">
        <v>3</v>
      </c>
      <c r="V28" s="11" t="s">
        <v>106</v>
      </c>
      <c r="W28" s="11" t="n">
        <f aca="false">R28 *U28</f>
        <v>3.24</v>
      </c>
      <c r="X28" s="13" t="n">
        <v>1.85</v>
      </c>
      <c r="Y28" s="13" t="n">
        <v>0.11</v>
      </c>
      <c r="Z28" s="13" t="n">
        <f aca="false">Y28*SQRT(AA28)</f>
        <v>0.26944387170615</v>
      </c>
      <c r="AA28" s="11" t="n">
        <v>6</v>
      </c>
      <c r="AB28" s="2" t="n">
        <v>1.88</v>
      </c>
      <c r="AC28" s="13" t="n">
        <v>0.1</v>
      </c>
      <c r="AD28" s="13" t="n">
        <f aca="false">AC28*SQRT(AE28)</f>
        <v>0.244948974278318</v>
      </c>
      <c r="AE28" s="11" t="n">
        <v>6</v>
      </c>
      <c r="AF28" s="11" t="n">
        <f aca="false">LN(AB28/X28)</f>
        <v>0.0160861377516242</v>
      </c>
      <c r="AG28" s="11" t="n">
        <f aca="false">((AD28)^2/((AB28)^2 * AE28)) + ((Z28)^2/((X28)^2 * AA28))</f>
        <v>0.00636476185972718</v>
      </c>
      <c r="AH28" s="11" t="n">
        <f aca="false">1/AG28</f>
        <v>157.115069194885</v>
      </c>
      <c r="AI28" s="11" t="n">
        <f aca="false">AH28/6</f>
        <v>26.1858448658141</v>
      </c>
      <c r="AJ28" s="11" t="n">
        <f aca="false">AI28*AF28</f>
        <v>0.421229107654147</v>
      </c>
      <c r="AK28" s="11" t="s">
        <v>392</v>
      </c>
      <c r="AL28" s="11" t="s">
        <v>393</v>
      </c>
      <c r="AM28" s="11" t="s">
        <v>376</v>
      </c>
      <c r="AN28" s="11" t="s">
        <v>58</v>
      </c>
      <c r="AO28" s="11" t="s">
        <v>93</v>
      </c>
      <c r="AP28" s="11" t="s">
        <v>377</v>
      </c>
      <c r="AQ28" s="11" t="s">
        <v>135</v>
      </c>
    </row>
    <row r="29" customFormat="false" ht="13.8" hidden="false" customHeight="false" outlineLevel="0" collapsed="false">
      <c r="A29" s="11" t="s">
        <v>132</v>
      </c>
      <c r="B29" s="11" t="n">
        <v>5</v>
      </c>
      <c r="C29" s="11" t="s">
        <v>72</v>
      </c>
      <c r="D29" s="11" t="n">
        <v>2009</v>
      </c>
      <c r="E29" s="11" t="s">
        <v>88</v>
      </c>
      <c r="F29" s="11" t="s">
        <v>136</v>
      </c>
      <c r="G29" s="1" t="n">
        <v>2.1</v>
      </c>
      <c r="H29" s="1" t="n">
        <v>385.5</v>
      </c>
      <c r="I29" s="11" t="n">
        <f aca="false">(G29+10) / (H29/1000)</f>
        <v>31.3878080415045</v>
      </c>
      <c r="J29" s="11" t="n">
        <v>6.8</v>
      </c>
      <c r="K29" s="1" t="s">
        <v>47</v>
      </c>
      <c r="L29" s="11" t="s">
        <v>89</v>
      </c>
      <c r="M29" s="11" t="s">
        <v>133</v>
      </c>
      <c r="N29" s="11" t="s">
        <v>77</v>
      </c>
      <c r="O29" s="11" t="s">
        <v>50</v>
      </c>
      <c r="P29" s="11" t="s">
        <v>91</v>
      </c>
      <c r="Q29" s="11" t="s">
        <v>78</v>
      </c>
      <c r="R29" s="11" t="n">
        <v>1.08</v>
      </c>
      <c r="S29" s="11" t="str">
        <f aca="false">IF(R29&gt;=2,"&gt; 2","&lt; 2")</f>
        <v>&lt; 2</v>
      </c>
      <c r="T29" s="11" t="n">
        <v>2006</v>
      </c>
      <c r="U29" s="29" t="n">
        <v>3</v>
      </c>
      <c r="V29" s="11" t="s">
        <v>106</v>
      </c>
      <c r="W29" s="11" t="n">
        <f aca="false">R29 *U29</f>
        <v>3.24</v>
      </c>
      <c r="X29" s="2" t="n">
        <v>2.49</v>
      </c>
      <c r="Y29" s="13" t="n">
        <v>0.12</v>
      </c>
      <c r="Z29" s="13" t="n">
        <f aca="false">Y29*SQRT(AA29)</f>
        <v>0.293938769133981</v>
      </c>
      <c r="AA29" s="11" t="n">
        <v>6</v>
      </c>
      <c r="AB29" s="2" t="n">
        <v>2.33</v>
      </c>
      <c r="AC29" s="13" t="n">
        <v>0.1</v>
      </c>
      <c r="AD29" s="13" t="n">
        <f aca="false">AC29*SQRT(AE29)</f>
        <v>0.244948974278318</v>
      </c>
      <c r="AE29" s="11" t="n">
        <v>6</v>
      </c>
      <c r="AF29" s="11" t="n">
        <f aca="false">LN(AB29/X29)</f>
        <v>-0.0664144428990071</v>
      </c>
      <c r="AG29" s="11" t="n">
        <f aca="false">((AD29)^2/((AB29)^2 * AE29)) + ((Z29)^2/((X29)^2 * AA29))</f>
        <v>0.00416453695884838</v>
      </c>
      <c r="AH29" s="11" t="n">
        <f aca="false">1/AG29</f>
        <v>240.122733903298</v>
      </c>
      <c r="AI29" s="11" t="n">
        <f aca="false">AH29/6</f>
        <v>40.0204556505497</v>
      </c>
      <c r="AJ29" s="11" t="n">
        <f aca="false">AI29*AF29</f>
        <v>-2.65793626659568</v>
      </c>
      <c r="AK29" s="11" t="s">
        <v>392</v>
      </c>
      <c r="AL29" s="11" t="s">
        <v>393</v>
      </c>
      <c r="AM29" s="11" t="s">
        <v>376</v>
      </c>
      <c r="AN29" s="11" t="s">
        <v>58</v>
      </c>
      <c r="AO29" s="11" t="s">
        <v>93</v>
      </c>
      <c r="AP29" s="11" t="s">
        <v>377</v>
      </c>
      <c r="AQ29" s="11" t="s">
        <v>135</v>
      </c>
    </row>
    <row r="30" customFormat="false" ht="13.8" hidden="false" customHeight="false" outlineLevel="0" collapsed="false">
      <c r="A30" s="11" t="s">
        <v>132</v>
      </c>
      <c r="B30" s="11" t="n">
        <v>5</v>
      </c>
      <c r="C30" s="11" t="s">
        <v>72</v>
      </c>
      <c r="D30" s="11" t="n">
        <v>2009</v>
      </c>
      <c r="E30" s="11" t="s">
        <v>88</v>
      </c>
      <c r="F30" s="11" t="s">
        <v>46</v>
      </c>
      <c r="G30" s="1" t="n">
        <v>2.1</v>
      </c>
      <c r="H30" s="1" t="n">
        <v>385.5</v>
      </c>
      <c r="I30" s="11" t="n">
        <f aca="false">(G30+10) / (H30/1000)</f>
        <v>31.3878080415045</v>
      </c>
      <c r="J30" s="11" t="n">
        <v>6.8</v>
      </c>
      <c r="K30" s="1" t="s">
        <v>47</v>
      </c>
      <c r="L30" s="11" t="s">
        <v>89</v>
      </c>
      <c r="M30" s="11" t="s">
        <v>133</v>
      </c>
      <c r="N30" s="11" t="s">
        <v>77</v>
      </c>
      <c r="O30" s="11" t="s">
        <v>77</v>
      </c>
      <c r="P30" s="11" t="s">
        <v>91</v>
      </c>
      <c r="Q30" s="11" t="s">
        <v>78</v>
      </c>
      <c r="R30" s="11" t="n">
        <v>0.58</v>
      </c>
      <c r="S30" s="11" t="str">
        <f aca="false">IF(R30&gt;=2,"&gt; 2","&lt; 2")</f>
        <v>&lt; 2</v>
      </c>
      <c r="T30" s="11" t="n">
        <v>2007</v>
      </c>
      <c r="U30" s="29" t="n">
        <v>3</v>
      </c>
      <c r="V30" s="11" t="s">
        <v>106</v>
      </c>
      <c r="W30" s="11" t="n">
        <f aca="false">R30 *U30</f>
        <v>1.74</v>
      </c>
      <c r="X30" s="13" t="n">
        <v>1.2</v>
      </c>
      <c r="Y30" s="13" t="n">
        <v>0.06</v>
      </c>
      <c r="Z30" s="13" t="n">
        <f aca="false">Y30*SQRT(AA30)</f>
        <v>0.146969384566991</v>
      </c>
      <c r="AA30" s="11" t="n">
        <v>6</v>
      </c>
      <c r="AB30" s="2" t="n">
        <v>1.13</v>
      </c>
      <c r="AC30" s="13" t="n">
        <v>0.05</v>
      </c>
      <c r="AD30" s="13" t="n">
        <f aca="false">AC30*SQRT(AE30)</f>
        <v>0.122474487139159</v>
      </c>
      <c r="AE30" s="11" t="n">
        <v>6</v>
      </c>
      <c r="AF30" s="11" t="n">
        <f aca="false">LN(AB30/X30)</f>
        <v>-0.0601039240697054</v>
      </c>
      <c r="AG30" s="11" t="n">
        <f aca="false">((AD30)^2/((AB30)^2 * AE30)) + ((Z30)^2/((X30)^2 * AA30))</f>
        <v>0.00445786670843449</v>
      </c>
      <c r="AH30" s="11" t="n">
        <f aca="false">1/AG30</f>
        <v>224.322543809566</v>
      </c>
      <c r="AI30" s="11" t="n">
        <f aca="false">AH30/6</f>
        <v>37.3870906349276</v>
      </c>
      <c r="AJ30" s="11" t="n">
        <f aca="false">AI30*AF30</f>
        <v>-2.24711085670888</v>
      </c>
      <c r="AK30" s="11" t="s">
        <v>392</v>
      </c>
      <c r="AL30" s="11" t="s">
        <v>393</v>
      </c>
      <c r="AM30" s="11" t="s">
        <v>376</v>
      </c>
      <c r="AN30" s="11" t="s">
        <v>58</v>
      </c>
      <c r="AO30" s="11" t="s">
        <v>93</v>
      </c>
      <c r="AP30" s="11" t="s">
        <v>394</v>
      </c>
      <c r="AQ30" s="11" t="s">
        <v>135</v>
      </c>
    </row>
    <row r="31" customFormat="false" ht="13.8" hidden="false" customHeight="false" outlineLevel="0" collapsed="false">
      <c r="A31" s="11" t="s">
        <v>132</v>
      </c>
      <c r="B31" s="11" t="n">
        <v>5</v>
      </c>
      <c r="C31" s="11" t="s">
        <v>72</v>
      </c>
      <c r="D31" s="11" t="n">
        <v>2009</v>
      </c>
      <c r="E31" s="11" t="s">
        <v>88</v>
      </c>
      <c r="F31" s="11" t="s">
        <v>136</v>
      </c>
      <c r="G31" s="1" t="n">
        <v>2.1</v>
      </c>
      <c r="H31" s="1" t="n">
        <v>385.5</v>
      </c>
      <c r="I31" s="11" t="n">
        <f aca="false">(G31+10) / (H31/1000)</f>
        <v>31.3878080415045</v>
      </c>
      <c r="J31" s="11" t="n">
        <v>6.8</v>
      </c>
      <c r="K31" s="1" t="s">
        <v>47</v>
      </c>
      <c r="L31" s="11" t="s">
        <v>89</v>
      </c>
      <c r="M31" s="11" t="s">
        <v>133</v>
      </c>
      <c r="N31" s="11" t="s">
        <v>77</v>
      </c>
      <c r="O31" s="11" t="s">
        <v>50</v>
      </c>
      <c r="P31" s="11" t="s">
        <v>91</v>
      </c>
      <c r="Q31" s="11" t="s">
        <v>78</v>
      </c>
      <c r="R31" s="11" t="n">
        <v>0.58</v>
      </c>
      <c r="S31" s="11" t="str">
        <f aca="false">IF(R31&gt;=2,"&gt; 2","&lt; 2")</f>
        <v>&lt; 2</v>
      </c>
      <c r="T31" s="11" t="n">
        <v>2007</v>
      </c>
      <c r="U31" s="29" t="n">
        <v>3</v>
      </c>
      <c r="V31" s="11" t="s">
        <v>106</v>
      </c>
      <c r="W31" s="11" t="n">
        <f aca="false">R31 *U31</f>
        <v>1.74</v>
      </c>
      <c r="X31" s="2" t="n">
        <v>1.98</v>
      </c>
      <c r="Y31" s="13" t="n">
        <v>0.0699999999999998</v>
      </c>
      <c r="Z31" s="13" t="n">
        <f aca="false">Y31*SQRT(AA31)</f>
        <v>0.171464281994822</v>
      </c>
      <c r="AA31" s="11" t="n">
        <v>6</v>
      </c>
      <c r="AB31" s="2" t="n">
        <v>1.83</v>
      </c>
      <c r="AC31" s="13" t="n">
        <v>0.0499999999999998</v>
      </c>
      <c r="AD31" s="13" t="n">
        <f aca="false">AC31*SQRT(AE31)</f>
        <v>0.122474487139158</v>
      </c>
      <c r="AE31" s="11" t="n">
        <v>6</v>
      </c>
      <c r="AF31" s="11" t="n">
        <f aca="false">LN(AB31/X31)</f>
        <v>-0.0787808778531142</v>
      </c>
      <c r="AG31" s="11" t="n">
        <f aca="false">((AD31)^2/((AB31)^2 * AE31)) + ((Z31)^2/((X31)^2 * AA31))</f>
        <v>0.00199638624263805</v>
      </c>
      <c r="AH31" s="11" t="n">
        <f aca="false">1/AG31</f>
        <v>500.905074700669</v>
      </c>
      <c r="AI31" s="11" t="n">
        <f aca="false">AH31/6</f>
        <v>83.4841791167781</v>
      </c>
      <c r="AJ31" s="11" t="n">
        <f aca="false">AI31*AF31</f>
        <v>-6.5769569176664</v>
      </c>
      <c r="AK31" s="11" t="s">
        <v>392</v>
      </c>
      <c r="AL31" s="11" t="s">
        <v>393</v>
      </c>
      <c r="AM31" s="11" t="s">
        <v>376</v>
      </c>
      <c r="AN31" s="11" t="s">
        <v>58</v>
      </c>
      <c r="AO31" s="11" t="s">
        <v>93</v>
      </c>
      <c r="AP31" s="11" t="s">
        <v>394</v>
      </c>
      <c r="AQ31" s="11" t="s">
        <v>135</v>
      </c>
    </row>
    <row r="32" customFormat="false" ht="13.8" hidden="false" customHeight="false" outlineLevel="0" collapsed="false">
      <c r="A32" s="11" t="s">
        <v>132</v>
      </c>
      <c r="B32" s="11" t="n">
        <v>5</v>
      </c>
      <c r="C32" s="11" t="s">
        <v>72</v>
      </c>
      <c r="D32" s="11" t="n">
        <v>2009</v>
      </c>
      <c r="E32" s="11" t="s">
        <v>88</v>
      </c>
      <c r="F32" s="11" t="s">
        <v>46</v>
      </c>
      <c r="G32" s="1" t="n">
        <v>2.1</v>
      </c>
      <c r="H32" s="1" t="n">
        <v>385.5</v>
      </c>
      <c r="I32" s="11" t="n">
        <f aca="false">(G32+10) / (H32/1000)</f>
        <v>31.3878080415045</v>
      </c>
      <c r="J32" s="11" t="n">
        <v>6.8</v>
      </c>
      <c r="K32" s="1" t="s">
        <v>47</v>
      </c>
      <c r="L32" s="11" t="s">
        <v>89</v>
      </c>
      <c r="M32" s="11" t="s">
        <v>133</v>
      </c>
      <c r="N32" s="11" t="s">
        <v>77</v>
      </c>
      <c r="O32" s="11" t="s">
        <v>77</v>
      </c>
      <c r="P32" s="11" t="s">
        <v>91</v>
      </c>
      <c r="Q32" s="11" t="s">
        <v>78</v>
      </c>
      <c r="R32" s="11" t="n">
        <v>1.83</v>
      </c>
      <c r="S32" s="11" t="str">
        <f aca="false">IF(R32&gt;=2,"&gt; 2","&lt; 2")</f>
        <v>&lt; 2</v>
      </c>
      <c r="T32" s="12" t="n">
        <v>38565</v>
      </c>
      <c r="U32" s="29" t="n">
        <v>3</v>
      </c>
      <c r="V32" s="11" t="s">
        <v>106</v>
      </c>
      <c r="W32" s="11" t="n">
        <f aca="false">R32 *U32</f>
        <v>5.49</v>
      </c>
      <c r="X32" s="13" t="n">
        <v>43.28</v>
      </c>
      <c r="Y32" s="13" t="n">
        <v>1.73</v>
      </c>
      <c r="Z32" s="13" t="n">
        <f aca="false">Y32*SQRT(AA32)</f>
        <v>4.2376172550149</v>
      </c>
      <c r="AA32" s="11" t="n">
        <v>6</v>
      </c>
      <c r="AB32" s="13" t="n">
        <v>36.9</v>
      </c>
      <c r="AC32" s="13" t="n">
        <v>1.82</v>
      </c>
      <c r="AD32" s="13" t="n">
        <f aca="false">AC32*SQRT(AE32)</f>
        <v>4.45807133186538</v>
      </c>
      <c r="AE32" s="11" t="n">
        <v>6</v>
      </c>
      <c r="AF32" s="11" t="n">
        <f aca="false">LN(AB32/X32)</f>
        <v>-0.159479083491745</v>
      </c>
      <c r="AG32" s="11" t="n">
        <f aca="false">((AD32)^2/((AB32)^2 * AE32)) + ((Z32)^2/((X32)^2 * AA32))</f>
        <v>0.00403049099207596</v>
      </c>
      <c r="AH32" s="11" t="n">
        <f aca="false">1/AG32</f>
        <v>248.108729672396</v>
      </c>
      <c r="AI32" s="11" t="n">
        <f aca="false">AH32/6</f>
        <v>41.3514549453993</v>
      </c>
      <c r="AJ32" s="11" t="n">
        <f aca="false">AI32*AF32</f>
        <v>-6.59469213574247</v>
      </c>
      <c r="AK32" s="11" t="s">
        <v>395</v>
      </c>
      <c r="AL32" s="11" t="s">
        <v>393</v>
      </c>
      <c r="AM32" s="11" t="s">
        <v>390</v>
      </c>
      <c r="AN32" s="11" t="s">
        <v>58</v>
      </c>
      <c r="AO32" s="11" t="s">
        <v>93</v>
      </c>
      <c r="AP32" s="11" t="s">
        <v>213</v>
      </c>
      <c r="AQ32" s="11" t="s">
        <v>135</v>
      </c>
    </row>
    <row r="33" customFormat="false" ht="13.8" hidden="false" customHeight="false" outlineLevel="0" collapsed="false">
      <c r="A33" s="11" t="s">
        <v>132</v>
      </c>
      <c r="B33" s="11" t="n">
        <v>5</v>
      </c>
      <c r="C33" s="11" t="s">
        <v>72</v>
      </c>
      <c r="D33" s="11" t="n">
        <v>2009</v>
      </c>
      <c r="E33" s="11" t="s">
        <v>88</v>
      </c>
      <c r="F33" s="11" t="s">
        <v>136</v>
      </c>
      <c r="G33" s="1" t="n">
        <v>2.1</v>
      </c>
      <c r="H33" s="1" t="n">
        <v>385.5</v>
      </c>
      <c r="I33" s="11" t="n">
        <f aca="false">(G33+10) / (H33/1000)</f>
        <v>31.3878080415045</v>
      </c>
      <c r="J33" s="11" t="n">
        <v>6.8</v>
      </c>
      <c r="K33" s="1" t="s">
        <v>47</v>
      </c>
      <c r="L33" s="11" t="s">
        <v>89</v>
      </c>
      <c r="M33" s="11" t="s">
        <v>133</v>
      </c>
      <c r="N33" s="11" t="s">
        <v>77</v>
      </c>
      <c r="O33" s="11" t="s">
        <v>50</v>
      </c>
      <c r="P33" s="11" t="s">
        <v>91</v>
      </c>
      <c r="Q33" s="11" t="s">
        <v>78</v>
      </c>
      <c r="R33" s="11" t="n">
        <v>1.83</v>
      </c>
      <c r="S33" s="11" t="str">
        <f aca="false">IF(R33&gt;=2,"&gt; 2","&lt; 2")</f>
        <v>&lt; 2</v>
      </c>
      <c r="T33" s="12" t="n">
        <v>38565</v>
      </c>
      <c r="U33" s="29" t="n">
        <v>3</v>
      </c>
      <c r="V33" s="11" t="s">
        <v>106</v>
      </c>
      <c r="W33" s="11" t="n">
        <f aca="false">R33 *U33</f>
        <v>5.49</v>
      </c>
      <c r="X33" s="13" t="n">
        <v>49.2</v>
      </c>
      <c r="Y33" s="13" t="n">
        <v>2.55</v>
      </c>
      <c r="Z33" s="13" t="n">
        <f aca="false">Y33*SQRT(AA33)</f>
        <v>6.2461988440971</v>
      </c>
      <c r="AA33" s="11" t="n">
        <v>6</v>
      </c>
      <c r="AB33" s="13" t="n">
        <v>41.55</v>
      </c>
      <c r="AC33" s="13" t="n">
        <v>3.37</v>
      </c>
      <c r="AD33" s="13" t="n">
        <f aca="false">AC33*SQRT(AE33)</f>
        <v>8.25478043317932</v>
      </c>
      <c r="AE33" s="11" t="n">
        <v>6</v>
      </c>
      <c r="AF33" s="11" t="n">
        <f aca="false">LN(AB33/X33)</f>
        <v>-0.168996102196805</v>
      </c>
      <c r="AG33" s="11" t="n">
        <f aca="false">((AD33)^2/((AB33)^2 * AE33)) + ((Z33)^2/((X33)^2 * AA33))</f>
        <v>0.00926463470264456</v>
      </c>
      <c r="AH33" s="11" t="n">
        <f aca="false">1/AG33</f>
        <v>107.937337207106</v>
      </c>
      <c r="AI33" s="11" t="n">
        <f aca="false">AH33/6</f>
        <v>17.9895562011843</v>
      </c>
      <c r="AJ33" s="11" t="n">
        <f aca="false">AI33*AF33</f>
        <v>-3.04016487825051</v>
      </c>
      <c r="AK33" s="11" t="s">
        <v>395</v>
      </c>
      <c r="AL33" s="11" t="s">
        <v>393</v>
      </c>
      <c r="AM33" s="11" t="s">
        <v>390</v>
      </c>
      <c r="AN33" s="11" t="s">
        <v>58</v>
      </c>
      <c r="AO33" s="11" t="s">
        <v>93</v>
      </c>
      <c r="AP33" s="11" t="s">
        <v>213</v>
      </c>
      <c r="AQ33" s="11" t="s">
        <v>135</v>
      </c>
    </row>
    <row r="34" customFormat="false" ht="13.8" hidden="false" customHeight="false" outlineLevel="0" collapsed="false">
      <c r="A34" s="11" t="s">
        <v>132</v>
      </c>
      <c r="B34" s="11" t="n">
        <v>5</v>
      </c>
      <c r="C34" s="11" t="s">
        <v>72</v>
      </c>
      <c r="D34" s="11" t="n">
        <v>2009</v>
      </c>
      <c r="E34" s="11" t="s">
        <v>88</v>
      </c>
      <c r="F34" s="11" t="s">
        <v>46</v>
      </c>
      <c r="G34" s="1" t="n">
        <v>2.1</v>
      </c>
      <c r="H34" s="1" t="n">
        <v>385.5</v>
      </c>
      <c r="I34" s="11" t="n">
        <f aca="false">(G34+10) / (H34/1000)</f>
        <v>31.3878080415045</v>
      </c>
      <c r="J34" s="11" t="n">
        <v>6.8</v>
      </c>
      <c r="K34" s="1" t="s">
        <v>47</v>
      </c>
      <c r="L34" s="11" t="s">
        <v>89</v>
      </c>
      <c r="M34" s="11" t="s">
        <v>133</v>
      </c>
      <c r="N34" s="11" t="s">
        <v>77</v>
      </c>
      <c r="O34" s="11" t="s">
        <v>77</v>
      </c>
      <c r="P34" s="11" t="s">
        <v>91</v>
      </c>
      <c r="Q34" s="11" t="s">
        <v>78</v>
      </c>
      <c r="R34" s="11" t="n">
        <v>1.08</v>
      </c>
      <c r="S34" s="11" t="str">
        <f aca="false">IF(R34&gt;=2,"&gt; 2","&lt; 2")</f>
        <v>&lt; 2</v>
      </c>
      <c r="T34" s="12" t="n">
        <v>38930</v>
      </c>
      <c r="U34" s="29" t="n">
        <v>3</v>
      </c>
      <c r="V34" s="11" t="s">
        <v>106</v>
      </c>
      <c r="W34" s="11" t="n">
        <f aca="false">R34 *U34</f>
        <v>3.24</v>
      </c>
      <c r="X34" s="13" t="n">
        <v>45.47</v>
      </c>
      <c r="Y34" s="13" t="n">
        <v>4.01</v>
      </c>
      <c r="Z34" s="13" t="n">
        <f aca="false">Y34*SQRT(AA34)</f>
        <v>9.82245386856054</v>
      </c>
      <c r="AA34" s="11" t="n">
        <v>6</v>
      </c>
      <c r="AB34" s="13" t="n">
        <v>33.99</v>
      </c>
      <c r="AC34" s="13" t="n">
        <v>0.82</v>
      </c>
      <c r="AD34" s="13" t="n">
        <f aca="false">AC34*SQRT(AE34)</f>
        <v>2.00858158908221</v>
      </c>
      <c r="AE34" s="11" t="n">
        <v>6</v>
      </c>
      <c r="AF34" s="11" t="n">
        <f aca="false">LN(AB34/X34)</f>
        <v>-0.290986404128894</v>
      </c>
      <c r="AG34" s="11" t="n">
        <f aca="false">((AD34)^2/((AB34)^2 * AE34)) + ((Z34)^2/((X34)^2 * AA34))</f>
        <v>0.00835948201946266</v>
      </c>
      <c r="AH34" s="11" t="n">
        <f aca="false">1/AG34</f>
        <v>119.624636750433</v>
      </c>
      <c r="AI34" s="11" t="n">
        <f aca="false">AH34/6</f>
        <v>19.9374394584056</v>
      </c>
      <c r="AJ34" s="11" t="n">
        <f aca="false">AI34*AF34</f>
        <v>-5.80152381553897</v>
      </c>
      <c r="AK34" s="11" t="s">
        <v>395</v>
      </c>
      <c r="AL34" s="11" t="s">
        <v>393</v>
      </c>
      <c r="AM34" s="11" t="s">
        <v>390</v>
      </c>
      <c r="AN34" s="11" t="s">
        <v>58</v>
      </c>
      <c r="AO34" s="11" t="s">
        <v>93</v>
      </c>
      <c r="AP34" s="11" t="s">
        <v>213</v>
      </c>
      <c r="AQ34" s="11" t="s">
        <v>135</v>
      </c>
    </row>
    <row r="35" customFormat="false" ht="13.8" hidden="false" customHeight="false" outlineLevel="0" collapsed="false">
      <c r="A35" s="11" t="s">
        <v>132</v>
      </c>
      <c r="B35" s="11" t="n">
        <v>5</v>
      </c>
      <c r="C35" s="11" t="s">
        <v>72</v>
      </c>
      <c r="D35" s="11" t="n">
        <v>2009</v>
      </c>
      <c r="E35" s="11" t="s">
        <v>88</v>
      </c>
      <c r="F35" s="11" t="s">
        <v>136</v>
      </c>
      <c r="G35" s="1" t="n">
        <v>2.1</v>
      </c>
      <c r="H35" s="1" t="n">
        <v>385.5</v>
      </c>
      <c r="I35" s="11" t="n">
        <f aca="false">(G35+10) / (H35/1000)</f>
        <v>31.3878080415045</v>
      </c>
      <c r="J35" s="11" t="n">
        <v>6.8</v>
      </c>
      <c r="K35" s="1" t="s">
        <v>47</v>
      </c>
      <c r="L35" s="11" t="s">
        <v>89</v>
      </c>
      <c r="M35" s="11" t="s">
        <v>133</v>
      </c>
      <c r="N35" s="11" t="s">
        <v>77</v>
      </c>
      <c r="O35" s="11" t="s">
        <v>50</v>
      </c>
      <c r="P35" s="11" t="s">
        <v>91</v>
      </c>
      <c r="Q35" s="11" t="s">
        <v>78</v>
      </c>
      <c r="R35" s="11" t="n">
        <v>1.08</v>
      </c>
      <c r="S35" s="11" t="str">
        <f aca="false">IF(R35&gt;=2,"&gt; 2","&lt; 2")</f>
        <v>&lt; 2</v>
      </c>
      <c r="T35" s="12" t="n">
        <v>38930</v>
      </c>
      <c r="U35" s="29" t="n">
        <v>3</v>
      </c>
      <c r="V35" s="11" t="s">
        <v>106</v>
      </c>
      <c r="W35" s="11" t="n">
        <f aca="false">R35 *U35</f>
        <v>3.24</v>
      </c>
      <c r="X35" s="13" t="n">
        <v>59.41</v>
      </c>
      <c r="Y35" s="13" t="n">
        <v>3.82</v>
      </c>
      <c r="Z35" s="13" t="n">
        <f aca="false">Y35*SQRT(AA35)</f>
        <v>9.35705081743174</v>
      </c>
      <c r="AA35" s="11" t="n">
        <v>6</v>
      </c>
      <c r="AB35" s="13" t="n">
        <v>47.56</v>
      </c>
      <c r="AC35" s="13" t="n">
        <v>3.37</v>
      </c>
      <c r="AD35" s="13" t="n">
        <f aca="false">AC35*SQRT(AE35)</f>
        <v>8.2547804331793</v>
      </c>
      <c r="AE35" s="11" t="n">
        <v>6</v>
      </c>
      <c r="AF35" s="11" t="n">
        <f aca="false">LN(AB35/X35)</f>
        <v>-0.222470490545069</v>
      </c>
      <c r="AG35" s="11" t="n">
        <f aca="false">((AD35)^2/((AB35)^2 * AE35)) + ((Z35)^2/((X35)^2 * AA35))</f>
        <v>0.00915519048550573</v>
      </c>
      <c r="AH35" s="11" t="n">
        <f aca="false">1/AG35</f>
        <v>109.227656331474</v>
      </c>
      <c r="AI35" s="11" t="n">
        <f aca="false">AH35/6</f>
        <v>18.204609388579</v>
      </c>
      <c r="AJ35" s="11" t="n">
        <f aca="false">AI35*AF35</f>
        <v>-4.04998838085854</v>
      </c>
      <c r="AK35" s="11" t="s">
        <v>395</v>
      </c>
      <c r="AL35" s="11" t="s">
        <v>393</v>
      </c>
      <c r="AM35" s="11" t="s">
        <v>390</v>
      </c>
      <c r="AN35" s="11" t="s">
        <v>58</v>
      </c>
      <c r="AO35" s="11" t="s">
        <v>93</v>
      </c>
      <c r="AP35" s="11" t="s">
        <v>213</v>
      </c>
      <c r="AQ35" s="11" t="s">
        <v>135</v>
      </c>
    </row>
    <row r="36" customFormat="false" ht="13.8" hidden="false" customHeight="false" outlineLevel="0" collapsed="false">
      <c r="A36" s="11" t="s">
        <v>132</v>
      </c>
      <c r="B36" s="11" t="n">
        <v>5</v>
      </c>
      <c r="C36" s="11" t="s">
        <v>72</v>
      </c>
      <c r="D36" s="11" t="n">
        <v>2009</v>
      </c>
      <c r="E36" s="11" t="s">
        <v>88</v>
      </c>
      <c r="F36" s="11" t="s">
        <v>46</v>
      </c>
      <c r="G36" s="1" t="n">
        <v>2.1</v>
      </c>
      <c r="H36" s="1" t="n">
        <v>385.5</v>
      </c>
      <c r="I36" s="11" t="n">
        <f aca="false">(G36+10) / (H36/1000)</f>
        <v>31.3878080415045</v>
      </c>
      <c r="J36" s="11" t="n">
        <v>6.8</v>
      </c>
      <c r="K36" s="1" t="s">
        <v>47</v>
      </c>
      <c r="L36" s="11" t="s">
        <v>89</v>
      </c>
      <c r="M36" s="11" t="s">
        <v>133</v>
      </c>
      <c r="N36" s="11" t="s">
        <v>77</v>
      </c>
      <c r="O36" s="11" t="s">
        <v>77</v>
      </c>
      <c r="P36" s="11" t="s">
        <v>91</v>
      </c>
      <c r="Q36" s="11" t="s">
        <v>78</v>
      </c>
      <c r="R36" s="11" t="n">
        <v>0.58</v>
      </c>
      <c r="S36" s="11" t="str">
        <f aca="false">IF(R36&gt;=2,"&gt; 2","&lt; 2")</f>
        <v>&lt; 2</v>
      </c>
      <c r="T36" s="12" t="n">
        <v>39295</v>
      </c>
      <c r="U36" s="29" t="n">
        <v>3</v>
      </c>
      <c r="V36" s="11" t="s">
        <v>106</v>
      </c>
      <c r="W36" s="11" t="n">
        <f aca="false">R36 *U36</f>
        <v>1.74</v>
      </c>
      <c r="X36" s="13" t="n">
        <v>40.18</v>
      </c>
      <c r="Y36" s="13" t="n">
        <v>5.29</v>
      </c>
      <c r="Z36" s="13" t="n">
        <f aca="false">Y36*SQRT(AA36)</f>
        <v>12.957800739323</v>
      </c>
      <c r="AA36" s="11" t="n">
        <v>6</v>
      </c>
      <c r="AB36" s="13" t="n">
        <v>38.63</v>
      </c>
      <c r="AC36" s="13" t="n">
        <v>3.01</v>
      </c>
      <c r="AD36" s="13" t="n">
        <f aca="false">AC36*SQRT(AE36)</f>
        <v>7.37296412577736</v>
      </c>
      <c r="AE36" s="11" t="n">
        <v>6</v>
      </c>
      <c r="AF36" s="11" t="n">
        <f aca="false">LN(AB36/X36)</f>
        <v>-0.0393401827085983</v>
      </c>
      <c r="AG36" s="11" t="n">
        <f aca="false">((AD36)^2/((AB36)^2 * AE36)) + ((Z36)^2/((X36)^2 * AA36))</f>
        <v>0.0234050344261366</v>
      </c>
      <c r="AH36" s="11" t="n">
        <f aca="false">1/AG36</f>
        <v>42.72585042145</v>
      </c>
      <c r="AI36" s="11" t="n">
        <f aca="false">AH36/6</f>
        <v>7.12097507024167</v>
      </c>
      <c r="AJ36" s="11" t="n">
        <f aca="false">AI36*AF36</f>
        <v>-0.280140460326681</v>
      </c>
      <c r="AK36" s="11" t="s">
        <v>395</v>
      </c>
      <c r="AL36" s="11" t="s">
        <v>393</v>
      </c>
      <c r="AM36" s="11" t="s">
        <v>390</v>
      </c>
      <c r="AN36" s="11" t="s">
        <v>58</v>
      </c>
      <c r="AO36" s="11" t="s">
        <v>93</v>
      </c>
      <c r="AP36" s="11" t="s">
        <v>213</v>
      </c>
      <c r="AQ36" s="11" t="s">
        <v>135</v>
      </c>
    </row>
    <row r="37" customFormat="false" ht="13.8" hidden="false" customHeight="false" outlineLevel="0" collapsed="false">
      <c r="A37" s="11" t="s">
        <v>132</v>
      </c>
      <c r="B37" s="11" t="n">
        <v>5</v>
      </c>
      <c r="C37" s="11" t="s">
        <v>72</v>
      </c>
      <c r="D37" s="11" t="n">
        <v>2009</v>
      </c>
      <c r="E37" s="11" t="s">
        <v>88</v>
      </c>
      <c r="F37" s="11" t="s">
        <v>136</v>
      </c>
      <c r="G37" s="1" t="n">
        <v>2.1</v>
      </c>
      <c r="H37" s="1" t="n">
        <v>385.5</v>
      </c>
      <c r="I37" s="11" t="n">
        <f aca="false">(G37+10) / (H37/1000)</f>
        <v>31.3878080415045</v>
      </c>
      <c r="J37" s="11" t="n">
        <v>6.8</v>
      </c>
      <c r="K37" s="1" t="s">
        <v>47</v>
      </c>
      <c r="L37" s="11" t="s">
        <v>89</v>
      </c>
      <c r="M37" s="11" t="s">
        <v>133</v>
      </c>
      <c r="N37" s="11" t="s">
        <v>77</v>
      </c>
      <c r="O37" s="11" t="s">
        <v>50</v>
      </c>
      <c r="P37" s="11" t="s">
        <v>91</v>
      </c>
      <c r="Q37" s="11" t="s">
        <v>78</v>
      </c>
      <c r="R37" s="11" t="n">
        <v>0.58</v>
      </c>
      <c r="S37" s="11" t="str">
        <f aca="false">IF(R37&gt;=2,"&gt; 2","&lt; 2")</f>
        <v>&lt; 2</v>
      </c>
      <c r="T37" s="12" t="n">
        <v>39295</v>
      </c>
      <c r="U37" s="29" t="n">
        <v>3</v>
      </c>
      <c r="V37" s="11" t="s">
        <v>106</v>
      </c>
      <c r="W37" s="11" t="n">
        <f aca="false">R37 *U37</f>
        <v>1.74</v>
      </c>
      <c r="X37" s="13" t="n">
        <v>70.07</v>
      </c>
      <c r="Y37" s="13" t="n">
        <v>4.10000000000001</v>
      </c>
      <c r="Z37" s="13" t="n">
        <f aca="false">Y37*SQRT(AA37)</f>
        <v>10.0429079454111</v>
      </c>
      <c r="AA37" s="11" t="n">
        <v>6</v>
      </c>
      <c r="AB37" s="13" t="n">
        <v>46.29</v>
      </c>
      <c r="AC37" s="13" t="n">
        <v>2</v>
      </c>
      <c r="AD37" s="13" t="n">
        <f aca="false">AC37*SQRT(AE37)</f>
        <v>4.89897948556636</v>
      </c>
      <c r="AE37" s="11" t="n">
        <v>6</v>
      </c>
      <c r="AF37" s="11" t="n">
        <f aca="false">LN(AB37/X37)</f>
        <v>-0.414568787339263</v>
      </c>
      <c r="AG37" s="11" t="n">
        <f aca="false">((AD37)^2/((AB37)^2 * AE37)) + ((Z37)^2/((X37)^2 * AA37))</f>
        <v>0.0052905090193923</v>
      </c>
      <c r="AH37" s="11" t="n">
        <f aca="false">1/AG37</f>
        <v>189.017728981183</v>
      </c>
      <c r="AI37" s="11" t="n">
        <f aca="false">AH37/6</f>
        <v>31.5029548301972</v>
      </c>
      <c r="AJ37" s="11" t="n">
        <f aca="false">AI37*AF37</f>
        <v>-13.0601417815584</v>
      </c>
      <c r="AK37" s="11" t="s">
        <v>395</v>
      </c>
      <c r="AL37" s="11" t="s">
        <v>393</v>
      </c>
      <c r="AM37" s="11" t="s">
        <v>390</v>
      </c>
      <c r="AN37" s="11" t="s">
        <v>58</v>
      </c>
      <c r="AO37" s="11" t="s">
        <v>93</v>
      </c>
      <c r="AP37" s="11" t="s">
        <v>213</v>
      </c>
      <c r="AQ37" s="11" t="s">
        <v>135</v>
      </c>
    </row>
    <row r="38" customFormat="false" ht="13.8" hidden="false" customHeight="false" outlineLevel="0" collapsed="false">
      <c r="A38" s="11" t="s">
        <v>137</v>
      </c>
      <c r="B38" s="11" t="n">
        <v>6</v>
      </c>
      <c r="C38" s="11" t="s">
        <v>138</v>
      </c>
      <c r="D38" s="11" t="n">
        <v>2017</v>
      </c>
      <c r="E38" s="11" t="s">
        <v>139</v>
      </c>
      <c r="F38" s="11" t="s">
        <v>46</v>
      </c>
      <c r="G38" s="1" t="n">
        <v>13.4</v>
      </c>
      <c r="H38" s="1" t="n">
        <v>567</v>
      </c>
      <c r="I38" s="11" t="n">
        <f aca="false">(G38+10) / (H38/1000)</f>
        <v>41.2698412698413</v>
      </c>
      <c r="J38" s="11" t="n">
        <v>8.6</v>
      </c>
      <c r="K38" s="1" t="s">
        <v>74</v>
      </c>
      <c r="L38" s="11" t="s">
        <v>140</v>
      </c>
      <c r="M38" s="11" t="s">
        <v>76</v>
      </c>
      <c r="N38" s="11" t="s">
        <v>50</v>
      </c>
      <c r="O38" s="11" t="s">
        <v>50</v>
      </c>
      <c r="P38" s="11" t="s">
        <v>51</v>
      </c>
      <c r="Q38" s="11" t="s">
        <v>78</v>
      </c>
      <c r="R38" s="11" t="n">
        <v>1.8</v>
      </c>
      <c r="S38" s="11" t="str">
        <f aca="false">IF(R38&gt;=2,"&gt; 2","&lt; 2")</f>
        <v>&lt; 2</v>
      </c>
      <c r="T38" s="12" t="n">
        <v>41913</v>
      </c>
      <c r="U38" s="29" t="n">
        <v>1</v>
      </c>
      <c r="V38" s="11" t="s">
        <v>106</v>
      </c>
      <c r="W38" s="11" t="n">
        <f aca="false">R38 *U38</f>
        <v>1.8</v>
      </c>
      <c r="X38" s="13" t="n">
        <v>1688.7</v>
      </c>
      <c r="Y38" s="13" t="n">
        <v>45.6</v>
      </c>
      <c r="Z38" s="13" t="n">
        <f aca="false">Y38*SQRT(AA38)</f>
        <v>91.2</v>
      </c>
      <c r="AA38" s="11" t="n">
        <v>4</v>
      </c>
      <c r="AB38" s="13" t="n">
        <v>1807.5</v>
      </c>
      <c r="AC38" s="13" t="n">
        <v>66.3</v>
      </c>
      <c r="AD38" s="13" t="n">
        <f aca="false">AC38*SQRT(AE38)</f>
        <v>132.6</v>
      </c>
      <c r="AE38" s="11" t="n">
        <v>4</v>
      </c>
      <c r="AF38" s="11" t="n">
        <f aca="false">LN(AB38/X38)</f>
        <v>0.0679856728948291</v>
      </c>
      <c r="AG38" s="11" t="n">
        <f aca="false">((AD38)^2/((AB38)^2 * AE38)) + ((Z38)^2/((X38)^2 * AA38))</f>
        <v>0.00207462202119874</v>
      </c>
      <c r="AH38" s="11" t="n">
        <f aca="false">1/AG38</f>
        <v>482.015514046356</v>
      </c>
      <c r="AI38" s="11" t="n">
        <f aca="false">AH38/4</f>
        <v>120.503878511589</v>
      </c>
      <c r="AJ38" s="11" t="n">
        <f aca="false">AI38*AF38</f>
        <v>8.19253726704712</v>
      </c>
      <c r="AK38" s="11" t="s">
        <v>374</v>
      </c>
      <c r="AL38" s="11" t="s">
        <v>396</v>
      </c>
      <c r="AM38" s="11" t="s">
        <v>376</v>
      </c>
      <c r="AN38" s="11" t="s">
        <v>58</v>
      </c>
      <c r="AO38" s="11" t="s">
        <v>59</v>
      </c>
      <c r="AP38" s="11" t="s">
        <v>207</v>
      </c>
      <c r="AQ38" s="11" t="s">
        <v>397</v>
      </c>
    </row>
    <row r="39" customFormat="false" ht="13.8" hidden="false" customHeight="false" outlineLevel="0" collapsed="false">
      <c r="A39" s="11" t="s">
        <v>137</v>
      </c>
      <c r="B39" s="11" t="n">
        <v>6</v>
      </c>
      <c r="C39" s="11" t="s">
        <v>138</v>
      </c>
      <c r="D39" s="11" t="n">
        <v>2017</v>
      </c>
      <c r="E39" s="11" t="s">
        <v>139</v>
      </c>
      <c r="F39" s="11" t="s">
        <v>46</v>
      </c>
      <c r="G39" s="1" t="n">
        <v>13.4</v>
      </c>
      <c r="H39" s="1" t="n">
        <v>567</v>
      </c>
      <c r="I39" s="11" t="n">
        <f aca="false">(G39+10) / (H39/1000)</f>
        <v>41.2698412698413</v>
      </c>
      <c r="J39" s="11" t="n">
        <v>8.6</v>
      </c>
      <c r="K39" s="1" t="s">
        <v>74</v>
      </c>
      <c r="L39" s="11" t="s">
        <v>140</v>
      </c>
      <c r="M39" s="11" t="s">
        <v>76</v>
      </c>
      <c r="N39" s="11" t="s">
        <v>50</v>
      </c>
      <c r="O39" s="11" t="s">
        <v>50</v>
      </c>
      <c r="P39" s="11" t="s">
        <v>51</v>
      </c>
      <c r="Q39" s="11" t="s">
        <v>78</v>
      </c>
      <c r="R39" s="11" t="n">
        <v>1.4</v>
      </c>
      <c r="S39" s="11" t="str">
        <f aca="false">IF(R39&gt;=2,"&gt; 2","&lt; 2")</f>
        <v>&lt; 2</v>
      </c>
      <c r="T39" s="12" t="n">
        <v>41913</v>
      </c>
      <c r="U39" s="29" t="n">
        <v>1</v>
      </c>
      <c r="V39" s="11" t="s">
        <v>106</v>
      </c>
      <c r="W39" s="11" t="n">
        <f aca="false">R39 *U39</f>
        <v>1.4</v>
      </c>
      <c r="X39" s="13" t="n">
        <v>1436.4</v>
      </c>
      <c r="Y39" s="13" t="n">
        <v>30.2</v>
      </c>
      <c r="Z39" s="13" t="n">
        <f aca="false">Y39*SQRT(AA39)</f>
        <v>60.4</v>
      </c>
      <c r="AA39" s="11" t="n">
        <v>4</v>
      </c>
      <c r="AB39" s="13" t="n">
        <v>1623.5</v>
      </c>
      <c r="AC39" s="13" t="n">
        <v>78.8</v>
      </c>
      <c r="AD39" s="13" t="n">
        <f aca="false">AC39*SQRT(AE39)</f>
        <v>157.6</v>
      </c>
      <c r="AE39" s="11" t="n">
        <v>4</v>
      </c>
      <c r="AF39" s="11" t="n">
        <f aca="false">LN(AB39/X39)</f>
        <v>0.122444329190973</v>
      </c>
      <c r="AG39" s="11" t="n">
        <f aca="false">((AD39)^2/((AB39)^2 * AE39)) + ((Z39)^2/((X39)^2 * AA39))</f>
        <v>0.00279789271158426</v>
      </c>
      <c r="AH39" s="11" t="n">
        <f aca="false">1/AG39</f>
        <v>357.411846372682</v>
      </c>
      <c r="AI39" s="11" t="n">
        <f aca="false">AH39/4</f>
        <v>89.3529615931705</v>
      </c>
      <c r="AJ39" s="11" t="n">
        <f aca="false">AI39*AF39</f>
        <v>10.9407634435025</v>
      </c>
      <c r="AK39" s="11" t="s">
        <v>374</v>
      </c>
      <c r="AL39" s="11" t="s">
        <v>396</v>
      </c>
      <c r="AM39" s="11" t="s">
        <v>376</v>
      </c>
      <c r="AN39" s="11" t="s">
        <v>58</v>
      </c>
      <c r="AO39" s="11" t="s">
        <v>59</v>
      </c>
      <c r="AP39" s="11" t="s">
        <v>60</v>
      </c>
      <c r="AQ39" s="11" t="s">
        <v>398</v>
      </c>
    </row>
    <row r="40" customFormat="false" ht="13.8" hidden="false" customHeight="false" outlineLevel="0" collapsed="false">
      <c r="A40" s="11" t="s">
        <v>137</v>
      </c>
      <c r="B40" s="11" t="n">
        <v>6</v>
      </c>
      <c r="C40" s="11" t="s">
        <v>138</v>
      </c>
      <c r="D40" s="11" t="n">
        <v>2017</v>
      </c>
      <c r="E40" s="11" t="s">
        <v>139</v>
      </c>
      <c r="F40" s="11" t="s">
        <v>46</v>
      </c>
      <c r="G40" s="1" t="n">
        <v>13.4</v>
      </c>
      <c r="H40" s="1" t="n">
        <v>567</v>
      </c>
      <c r="I40" s="11" t="n">
        <f aca="false">(G40+10) / (H40/1000)</f>
        <v>41.2698412698413</v>
      </c>
      <c r="J40" s="11" t="n">
        <v>8.6</v>
      </c>
      <c r="K40" s="1" t="s">
        <v>74</v>
      </c>
      <c r="L40" s="11" t="s">
        <v>140</v>
      </c>
      <c r="M40" s="11" t="s">
        <v>144</v>
      </c>
      <c r="N40" s="11" t="s">
        <v>50</v>
      </c>
      <c r="O40" s="11" t="s">
        <v>50</v>
      </c>
      <c r="P40" s="11" t="s">
        <v>51</v>
      </c>
      <c r="Q40" s="11" t="s">
        <v>78</v>
      </c>
      <c r="R40" s="11" t="n">
        <v>1.2</v>
      </c>
      <c r="S40" s="11" t="str">
        <f aca="false">IF(R40&gt;=2,"&gt; 2","&lt; 2")</f>
        <v>&lt; 2</v>
      </c>
      <c r="T40" s="12" t="n">
        <v>41913</v>
      </c>
      <c r="U40" s="29" t="n">
        <v>1</v>
      </c>
      <c r="V40" s="11" t="s">
        <v>106</v>
      </c>
      <c r="W40" s="11" t="n">
        <f aca="false">R40 *U40</f>
        <v>1.2</v>
      </c>
      <c r="X40" s="13" t="n">
        <v>558.6</v>
      </c>
      <c r="Y40" s="13" t="n">
        <v>115.2</v>
      </c>
      <c r="Z40" s="13" t="n">
        <f aca="false">Y40*SQRT(AA40)</f>
        <v>230.4</v>
      </c>
      <c r="AA40" s="11" t="n">
        <v>4</v>
      </c>
      <c r="AB40" s="13" t="n">
        <v>649.3</v>
      </c>
      <c r="AC40" s="13" t="n">
        <v>93.9</v>
      </c>
      <c r="AD40" s="13" t="n">
        <f aca="false">AC40*SQRT(AE40)</f>
        <v>187.8</v>
      </c>
      <c r="AE40" s="11" t="n">
        <v>4</v>
      </c>
      <c r="AF40" s="11" t="n">
        <f aca="false">LN(AB40/X40)</f>
        <v>0.150461206003364</v>
      </c>
      <c r="AG40" s="11" t="n">
        <f aca="false">((AD40)^2/((AB40)^2 * AE40)) + ((Z40)^2/((X40)^2 * AA40))</f>
        <v>0.0634449130236115</v>
      </c>
      <c r="AH40" s="11" t="n">
        <f aca="false">1/AG40</f>
        <v>15.7617049554129</v>
      </c>
      <c r="AI40" s="11" t="n">
        <f aca="false">AH40/4</f>
        <v>3.94042623885323</v>
      </c>
      <c r="AJ40" s="11" t="n">
        <f aca="false">AI40*AF40</f>
        <v>0.592881284065157</v>
      </c>
      <c r="AK40" s="11" t="s">
        <v>374</v>
      </c>
      <c r="AL40" s="11" t="s">
        <v>396</v>
      </c>
      <c r="AM40" s="11" t="s">
        <v>376</v>
      </c>
      <c r="AN40" s="11" t="s">
        <v>58</v>
      </c>
      <c r="AO40" s="11" t="s">
        <v>59</v>
      </c>
      <c r="AP40" s="11" t="s">
        <v>313</v>
      </c>
      <c r="AQ40" s="11" t="s">
        <v>397</v>
      </c>
    </row>
    <row r="41" customFormat="false" ht="13.8" hidden="false" customHeight="false" outlineLevel="0" collapsed="false">
      <c r="A41" s="11" t="s">
        <v>137</v>
      </c>
      <c r="B41" s="11" t="n">
        <v>6</v>
      </c>
      <c r="C41" s="11" t="s">
        <v>138</v>
      </c>
      <c r="D41" s="11" t="n">
        <v>2017</v>
      </c>
      <c r="E41" s="11" t="s">
        <v>139</v>
      </c>
      <c r="F41" s="11" t="s">
        <v>46</v>
      </c>
      <c r="G41" s="1" t="n">
        <v>13.4</v>
      </c>
      <c r="H41" s="1" t="n">
        <v>567</v>
      </c>
      <c r="I41" s="11" t="n">
        <f aca="false">(G41+10) / (H41/1000)</f>
        <v>41.2698412698413</v>
      </c>
      <c r="J41" s="11" t="n">
        <v>8.6</v>
      </c>
      <c r="K41" s="1" t="s">
        <v>74</v>
      </c>
      <c r="L41" s="11" t="s">
        <v>140</v>
      </c>
      <c r="M41" s="11" t="s">
        <v>144</v>
      </c>
      <c r="N41" s="11" t="s">
        <v>50</v>
      </c>
      <c r="O41" s="11" t="s">
        <v>50</v>
      </c>
      <c r="P41" s="11" t="s">
        <v>51</v>
      </c>
      <c r="Q41" s="11" t="s">
        <v>78</v>
      </c>
      <c r="R41" s="11" t="n">
        <v>0.8</v>
      </c>
      <c r="S41" s="11" t="str">
        <f aca="false">IF(R41&gt;=2,"&gt; 2","&lt; 2")</f>
        <v>&lt; 2</v>
      </c>
      <c r="T41" s="12" t="n">
        <v>41913</v>
      </c>
      <c r="U41" s="29" t="n">
        <v>1</v>
      </c>
      <c r="V41" s="11" t="s">
        <v>106</v>
      </c>
      <c r="W41" s="11" t="n">
        <f aca="false">R41 *U41</f>
        <v>0.8</v>
      </c>
      <c r="X41" s="13" t="n">
        <v>635.8</v>
      </c>
      <c r="Y41" s="13" t="n">
        <v>165.7</v>
      </c>
      <c r="Z41" s="13" t="n">
        <f aca="false">Y41*SQRT(AA41)</f>
        <v>331.4</v>
      </c>
      <c r="AA41" s="11" t="n">
        <v>4</v>
      </c>
      <c r="AB41" s="13" t="n">
        <v>712.5</v>
      </c>
      <c r="AC41" s="13" t="n">
        <v>126.1</v>
      </c>
      <c r="AD41" s="13" t="n">
        <f aca="false">AC41*SQRT(AE41)</f>
        <v>252.2</v>
      </c>
      <c r="AE41" s="11" t="n">
        <v>4</v>
      </c>
      <c r="AF41" s="11" t="n">
        <f aca="false">LN(AB41/X41)</f>
        <v>0.113895863666103</v>
      </c>
      <c r="AG41" s="11" t="n">
        <f aca="false">((AD41)^2/((AB41)^2 * AE41)) + ((Z41)^2/((X41)^2 * AA41))</f>
        <v>0.0992437738740551</v>
      </c>
      <c r="AH41" s="11" t="n">
        <f aca="false">1/AG41</f>
        <v>10.0761988481922</v>
      </c>
      <c r="AI41" s="11" t="n">
        <f aca="false">AH41/4</f>
        <v>2.51904971204805</v>
      </c>
      <c r="AJ41" s="11" t="n">
        <f aca="false">AI41*AF41</f>
        <v>0.286909342571561</v>
      </c>
      <c r="AK41" s="11" t="s">
        <v>374</v>
      </c>
      <c r="AL41" s="11" t="s">
        <v>396</v>
      </c>
      <c r="AM41" s="11" t="s">
        <v>376</v>
      </c>
      <c r="AN41" s="11" t="s">
        <v>58</v>
      </c>
      <c r="AO41" s="11" t="s">
        <v>59</v>
      </c>
      <c r="AP41" s="11" t="s">
        <v>399</v>
      </c>
      <c r="AQ41" s="11" t="s">
        <v>398</v>
      </c>
    </row>
    <row r="42" customFormat="false" ht="13.8" hidden="false" customHeight="false" outlineLevel="0" collapsed="false">
      <c r="A42" s="11" t="s">
        <v>153</v>
      </c>
      <c r="B42" s="11" t="n">
        <v>8</v>
      </c>
      <c r="C42" s="11" t="s">
        <v>154</v>
      </c>
      <c r="D42" s="11" t="n">
        <v>2013</v>
      </c>
      <c r="E42" s="11" t="s">
        <v>155</v>
      </c>
      <c r="F42" s="11" t="s">
        <v>46</v>
      </c>
      <c r="G42" s="1" t="n">
        <v>8.65</v>
      </c>
      <c r="H42" s="1" t="n">
        <v>352.5</v>
      </c>
      <c r="I42" s="11" t="n">
        <f aca="false">(G42+10) / (H42/1000)</f>
        <v>52.9078014184397</v>
      </c>
      <c r="J42" s="11" t="n">
        <v>7.9</v>
      </c>
      <c r="K42" s="1" t="s">
        <v>74</v>
      </c>
      <c r="L42" s="11" t="s">
        <v>89</v>
      </c>
      <c r="M42" s="11" t="s">
        <v>156</v>
      </c>
      <c r="N42" s="11" t="s">
        <v>77</v>
      </c>
      <c r="O42" s="11" t="s">
        <v>77</v>
      </c>
      <c r="P42" s="11" t="s">
        <v>91</v>
      </c>
      <c r="Q42" s="11" t="s">
        <v>78</v>
      </c>
      <c r="R42" s="11" t="n">
        <v>2.25</v>
      </c>
      <c r="S42" s="11" t="str">
        <f aca="false">IF(R42&gt;=2,"&gt; 2","&lt; 2")</f>
        <v>&gt; 2</v>
      </c>
      <c r="T42" s="12" t="n">
        <v>40878</v>
      </c>
      <c r="U42" s="29" t="n">
        <v>5</v>
      </c>
      <c r="V42" s="11" t="s">
        <v>54</v>
      </c>
      <c r="W42" s="11" t="n">
        <f aca="false">R42 *U42</f>
        <v>11.25</v>
      </c>
      <c r="X42" s="13" t="n">
        <v>14.33</v>
      </c>
      <c r="Y42" s="13" t="n">
        <v>0.58</v>
      </c>
      <c r="Z42" s="13" t="n">
        <f aca="false">Y42*SQRT(AA42)</f>
        <v>1.29691942694988</v>
      </c>
      <c r="AA42" s="11" t="n">
        <v>5</v>
      </c>
      <c r="AB42" s="13" t="n">
        <v>13.68</v>
      </c>
      <c r="AC42" s="13" t="n">
        <v>0.200000000000001</v>
      </c>
      <c r="AD42" s="13" t="n">
        <f aca="false">AC42*SQRT(AE42)</f>
        <v>0.44721359549996</v>
      </c>
      <c r="AE42" s="11" t="n">
        <v>5</v>
      </c>
      <c r="AF42" s="11" t="n">
        <f aca="false">LN(AB42/X42)</f>
        <v>-0.0464203296456761</v>
      </c>
      <c r="AG42" s="11" t="n">
        <f aca="false">((AD42)^2/((AB42)^2 * AE42)) + ((Z42)^2/((X42)^2 * AA42))</f>
        <v>0.0018519284746826</v>
      </c>
      <c r="AH42" s="11" t="n">
        <f aca="false">1/AG42</f>
        <v>539.977657706996</v>
      </c>
      <c r="AI42" s="11" t="n">
        <f aca="false">AH42/2</f>
        <v>269.988828853498</v>
      </c>
      <c r="AJ42" s="11" t="n">
        <f aca="false">AI42*AF42</f>
        <v>-12.5329704360294</v>
      </c>
      <c r="AK42" s="11" t="s">
        <v>400</v>
      </c>
      <c r="AL42" s="11" t="s">
        <v>401</v>
      </c>
      <c r="AM42" s="11" t="s">
        <v>376</v>
      </c>
      <c r="AN42" s="11" t="s">
        <v>58</v>
      </c>
      <c r="AO42" s="11" t="s">
        <v>59</v>
      </c>
      <c r="AP42" s="11" t="s">
        <v>98</v>
      </c>
      <c r="AQ42" s="11" t="s">
        <v>158</v>
      </c>
    </row>
    <row r="43" customFormat="false" ht="13.8" hidden="false" customHeight="false" outlineLevel="0" collapsed="false">
      <c r="A43" s="11" t="s">
        <v>153</v>
      </c>
      <c r="B43" s="11" t="n">
        <v>8</v>
      </c>
      <c r="C43" s="11" t="s">
        <v>154</v>
      </c>
      <c r="D43" s="11" t="n">
        <v>2013</v>
      </c>
      <c r="E43" s="11" t="s">
        <v>155</v>
      </c>
      <c r="F43" s="11" t="s">
        <v>110</v>
      </c>
      <c r="G43" s="1" t="n">
        <v>8.65</v>
      </c>
      <c r="H43" s="1" t="n">
        <v>352.5</v>
      </c>
      <c r="I43" s="11" t="n">
        <f aca="false">(G43+10) / (H43/1000)</f>
        <v>52.9078014184397</v>
      </c>
      <c r="J43" s="11" t="n">
        <v>7.9</v>
      </c>
      <c r="K43" s="1" t="s">
        <v>74</v>
      </c>
      <c r="L43" s="11" t="s">
        <v>89</v>
      </c>
      <c r="M43" s="11" t="s">
        <v>156</v>
      </c>
      <c r="N43" s="11" t="s">
        <v>77</v>
      </c>
      <c r="O43" s="11" t="s">
        <v>77</v>
      </c>
      <c r="P43" s="11" t="s">
        <v>91</v>
      </c>
      <c r="Q43" s="11" t="s">
        <v>78</v>
      </c>
      <c r="R43" s="11" t="n">
        <v>2.25</v>
      </c>
      <c r="S43" s="11" t="str">
        <f aca="false">IF(R43&gt;=2,"&gt; 2","&lt; 2")</f>
        <v>&gt; 2</v>
      </c>
      <c r="T43" s="12" t="n">
        <v>40878</v>
      </c>
      <c r="U43" s="29" t="n">
        <v>5</v>
      </c>
      <c r="V43" s="11" t="s">
        <v>54</v>
      </c>
      <c r="W43" s="11" t="n">
        <f aca="false">R43 *U43</f>
        <v>11.25</v>
      </c>
      <c r="X43" s="13" t="n">
        <v>15.9</v>
      </c>
      <c r="Y43" s="13" t="n">
        <v>0.44</v>
      </c>
      <c r="Z43" s="13" t="n">
        <f aca="false">Y43*SQRT(AA43)</f>
        <v>0.983869910099907</v>
      </c>
      <c r="AA43" s="11" t="n">
        <v>5</v>
      </c>
      <c r="AB43" s="13" t="n">
        <v>15.72</v>
      </c>
      <c r="AC43" s="13" t="n">
        <v>0.799999999999999</v>
      </c>
      <c r="AD43" s="13" t="n">
        <f aca="false">AC43*SQRT(AE43)</f>
        <v>1.78885438199983</v>
      </c>
      <c r="AE43" s="11" t="n">
        <v>5</v>
      </c>
      <c r="AF43" s="11" t="n">
        <f aca="false">LN(AB43/X43)</f>
        <v>-0.0113853222251254</v>
      </c>
      <c r="AG43" s="11" t="n">
        <f aca="false">((AD43)^2/((AB43)^2 * AE43)) + ((Z43)^2/((X43)^2 * AA43))</f>
        <v>0.00335564415863139</v>
      </c>
      <c r="AH43" s="11" t="n">
        <f aca="false">1/AG43</f>
        <v>298.005376233889</v>
      </c>
      <c r="AI43" s="11" t="n">
        <f aca="false">AH43/2</f>
        <v>149.002688116945</v>
      </c>
      <c r="AJ43" s="11" t="n">
        <f aca="false">AI43*AF43</f>
        <v>-1.69644361662128</v>
      </c>
      <c r="AK43" s="11" t="s">
        <v>400</v>
      </c>
      <c r="AL43" s="11" t="s">
        <v>401</v>
      </c>
      <c r="AM43" s="11" t="s">
        <v>376</v>
      </c>
      <c r="AN43" s="11" t="s">
        <v>58</v>
      </c>
      <c r="AO43" s="11" t="s">
        <v>59</v>
      </c>
      <c r="AP43" s="11" t="s">
        <v>98</v>
      </c>
      <c r="AQ43" s="11" t="s">
        <v>158</v>
      </c>
    </row>
    <row r="44" customFormat="false" ht="13.8" hidden="false" customHeight="false" outlineLevel="0" collapsed="false">
      <c r="A44" s="11" t="s">
        <v>153</v>
      </c>
      <c r="B44" s="11" t="n">
        <v>8</v>
      </c>
      <c r="C44" s="11" t="s">
        <v>154</v>
      </c>
      <c r="D44" s="11" t="n">
        <v>2013</v>
      </c>
      <c r="E44" s="11" t="s">
        <v>155</v>
      </c>
      <c r="F44" s="11" t="s">
        <v>46</v>
      </c>
      <c r="G44" s="1" t="n">
        <v>8.65</v>
      </c>
      <c r="H44" s="1" t="n">
        <v>352.5</v>
      </c>
      <c r="I44" s="11" t="n">
        <f aca="false">(G44+10) / (H44/1000)</f>
        <v>52.9078014184397</v>
      </c>
      <c r="J44" s="11" t="n">
        <v>7.9</v>
      </c>
      <c r="K44" s="1" t="s">
        <v>74</v>
      </c>
      <c r="L44" s="11" t="s">
        <v>89</v>
      </c>
      <c r="M44" s="11" t="s">
        <v>156</v>
      </c>
      <c r="N44" s="11" t="s">
        <v>77</v>
      </c>
      <c r="O44" s="11" t="s">
        <v>77</v>
      </c>
      <c r="P44" s="11" t="s">
        <v>91</v>
      </c>
      <c r="Q44" s="11" t="s">
        <v>78</v>
      </c>
      <c r="R44" s="11" t="n">
        <v>2.25</v>
      </c>
      <c r="S44" s="11" t="str">
        <f aca="false">IF(R44&gt;=2,"&gt; 2","&lt; 2")</f>
        <v>&gt; 2</v>
      </c>
      <c r="T44" s="12" t="n">
        <v>40878</v>
      </c>
      <c r="U44" s="29" t="n">
        <v>5</v>
      </c>
      <c r="V44" s="11" t="s">
        <v>54</v>
      </c>
      <c r="W44" s="11" t="n">
        <f aca="false">R44 *U44</f>
        <v>11.25</v>
      </c>
      <c r="X44" s="13" t="n">
        <v>1.97</v>
      </c>
      <c r="Y44" s="13" t="n">
        <v>0.06</v>
      </c>
      <c r="Z44" s="13" t="n">
        <f aca="false">Y44*SQRT(AA44)</f>
        <v>0.134164078649987</v>
      </c>
      <c r="AA44" s="11" t="n">
        <v>5</v>
      </c>
      <c r="AB44" s="13" t="n">
        <v>4.38</v>
      </c>
      <c r="AC44" s="13" t="n">
        <v>3.81</v>
      </c>
      <c r="AD44" s="13" t="n">
        <f aca="false">AC44*SQRT(AE44)</f>
        <v>8.5194189942742</v>
      </c>
      <c r="AE44" s="11" t="n">
        <v>5</v>
      </c>
      <c r="AF44" s="11" t="n">
        <f aca="false">LN(AB44/X44)</f>
        <v>0.799015181638458</v>
      </c>
      <c r="AG44" s="11" t="n">
        <f aca="false">((AD44)^2/((AB44)^2 * AE44)) + ((Z44)^2/((X44)^2 * AA44))</f>
        <v>0.757589282482849</v>
      </c>
      <c r="AH44" s="11" t="n">
        <f aca="false">1/AG44</f>
        <v>1.31997643462259</v>
      </c>
      <c r="AI44" s="11" t="n">
        <f aca="false">AH44/2</f>
        <v>0.659988217311297</v>
      </c>
      <c r="AJ44" s="11" t="n">
        <f aca="false">AI44*AF44</f>
        <v>0.527340605334228</v>
      </c>
      <c r="AK44" s="11" t="s">
        <v>402</v>
      </c>
      <c r="AL44" s="11" t="s">
        <v>403</v>
      </c>
      <c r="AM44" s="11" t="s">
        <v>404</v>
      </c>
      <c r="AN44" s="11" t="s">
        <v>58</v>
      </c>
      <c r="AO44" s="11" t="s">
        <v>59</v>
      </c>
      <c r="AP44" s="11" t="s">
        <v>405</v>
      </c>
      <c r="AQ44" s="11" t="s">
        <v>158</v>
      </c>
    </row>
    <row r="45" customFormat="false" ht="13.8" hidden="false" customHeight="false" outlineLevel="0" collapsed="false">
      <c r="A45" s="11" t="s">
        <v>153</v>
      </c>
      <c r="B45" s="11" t="n">
        <v>8</v>
      </c>
      <c r="C45" s="11" t="s">
        <v>154</v>
      </c>
      <c r="D45" s="11" t="n">
        <v>2013</v>
      </c>
      <c r="E45" s="11" t="s">
        <v>155</v>
      </c>
      <c r="F45" s="11" t="s">
        <v>110</v>
      </c>
      <c r="G45" s="1" t="n">
        <v>8.65</v>
      </c>
      <c r="H45" s="1" t="n">
        <v>352.5</v>
      </c>
      <c r="I45" s="11" t="n">
        <f aca="false">(G45+10) / (H45/1000)</f>
        <v>52.9078014184397</v>
      </c>
      <c r="J45" s="11" t="n">
        <v>7.9</v>
      </c>
      <c r="K45" s="1" t="s">
        <v>74</v>
      </c>
      <c r="L45" s="11" t="s">
        <v>89</v>
      </c>
      <c r="M45" s="11" t="s">
        <v>156</v>
      </c>
      <c r="N45" s="11" t="s">
        <v>77</v>
      </c>
      <c r="O45" s="11" t="s">
        <v>77</v>
      </c>
      <c r="P45" s="11" t="s">
        <v>91</v>
      </c>
      <c r="Q45" s="11" t="s">
        <v>78</v>
      </c>
      <c r="R45" s="11" t="n">
        <v>2.25</v>
      </c>
      <c r="S45" s="11" t="str">
        <f aca="false">IF(R45&gt;=2,"&gt; 2","&lt; 2")</f>
        <v>&gt; 2</v>
      </c>
      <c r="T45" s="12" t="n">
        <v>40878</v>
      </c>
      <c r="U45" s="29" t="n">
        <v>5</v>
      </c>
      <c r="V45" s="11" t="s">
        <v>54</v>
      </c>
      <c r="W45" s="11" t="n">
        <f aca="false">R45 *U45</f>
        <v>11.25</v>
      </c>
      <c r="X45" s="13" t="n">
        <v>2.73</v>
      </c>
      <c r="Y45" s="13" t="n">
        <v>1.02</v>
      </c>
      <c r="Z45" s="13" t="n">
        <f aca="false">Y45*SQRT(AA45)</f>
        <v>2.28078933704979</v>
      </c>
      <c r="AA45" s="11" t="n">
        <v>5</v>
      </c>
      <c r="AB45" s="13" t="n">
        <v>2.79</v>
      </c>
      <c r="AC45" s="13" t="n">
        <v>0.96</v>
      </c>
      <c r="AD45" s="13" t="n">
        <f aca="false">AC45*SQRT(AE45)</f>
        <v>2.1466252583998</v>
      </c>
      <c r="AE45" s="11" t="n">
        <v>5</v>
      </c>
      <c r="AF45" s="11" t="n">
        <f aca="false">LN(AB45/X45)</f>
        <v>0.0217399866364058</v>
      </c>
      <c r="AG45" s="11" t="n">
        <f aca="false">((AD45)^2/((AB45)^2 * AE45)) + ((Z45)^2/((X45)^2 * AA45))</f>
        <v>0.257991857264593</v>
      </c>
      <c r="AH45" s="11" t="n">
        <f aca="false">1/AG45</f>
        <v>3.87609132552743</v>
      </c>
      <c r="AI45" s="11" t="n">
        <f aca="false">AH45/2</f>
        <v>1.93804566276372</v>
      </c>
      <c r="AJ45" s="11" t="n">
        <f aca="false">AI45*AF45</f>
        <v>0.0421330868092275</v>
      </c>
      <c r="AK45" s="11" t="s">
        <v>402</v>
      </c>
      <c r="AL45" s="11" t="s">
        <v>403</v>
      </c>
      <c r="AM45" s="11" t="s">
        <v>404</v>
      </c>
      <c r="AN45" s="11" t="s">
        <v>58</v>
      </c>
      <c r="AO45" s="11" t="s">
        <v>59</v>
      </c>
      <c r="AP45" s="11" t="s">
        <v>405</v>
      </c>
      <c r="AQ45" s="11" t="s">
        <v>158</v>
      </c>
    </row>
    <row r="46" customFormat="false" ht="13.8" hidden="false" customHeight="false" outlineLevel="0" collapsed="false">
      <c r="A46" s="11" t="s">
        <v>153</v>
      </c>
      <c r="B46" s="11" t="n">
        <v>8</v>
      </c>
      <c r="C46" s="11" t="s">
        <v>154</v>
      </c>
      <c r="D46" s="11" t="n">
        <v>2013</v>
      </c>
      <c r="E46" s="11" t="s">
        <v>155</v>
      </c>
      <c r="F46" s="11" t="s">
        <v>46</v>
      </c>
      <c r="G46" s="1" t="n">
        <v>8.65</v>
      </c>
      <c r="H46" s="1" t="n">
        <v>352.5</v>
      </c>
      <c r="I46" s="11" t="n">
        <f aca="false">(G46+10) / (H46/1000)</f>
        <v>52.9078014184397</v>
      </c>
      <c r="J46" s="11" t="n">
        <v>7.9</v>
      </c>
      <c r="K46" s="1" t="s">
        <v>74</v>
      </c>
      <c r="L46" s="11" t="s">
        <v>89</v>
      </c>
      <c r="M46" s="11" t="s">
        <v>156</v>
      </c>
      <c r="N46" s="11" t="s">
        <v>77</v>
      </c>
      <c r="O46" s="11" t="s">
        <v>77</v>
      </c>
      <c r="P46" s="11" t="s">
        <v>91</v>
      </c>
      <c r="Q46" s="11" t="s">
        <v>78</v>
      </c>
      <c r="R46" s="11" t="n">
        <v>2.25</v>
      </c>
      <c r="S46" s="11" t="str">
        <f aca="false">IF(R46&gt;=2,"&gt; 2","&lt; 2")</f>
        <v>&gt; 2</v>
      </c>
      <c r="T46" s="12" t="n">
        <v>40878</v>
      </c>
      <c r="U46" s="29" t="n">
        <v>5</v>
      </c>
      <c r="V46" s="11" t="s">
        <v>54</v>
      </c>
      <c r="W46" s="11" t="n">
        <f aca="false">R46 *U46</f>
        <v>11.25</v>
      </c>
      <c r="X46" s="13" t="n">
        <v>0.95</v>
      </c>
      <c r="Y46" s="13" t="n">
        <v>0.07</v>
      </c>
      <c r="Z46" s="13" t="n">
        <f aca="false">Y46*SQRT(AA46)</f>
        <v>0.156524758424985</v>
      </c>
      <c r="AA46" s="11" t="n">
        <v>5</v>
      </c>
      <c r="AB46" s="13" t="n">
        <v>0.25</v>
      </c>
      <c r="AC46" s="13" t="n">
        <v>0</v>
      </c>
      <c r="AD46" s="13" t="n">
        <f aca="false">AC46*SQRT(AE46)</f>
        <v>0</v>
      </c>
      <c r="AE46" s="11" t="n">
        <v>5</v>
      </c>
      <c r="AF46" s="11" t="n">
        <f aca="false">LN(AB46/X46)</f>
        <v>-1.33500106673234</v>
      </c>
      <c r="AG46" s="11" t="n">
        <f aca="false">((AD46)^2/((AB46)^2 * AE46)) + ((Z46)^2/((X46)^2 * AA46))</f>
        <v>0.00542936288088643</v>
      </c>
      <c r="AH46" s="11" t="n">
        <f aca="false">1/AG46</f>
        <v>184.183673469388</v>
      </c>
      <c r="AI46" s="11" t="n">
        <f aca="false">AH46/2</f>
        <v>92.0918367346938</v>
      </c>
      <c r="AJ46" s="11" t="n">
        <f aca="false">AI46*AF46</f>
        <v>-122.942700278157</v>
      </c>
      <c r="AK46" s="11" t="s">
        <v>402</v>
      </c>
      <c r="AL46" s="11" t="s">
        <v>403</v>
      </c>
      <c r="AM46" s="11" t="s">
        <v>406</v>
      </c>
      <c r="AN46" s="11" t="s">
        <v>58</v>
      </c>
      <c r="AO46" s="11" t="s">
        <v>59</v>
      </c>
      <c r="AP46" s="11" t="s">
        <v>405</v>
      </c>
      <c r="AQ46" s="11" t="s">
        <v>158</v>
      </c>
    </row>
    <row r="47" customFormat="false" ht="13.8" hidden="false" customHeight="false" outlineLevel="0" collapsed="false">
      <c r="A47" s="11" t="s">
        <v>153</v>
      </c>
      <c r="B47" s="11" t="n">
        <v>8</v>
      </c>
      <c r="C47" s="11" t="s">
        <v>154</v>
      </c>
      <c r="D47" s="11" t="n">
        <v>2013</v>
      </c>
      <c r="E47" s="11" t="s">
        <v>155</v>
      </c>
      <c r="F47" s="11" t="s">
        <v>110</v>
      </c>
      <c r="G47" s="1" t="n">
        <v>8.65</v>
      </c>
      <c r="H47" s="1" t="n">
        <v>352.5</v>
      </c>
      <c r="I47" s="11" t="n">
        <f aca="false">(G47+10) / (H47/1000)</f>
        <v>52.9078014184397</v>
      </c>
      <c r="J47" s="11" t="n">
        <v>7.9</v>
      </c>
      <c r="K47" s="1" t="s">
        <v>74</v>
      </c>
      <c r="L47" s="11" t="s">
        <v>89</v>
      </c>
      <c r="M47" s="11" t="s">
        <v>156</v>
      </c>
      <c r="N47" s="11" t="s">
        <v>77</v>
      </c>
      <c r="O47" s="11" t="s">
        <v>77</v>
      </c>
      <c r="P47" s="11" t="s">
        <v>91</v>
      </c>
      <c r="Q47" s="11" t="s">
        <v>78</v>
      </c>
      <c r="R47" s="11" t="n">
        <v>2.25</v>
      </c>
      <c r="S47" s="11" t="str">
        <f aca="false">IF(R47&gt;=2,"&gt; 2","&lt; 2")</f>
        <v>&gt; 2</v>
      </c>
      <c r="T47" s="12" t="n">
        <v>40878</v>
      </c>
      <c r="U47" s="29" t="n">
        <v>5</v>
      </c>
      <c r="V47" s="11" t="s">
        <v>54</v>
      </c>
      <c r="W47" s="11" t="n">
        <f aca="false">R47 *U47</f>
        <v>11.25</v>
      </c>
      <c r="X47" s="13" t="n">
        <v>1.27</v>
      </c>
      <c r="Y47" s="13" t="n">
        <v>0.38</v>
      </c>
      <c r="Z47" s="13" t="n">
        <f aca="false">Y47*SQRT(AA47)</f>
        <v>0.84970583144992</v>
      </c>
      <c r="AA47" s="11" t="n">
        <v>5</v>
      </c>
      <c r="AB47" s="13" t="n">
        <v>5.14</v>
      </c>
      <c r="AC47" s="13" t="n">
        <v>3.69</v>
      </c>
      <c r="AD47" s="13" t="n">
        <f aca="false">AC47*SQRT(AE47)</f>
        <v>8.25109083697422</v>
      </c>
      <c r="AE47" s="11" t="n">
        <v>5</v>
      </c>
      <c r="AF47" s="11" t="n">
        <f aca="false">LN(AB47/X47)</f>
        <v>1.39803617899657</v>
      </c>
      <c r="AG47" s="11" t="n">
        <f aca="false">((AD47)^2/((AB47)^2 * AE47)) + ((Z47)^2/((X47)^2 * AA47))</f>
        <v>0.604906913026592</v>
      </c>
      <c r="AH47" s="11" t="n">
        <f aca="false">1/AG47</f>
        <v>1.65314691974109</v>
      </c>
      <c r="AI47" s="11" t="n">
        <f aca="false">AH47/2</f>
        <v>0.826573459870543</v>
      </c>
      <c r="AJ47" s="11" t="n">
        <f aca="false">AI47*AF47</f>
        <v>1.15557960149739</v>
      </c>
      <c r="AK47" s="11" t="s">
        <v>402</v>
      </c>
      <c r="AL47" s="11" t="s">
        <v>403</v>
      </c>
      <c r="AM47" s="11" t="s">
        <v>406</v>
      </c>
      <c r="AN47" s="11" t="s">
        <v>58</v>
      </c>
      <c r="AO47" s="11" t="s">
        <v>59</v>
      </c>
      <c r="AP47" s="11" t="s">
        <v>405</v>
      </c>
      <c r="AQ47" s="11" t="s">
        <v>158</v>
      </c>
    </row>
    <row r="48" customFormat="false" ht="13.8" hidden="false" customHeight="false" outlineLevel="0" collapsed="false">
      <c r="A48" s="11" t="s">
        <v>153</v>
      </c>
      <c r="B48" s="11" t="n">
        <v>8</v>
      </c>
      <c r="C48" s="11" t="s">
        <v>154</v>
      </c>
      <c r="D48" s="11" t="n">
        <v>2013</v>
      </c>
      <c r="E48" s="11" t="s">
        <v>155</v>
      </c>
      <c r="F48" s="11" t="s">
        <v>46</v>
      </c>
      <c r="G48" s="1" t="n">
        <v>8.65</v>
      </c>
      <c r="H48" s="1" t="n">
        <v>352.5</v>
      </c>
      <c r="I48" s="11" t="n">
        <f aca="false">(G48+10) / (H48/1000)</f>
        <v>52.9078014184397</v>
      </c>
      <c r="J48" s="11" t="n">
        <v>7.9</v>
      </c>
      <c r="K48" s="1" t="s">
        <v>74</v>
      </c>
      <c r="L48" s="11" t="s">
        <v>89</v>
      </c>
      <c r="M48" s="11" t="s">
        <v>156</v>
      </c>
      <c r="N48" s="11" t="s">
        <v>77</v>
      </c>
      <c r="O48" s="11" t="s">
        <v>77</v>
      </c>
      <c r="P48" s="11" t="s">
        <v>91</v>
      </c>
      <c r="Q48" s="11" t="s">
        <v>78</v>
      </c>
      <c r="R48" s="11" t="n">
        <v>2.25</v>
      </c>
      <c r="S48" s="11" t="str">
        <f aca="false">IF(R48&gt;=2,"&gt; 2","&lt; 2")</f>
        <v>&gt; 2</v>
      </c>
      <c r="T48" s="12" t="n">
        <v>40878</v>
      </c>
      <c r="U48" s="29" t="n">
        <v>5</v>
      </c>
      <c r="V48" s="11" t="s">
        <v>54</v>
      </c>
      <c r="W48" s="11" t="n">
        <f aca="false">R48 *U48</f>
        <v>11.25</v>
      </c>
      <c r="X48" s="13" t="n">
        <v>15.17</v>
      </c>
      <c r="Y48" s="13" t="n">
        <v>1.02</v>
      </c>
      <c r="Z48" s="13" t="n">
        <f aca="false">Y48*SQRT(AA48)</f>
        <v>2.28078933704979</v>
      </c>
      <c r="AA48" s="11" t="n">
        <v>5</v>
      </c>
      <c r="AB48" s="13" t="n">
        <v>11.11</v>
      </c>
      <c r="AC48" s="13" t="n">
        <v>1.02</v>
      </c>
      <c r="AD48" s="13" t="n">
        <f aca="false">AC48*SQRT(AE48)</f>
        <v>2.28078933704979</v>
      </c>
      <c r="AE48" s="11" t="n">
        <v>5</v>
      </c>
      <c r="AF48" s="11" t="n">
        <f aca="false">LN(AB48/X48)</f>
        <v>-0.311474189708902</v>
      </c>
      <c r="AG48" s="11" t="n">
        <f aca="false">((AD48)^2/((AB48)^2 * AE48)) + ((Z48)^2/((X48)^2 * AA48))</f>
        <v>0.0129498702671353</v>
      </c>
      <c r="AH48" s="11" t="n">
        <f aca="false">1/AG48</f>
        <v>77.2208508171576</v>
      </c>
      <c r="AI48" s="11" t="n">
        <f aca="false">AH48/2</f>
        <v>38.6104254085788</v>
      </c>
      <c r="AJ48" s="11" t="n">
        <f aca="false">AI48*AF48</f>
        <v>-12.0261509684531</v>
      </c>
      <c r="AK48" s="11" t="s">
        <v>402</v>
      </c>
      <c r="AL48" s="11" t="s">
        <v>403</v>
      </c>
      <c r="AM48" s="11" t="s">
        <v>407</v>
      </c>
      <c r="AN48" s="11" t="s">
        <v>58</v>
      </c>
      <c r="AO48" s="11" t="s">
        <v>59</v>
      </c>
      <c r="AP48" s="11" t="s">
        <v>405</v>
      </c>
      <c r="AQ48" s="11" t="s">
        <v>158</v>
      </c>
    </row>
    <row r="49" customFormat="false" ht="13.8" hidden="false" customHeight="false" outlineLevel="0" collapsed="false">
      <c r="A49" s="11" t="s">
        <v>153</v>
      </c>
      <c r="B49" s="11" t="n">
        <v>8</v>
      </c>
      <c r="C49" s="11" t="s">
        <v>154</v>
      </c>
      <c r="D49" s="11" t="n">
        <v>2013</v>
      </c>
      <c r="E49" s="11" t="s">
        <v>155</v>
      </c>
      <c r="F49" s="11" t="s">
        <v>110</v>
      </c>
      <c r="G49" s="1" t="n">
        <v>8.65</v>
      </c>
      <c r="H49" s="1" t="n">
        <v>352.5</v>
      </c>
      <c r="I49" s="11" t="n">
        <f aca="false">(G49+10) / (H49/1000)</f>
        <v>52.9078014184397</v>
      </c>
      <c r="J49" s="11" t="n">
        <v>7.9</v>
      </c>
      <c r="K49" s="1" t="s">
        <v>74</v>
      </c>
      <c r="L49" s="11" t="s">
        <v>89</v>
      </c>
      <c r="M49" s="11" t="s">
        <v>156</v>
      </c>
      <c r="N49" s="11" t="s">
        <v>77</v>
      </c>
      <c r="O49" s="11" t="s">
        <v>77</v>
      </c>
      <c r="P49" s="11" t="s">
        <v>91</v>
      </c>
      <c r="Q49" s="11" t="s">
        <v>78</v>
      </c>
      <c r="R49" s="11" t="n">
        <v>2.25</v>
      </c>
      <c r="S49" s="11" t="str">
        <f aca="false">IF(R49&gt;=2,"&gt; 2","&lt; 2")</f>
        <v>&gt; 2</v>
      </c>
      <c r="T49" s="12" t="n">
        <v>40878</v>
      </c>
      <c r="U49" s="29" t="n">
        <v>5</v>
      </c>
      <c r="V49" s="11" t="s">
        <v>54</v>
      </c>
      <c r="W49" s="11" t="n">
        <f aca="false">R49 *U49</f>
        <v>11.25</v>
      </c>
      <c r="X49" s="13" t="n">
        <v>15.81</v>
      </c>
      <c r="Y49" s="13" t="n">
        <v>2.67</v>
      </c>
      <c r="Z49" s="13" t="n">
        <f aca="false">Y49*SQRT(AA49)</f>
        <v>5.97030149992444</v>
      </c>
      <c r="AA49" s="11" t="n">
        <v>5</v>
      </c>
      <c r="AB49" s="13" t="n">
        <v>24.57</v>
      </c>
      <c r="AC49" s="13" t="n">
        <v>3.05</v>
      </c>
      <c r="AD49" s="13" t="n">
        <f aca="false">AC49*SQRT(AE49)</f>
        <v>6.82000733137436</v>
      </c>
      <c r="AE49" s="11" t="n">
        <v>5</v>
      </c>
      <c r="AF49" s="11" t="n">
        <f aca="false">LN(AB49/X49)</f>
        <v>0.440883535311707</v>
      </c>
      <c r="AG49" s="11" t="n">
        <f aca="false">((AD49)^2/((AB49)^2 * AE49)) + ((Z49)^2/((X49)^2 * AA49))</f>
        <v>0.0439301372628459</v>
      </c>
      <c r="AH49" s="11" t="n">
        <f aca="false">1/AG49</f>
        <v>22.7634162401253</v>
      </c>
      <c r="AI49" s="11" t="n">
        <f aca="false">AH49/2</f>
        <v>11.3817081200627</v>
      </c>
      <c r="AJ49" s="11" t="n">
        <f aca="false">AI49*AF49</f>
        <v>5.01800771385921</v>
      </c>
      <c r="AK49" s="11" t="s">
        <v>402</v>
      </c>
      <c r="AL49" s="11" t="s">
        <v>403</v>
      </c>
      <c r="AM49" s="11" t="s">
        <v>407</v>
      </c>
      <c r="AN49" s="11" t="s">
        <v>58</v>
      </c>
      <c r="AO49" s="11" t="s">
        <v>59</v>
      </c>
      <c r="AP49" s="11" t="s">
        <v>405</v>
      </c>
      <c r="AQ49" s="11" t="s">
        <v>158</v>
      </c>
    </row>
    <row r="50" customFormat="false" ht="13.8" hidden="false" customHeight="false" outlineLevel="0" collapsed="false">
      <c r="A50" s="11" t="s">
        <v>153</v>
      </c>
      <c r="B50" s="11" t="n">
        <v>8</v>
      </c>
      <c r="C50" s="11" t="s">
        <v>154</v>
      </c>
      <c r="D50" s="11" t="n">
        <v>2013</v>
      </c>
      <c r="E50" s="11" t="s">
        <v>155</v>
      </c>
      <c r="F50" s="11" t="s">
        <v>46</v>
      </c>
      <c r="G50" s="1" t="n">
        <v>8.65</v>
      </c>
      <c r="H50" s="1" t="n">
        <v>352.5</v>
      </c>
      <c r="I50" s="11" t="n">
        <f aca="false">(G50+10) / (H50/1000)</f>
        <v>52.9078014184397</v>
      </c>
      <c r="J50" s="11" t="n">
        <v>7.9</v>
      </c>
      <c r="K50" s="1" t="s">
        <v>74</v>
      </c>
      <c r="L50" s="11" t="s">
        <v>89</v>
      </c>
      <c r="M50" s="11" t="s">
        <v>156</v>
      </c>
      <c r="N50" s="11" t="s">
        <v>77</v>
      </c>
      <c r="O50" s="11" t="s">
        <v>77</v>
      </c>
      <c r="P50" s="11" t="s">
        <v>91</v>
      </c>
      <c r="Q50" s="11" t="s">
        <v>78</v>
      </c>
      <c r="R50" s="11" t="n">
        <v>2.25</v>
      </c>
      <c r="S50" s="11" t="str">
        <f aca="false">IF(R50&gt;=2,"&gt; 2","&lt; 2")</f>
        <v>&gt; 2</v>
      </c>
      <c r="T50" s="12" t="n">
        <v>40878</v>
      </c>
      <c r="U50" s="29" t="n">
        <v>5</v>
      </c>
      <c r="V50" s="11" t="s">
        <v>54</v>
      </c>
      <c r="W50" s="11" t="n">
        <f aca="false">R50 *U50</f>
        <v>11.25</v>
      </c>
      <c r="X50" s="13" t="n">
        <v>2.79</v>
      </c>
      <c r="Y50" s="13" t="n">
        <v>0.38</v>
      </c>
      <c r="Z50" s="13" t="n">
        <f aca="false">Y50*SQRT(AA50)</f>
        <v>0.84970583144992</v>
      </c>
      <c r="AA50" s="11" t="n">
        <v>5</v>
      </c>
      <c r="AB50" s="13" t="n">
        <v>2.03</v>
      </c>
      <c r="AC50" s="13" t="n">
        <v>0.83</v>
      </c>
      <c r="AD50" s="13" t="n">
        <f aca="false">AC50*SQRT(AE50)</f>
        <v>1.85593642132483</v>
      </c>
      <c r="AE50" s="11" t="n">
        <v>5</v>
      </c>
      <c r="AF50" s="11" t="n">
        <f aca="false">LN(AB50/X50)</f>
        <v>-0.318005802779578</v>
      </c>
      <c r="AG50" s="11" t="n">
        <f aca="false">((AD50)^2/((AB50)^2 * AE50)) + ((Z50)^2/((X50)^2 * AA50))</f>
        <v>0.185722854930085</v>
      </c>
      <c r="AH50" s="11" t="n">
        <f aca="false">1/AG50</f>
        <v>5.38436693952636</v>
      </c>
      <c r="AI50" s="11" t="n">
        <f aca="false">AH50/2</f>
        <v>2.69218346976318</v>
      </c>
      <c r="AJ50" s="11" t="n">
        <f aca="false">AI50*AF50</f>
        <v>-0.85612996553195</v>
      </c>
      <c r="AK50" s="11" t="s">
        <v>402</v>
      </c>
      <c r="AL50" s="11" t="s">
        <v>403</v>
      </c>
      <c r="AM50" s="11" t="s">
        <v>408</v>
      </c>
      <c r="AN50" s="11" t="s">
        <v>58</v>
      </c>
      <c r="AO50" s="11" t="s">
        <v>59</v>
      </c>
      <c r="AP50" s="11" t="s">
        <v>405</v>
      </c>
      <c r="AQ50" s="11" t="s">
        <v>158</v>
      </c>
    </row>
    <row r="51" customFormat="false" ht="13.8" hidden="false" customHeight="false" outlineLevel="0" collapsed="false">
      <c r="A51" s="11" t="s">
        <v>153</v>
      </c>
      <c r="B51" s="11" t="n">
        <v>8</v>
      </c>
      <c r="C51" s="11" t="s">
        <v>154</v>
      </c>
      <c r="D51" s="11" t="n">
        <v>2013</v>
      </c>
      <c r="E51" s="11" t="s">
        <v>155</v>
      </c>
      <c r="F51" s="11" t="s">
        <v>110</v>
      </c>
      <c r="G51" s="1" t="n">
        <v>8.65</v>
      </c>
      <c r="H51" s="1" t="n">
        <v>352.5</v>
      </c>
      <c r="I51" s="11" t="n">
        <f aca="false">(G51+10) / (H51/1000)</f>
        <v>52.9078014184397</v>
      </c>
      <c r="J51" s="11" t="n">
        <v>7.9</v>
      </c>
      <c r="K51" s="1" t="s">
        <v>74</v>
      </c>
      <c r="L51" s="11" t="s">
        <v>89</v>
      </c>
      <c r="M51" s="11" t="s">
        <v>156</v>
      </c>
      <c r="N51" s="11" t="s">
        <v>77</v>
      </c>
      <c r="O51" s="11" t="s">
        <v>77</v>
      </c>
      <c r="P51" s="11" t="s">
        <v>91</v>
      </c>
      <c r="Q51" s="11" t="s">
        <v>78</v>
      </c>
      <c r="R51" s="11" t="n">
        <v>2.25</v>
      </c>
      <c r="S51" s="11" t="str">
        <f aca="false">IF(R51&gt;=2,"&gt; 2","&lt; 2")</f>
        <v>&gt; 2</v>
      </c>
      <c r="T51" s="12" t="n">
        <v>40878</v>
      </c>
      <c r="U51" s="29" t="n">
        <v>5</v>
      </c>
      <c r="V51" s="11" t="s">
        <v>54</v>
      </c>
      <c r="W51" s="11" t="n">
        <f aca="false">R51 *U51</f>
        <v>11.25</v>
      </c>
      <c r="X51" s="13" t="n">
        <v>2.98</v>
      </c>
      <c r="Y51" s="13" t="n">
        <v>0.51</v>
      </c>
      <c r="Z51" s="13" t="n">
        <f aca="false">Y51*SQRT(AA51)</f>
        <v>1.14039466852489</v>
      </c>
      <c r="AA51" s="11" t="n">
        <v>5</v>
      </c>
      <c r="AB51" s="13" t="n">
        <v>1.71</v>
      </c>
      <c r="AC51" s="13" t="n">
        <v>0.89</v>
      </c>
      <c r="AD51" s="13" t="n">
        <f aca="false">AC51*SQRT(AE51)</f>
        <v>1.99010049997481</v>
      </c>
      <c r="AE51" s="11" t="n">
        <v>5</v>
      </c>
      <c r="AF51" s="11" t="n">
        <f aca="false">LN(AB51/X51)</f>
        <v>-0.555429930002745</v>
      </c>
      <c r="AG51" s="11" t="n">
        <f aca="false">((AD51)^2/((AB51)^2 * AE51)) + ((Z51)^2/((X51)^2 * AA51))</f>
        <v>0.300175989784618</v>
      </c>
      <c r="AH51" s="11" t="n">
        <f aca="false">1/AG51</f>
        <v>3.33137903773556</v>
      </c>
      <c r="AI51" s="11" t="n">
        <f aca="false">AH51/2</f>
        <v>1.66568951886778</v>
      </c>
      <c r="AJ51" s="11" t="n">
        <f aca="false">AI51*AF51</f>
        <v>-0.925173812871037</v>
      </c>
      <c r="AK51" s="11" t="s">
        <v>402</v>
      </c>
      <c r="AL51" s="11" t="s">
        <v>403</v>
      </c>
      <c r="AM51" s="11" t="s">
        <v>408</v>
      </c>
      <c r="AN51" s="11" t="s">
        <v>58</v>
      </c>
      <c r="AO51" s="11" t="s">
        <v>59</v>
      </c>
      <c r="AP51" s="11" t="s">
        <v>405</v>
      </c>
      <c r="AQ51" s="11" t="s">
        <v>158</v>
      </c>
    </row>
    <row r="52" customFormat="false" ht="13.8" hidden="false" customHeight="false" outlineLevel="0" collapsed="false">
      <c r="A52" s="11" t="s">
        <v>153</v>
      </c>
      <c r="B52" s="11" t="n">
        <v>8</v>
      </c>
      <c r="C52" s="11" t="s">
        <v>154</v>
      </c>
      <c r="D52" s="11" t="n">
        <v>2013</v>
      </c>
      <c r="E52" s="11" t="s">
        <v>155</v>
      </c>
      <c r="F52" s="11" t="s">
        <v>46</v>
      </c>
      <c r="G52" s="1" t="n">
        <v>8.65</v>
      </c>
      <c r="H52" s="1" t="n">
        <v>352.5</v>
      </c>
      <c r="I52" s="11" t="n">
        <f aca="false">(G52+10) / (H52/1000)</f>
        <v>52.9078014184397</v>
      </c>
      <c r="J52" s="11" t="n">
        <v>7.9</v>
      </c>
      <c r="K52" s="1" t="s">
        <v>74</v>
      </c>
      <c r="L52" s="11" t="s">
        <v>89</v>
      </c>
      <c r="M52" s="11" t="s">
        <v>156</v>
      </c>
      <c r="N52" s="11" t="s">
        <v>77</v>
      </c>
      <c r="O52" s="11" t="s">
        <v>77</v>
      </c>
      <c r="P52" s="11" t="s">
        <v>91</v>
      </c>
      <c r="Q52" s="11" t="s">
        <v>78</v>
      </c>
      <c r="R52" s="11" t="n">
        <v>2.25</v>
      </c>
      <c r="S52" s="11" t="str">
        <f aca="false">IF(R52&gt;=2,"&gt; 2","&lt; 2")</f>
        <v>&gt; 2</v>
      </c>
      <c r="T52" s="12" t="n">
        <v>40878</v>
      </c>
      <c r="U52" s="29" t="n">
        <v>5</v>
      </c>
      <c r="V52" s="11" t="s">
        <v>54</v>
      </c>
      <c r="W52" s="11" t="n">
        <f aca="false">R52 *U52</f>
        <v>11.25</v>
      </c>
      <c r="X52" s="13" t="n">
        <v>16.25</v>
      </c>
      <c r="Y52" s="13" t="n">
        <v>1.65</v>
      </c>
      <c r="Z52" s="13" t="n">
        <f aca="false">Y52*SQRT(AA52)</f>
        <v>3.68951216287465</v>
      </c>
      <c r="AA52" s="11" t="n">
        <v>5</v>
      </c>
      <c r="AB52" s="13" t="n">
        <v>15.94</v>
      </c>
      <c r="AC52" s="13" t="n">
        <v>2.66</v>
      </c>
      <c r="AD52" s="13" t="n">
        <f aca="false">AC52*SQRT(AE52)</f>
        <v>5.94794082014945</v>
      </c>
      <c r="AE52" s="11" t="n">
        <v>5</v>
      </c>
      <c r="AF52" s="11" t="n">
        <f aca="false">LN(AB52/X52)</f>
        <v>-0.0192612354136775</v>
      </c>
      <c r="AG52" s="11" t="n">
        <f aca="false">((AD52)^2/((AB52)^2 * AE52)) + ((Z52)^2/((X52)^2 * AA52))</f>
        <v>0.0381575865208638</v>
      </c>
      <c r="AH52" s="11" t="n">
        <f aca="false">1/AG52</f>
        <v>26.2071082366077</v>
      </c>
      <c r="AI52" s="11" t="n">
        <f aca="false">AH52/2</f>
        <v>13.1035541183038</v>
      </c>
      <c r="AJ52" s="11" t="n">
        <f aca="false">AI52*AF52</f>
        <v>-0.252390640628513</v>
      </c>
      <c r="AK52" s="11" t="s">
        <v>402</v>
      </c>
      <c r="AL52" s="11" t="s">
        <v>403</v>
      </c>
      <c r="AM52" s="11" t="s">
        <v>409</v>
      </c>
      <c r="AN52" s="11" t="s">
        <v>58</v>
      </c>
      <c r="AO52" s="11" t="s">
        <v>59</v>
      </c>
      <c r="AP52" s="11" t="s">
        <v>405</v>
      </c>
      <c r="AQ52" s="11" t="s">
        <v>158</v>
      </c>
    </row>
    <row r="53" customFormat="false" ht="13.8" hidden="false" customHeight="false" outlineLevel="0" collapsed="false">
      <c r="A53" s="11" t="s">
        <v>153</v>
      </c>
      <c r="B53" s="11" t="n">
        <v>8</v>
      </c>
      <c r="C53" s="11" t="s">
        <v>154</v>
      </c>
      <c r="D53" s="11" t="n">
        <v>2013</v>
      </c>
      <c r="E53" s="11" t="s">
        <v>155</v>
      </c>
      <c r="F53" s="11" t="s">
        <v>110</v>
      </c>
      <c r="G53" s="1" t="n">
        <v>8.65</v>
      </c>
      <c r="H53" s="1" t="n">
        <v>352.5</v>
      </c>
      <c r="I53" s="11" t="n">
        <f aca="false">(G53+10) / (H53/1000)</f>
        <v>52.9078014184397</v>
      </c>
      <c r="J53" s="11" t="n">
        <v>7.9</v>
      </c>
      <c r="K53" s="1" t="s">
        <v>74</v>
      </c>
      <c r="L53" s="11" t="s">
        <v>89</v>
      </c>
      <c r="M53" s="11" t="s">
        <v>156</v>
      </c>
      <c r="N53" s="11" t="s">
        <v>77</v>
      </c>
      <c r="O53" s="11" t="s">
        <v>77</v>
      </c>
      <c r="P53" s="11" t="s">
        <v>91</v>
      </c>
      <c r="Q53" s="11" t="s">
        <v>78</v>
      </c>
      <c r="R53" s="11" t="n">
        <v>2.25</v>
      </c>
      <c r="S53" s="11" t="str">
        <f aca="false">IF(R53&gt;=2,"&gt; 2","&lt; 2")</f>
        <v>&gt; 2</v>
      </c>
      <c r="T53" s="12" t="n">
        <v>40878</v>
      </c>
      <c r="U53" s="29" t="n">
        <v>5</v>
      </c>
      <c r="V53" s="11" t="s">
        <v>54</v>
      </c>
      <c r="W53" s="11" t="n">
        <f aca="false">R53 *U53</f>
        <v>11.25</v>
      </c>
      <c r="X53" s="13" t="n">
        <v>11.43</v>
      </c>
      <c r="Y53" s="13" t="n">
        <v>7.3</v>
      </c>
      <c r="Z53" s="13" t="n">
        <f aca="false">Y53*SQRT(AA53)</f>
        <v>16.3232962357485</v>
      </c>
      <c r="AA53" s="11" t="n">
        <v>5</v>
      </c>
      <c r="AB53" s="13" t="n">
        <v>22.22</v>
      </c>
      <c r="AC53" s="13" t="n">
        <v>4.89</v>
      </c>
      <c r="AD53" s="13" t="n">
        <f aca="false">AC53*SQRT(AE53)</f>
        <v>10.934372409974</v>
      </c>
      <c r="AE53" s="11" t="n">
        <v>5</v>
      </c>
      <c r="AF53" s="11" t="n">
        <f aca="false">LN(AB53/X53)</f>
        <v>0.664751306404765</v>
      </c>
      <c r="AG53" s="11" t="n">
        <f aca="false">((AD53)^2/((AB53)^2 * AE53)) + ((Z53)^2/((X53)^2 * AA53))</f>
        <v>0.456331269584615</v>
      </c>
      <c r="AH53" s="11" t="n">
        <f aca="false">1/AG53</f>
        <v>2.1913904802322</v>
      </c>
      <c r="AI53" s="11" t="n">
        <f aca="false">AH53/2</f>
        <v>1.0956952401161</v>
      </c>
      <c r="AJ53" s="11" t="n">
        <f aca="false">AI53*AF53</f>
        <v>0.72836484228866</v>
      </c>
      <c r="AK53" s="11" t="s">
        <v>402</v>
      </c>
      <c r="AL53" s="11" t="s">
        <v>403</v>
      </c>
      <c r="AM53" s="11" t="s">
        <v>409</v>
      </c>
      <c r="AN53" s="11" t="s">
        <v>58</v>
      </c>
      <c r="AO53" s="11" t="s">
        <v>59</v>
      </c>
      <c r="AP53" s="11" t="s">
        <v>405</v>
      </c>
      <c r="AQ53" s="11" t="s">
        <v>158</v>
      </c>
    </row>
    <row r="54" customFormat="false" ht="13.8" hidden="false" customHeight="false" outlineLevel="0" collapsed="false">
      <c r="A54" s="11" t="s">
        <v>166</v>
      </c>
      <c r="B54" s="11" t="n">
        <v>9</v>
      </c>
      <c r="C54" s="11" t="s">
        <v>167</v>
      </c>
      <c r="D54" s="11" t="n">
        <v>2013</v>
      </c>
      <c r="E54" s="11" t="s">
        <v>45</v>
      </c>
      <c r="F54" s="11" t="s">
        <v>46</v>
      </c>
      <c r="G54" s="22" t="n">
        <v>9.45</v>
      </c>
      <c r="H54" s="22" t="n">
        <v>664.7</v>
      </c>
      <c r="I54" s="11" t="n">
        <f aca="false">(G54+10) / (H54/1000)</f>
        <v>29.2613208966451</v>
      </c>
      <c r="J54" s="11" t="n">
        <v>7</v>
      </c>
      <c r="K54" s="1" t="s">
        <v>47</v>
      </c>
      <c r="L54" s="11" t="s">
        <v>75</v>
      </c>
      <c r="M54" s="11" t="s">
        <v>410</v>
      </c>
      <c r="N54" s="11" t="s">
        <v>50</v>
      </c>
      <c r="O54" s="11" t="s">
        <v>50</v>
      </c>
      <c r="P54" s="11" t="s">
        <v>51</v>
      </c>
      <c r="Q54" s="11" t="s">
        <v>52</v>
      </c>
      <c r="R54" s="11" t="n">
        <v>2.5</v>
      </c>
      <c r="S54" s="11" t="str">
        <f aca="false">IF(R54&gt;=2,"&gt; 2","&lt; 2")</f>
        <v>&gt; 2</v>
      </c>
      <c r="T54" s="11" t="n">
        <v>2009</v>
      </c>
      <c r="U54" s="29" t="n">
        <v>2.5</v>
      </c>
      <c r="V54" s="11" t="s">
        <v>106</v>
      </c>
      <c r="W54" s="11" t="n">
        <f aca="false">R54 *U54</f>
        <v>6.25</v>
      </c>
      <c r="X54" s="13" t="n">
        <v>294.8</v>
      </c>
      <c r="Y54" s="13" t="n">
        <v>33.18</v>
      </c>
      <c r="Z54" s="13" t="n">
        <f aca="false">Y54*SQRT(AA54)</f>
        <v>66.36</v>
      </c>
      <c r="AA54" s="11" t="n">
        <v>4</v>
      </c>
      <c r="AB54" s="13" t="n">
        <v>309.6</v>
      </c>
      <c r="AC54" s="13" t="n">
        <v>31</v>
      </c>
      <c r="AD54" s="13" t="n">
        <f aca="false">AC54*SQRT(AE54)</f>
        <v>62</v>
      </c>
      <c r="AE54" s="11" t="n">
        <v>4</v>
      </c>
      <c r="AF54" s="11" t="n">
        <f aca="false">LN(AB54/X54)</f>
        <v>0.0489839814003906</v>
      </c>
      <c r="AG54" s="11" t="n">
        <f aca="false">((AD54)^2/((AB54)^2 * AE54)) + ((Z54)^2/((X54)^2 * AA54))</f>
        <v>0.0226935575142479</v>
      </c>
      <c r="AH54" s="11" t="n">
        <f aca="false">1/AG54</f>
        <v>44.0653696262545</v>
      </c>
      <c r="AI54" s="11" t="n">
        <f aca="false">AH54/2</f>
        <v>22.0326848131273</v>
      </c>
      <c r="AJ54" s="11" t="n">
        <f aca="false">AI54*AF54</f>
        <v>1.0792486230869</v>
      </c>
      <c r="AK54" s="11" t="s">
        <v>411</v>
      </c>
      <c r="AL54" s="11" t="s">
        <v>375</v>
      </c>
      <c r="AM54" s="11" t="s">
        <v>376</v>
      </c>
      <c r="AN54" s="11" t="s">
        <v>412</v>
      </c>
      <c r="AO54" s="11" t="s">
        <v>93</v>
      </c>
      <c r="AP54" s="11" t="s">
        <v>413</v>
      </c>
      <c r="AQ54" s="11" t="s">
        <v>170</v>
      </c>
    </row>
    <row r="55" customFormat="false" ht="13.8" hidden="false" customHeight="false" outlineLevel="0" collapsed="false">
      <c r="A55" s="11" t="s">
        <v>166</v>
      </c>
      <c r="B55" s="11" t="n">
        <v>9</v>
      </c>
      <c r="C55" s="11" t="s">
        <v>167</v>
      </c>
      <c r="D55" s="11" t="n">
        <v>2013</v>
      </c>
      <c r="E55" s="11" t="s">
        <v>45</v>
      </c>
      <c r="F55" s="11" t="s">
        <v>46</v>
      </c>
      <c r="G55" s="22" t="n">
        <v>9.45</v>
      </c>
      <c r="H55" s="22" t="n">
        <v>664.7</v>
      </c>
      <c r="I55" s="11" t="n">
        <f aca="false">(G55+10) / (H55/1000)</f>
        <v>29.2613208966451</v>
      </c>
      <c r="J55" s="11" t="n">
        <v>7</v>
      </c>
      <c r="K55" s="1" t="s">
        <v>47</v>
      </c>
      <c r="L55" s="11" t="s">
        <v>75</v>
      </c>
      <c r="M55" s="11" t="s">
        <v>414</v>
      </c>
      <c r="N55" s="11" t="s">
        <v>50</v>
      </c>
      <c r="O55" s="11" t="s">
        <v>50</v>
      </c>
      <c r="P55" s="11" t="s">
        <v>51</v>
      </c>
      <c r="Q55" s="11" t="s">
        <v>52</v>
      </c>
      <c r="R55" s="11" t="n">
        <v>2.5</v>
      </c>
      <c r="S55" s="11" t="str">
        <f aca="false">IF(R55&gt;=2,"&gt; 2","&lt; 2")</f>
        <v>&gt; 2</v>
      </c>
      <c r="T55" s="11" t="n">
        <v>2010</v>
      </c>
      <c r="U55" s="29" t="n">
        <v>2.5</v>
      </c>
      <c r="V55" s="11" t="s">
        <v>106</v>
      </c>
      <c r="W55" s="11" t="n">
        <f aca="false">R55 *U55</f>
        <v>6.25</v>
      </c>
      <c r="X55" s="13" t="n">
        <v>222</v>
      </c>
      <c r="Y55" s="13" t="n">
        <v>28.54</v>
      </c>
      <c r="Z55" s="13" t="n">
        <f aca="false">Y55*SQRT(AA55)</f>
        <v>57.08</v>
      </c>
      <c r="AA55" s="11" t="n">
        <v>4</v>
      </c>
      <c r="AB55" s="13" t="n">
        <v>294.4</v>
      </c>
      <c r="AC55" s="13" t="n">
        <v>31.52</v>
      </c>
      <c r="AD55" s="13" t="n">
        <f aca="false">AC55*SQRT(AE55)</f>
        <v>63.04</v>
      </c>
      <c r="AE55" s="11" t="n">
        <v>4</v>
      </c>
      <c r="AF55" s="11" t="n">
        <f aca="false">LN(AB55/X55)</f>
        <v>0.282262004982442</v>
      </c>
      <c r="AG55" s="11" t="n">
        <f aca="false">((AD55)^2/((AB55)^2 * AE55)) + ((Z55)^2/((X55)^2 * AA55))</f>
        <v>0.0279902637537016</v>
      </c>
      <c r="AH55" s="11" t="n">
        <f aca="false">1/AG55</f>
        <v>35.7267087155531</v>
      </c>
      <c r="AI55" s="11" t="n">
        <f aca="false">AH55/2</f>
        <v>17.8633543577765</v>
      </c>
      <c r="AJ55" s="11" t="n">
        <f aca="false">AI55*AF55</f>
        <v>5.04214621673784</v>
      </c>
      <c r="AK55" s="11" t="s">
        <v>411</v>
      </c>
      <c r="AL55" s="11" t="s">
        <v>375</v>
      </c>
      <c r="AM55" s="11" t="s">
        <v>376</v>
      </c>
      <c r="AN55" s="11" t="s">
        <v>412</v>
      </c>
      <c r="AO55" s="11" t="s">
        <v>93</v>
      </c>
      <c r="AP55" s="11" t="s">
        <v>415</v>
      </c>
      <c r="AQ55" s="11" t="s">
        <v>170</v>
      </c>
    </row>
    <row r="56" customFormat="false" ht="13.8" hidden="false" customHeight="false" outlineLevel="0" collapsed="false">
      <c r="A56" s="11" t="s">
        <v>194</v>
      </c>
      <c r="B56" s="11" t="n">
        <v>11</v>
      </c>
      <c r="C56" s="11" t="s">
        <v>195</v>
      </c>
      <c r="D56" s="11" t="n">
        <v>1998</v>
      </c>
      <c r="E56" s="11" t="s">
        <v>196</v>
      </c>
      <c r="F56" s="11" t="s">
        <v>46</v>
      </c>
      <c r="G56" s="11" t="n">
        <v>10.8</v>
      </c>
      <c r="H56" s="11" t="n">
        <v>583.6</v>
      </c>
      <c r="I56" s="11" t="n">
        <f aca="false">(G56+10) / (H56/1000)</f>
        <v>35.6408498971899</v>
      </c>
      <c r="J56" s="11" t="n">
        <v>6.4</v>
      </c>
      <c r="K56" s="11" t="s">
        <v>102</v>
      </c>
      <c r="L56" s="11" t="s">
        <v>89</v>
      </c>
      <c r="M56" s="11" t="s">
        <v>197</v>
      </c>
      <c r="N56" s="11" t="s">
        <v>77</v>
      </c>
      <c r="O56" s="11" t="s">
        <v>50</v>
      </c>
      <c r="P56" s="11" t="s">
        <v>198</v>
      </c>
      <c r="Q56" s="11" t="s">
        <v>198</v>
      </c>
      <c r="R56" s="11" t="n">
        <v>2</v>
      </c>
      <c r="S56" s="11" t="str">
        <f aca="false">IF(R56&gt;=2,"&gt; 2","&lt; 2")</f>
        <v>&gt; 2</v>
      </c>
      <c r="T56" s="12" t="s">
        <v>204</v>
      </c>
      <c r="U56" s="29" t="n">
        <v>0.75</v>
      </c>
      <c r="V56" s="11" t="s">
        <v>106</v>
      </c>
      <c r="W56" s="11" t="n">
        <f aca="false">R56 *U56</f>
        <v>1.5</v>
      </c>
      <c r="X56" s="13" t="n">
        <v>9.77</v>
      </c>
      <c r="Y56" s="13" t="n">
        <v>1.52</v>
      </c>
      <c r="Z56" s="13" t="n">
        <f aca="false">Y56*SQRT(AA56)</f>
        <v>3.72322440903043</v>
      </c>
      <c r="AA56" s="11" t="n">
        <v>6</v>
      </c>
      <c r="AB56" s="13" t="n">
        <v>9.65</v>
      </c>
      <c r="AC56" s="13" t="n">
        <v>3.02</v>
      </c>
      <c r="AD56" s="13" t="n">
        <f aca="false">AC56*SQRT(AE56)</f>
        <v>6.75292529204937</v>
      </c>
      <c r="AE56" s="11" t="n">
        <v>5</v>
      </c>
      <c r="AF56" s="11" t="n">
        <f aca="false">LN(AB56/X56)</f>
        <v>-0.0123585507037967</v>
      </c>
      <c r="AG56" s="11" t="n">
        <f aca="false">((AD56)^2/((AB56)^2 * AE56)) + ((Z56)^2/((X56)^2 * AA56))</f>
        <v>0.122144418182234</v>
      </c>
      <c r="AH56" s="11" t="n">
        <f aca="false">1/AG56</f>
        <v>8.18702986908534</v>
      </c>
      <c r="AI56" s="11" t="n">
        <f aca="false">AH56/13</f>
        <v>0.62977152839118</v>
      </c>
      <c r="AJ56" s="11" t="n">
        <f aca="false">AI56*AF56</f>
        <v>-0.00778306336542994</v>
      </c>
      <c r="AK56" s="11" t="s">
        <v>416</v>
      </c>
      <c r="AL56" s="11" t="s">
        <v>205</v>
      </c>
      <c r="AM56" s="11" t="s">
        <v>390</v>
      </c>
      <c r="AN56" s="11" t="s">
        <v>58</v>
      </c>
      <c r="AO56" s="11" t="s">
        <v>59</v>
      </c>
      <c r="AP56" s="11" t="s">
        <v>207</v>
      </c>
      <c r="AQ56" s="11" t="s">
        <v>201</v>
      </c>
    </row>
    <row r="57" customFormat="false" ht="13.8" hidden="false" customHeight="false" outlineLevel="0" collapsed="false">
      <c r="A57" s="11" t="s">
        <v>194</v>
      </c>
      <c r="B57" s="11" t="n">
        <v>11</v>
      </c>
      <c r="C57" s="11" t="s">
        <v>195</v>
      </c>
      <c r="D57" s="11" t="n">
        <v>1998</v>
      </c>
      <c r="E57" s="11" t="s">
        <v>196</v>
      </c>
      <c r="F57" s="11" t="s">
        <v>110</v>
      </c>
      <c r="G57" s="11" t="n">
        <v>10.8</v>
      </c>
      <c r="H57" s="11" t="n">
        <v>583.6</v>
      </c>
      <c r="I57" s="11" t="n">
        <f aca="false">(G57+10) / (H57/1000)</f>
        <v>35.6408498971899</v>
      </c>
      <c r="J57" s="11" t="n">
        <v>6.4</v>
      </c>
      <c r="K57" s="11" t="s">
        <v>102</v>
      </c>
      <c r="L57" s="11" t="s">
        <v>89</v>
      </c>
      <c r="M57" s="11" t="s">
        <v>197</v>
      </c>
      <c r="N57" s="11" t="s">
        <v>77</v>
      </c>
      <c r="O57" s="11" t="s">
        <v>50</v>
      </c>
      <c r="P57" s="11" t="s">
        <v>198</v>
      </c>
      <c r="Q57" s="11" t="s">
        <v>198</v>
      </c>
      <c r="R57" s="11" t="n">
        <v>2</v>
      </c>
      <c r="S57" s="11" t="str">
        <f aca="false">IF(R57&gt;=2,"&gt; 2","&lt; 2")</f>
        <v>&gt; 2</v>
      </c>
      <c r="T57" s="12" t="s">
        <v>204</v>
      </c>
      <c r="U57" s="29" t="n">
        <v>0.75</v>
      </c>
      <c r="V57" s="11" t="s">
        <v>106</v>
      </c>
      <c r="W57" s="11" t="n">
        <f aca="false">R57 *U57</f>
        <v>1.5</v>
      </c>
      <c r="X57" s="13" t="n">
        <v>7.62</v>
      </c>
      <c r="Y57" s="13" t="n">
        <v>1.44</v>
      </c>
      <c r="Z57" s="13" t="n">
        <f aca="false">Y57*SQRT(AA57)</f>
        <v>3.2199378875997</v>
      </c>
      <c r="AA57" s="11" t="n">
        <v>5</v>
      </c>
      <c r="AB57" s="13" t="n">
        <v>7.97</v>
      </c>
      <c r="AC57" s="13" t="n">
        <v>0.92</v>
      </c>
      <c r="AD57" s="13" t="n">
        <f aca="false">AC57*SQRT(AE57)</f>
        <v>2.05718253929981</v>
      </c>
      <c r="AE57" s="11" t="n">
        <v>5</v>
      </c>
      <c r="AF57" s="11" t="n">
        <f aca="false">LN(AB57/X57)</f>
        <v>0.0449081231035688</v>
      </c>
      <c r="AG57" s="11" t="n">
        <f aca="false">((AD57)^2/((AB57)^2 * AE57)) + ((Z57)^2/((X57)^2 * AA57))</f>
        <v>0.0490368196566144</v>
      </c>
      <c r="AH57" s="11" t="n">
        <f aca="false">1/AG57</f>
        <v>20.392839645854</v>
      </c>
      <c r="AI57" s="11" t="n">
        <f aca="false">AH57/13</f>
        <v>1.568679972758</v>
      </c>
      <c r="AJ57" s="11" t="n">
        <f aca="false">AI57*AF57</f>
        <v>0.0704464733267192</v>
      </c>
      <c r="AK57" s="11" t="s">
        <v>416</v>
      </c>
      <c r="AL57" s="11" t="s">
        <v>205</v>
      </c>
      <c r="AM57" s="11" t="s">
        <v>390</v>
      </c>
      <c r="AN57" s="11" t="s">
        <v>58</v>
      </c>
      <c r="AO57" s="11" t="s">
        <v>59</v>
      </c>
      <c r="AP57" s="11" t="s">
        <v>207</v>
      </c>
      <c r="AQ57" s="11" t="s">
        <v>201</v>
      </c>
    </row>
    <row r="58" customFormat="false" ht="13.8" hidden="false" customHeight="false" outlineLevel="0" collapsed="false">
      <c r="A58" s="11" t="s">
        <v>194</v>
      </c>
      <c r="B58" s="11" t="n">
        <v>11</v>
      </c>
      <c r="C58" s="11" t="s">
        <v>195</v>
      </c>
      <c r="D58" s="11" t="n">
        <v>1998</v>
      </c>
      <c r="E58" s="11" t="s">
        <v>196</v>
      </c>
      <c r="F58" s="11" t="s">
        <v>46</v>
      </c>
      <c r="G58" s="11" t="n">
        <v>10.8</v>
      </c>
      <c r="H58" s="11" t="n">
        <v>583.6</v>
      </c>
      <c r="I58" s="11" t="n">
        <f aca="false">(G58+10) / (H58/1000)</f>
        <v>35.6408498971899</v>
      </c>
      <c r="J58" s="11" t="n">
        <v>6.4</v>
      </c>
      <c r="K58" s="11" t="s">
        <v>102</v>
      </c>
      <c r="L58" s="11" t="s">
        <v>89</v>
      </c>
      <c r="M58" s="11" t="s">
        <v>197</v>
      </c>
      <c r="N58" s="11" t="s">
        <v>77</v>
      </c>
      <c r="O58" s="11" t="s">
        <v>50</v>
      </c>
      <c r="P58" s="11" t="s">
        <v>198</v>
      </c>
      <c r="Q58" s="11" t="s">
        <v>198</v>
      </c>
      <c r="R58" s="11" t="n">
        <v>2</v>
      </c>
      <c r="S58" s="11" t="str">
        <f aca="false">IF(R58&gt;=2,"&gt; 2","&lt; 2")</f>
        <v>&gt; 2</v>
      </c>
      <c r="T58" s="12" t="s">
        <v>204</v>
      </c>
      <c r="U58" s="29" t="n">
        <v>0.75</v>
      </c>
      <c r="V58" s="11" t="s">
        <v>106</v>
      </c>
      <c r="W58" s="11" t="n">
        <f aca="false">R58 *U58</f>
        <v>1.5</v>
      </c>
      <c r="X58" s="13" t="n">
        <v>3.41</v>
      </c>
      <c r="Y58" s="13" t="n">
        <v>0.66</v>
      </c>
      <c r="Z58" s="13" t="n">
        <f aca="false">Y58*SQRT(AA58)</f>
        <v>1.6166632302369</v>
      </c>
      <c r="AA58" s="11" t="n">
        <v>6</v>
      </c>
      <c r="AB58" s="13" t="n">
        <v>2.88</v>
      </c>
      <c r="AC58" s="13" t="n">
        <v>1</v>
      </c>
      <c r="AD58" s="13" t="n">
        <f aca="false">AC58*SQRT(AE58)</f>
        <v>2.23606797749979</v>
      </c>
      <c r="AE58" s="11" t="n">
        <v>5</v>
      </c>
      <c r="AF58" s="11" t="n">
        <f aca="false">LN(AB58/X58)</f>
        <v>-0.168921997147571</v>
      </c>
      <c r="AG58" s="11" t="n">
        <f aca="false">((AD58)^2/((AB58)^2 * AE58)) + ((Z58)^2/((X58)^2 * AA58))</f>
        <v>0.158024249752701</v>
      </c>
      <c r="AH58" s="11" t="n">
        <f aca="false">1/AG58</f>
        <v>6.32814268420792</v>
      </c>
      <c r="AI58" s="11" t="n">
        <f aca="false">AH58/13</f>
        <v>0.486780206477532</v>
      </c>
      <c r="AJ58" s="11" t="n">
        <f aca="false">AI58*AF58</f>
        <v>-0.0822278846500917</v>
      </c>
      <c r="AK58" s="11" t="s">
        <v>416</v>
      </c>
      <c r="AL58" s="11" t="s">
        <v>205</v>
      </c>
      <c r="AM58" s="11" t="s">
        <v>390</v>
      </c>
      <c r="AN58" s="11" t="s">
        <v>58</v>
      </c>
      <c r="AO58" s="11" t="s">
        <v>141</v>
      </c>
      <c r="AP58" s="11" t="s">
        <v>207</v>
      </c>
      <c r="AQ58" s="11" t="s">
        <v>201</v>
      </c>
    </row>
    <row r="59" customFormat="false" ht="13.8" hidden="false" customHeight="false" outlineLevel="0" collapsed="false">
      <c r="A59" s="11" t="s">
        <v>194</v>
      </c>
      <c r="B59" s="11" t="n">
        <v>11</v>
      </c>
      <c r="C59" s="11" t="s">
        <v>195</v>
      </c>
      <c r="D59" s="11" t="n">
        <v>1998</v>
      </c>
      <c r="E59" s="11" t="s">
        <v>196</v>
      </c>
      <c r="F59" s="11" t="s">
        <v>110</v>
      </c>
      <c r="G59" s="11" t="n">
        <v>10.8</v>
      </c>
      <c r="H59" s="11" t="n">
        <v>583.6</v>
      </c>
      <c r="I59" s="11" t="n">
        <f aca="false">(G59+10) / (H59/1000)</f>
        <v>35.6408498971899</v>
      </c>
      <c r="J59" s="11" t="n">
        <v>6.4</v>
      </c>
      <c r="K59" s="11" t="s">
        <v>102</v>
      </c>
      <c r="L59" s="11" t="s">
        <v>89</v>
      </c>
      <c r="M59" s="11" t="s">
        <v>197</v>
      </c>
      <c r="N59" s="11" t="s">
        <v>77</v>
      </c>
      <c r="O59" s="11" t="s">
        <v>50</v>
      </c>
      <c r="P59" s="11" t="s">
        <v>198</v>
      </c>
      <c r="Q59" s="11" t="s">
        <v>198</v>
      </c>
      <c r="R59" s="11" t="n">
        <v>2</v>
      </c>
      <c r="S59" s="11" t="str">
        <f aca="false">IF(R59&gt;=2,"&gt; 2","&lt; 2")</f>
        <v>&gt; 2</v>
      </c>
      <c r="T59" s="12" t="s">
        <v>204</v>
      </c>
      <c r="U59" s="29" t="n">
        <v>0.75</v>
      </c>
      <c r="V59" s="11" t="s">
        <v>106</v>
      </c>
      <c r="W59" s="11" t="n">
        <f aca="false">R59 *U59</f>
        <v>1.5</v>
      </c>
      <c r="X59" s="13" t="n">
        <v>5.9</v>
      </c>
      <c r="Y59" s="13" t="n">
        <v>0.97</v>
      </c>
      <c r="Z59" s="13" t="n">
        <f aca="false">Y59*SQRT(AA59)</f>
        <v>2.1689859381748</v>
      </c>
      <c r="AA59" s="11" t="n">
        <v>5</v>
      </c>
      <c r="AB59" s="13" t="n">
        <v>5.33</v>
      </c>
      <c r="AC59" s="13" t="n">
        <v>1.15</v>
      </c>
      <c r="AD59" s="13" t="n">
        <f aca="false">AC59*SQRT(AE59)</f>
        <v>2.57147817412476</v>
      </c>
      <c r="AE59" s="11" t="n">
        <v>5</v>
      </c>
      <c r="AF59" s="11" t="n">
        <f aca="false">LN(AB59/X59)</f>
        <v>-0.101601112733921</v>
      </c>
      <c r="AG59" s="11" t="n">
        <f aca="false">((AD59)^2/((AB59)^2 * AE59)) + ((Z59)^2/((X59)^2 * AA59))</f>
        <v>0.0735819020300484</v>
      </c>
      <c r="AH59" s="11" t="n">
        <f aca="false">1/AG59</f>
        <v>13.5902983262329</v>
      </c>
      <c r="AI59" s="11" t="n">
        <f aca="false">AH59/13</f>
        <v>1.04540756355638</v>
      </c>
      <c r="AJ59" s="11" t="n">
        <f aca="false">AI59*AF59</f>
        <v>-0.106214571717785</v>
      </c>
      <c r="AK59" s="11" t="s">
        <v>416</v>
      </c>
      <c r="AL59" s="11" t="s">
        <v>205</v>
      </c>
      <c r="AM59" s="11" t="s">
        <v>390</v>
      </c>
      <c r="AN59" s="11" t="s">
        <v>58</v>
      </c>
      <c r="AO59" s="11" t="s">
        <v>141</v>
      </c>
      <c r="AP59" s="11" t="s">
        <v>207</v>
      </c>
      <c r="AQ59" s="11" t="s">
        <v>201</v>
      </c>
    </row>
    <row r="60" customFormat="false" ht="13.8" hidden="false" customHeight="false" outlineLevel="0" collapsed="false">
      <c r="A60" s="11" t="s">
        <v>194</v>
      </c>
      <c r="B60" s="11" t="n">
        <v>11</v>
      </c>
      <c r="C60" s="11" t="s">
        <v>195</v>
      </c>
      <c r="D60" s="11" t="n">
        <v>1998</v>
      </c>
      <c r="E60" s="11" t="s">
        <v>196</v>
      </c>
      <c r="F60" s="11" t="s">
        <v>110</v>
      </c>
      <c r="G60" s="11" t="n">
        <v>10.8</v>
      </c>
      <c r="H60" s="11" t="n">
        <v>583.6</v>
      </c>
      <c r="I60" s="11" t="n">
        <f aca="false">(G60+10) / (H60/1000)</f>
        <v>35.6408498971899</v>
      </c>
      <c r="J60" s="11" t="n">
        <v>6.4</v>
      </c>
      <c r="K60" s="11" t="s">
        <v>102</v>
      </c>
      <c r="L60" s="11" t="s">
        <v>89</v>
      </c>
      <c r="M60" s="11" t="s">
        <v>197</v>
      </c>
      <c r="N60" s="11" t="s">
        <v>77</v>
      </c>
      <c r="O60" s="11" t="s">
        <v>50</v>
      </c>
      <c r="P60" s="11" t="s">
        <v>198</v>
      </c>
      <c r="Q60" s="11" t="s">
        <v>198</v>
      </c>
      <c r="R60" s="11" t="n">
        <v>2</v>
      </c>
      <c r="S60" s="11" t="str">
        <f aca="false">IF(R60&gt;=2,"&gt; 2","&lt; 2")</f>
        <v>&gt; 2</v>
      </c>
      <c r="T60" s="12" t="s">
        <v>204</v>
      </c>
      <c r="U60" s="29" t="n">
        <v>0.75</v>
      </c>
      <c r="V60" s="11" t="s">
        <v>106</v>
      </c>
      <c r="W60" s="11" t="n">
        <f aca="false">R60 *U60</f>
        <v>1.5</v>
      </c>
      <c r="X60" s="13" t="n">
        <v>3.95</v>
      </c>
      <c r="Y60" s="13" t="n">
        <v>0.65</v>
      </c>
      <c r="Z60" s="13" t="n">
        <f aca="false">Y60*SQRT(AA60)</f>
        <v>1.45344418537486</v>
      </c>
      <c r="AA60" s="11" t="n">
        <v>5</v>
      </c>
      <c r="AB60" s="13" t="n">
        <v>4.51</v>
      </c>
      <c r="AC60" s="13" t="n">
        <v>1.08</v>
      </c>
      <c r="AD60" s="13" t="n">
        <f aca="false">AC60*SQRT(AE60)</f>
        <v>2.41495341569977</v>
      </c>
      <c r="AE60" s="11" t="n">
        <v>5</v>
      </c>
      <c r="AF60" s="11" t="n">
        <f aca="false">LN(AB60/X60)</f>
        <v>0.132581574601556</v>
      </c>
      <c r="AG60" s="11" t="n">
        <f aca="false">((AD60)^2/((AB60)^2 * AE60)) + ((Z60)^2/((X60)^2 * AA60))</f>
        <v>0.0844238445629444</v>
      </c>
      <c r="AH60" s="11" t="n">
        <f aca="false">1/AG60</f>
        <v>11.8449948018468</v>
      </c>
      <c r="AI60" s="11" t="n">
        <f aca="false">AH60/13</f>
        <v>0.911153446295909</v>
      </c>
      <c r="AJ60" s="11" t="n">
        <f aca="false">AI60*AF60</f>
        <v>0.120802158613546</v>
      </c>
      <c r="AK60" s="11" t="s">
        <v>416</v>
      </c>
      <c r="AL60" s="11" t="s">
        <v>205</v>
      </c>
      <c r="AM60" s="11" t="s">
        <v>390</v>
      </c>
      <c r="AN60" s="11" t="s">
        <v>58</v>
      </c>
      <c r="AO60" s="17" t="s">
        <v>193</v>
      </c>
      <c r="AP60" s="11" t="s">
        <v>207</v>
      </c>
      <c r="AQ60" s="11" t="s">
        <v>201</v>
      </c>
    </row>
    <row r="61" customFormat="false" ht="13.8" hidden="false" customHeight="false" outlineLevel="0" collapsed="false">
      <c r="A61" s="11" t="s">
        <v>211</v>
      </c>
      <c r="B61" s="11" t="n">
        <v>13</v>
      </c>
      <c r="C61" s="11" t="s">
        <v>87</v>
      </c>
      <c r="D61" s="11" t="n">
        <v>2013</v>
      </c>
      <c r="E61" s="11" t="s">
        <v>212</v>
      </c>
      <c r="F61" s="11" t="s">
        <v>46</v>
      </c>
      <c r="G61" s="1" t="n">
        <v>2.1</v>
      </c>
      <c r="H61" s="1" t="n">
        <v>385.5</v>
      </c>
      <c r="I61" s="11" t="n">
        <f aca="false">(G61+10) / (H61/1000)</f>
        <v>31.3878080415045</v>
      </c>
      <c r="J61" s="11" t="n">
        <v>7.8</v>
      </c>
      <c r="K61" s="11" t="s">
        <v>74</v>
      </c>
      <c r="L61" s="11" t="s">
        <v>89</v>
      </c>
      <c r="M61" s="11" t="s">
        <v>133</v>
      </c>
      <c r="N61" s="11" t="s">
        <v>77</v>
      </c>
      <c r="O61" s="11" t="s">
        <v>77</v>
      </c>
      <c r="P61" s="11" t="s">
        <v>91</v>
      </c>
      <c r="Q61" s="11" t="s">
        <v>78</v>
      </c>
      <c r="R61" s="11" t="n">
        <v>1.6</v>
      </c>
      <c r="S61" s="11" t="str">
        <f aca="false">IF(R61&gt;=2,"&gt; 2","&lt; 2")</f>
        <v>&lt; 2</v>
      </c>
      <c r="T61" s="11" t="n">
        <v>2006</v>
      </c>
      <c r="U61" s="29" t="n">
        <v>5</v>
      </c>
      <c r="V61" s="11" t="s">
        <v>54</v>
      </c>
      <c r="W61" s="11" t="n">
        <f aca="false">R61 *U61</f>
        <v>8</v>
      </c>
      <c r="X61" s="13" t="n">
        <v>44.88</v>
      </c>
      <c r="Y61" s="13" t="n">
        <v>3.69</v>
      </c>
      <c r="Z61" s="13" t="n">
        <f aca="false">Y61*SQRT(AA61)</f>
        <v>9.03861715086993</v>
      </c>
      <c r="AA61" s="11" t="n">
        <v>6</v>
      </c>
      <c r="AB61" s="13" t="n">
        <v>33.5</v>
      </c>
      <c r="AC61" s="13" t="n">
        <v>0.619999999999997</v>
      </c>
      <c r="AD61" s="13" t="n">
        <f aca="false">AC61*SQRT(AE61)</f>
        <v>1.51868364052556</v>
      </c>
      <c r="AE61" s="11" t="n">
        <v>6</v>
      </c>
      <c r="AF61" s="11" t="n">
        <f aca="false">LN(AB61/X61)</f>
        <v>-0.29244682238342</v>
      </c>
      <c r="AG61" s="11" t="n">
        <f aca="false">((AD61)^2/((AB61)^2 * AE61)) + ((Z61)^2/((X61)^2 * AA61))</f>
        <v>0.00710253146549474</v>
      </c>
      <c r="AH61" s="11" t="n">
        <f aca="false">1/AG61</f>
        <v>140.794870794753</v>
      </c>
      <c r="AI61" s="11" t="n">
        <f aca="false">AH61/13</f>
        <v>10.8303746765195</v>
      </c>
      <c r="AJ61" s="11" t="n">
        <f aca="false">AI61*AF61</f>
        <v>-3.16730865936999</v>
      </c>
      <c r="AK61" s="11" t="s">
        <v>395</v>
      </c>
      <c r="AL61" s="11" t="s">
        <v>205</v>
      </c>
      <c r="AM61" s="11" t="s">
        <v>390</v>
      </c>
      <c r="AN61" s="11" t="s">
        <v>58</v>
      </c>
      <c r="AO61" s="11" t="s">
        <v>93</v>
      </c>
      <c r="AP61" s="11" t="s">
        <v>108</v>
      </c>
      <c r="AQ61" s="11" t="s">
        <v>214</v>
      </c>
    </row>
    <row r="62" customFormat="false" ht="13.8" hidden="false" customHeight="false" outlineLevel="0" collapsed="false">
      <c r="A62" s="11" t="s">
        <v>211</v>
      </c>
      <c r="B62" s="11" t="n">
        <v>13</v>
      </c>
      <c r="C62" s="11" t="s">
        <v>87</v>
      </c>
      <c r="D62" s="11" t="n">
        <v>2013</v>
      </c>
      <c r="E62" s="11" t="s">
        <v>212</v>
      </c>
      <c r="F62" s="11" t="s">
        <v>136</v>
      </c>
      <c r="G62" s="1" t="n">
        <v>2.1</v>
      </c>
      <c r="H62" s="1" t="n">
        <v>385.5</v>
      </c>
      <c r="I62" s="11" t="n">
        <f aca="false">(G62+10) / (H62/1000)</f>
        <v>31.3878080415045</v>
      </c>
      <c r="J62" s="11" t="n">
        <v>7.8</v>
      </c>
      <c r="K62" s="11" t="s">
        <v>74</v>
      </c>
      <c r="L62" s="11" t="s">
        <v>89</v>
      </c>
      <c r="M62" s="11" t="s">
        <v>133</v>
      </c>
      <c r="N62" s="11" t="s">
        <v>77</v>
      </c>
      <c r="O62" s="11" t="s">
        <v>50</v>
      </c>
      <c r="P62" s="11" t="s">
        <v>91</v>
      </c>
      <c r="Q62" s="11" t="s">
        <v>78</v>
      </c>
      <c r="R62" s="11" t="n">
        <v>1.6</v>
      </c>
      <c r="S62" s="11" t="str">
        <f aca="false">IF(R62&gt;=2,"&gt; 2","&lt; 2")</f>
        <v>&lt; 2</v>
      </c>
      <c r="T62" s="11" t="n">
        <v>2006</v>
      </c>
      <c r="U62" s="29" t="n">
        <v>5</v>
      </c>
      <c r="V62" s="11" t="s">
        <v>54</v>
      </c>
      <c r="W62" s="11" t="n">
        <f aca="false">R62 *U62</f>
        <v>8</v>
      </c>
      <c r="X62" s="13" t="n">
        <v>59.02</v>
      </c>
      <c r="Y62" s="13" t="n">
        <v>3.38</v>
      </c>
      <c r="Z62" s="13" t="n">
        <f aca="false">Y62*SQRT(AA62)</f>
        <v>8.27927533060713</v>
      </c>
      <c r="AA62" s="11" t="n">
        <v>6</v>
      </c>
      <c r="AB62" s="13" t="n">
        <v>47.34</v>
      </c>
      <c r="AC62" s="13" t="n">
        <v>2.76</v>
      </c>
      <c r="AD62" s="13" t="n">
        <f aca="false">AC62*SQRT(AE62)</f>
        <v>6.76059169008157</v>
      </c>
      <c r="AE62" s="11" t="n">
        <v>6</v>
      </c>
      <c r="AF62" s="11" t="n">
        <f aca="false">LN(AB62/X62)</f>
        <v>-0.220520765428955</v>
      </c>
      <c r="AG62" s="11" t="n">
        <f aca="false">((AD62)^2/((AB62)^2 * AE62)) + ((Z62)^2/((X62)^2 * AA62))</f>
        <v>0.00667878869231578</v>
      </c>
      <c r="AH62" s="11" t="n">
        <f aca="false">1/AG62</f>
        <v>149.727749457105</v>
      </c>
      <c r="AI62" s="11" t="n">
        <f aca="false">AH62/13</f>
        <v>11.517519189008</v>
      </c>
      <c r="AJ62" s="11" t="n">
        <f aca="false">AI62*AF62</f>
        <v>-2.53985214740272</v>
      </c>
      <c r="AK62" s="11" t="s">
        <v>395</v>
      </c>
      <c r="AL62" s="11" t="s">
        <v>205</v>
      </c>
      <c r="AM62" s="11" t="s">
        <v>390</v>
      </c>
      <c r="AN62" s="11" t="s">
        <v>58</v>
      </c>
      <c r="AO62" s="11" t="s">
        <v>93</v>
      </c>
      <c r="AP62" s="11" t="s">
        <v>108</v>
      </c>
      <c r="AQ62" s="11" t="s">
        <v>214</v>
      </c>
    </row>
    <row r="63" customFormat="false" ht="13.8" hidden="false" customHeight="false" outlineLevel="0" collapsed="false">
      <c r="A63" s="11" t="s">
        <v>211</v>
      </c>
      <c r="B63" s="11" t="n">
        <v>13</v>
      </c>
      <c r="C63" s="11" t="s">
        <v>87</v>
      </c>
      <c r="D63" s="11" t="n">
        <v>2013</v>
      </c>
      <c r="E63" s="11" t="s">
        <v>212</v>
      </c>
      <c r="F63" s="11" t="s">
        <v>46</v>
      </c>
      <c r="G63" s="1" t="n">
        <v>2.1</v>
      </c>
      <c r="H63" s="1" t="n">
        <v>385.5</v>
      </c>
      <c r="I63" s="11" t="n">
        <f aca="false">(G63+10) / (H63/1000)</f>
        <v>31.3878080415045</v>
      </c>
      <c r="J63" s="11" t="n">
        <v>7.8</v>
      </c>
      <c r="K63" s="11" t="s">
        <v>74</v>
      </c>
      <c r="L63" s="11" t="s">
        <v>89</v>
      </c>
      <c r="M63" s="11" t="s">
        <v>133</v>
      </c>
      <c r="N63" s="11" t="s">
        <v>77</v>
      </c>
      <c r="O63" s="11" t="s">
        <v>77</v>
      </c>
      <c r="P63" s="11" t="s">
        <v>91</v>
      </c>
      <c r="Q63" s="11" t="s">
        <v>78</v>
      </c>
      <c r="R63" s="11" t="n">
        <v>1.6</v>
      </c>
      <c r="S63" s="11" t="str">
        <f aca="false">IF(R63&gt;=2,"&gt; 2","&lt; 2")</f>
        <v>&lt; 2</v>
      </c>
      <c r="T63" s="11" t="n">
        <v>2007</v>
      </c>
      <c r="U63" s="29" t="n">
        <v>5</v>
      </c>
      <c r="V63" s="11" t="s">
        <v>54</v>
      </c>
      <c r="W63" s="11" t="n">
        <f aca="false">R63 *U63</f>
        <v>8</v>
      </c>
      <c r="X63" s="13" t="n">
        <v>39.96</v>
      </c>
      <c r="Y63" s="13" t="n">
        <v>3.99</v>
      </c>
      <c r="Z63" s="13" t="n">
        <f aca="false">Y63*SQRT(AA63)</f>
        <v>9.77346407370488</v>
      </c>
      <c r="AA63" s="11" t="n">
        <v>6</v>
      </c>
      <c r="AB63" s="13" t="n">
        <v>38.42</v>
      </c>
      <c r="AC63" s="13" t="n">
        <v>2.15</v>
      </c>
      <c r="AD63" s="13" t="n">
        <f aca="false">AC63*SQRT(AE63)</f>
        <v>5.26640294698383</v>
      </c>
      <c r="AE63" s="11" t="n">
        <v>6</v>
      </c>
      <c r="AF63" s="11" t="n">
        <f aca="false">LN(AB63/X63)</f>
        <v>-0.0393007964399421</v>
      </c>
      <c r="AG63" s="11" t="n">
        <f aca="false">((AD63)^2/((AB63)^2 * AE63)) + ((Z63)^2/((X63)^2 * AA63))</f>
        <v>0.0131015630547394</v>
      </c>
      <c r="AH63" s="11" t="n">
        <f aca="false">1/AG63</f>
        <v>76.326770769405</v>
      </c>
      <c r="AI63" s="11" t="n">
        <f aca="false">AH63/13</f>
        <v>5.871290059185</v>
      </c>
      <c r="AJ63" s="11" t="n">
        <f aca="false">AI63*AF63</f>
        <v>-0.230746375455885</v>
      </c>
      <c r="AK63" s="11" t="s">
        <v>395</v>
      </c>
      <c r="AL63" s="11" t="s">
        <v>205</v>
      </c>
      <c r="AM63" s="11" t="s">
        <v>390</v>
      </c>
      <c r="AN63" s="11" t="s">
        <v>58</v>
      </c>
      <c r="AO63" s="11" t="s">
        <v>93</v>
      </c>
      <c r="AP63" s="11" t="s">
        <v>108</v>
      </c>
      <c r="AQ63" s="11" t="s">
        <v>214</v>
      </c>
    </row>
    <row r="64" customFormat="false" ht="13.8" hidden="false" customHeight="false" outlineLevel="0" collapsed="false">
      <c r="A64" s="11" t="s">
        <v>211</v>
      </c>
      <c r="B64" s="11" t="n">
        <v>13</v>
      </c>
      <c r="C64" s="11" t="s">
        <v>87</v>
      </c>
      <c r="D64" s="11" t="n">
        <v>2013</v>
      </c>
      <c r="E64" s="11" t="s">
        <v>212</v>
      </c>
      <c r="F64" s="11" t="s">
        <v>136</v>
      </c>
      <c r="G64" s="1" t="n">
        <v>2.1</v>
      </c>
      <c r="H64" s="1" t="n">
        <v>385.5</v>
      </c>
      <c r="I64" s="11" t="n">
        <f aca="false">(G64+10) / (H64/1000)</f>
        <v>31.3878080415045</v>
      </c>
      <c r="J64" s="11" t="n">
        <v>7.8</v>
      </c>
      <c r="K64" s="11" t="s">
        <v>74</v>
      </c>
      <c r="L64" s="11" t="s">
        <v>89</v>
      </c>
      <c r="M64" s="11" t="s">
        <v>133</v>
      </c>
      <c r="N64" s="11" t="s">
        <v>77</v>
      </c>
      <c r="O64" s="11" t="s">
        <v>50</v>
      </c>
      <c r="P64" s="11" t="s">
        <v>91</v>
      </c>
      <c r="Q64" s="11" t="s">
        <v>78</v>
      </c>
      <c r="R64" s="11" t="n">
        <v>1.6</v>
      </c>
      <c r="S64" s="11" t="str">
        <f aca="false">IF(R64&gt;=2,"&gt; 2","&lt; 2")</f>
        <v>&lt; 2</v>
      </c>
      <c r="T64" s="11" t="n">
        <v>2007</v>
      </c>
      <c r="U64" s="29" t="n">
        <v>5</v>
      </c>
      <c r="V64" s="11" t="s">
        <v>54</v>
      </c>
      <c r="W64" s="11" t="n">
        <f aca="false">R64 *U64</f>
        <v>8</v>
      </c>
      <c r="X64" s="13" t="n">
        <v>69.47</v>
      </c>
      <c r="Y64" s="13" t="n">
        <v>4.3</v>
      </c>
      <c r="Z64" s="13" t="n">
        <f aca="false">Y64*SQRT(AA64)</f>
        <v>10.5328058939677</v>
      </c>
      <c r="AA64" s="11" t="n">
        <v>6</v>
      </c>
      <c r="AB64" s="13" t="n">
        <v>45.8</v>
      </c>
      <c r="AC64" s="13" t="n">
        <v>1.84</v>
      </c>
      <c r="AD64" s="13" t="n">
        <f aca="false">AC64*SQRT(AE64)</f>
        <v>4.50706112672106</v>
      </c>
      <c r="AE64" s="11" t="n">
        <v>6</v>
      </c>
      <c r="AF64" s="11" t="n">
        <f aca="false">LN(AB64/X64)</f>
        <v>-0.41661091358465</v>
      </c>
      <c r="AG64" s="11" t="n">
        <f aca="false">((AD64)^2/((AB64)^2 * AE64)) + ((Z64)^2/((X64)^2 * AA64))</f>
        <v>0.00544527037893268</v>
      </c>
      <c r="AH64" s="11" t="n">
        <f aca="false">1/AG64</f>
        <v>183.645609934985</v>
      </c>
      <c r="AI64" s="11" t="n">
        <f aca="false">AH64/13</f>
        <v>14.1265853796142</v>
      </c>
      <c r="AJ64" s="11" t="n">
        <f aca="false">AI64*AF64</f>
        <v>-5.88528964083263</v>
      </c>
      <c r="AK64" s="11" t="s">
        <v>395</v>
      </c>
      <c r="AL64" s="11" t="s">
        <v>205</v>
      </c>
      <c r="AM64" s="11" t="s">
        <v>390</v>
      </c>
      <c r="AN64" s="11" t="s">
        <v>58</v>
      </c>
      <c r="AO64" s="11" t="s">
        <v>93</v>
      </c>
      <c r="AP64" s="11" t="s">
        <v>108</v>
      </c>
      <c r="AQ64" s="11" t="s">
        <v>214</v>
      </c>
    </row>
    <row r="65" customFormat="false" ht="13.8" hidden="false" customHeight="false" outlineLevel="0" collapsed="false">
      <c r="A65" s="11" t="s">
        <v>211</v>
      </c>
      <c r="B65" s="11" t="n">
        <v>13</v>
      </c>
      <c r="C65" s="11" t="s">
        <v>87</v>
      </c>
      <c r="D65" s="11" t="n">
        <v>2013</v>
      </c>
      <c r="E65" s="11" t="s">
        <v>212</v>
      </c>
      <c r="F65" s="11" t="s">
        <v>46</v>
      </c>
      <c r="G65" s="1" t="n">
        <v>2.1</v>
      </c>
      <c r="H65" s="1" t="n">
        <v>385.5</v>
      </c>
      <c r="I65" s="11" t="n">
        <f aca="false">(G65+10) / (H65/1000)</f>
        <v>31.3878080415045</v>
      </c>
      <c r="J65" s="11" t="n">
        <v>7.8</v>
      </c>
      <c r="K65" s="11" t="s">
        <v>74</v>
      </c>
      <c r="L65" s="11" t="s">
        <v>89</v>
      </c>
      <c r="M65" s="11" t="s">
        <v>133</v>
      </c>
      <c r="N65" s="11" t="s">
        <v>77</v>
      </c>
      <c r="O65" s="11" t="s">
        <v>77</v>
      </c>
      <c r="P65" s="11" t="s">
        <v>91</v>
      </c>
      <c r="Q65" s="11" t="s">
        <v>78</v>
      </c>
      <c r="R65" s="11" t="n">
        <v>1.6</v>
      </c>
      <c r="S65" s="11" t="str">
        <f aca="false">IF(R65&gt;=2,"&gt; 2","&lt; 2")</f>
        <v>&lt; 2</v>
      </c>
      <c r="T65" s="11" t="n">
        <v>2008</v>
      </c>
      <c r="U65" s="29" t="n">
        <v>5</v>
      </c>
      <c r="V65" s="11" t="s">
        <v>54</v>
      </c>
      <c r="W65" s="11" t="n">
        <f aca="false">R65 *U65</f>
        <v>8</v>
      </c>
      <c r="X65" s="13" t="n">
        <v>53.18</v>
      </c>
      <c r="Y65" s="13" t="n">
        <v>2.46</v>
      </c>
      <c r="Z65" s="13" t="n">
        <f aca="false">Y65*SQRT(AA65)</f>
        <v>6.02574476724662</v>
      </c>
      <c r="AA65" s="11" t="n">
        <v>6</v>
      </c>
      <c r="AB65" s="13" t="n">
        <v>46.41</v>
      </c>
      <c r="AC65" s="13" t="n">
        <v>1.85</v>
      </c>
      <c r="AD65" s="13" t="n">
        <f aca="false">AC65*SQRT(AE65)</f>
        <v>4.53155602414888</v>
      </c>
      <c r="AE65" s="11" t="n">
        <v>6</v>
      </c>
      <c r="AF65" s="11" t="n">
        <f aca="false">LN(AB65/X65)</f>
        <v>-0.136167432561789</v>
      </c>
      <c r="AG65" s="11" t="n">
        <f aca="false">((AD65)^2/((AB65)^2 * AE65)) + ((Z65)^2/((X65)^2 * AA65))</f>
        <v>0.00372878871016513</v>
      </c>
      <c r="AH65" s="11" t="n">
        <f aca="false">1/AG65</f>
        <v>268.183605382058</v>
      </c>
      <c r="AI65" s="11" t="n">
        <f aca="false">AH65/13</f>
        <v>20.6295081063122</v>
      </c>
      <c r="AJ65" s="11" t="n">
        <f aca="false">AI65*AF65</f>
        <v>-2.80906715384915</v>
      </c>
      <c r="AK65" s="11" t="s">
        <v>395</v>
      </c>
      <c r="AL65" s="11" t="s">
        <v>205</v>
      </c>
      <c r="AM65" s="11" t="s">
        <v>390</v>
      </c>
      <c r="AN65" s="11" t="s">
        <v>58</v>
      </c>
      <c r="AO65" s="11" t="s">
        <v>93</v>
      </c>
      <c r="AP65" s="11" t="s">
        <v>108</v>
      </c>
      <c r="AQ65" s="11" t="s">
        <v>214</v>
      </c>
    </row>
    <row r="66" customFormat="false" ht="13.8" hidden="false" customHeight="false" outlineLevel="0" collapsed="false">
      <c r="A66" s="11" t="s">
        <v>211</v>
      </c>
      <c r="B66" s="11" t="n">
        <v>13</v>
      </c>
      <c r="C66" s="11" t="s">
        <v>87</v>
      </c>
      <c r="D66" s="11" t="n">
        <v>2013</v>
      </c>
      <c r="E66" s="11" t="s">
        <v>212</v>
      </c>
      <c r="F66" s="11" t="s">
        <v>136</v>
      </c>
      <c r="G66" s="1" t="n">
        <v>2.1</v>
      </c>
      <c r="H66" s="1" t="n">
        <v>385.5</v>
      </c>
      <c r="I66" s="11" t="n">
        <f aca="false">(G66+10) / (H66/1000)</f>
        <v>31.3878080415045</v>
      </c>
      <c r="J66" s="11" t="n">
        <v>7.8</v>
      </c>
      <c r="K66" s="11" t="s">
        <v>74</v>
      </c>
      <c r="L66" s="11" t="s">
        <v>89</v>
      </c>
      <c r="M66" s="11" t="s">
        <v>133</v>
      </c>
      <c r="N66" s="11" t="s">
        <v>77</v>
      </c>
      <c r="O66" s="11" t="s">
        <v>50</v>
      </c>
      <c r="P66" s="11" t="s">
        <v>91</v>
      </c>
      <c r="Q66" s="11" t="s">
        <v>78</v>
      </c>
      <c r="R66" s="11" t="n">
        <v>1.6</v>
      </c>
      <c r="S66" s="11" t="str">
        <f aca="false">IF(R66&gt;=2,"&gt; 2","&lt; 2")</f>
        <v>&lt; 2</v>
      </c>
      <c r="T66" s="11" t="n">
        <v>2008</v>
      </c>
      <c r="U66" s="29" t="n">
        <v>5</v>
      </c>
      <c r="V66" s="11" t="s">
        <v>54</v>
      </c>
      <c r="W66" s="11" t="n">
        <f aca="false">R66 *U66</f>
        <v>8</v>
      </c>
      <c r="X66" s="13" t="n">
        <v>58.09</v>
      </c>
      <c r="Y66" s="13" t="n">
        <v>1.54</v>
      </c>
      <c r="Z66" s="13" t="n">
        <f aca="false">Y66*SQRT(AA66)</f>
        <v>3.77221420388609</v>
      </c>
      <c r="AA66" s="11" t="n">
        <v>6</v>
      </c>
      <c r="AB66" s="13" t="n">
        <v>55.33</v>
      </c>
      <c r="AC66" s="13" t="n">
        <v>2.15</v>
      </c>
      <c r="AD66" s="13" t="n">
        <f aca="false">AC66*SQRT(AE66)</f>
        <v>5.26640294698383</v>
      </c>
      <c r="AE66" s="11" t="n">
        <v>6</v>
      </c>
      <c r="AF66" s="11" t="n">
        <f aca="false">LN(AB66/X66)</f>
        <v>-0.0486782750944228</v>
      </c>
      <c r="AG66" s="11" t="n">
        <f aca="false">((AD66)^2/((AB66)^2 * AE66)) + ((Z66)^2/((X66)^2 * AA66))</f>
        <v>0.00221273693188789</v>
      </c>
      <c r="AH66" s="11" t="n">
        <f aca="false">1/AG66</f>
        <v>451.929005020406</v>
      </c>
      <c r="AI66" s="11" t="n">
        <f aca="false">AH66/13</f>
        <v>34.7637696169543</v>
      </c>
      <c r="AJ66" s="11" t="n">
        <f aca="false">AI66*AF66</f>
        <v>-1.69224034073324</v>
      </c>
      <c r="AK66" s="11" t="s">
        <v>395</v>
      </c>
      <c r="AL66" s="11" t="s">
        <v>205</v>
      </c>
      <c r="AM66" s="11" t="s">
        <v>390</v>
      </c>
      <c r="AN66" s="11" t="s">
        <v>58</v>
      </c>
      <c r="AO66" s="11" t="s">
        <v>93</v>
      </c>
      <c r="AP66" s="11" t="s">
        <v>108</v>
      </c>
      <c r="AQ66" s="11" t="s">
        <v>214</v>
      </c>
    </row>
    <row r="67" customFormat="false" ht="13.8" hidden="false" customHeight="false" outlineLevel="0" collapsed="false">
      <c r="A67" s="11" t="s">
        <v>211</v>
      </c>
      <c r="B67" s="11" t="n">
        <v>13</v>
      </c>
      <c r="C67" s="11" t="s">
        <v>87</v>
      </c>
      <c r="D67" s="11" t="n">
        <v>2013</v>
      </c>
      <c r="E67" s="11" t="s">
        <v>212</v>
      </c>
      <c r="F67" s="11" t="s">
        <v>46</v>
      </c>
      <c r="G67" s="1" t="n">
        <v>2.1</v>
      </c>
      <c r="H67" s="1" t="n">
        <v>385.5</v>
      </c>
      <c r="I67" s="11" t="n">
        <f aca="false">(G67+10) / (H67/1000)</f>
        <v>31.3878080415045</v>
      </c>
      <c r="J67" s="11" t="n">
        <v>7.8</v>
      </c>
      <c r="K67" s="11" t="s">
        <v>74</v>
      </c>
      <c r="L67" s="11" t="s">
        <v>89</v>
      </c>
      <c r="M67" s="11" t="s">
        <v>133</v>
      </c>
      <c r="N67" s="11" t="s">
        <v>77</v>
      </c>
      <c r="O67" s="11" t="s">
        <v>77</v>
      </c>
      <c r="P67" s="11" t="s">
        <v>91</v>
      </c>
      <c r="Q67" s="11" t="s">
        <v>78</v>
      </c>
      <c r="R67" s="11" t="n">
        <v>1.6</v>
      </c>
      <c r="S67" s="11" t="str">
        <f aca="false">IF(R67&gt;=2,"&gt; 2","&lt; 2")</f>
        <v>&lt; 2</v>
      </c>
      <c r="T67" s="11" t="n">
        <v>2009</v>
      </c>
      <c r="U67" s="29" t="n">
        <v>5</v>
      </c>
      <c r="V67" s="11" t="s">
        <v>54</v>
      </c>
      <c r="W67" s="11" t="n">
        <f aca="false">R67 *U67</f>
        <v>8</v>
      </c>
      <c r="X67" s="13" t="n">
        <v>21.21</v>
      </c>
      <c r="Y67" s="13" t="n">
        <v>3.38</v>
      </c>
      <c r="Z67" s="13" t="n">
        <f aca="false">Y67*SQRT(AA67)</f>
        <v>8.27927533060714</v>
      </c>
      <c r="AA67" s="11" t="n">
        <v>6</v>
      </c>
      <c r="AB67" s="13" t="n">
        <v>9.84</v>
      </c>
      <c r="AC67" s="13" t="n">
        <v>1.53</v>
      </c>
      <c r="AD67" s="13" t="n">
        <f aca="false">AC67*SQRT(AE67)</f>
        <v>3.74771930645826</v>
      </c>
      <c r="AE67" s="11" t="n">
        <v>6</v>
      </c>
      <c r="AF67" s="11" t="n">
        <f aca="false">LN(AB67/X67)</f>
        <v>-0.768017057512429</v>
      </c>
      <c r="AG67" s="11" t="n">
        <f aca="false">((AD67)^2/((AB67)^2 * AE67)) + ((Z67)^2/((X67)^2 * AA67))</f>
        <v>0.0495716823792736</v>
      </c>
      <c r="AH67" s="11" t="n">
        <f aca="false">1/AG67</f>
        <v>20.1728073771833</v>
      </c>
      <c r="AI67" s="11" t="n">
        <f aca="false">AH67/13</f>
        <v>1.55175441362949</v>
      </c>
      <c r="AJ67" s="11" t="n">
        <f aca="false">AI67*AF67</f>
        <v>-1.19177385873765</v>
      </c>
      <c r="AK67" s="11" t="s">
        <v>395</v>
      </c>
      <c r="AL67" s="11" t="s">
        <v>205</v>
      </c>
      <c r="AM67" s="11" t="s">
        <v>390</v>
      </c>
      <c r="AN67" s="11" t="s">
        <v>58</v>
      </c>
      <c r="AO67" s="11" t="s">
        <v>93</v>
      </c>
      <c r="AP67" s="11" t="s">
        <v>108</v>
      </c>
      <c r="AQ67" s="11" t="s">
        <v>214</v>
      </c>
    </row>
    <row r="68" customFormat="false" ht="13.8" hidden="false" customHeight="false" outlineLevel="0" collapsed="false">
      <c r="A68" s="11" t="s">
        <v>211</v>
      </c>
      <c r="B68" s="11" t="n">
        <v>13</v>
      </c>
      <c r="C68" s="11" t="s">
        <v>87</v>
      </c>
      <c r="D68" s="11" t="n">
        <v>2013</v>
      </c>
      <c r="E68" s="11" t="s">
        <v>212</v>
      </c>
      <c r="F68" s="11" t="s">
        <v>136</v>
      </c>
      <c r="G68" s="1" t="n">
        <v>2.1</v>
      </c>
      <c r="H68" s="1" t="n">
        <v>385.5</v>
      </c>
      <c r="I68" s="11" t="n">
        <f aca="false">(G68+10) / (H68/1000)</f>
        <v>31.3878080415045</v>
      </c>
      <c r="J68" s="11" t="n">
        <v>7.8</v>
      </c>
      <c r="K68" s="11" t="s">
        <v>74</v>
      </c>
      <c r="L68" s="11" t="s">
        <v>89</v>
      </c>
      <c r="M68" s="11" t="s">
        <v>133</v>
      </c>
      <c r="N68" s="11" t="s">
        <v>77</v>
      </c>
      <c r="O68" s="11" t="s">
        <v>50</v>
      </c>
      <c r="P68" s="11" t="s">
        <v>91</v>
      </c>
      <c r="Q68" s="11" t="s">
        <v>78</v>
      </c>
      <c r="R68" s="11" t="n">
        <v>1.6</v>
      </c>
      <c r="S68" s="11" t="str">
        <f aca="false">IF(R68&gt;=2,"&gt; 2","&lt; 2")</f>
        <v>&lt; 2</v>
      </c>
      <c r="T68" s="11" t="n">
        <v>2009</v>
      </c>
      <c r="U68" s="29" t="n">
        <v>5</v>
      </c>
      <c r="V68" s="11" t="s">
        <v>54</v>
      </c>
      <c r="W68" s="11" t="n">
        <f aca="false">R68 *U68</f>
        <v>8</v>
      </c>
      <c r="X68" s="13" t="n">
        <v>72.85</v>
      </c>
      <c r="Y68" s="13" t="n">
        <v>5.84</v>
      </c>
      <c r="Z68" s="13" t="n">
        <f aca="false">Y68*SQRT(AA68)</f>
        <v>14.3050200978538</v>
      </c>
      <c r="AA68" s="11" t="n">
        <v>6</v>
      </c>
      <c r="AB68" s="13" t="n">
        <v>60.86</v>
      </c>
      <c r="AC68" s="13" t="n">
        <v>9.84</v>
      </c>
      <c r="AD68" s="13" t="n">
        <f aca="false">AC68*SQRT(AE68)</f>
        <v>24.1029790689865</v>
      </c>
      <c r="AE68" s="11" t="n">
        <v>6</v>
      </c>
      <c r="AF68" s="11" t="n">
        <f aca="false">LN(AB68/X68)</f>
        <v>-0.179826388172389</v>
      </c>
      <c r="AG68" s="11" t="n">
        <f aca="false">((AD68)^2/((AB68)^2 * AE68)) + ((Z68)^2/((X68)^2 * AA68))</f>
        <v>0.0325676296700945</v>
      </c>
      <c r="AH68" s="11" t="n">
        <f aca="false">1/AG68</f>
        <v>30.705335639402</v>
      </c>
      <c r="AI68" s="11" t="n">
        <f aca="false">AH68/13</f>
        <v>2.36194889533862</v>
      </c>
      <c r="AJ68" s="11" t="n">
        <f aca="false">AI68*AF68</f>
        <v>-0.424740738896508</v>
      </c>
      <c r="AK68" s="11" t="s">
        <v>395</v>
      </c>
      <c r="AL68" s="11" t="s">
        <v>205</v>
      </c>
      <c r="AM68" s="11" t="s">
        <v>390</v>
      </c>
      <c r="AN68" s="11" t="s">
        <v>58</v>
      </c>
      <c r="AO68" s="11" t="s">
        <v>93</v>
      </c>
      <c r="AP68" s="11" t="s">
        <v>108</v>
      </c>
      <c r="AQ68" s="11" t="s">
        <v>214</v>
      </c>
    </row>
    <row r="69" customFormat="false" ht="13.8" hidden="false" customHeight="false" outlineLevel="0" collapsed="false">
      <c r="A69" s="30" t="s">
        <v>417</v>
      </c>
      <c r="B69" s="11" t="n">
        <v>14</v>
      </c>
      <c r="C69" s="11" t="s">
        <v>418</v>
      </c>
      <c r="D69" s="11" t="n">
        <v>2014</v>
      </c>
      <c r="E69" s="11" t="s">
        <v>419</v>
      </c>
      <c r="F69" s="11" t="s">
        <v>46</v>
      </c>
      <c r="G69" s="1" t="n">
        <v>13.4</v>
      </c>
      <c r="H69" s="1" t="n">
        <v>567</v>
      </c>
      <c r="I69" s="11" t="n">
        <f aca="false">(G69+10) / (H69/1000)</f>
        <v>41.2698412698413</v>
      </c>
      <c r="J69" s="11" t="n">
        <v>8.6</v>
      </c>
      <c r="K69" s="11" t="s">
        <v>74</v>
      </c>
      <c r="L69" s="11" t="s">
        <v>140</v>
      </c>
      <c r="M69" s="11" t="s">
        <v>76</v>
      </c>
      <c r="N69" s="11" t="s">
        <v>50</v>
      </c>
      <c r="O69" s="11" t="s">
        <v>77</v>
      </c>
      <c r="P69" s="11" t="s">
        <v>51</v>
      </c>
      <c r="Q69" s="11" t="s">
        <v>78</v>
      </c>
      <c r="R69" s="11" t="n">
        <v>2.1</v>
      </c>
      <c r="S69" s="11" t="str">
        <f aca="false">IF(R69&gt;=2,"&gt; 2","&lt; 2")</f>
        <v>&gt; 2</v>
      </c>
      <c r="T69" s="11" t="n">
        <v>2010</v>
      </c>
      <c r="U69" s="29" t="n">
        <v>2</v>
      </c>
      <c r="V69" s="11" t="s">
        <v>106</v>
      </c>
      <c r="W69" s="11" t="n">
        <f aca="false">R69 *U69</f>
        <v>4.2</v>
      </c>
      <c r="X69" s="13" t="n">
        <v>394</v>
      </c>
      <c r="Y69" s="13" t="n">
        <v>31</v>
      </c>
      <c r="Z69" s="13" t="n">
        <f aca="false">Y69*SQRT(AA69)</f>
        <v>62</v>
      </c>
      <c r="AA69" s="11" t="n">
        <v>4</v>
      </c>
      <c r="AB69" s="13" t="n">
        <v>390</v>
      </c>
      <c r="AC69" s="13" t="n">
        <v>26</v>
      </c>
      <c r="AD69" s="13" t="n">
        <f aca="false">AC69*SQRT(AE69)</f>
        <v>52</v>
      </c>
      <c r="AE69" s="11" t="n">
        <v>4</v>
      </c>
      <c r="AF69" s="11" t="n">
        <f aca="false">LN(AB69/X69)</f>
        <v>-0.0102041701742417</v>
      </c>
      <c r="AG69" s="11" t="n">
        <f aca="false">((AD69)^2/((AB69)^2 * AE69)) + ((Z69)^2/((X69)^2 * AA69))</f>
        <v>0.0106350187957547</v>
      </c>
      <c r="AH69" s="11" t="n">
        <f aca="false">1/AG69</f>
        <v>94.0289828541893</v>
      </c>
      <c r="AI69" s="11" t="n">
        <f aca="false">AH69/10</f>
        <v>9.40289828541893</v>
      </c>
      <c r="AJ69" s="11" t="n">
        <f aca="false">AI69*AF69</f>
        <v>-0.0959487742355003</v>
      </c>
      <c r="AK69" s="11" t="s">
        <v>411</v>
      </c>
      <c r="AL69" s="11" t="s">
        <v>420</v>
      </c>
      <c r="AM69" s="11" t="s">
        <v>376</v>
      </c>
      <c r="AN69" s="11" t="s">
        <v>58</v>
      </c>
      <c r="AO69" s="11" t="s">
        <v>59</v>
      </c>
      <c r="AP69" s="11" t="s">
        <v>313</v>
      </c>
      <c r="AQ69" s="11" t="s">
        <v>143</v>
      </c>
    </row>
    <row r="70" customFormat="false" ht="13.8" hidden="false" customHeight="false" outlineLevel="0" collapsed="false">
      <c r="A70" s="11" t="s">
        <v>417</v>
      </c>
      <c r="B70" s="11" t="n">
        <v>14</v>
      </c>
      <c r="C70" s="11" t="s">
        <v>418</v>
      </c>
      <c r="D70" s="11" t="n">
        <v>2014</v>
      </c>
      <c r="E70" s="11" t="s">
        <v>419</v>
      </c>
      <c r="F70" s="11" t="s">
        <v>421</v>
      </c>
      <c r="G70" s="1" t="n">
        <v>13.4</v>
      </c>
      <c r="H70" s="1" t="n">
        <v>567</v>
      </c>
      <c r="I70" s="11" t="n">
        <f aca="false">(G70+10) / (H70/1000)</f>
        <v>41.2698412698413</v>
      </c>
      <c r="J70" s="11" t="n">
        <v>8.6</v>
      </c>
      <c r="K70" s="11" t="s">
        <v>74</v>
      </c>
      <c r="L70" s="11" t="s">
        <v>140</v>
      </c>
      <c r="M70" s="11" t="s">
        <v>76</v>
      </c>
      <c r="N70" s="11" t="s">
        <v>50</v>
      </c>
      <c r="O70" s="11" t="s">
        <v>77</v>
      </c>
      <c r="P70" s="11" t="s">
        <v>51</v>
      </c>
      <c r="Q70" s="11" t="s">
        <v>78</v>
      </c>
      <c r="R70" s="11" t="n">
        <v>1.5</v>
      </c>
      <c r="S70" s="11" t="str">
        <f aca="false">IF(R70&gt;=2,"&gt; 2","&lt; 2")</f>
        <v>&lt; 2</v>
      </c>
      <c r="T70" s="11" t="n">
        <v>2010</v>
      </c>
      <c r="U70" s="29" t="n">
        <v>2</v>
      </c>
      <c r="V70" s="11" t="s">
        <v>106</v>
      </c>
      <c r="W70" s="11" t="n">
        <f aca="false">R70 *U70</f>
        <v>3</v>
      </c>
      <c r="X70" s="13" t="n">
        <v>332</v>
      </c>
      <c r="Y70" s="13" t="n">
        <v>29</v>
      </c>
      <c r="Z70" s="13" t="n">
        <f aca="false">Y70*SQRT(AA70)</f>
        <v>58</v>
      </c>
      <c r="AA70" s="11" t="n">
        <v>4</v>
      </c>
      <c r="AB70" s="13" t="n">
        <v>343</v>
      </c>
      <c r="AC70" s="13" t="n">
        <v>20</v>
      </c>
      <c r="AD70" s="13" t="n">
        <f aca="false">AC70*SQRT(AE70)</f>
        <v>40</v>
      </c>
      <c r="AE70" s="11" t="n">
        <v>4</v>
      </c>
      <c r="AF70" s="11" t="n">
        <f aca="false">LN(AB70/X70)</f>
        <v>0.0325954782494513</v>
      </c>
      <c r="AG70" s="11" t="n">
        <f aca="false">((AD70)^2/((AB70)^2 * AE70)) + ((Z70)^2/((X70)^2 * AA70))</f>
        <v>0.0110298611603247</v>
      </c>
      <c r="AH70" s="11" t="n">
        <f aca="false">1/AG70</f>
        <v>90.6629725854647</v>
      </c>
      <c r="AI70" s="11" t="n">
        <f aca="false">AH70/10</f>
        <v>9.06629725854647</v>
      </c>
      <c r="AJ70" s="11" t="n">
        <f aca="false">AI70*AF70</f>
        <v>0.295520295094011</v>
      </c>
      <c r="AK70" s="11" t="s">
        <v>422</v>
      </c>
      <c r="AL70" s="11" t="s">
        <v>420</v>
      </c>
      <c r="AM70" s="11" t="s">
        <v>376</v>
      </c>
      <c r="AN70" s="11" t="s">
        <v>58</v>
      </c>
      <c r="AO70" s="11" t="s">
        <v>59</v>
      </c>
      <c r="AP70" s="11" t="s">
        <v>313</v>
      </c>
      <c r="AQ70" s="11" t="s">
        <v>143</v>
      </c>
    </row>
    <row r="71" customFormat="false" ht="13.8" hidden="false" customHeight="false" outlineLevel="0" collapsed="false">
      <c r="A71" s="11" t="s">
        <v>417</v>
      </c>
      <c r="B71" s="11" t="n">
        <v>14</v>
      </c>
      <c r="C71" s="11" t="s">
        <v>418</v>
      </c>
      <c r="D71" s="11" t="n">
        <v>2014</v>
      </c>
      <c r="E71" s="11" t="s">
        <v>419</v>
      </c>
      <c r="F71" s="11" t="s">
        <v>46</v>
      </c>
      <c r="G71" s="1" t="n">
        <v>13.4</v>
      </c>
      <c r="H71" s="1" t="n">
        <v>567</v>
      </c>
      <c r="I71" s="11" t="n">
        <f aca="false">(G71+10) / (H71/1000)</f>
        <v>41.2698412698413</v>
      </c>
      <c r="J71" s="11" t="n">
        <v>8.6</v>
      </c>
      <c r="K71" s="11" t="s">
        <v>74</v>
      </c>
      <c r="L71" s="11" t="s">
        <v>140</v>
      </c>
      <c r="M71" s="11" t="s">
        <v>144</v>
      </c>
      <c r="N71" s="11" t="s">
        <v>50</v>
      </c>
      <c r="O71" s="11" t="s">
        <v>77</v>
      </c>
      <c r="P71" s="11" t="s">
        <v>51</v>
      </c>
      <c r="Q71" s="11" t="s">
        <v>78</v>
      </c>
      <c r="R71" s="11" t="n">
        <v>2.1</v>
      </c>
      <c r="S71" s="11" t="str">
        <f aca="false">IF(R71&gt;=2,"&gt; 2","&lt; 2")</f>
        <v>&gt; 2</v>
      </c>
      <c r="T71" s="11" t="n">
        <v>2010</v>
      </c>
      <c r="U71" s="29" t="n">
        <v>2</v>
      </c>
      <c r="V71" s="11" t="s">
        <v>106</v>
      </c>
      <c r="W71" s="11" t="n">
        <f aca="false">R71 *U71</f>
        <v>4.2</v>
      </c>
      <c r="X71" s="13" t="n">
        <v>531</v>
      </c>
      <c r="Y71" s="13" t="n">
        <v>47</v>
      </c>
      <c r="Z71" s="13" t="n">
        <f aca="false">Y71*SQRT(AA71)</f>
        <v>94</v>
      </c>
      <c r="AA71" s="11" t="n">
        <v>4</v>
      </c>
      <c r="AB71" s="13" t="n">
        <v>505</v>
      </c>
      <c r="AC71" s="13" t="n">
        <v>33</v>
      </c>
      <c r="AD71" s="13" t="n">
        <f aca="false">AC71*SQRT(AE71)</f>
        <v>66</v>
      </c>
      <c r="AE71" s="11" t="n">
        <v>4</v>
      </c>
      <c r="AF71" s="11" t="n">
        <f aca="false">LN(AB71/X71)</f>
        <v>-0.050203591966579</v>
      </c>
      <c r="AG71" s="11" t="n">
        <f aca="false">((AD71)^2/((AB71)^2 * AE71)) + ((Z71)^2/((X71)^2 * AA71))</f>
        <v>0.0121045864077266</v>
      </c>
      <c r="AH71" s="11" t="n">
        <f aca="false">1/AG71</f>
        <v>82.6133141865698</v>
      </c>
      <c r="AI71" s="11" t="n">
        <f aca="false">AH71/10</f>
        <v>8.26133141865698</v>
      </c>
      <c r="AJ71" s="11" t="n">
        <f aca="false">AI71*AF71</f>
        <v>-0.414748511642934</v>
      </c>
      <c r="AK71" s="11" t="s">
        <v>423</v>
      </c>
      <c r="AL71" s="11" t="s">
        <v>420</v>
      </c>
      <c r="AM71" s="11" t="s">
        <v>376</v>
      </c>
      <c r="AN71" s="11" t="s">
        <v>58</v>
      </c>
      <c r="AO71" s="11" t="s">
        <v>59</v>
      </c>
      <c r="AP71" s="11" t="s">
        <v>313</v>
      </c>
      <c r="AQ71" s="11" t="s">
        <v>143</v>
      </c>
    </row>
    <row r="72" customFormat="false" ht="13.8" hidden="false" customHeight="false" outlineLevel="0" collapsed="false">
      <c r="A72" s="11" t="s">
        <v>417</v>
      </c>
      <c r="B72" s="11" t="n">
        <v>14</v>
      </c>
      <c r="C72" s="11" t="s">
        <v>418</v>
      </c>
      <c r="D72" s="11" t="n">
        <v>2014</v>
      </c>
      <c r="E72" s="11" t="s">
        <v>419</v>
      </c>
      <c r="F72" s="11" t="s">
        <v>421</v>
      </c>
      <c r="G72" s="1" t="n">
        <v>13.4</v>
      </c>
      <c r="H72" s="1" t="n">
        <v>567</v>
      </c>
      <c r="I72" s="11" t="n">
        <f aca="false">(G72+10) / (H72/1000)</f>
        <v>41.2698412698413</v>
      </c>
      <c r="J72" s="11" t="n">
        <v>8.6</v>
      </c>
      <c r="K72" s="11" t="s">
        <v>74</v>
      </c>
      <c r="L72" s="11" t="s">
        <v>140</v>
      </c>
      <c r="M72" s="11" t="s">
        <v>144</v>
      </c>
      <c r="N72" s="11" t="s">
        <v>50</v>
      </c>
      <c r="O72" s="11" t="s">
        <v>77</v>
      </c>
      <c r="P72" s="11" t="s">
        <v>51</v>
      </c>
      <c r="Q72" s="11" t="s">
        <v>78</v>
      </c>
      <c r="R72" s="11" t="n">
        <v>1.5</v>
      </c>
      <c r="S72" s="11" t="str">
        <f aca="false">IF(R72&gt;=2,"&gt; 2","&lt; 2")</f>
        <v>&lt; 2</v>
      </c>
      <c r="T72" s="11" t="n">
        <v>2010</v>
      </c>
      <c r="U72" s="29" t="n">
        <v>2</v>
      </c>
      <c r="V72" s="11" t="s">
        <v>106</v>
      </c>
      <c r="W72" s="11" t="n">
        <f aca="false">R72 *U72</f>
        <v>3</v>
      </c>
      <c r="X72" s="13" t="n">
        <v>489</v>
      </c>
      <c r="Y72" s="13" t="n">
        <v>44</v>
      </c>
      <c r="Z72" s="13" t="n">
        <f aca="false">Y72*SQRT(AA72)</f>
        <v>88</v>
      </c>
      <c r="AA72" s="11" t="n">
        <v>4</v>
      </c>
      <c r="AB72" s="13" t="n">
        <v>499</v>
      </c>
      <c r="AC72" s="13" t="n">
        <v>37</v>
      </c>
      <c r="AD72" s="13" t="n">
        <f aca="false">AC72*SQRT(AE72)</f>
        <v>74</v>
      </c>
      <c r="AE72" s="11" t="n">
        <v>4</v>
      </c>
      <c r="AF72" s="11" t="n">
        <f aca="false">LN(AB72/X72)</f>
        <v>0.0202436062766466</v>
      </c>
      <c r="AG72" s="11" t="n">
        <f aca="false">((AD72)^2/((AB72)^2 * AE72)) + ((Z72)^2/((X72)^2 * AA72))</f>
        <v>0.0135942893242744</v>
      </c>
      <c r="AH72" s="11" t="n">
        <f aca="false">1/AG72</f>
        <v>73.5602999278799</v>
      </c>
      <c r="AI72" s="11" t="n">
        <f aca="false">AH72/10</f>
        <v>7.35602999278799</v>
      </c>
      <c r="AJ72" s="11" t="n">
        <f aca="false">AI72*AF72</f>
        <v>0.148912574933204</v>
      </c>
      <c r="AK72" s="11" t="s">
        <v>424</v>
      </c>
      <c r="AL72" s="11" t="s">
        <v>420</v>
      </c>
      <c r="AM72" s="11" t="s">
        <v>376</v>
      </c>
      <c r="AN72" s="11" t="s">
        <v>58</v>
      </c>
      <c r="AO72" s="11" t="s">
        <v>59</v>
      </c>
      <c r="AP72" s="11" t="s">
        <v>313</v>
      </c>
      <c r="AQ72" s="11" t="s">
        <v>143</v>
      </c>
    </row>
    <row r="73" customFormat="false" ht="13.8" hidden="false" customHeight="false" outlineLevel="0" collapsed="false">
      <c r="A73" s="11" t="s">
        <v>417</v>
      </c>
      <c r="B73" s="11" t="n">
        <v>14</v>
      </c>
      <c r="C73" s="11" t="s">
        <v>418</v>
      </c>
      <c r="D73" s="11" t="n">
        <v>2014</v>
      </c>
      <c r="E73" s="11" t="s">
        <v>419</v>
      </c>
      <c r="F73" s="11" t="s">
        <v>46</v>
      </c>
      <c r="G73" s="1" t="n">
        <v>13.4</v>
      </c>
      <c r="H73" s="1" t="n">
        <v>567</v>
      </c>
      <c r="I73" s="11" t="n">
        <f aca="false">(G73+10) / (H73/1000)</f>
        <v>41.2698412698413</v>
      </c>
      <c r="J73" s="11" t="n">
        <v>8.6</v>
      </c>
      <c r="K73" s="11" t="s">
        <v>74</v>
      </c>
      <c r="L73" s="11" t="s">
        <v>140</v>
      </c>
      <c r="M73" s="11" t="s">
        <v>76</v>
      </c>
      <c r="N73" s="11" t="s">
        <v>50</v>
      </c>
      <c r="O73" s="11" t="s">
        <v>77</v>
      </c>
      <c r="P73" s="11" t="s">
        <v>51</v>
      </c>
      <c r="Q73" s="11" t="s">
        <v>78</v>
      </c>
      <c r="R73" s="11" t="n">
        <v>2.1</v>
      </c>
      <c r="S73" s="11" t="str">
        <f aca="false">IF(R73&gt;=2,"&gt; 2","&lt; 2")</f>
        <v>&gt; 2</v>
      </c>
      <c r="T73" s="11" t="n">
        <v>2011</v>
      </c>
      <c r="U73" s="29" t="n">
        <v>2</v>
      </c>
      <c r="V73" s="11" t="s">
        <v>106</v>
      </c>
      <c r="W73" s="11" t="n">
        <f aca="false">R73 *U73</f>
        <v>4.2</v>
      </c>
      <c r="X73" s="13" t="n">
        <v>425</v>
      </c>
      <c r="Y73" s="13" t="n">
        <v>28</v>
      </c>
      <c r="Z73" s="13" t="n">
        <f aca="false">Y73*SQRT(AA73)</f>
        <v>56</v>
      </c>
      <c r="AA73" s="11" t="n">
        <v>4</v>
      </c>
      <c r="AB73" s="13" t="n">
        <v>417</v>
      </c>
      <c r="AC73" s="13" t="n">
        <v>24</v>
      </c>
      <c r="AD73" s="13" t="n">
        <f aca="false">AC73*SQRT(AE73)</f>
        <v>48</v>
      </c>
      <c r="AE73" s="11" t="n">
        <v>4</v>
      </c>
      <c r="AF73" s="11" t="n">
        <f aca="false">LN(AB73/X73)</f>
        <v>-0.0190029471256154</v>
      </c>
      <c r="AG73" s="11" t="n">
        <f aca="false">((AD73)^2/((AB73)^2 * AE73)) + ((Z73)^2/((X73)^2 * AA73))</f>
        <v>0.00765294237637696</v>
      </c>
      <c r="AH73" s="11" t="n">
        <f aca="false">1/AG73</f>
        <v>130.668695884447</v>
      </c>
      <c r="AI73" s="11" t="n">
        <f aca="false">AH73/10</f>
        <v>13.0668695884447</v>
      </c>
      <c r="AJ73" s="11" t="n">
        <f aca="false">AI73*AF73</f>
        <v>-0.248309031886526</v>
      </c>
      <c r="AK73" s="11" t="s">
        <v>425</v>
      </c>
      <c r="AL73" s="11" t="s">
        <v>420</v>
      </c>
      <c r="AM73" s="11" t="s">
        <v>376</v>
      </c>
      <c r="AN73" s="11" t="s">
        <v>58</v>
      </c>
      <c r="AO73" s="11" t="s">
        <v>59</v>
      </c>
      <c r="AP73" s="11" t="s">
        <v>313</v>
      </c>
      <c r="AQ73" s="11" t="s">
        <v>143</v>
      </c>
    </row>
    <row r="74" customFormat="false" ht="13.8" hidden="false" customHeight="false" outlineLevel="0" collapsed="false">
      <c r="A74" s="11" t="s">
        <v>417</v>
      </c>
      <c r="B74" s="11" t="n">
        <v>14</v>
      </c>
      <c r="C74" s="11" t="s">
        <v>418</v>
      </c>
      <c r="D74" s="11" t="n">
        <v>2014</v>
      </c>
      <c r="E74" s="11" t="s">
        <v>419</v>
      </c>
      <c r="F74" s="11" t="s">
        <v>421</v>
      </c>
      <c r="G74" s="1" t="n">
        <v>13.4</v>
      </c>
      <c r="H74" s="1" t="n">
        <v>567</v>
      </c>
      <c r="I74" s="11" t="n">
        <f aca="false">(G74+10) / (H74/1000)</f>
        <v>41.2698412698413</v>
      </c>
      <c r="J74" s="11" t="n">
        <v>8.6</v>
      </c>
      <c r="K74" s="11" t="s">
        <v>74</v>
      </c>
      <c r="L74" s="11" t="s">
        <v>140</v>
      </c>
      <c r="M74" s="11" t="s">
        <v>76</v>
      </c>
      <c r="N74" s="11" t="s">
        <v>50</v>
      </c>
      <c r="O74" s="11" t="s">
        <v>77</v>
      </c>
      <c r="P74" s="11" t="s">
        <v>51</v>
      </c>
      <c r="Q74" s="11" t="s">
        <v>78</v>
      </c>
      <c r="R74" s="11" t="n">
        <v>1.5</v>
      </c>
      <c r="S74" s="11" t="str">
        <f aca="false">IF(R74&gt;=2,"&gt; 2","&lt; 2")</f>
        <v>&lt; 2</v>
      </c>
      <c r="T74" s="11" t="n">
        <v>2011</v>
      </c>
      <c r="U74" s="29" t="n">
        <v>2</v>
      </c>
      <c r="V74" s="11" t="s">
        <v>106</v>
      </c>
      <c r="W74" s="11" t="n">
        <f aca="false">R74 *U74</f>
        <v>3</v>
      </c>
      <c r="X74" s="13" t="n">
        <v>369</v>
      </c>
      <c r="Y74" s="13" t="n">
        <v>27</v>
      </c>
      <c r="Z74" s="13" t="n">
        <f aca="false">Y74*SQRT(AA74)</f>
        <v>54</v>
      </c>
      <c r="AA74" s="11" t="n">
        <v>4</v>
      </c>
      <c r="AB74" s="13" t="n">
        <v>381</v>
      </c>
      <c r="AC74" s="13" t="n">
        <v>25</v>
      </c>
      <c r="AD74" s="13" t="n">
        <f aca="false">AC74*SQRT(AE74)</f>
        <v>50</v>
      </c>
      <c r="AE74" s="11" t="n">
        <v>4</v>
      </c>
      <c r="AF74" s="11" t="n">
        <f aca="false">LN(AB74/X74)</f>
        <v>0.0320027310861737</v>
      </c>
      <c r="AG74" s="11" t="n">
        <f aca="false">((AD74)^2/((AB74)^2 * AE74)) + ((Z74)^2/((X74)^2 * AA74))</f>
        <v>0.00965952014526807</v>
      </c>
      <c r="AH74" s="11" t="n">
        <f aca="false">1/AG74</f>
        <v>103.524811270244</v>
      </c>
      <c r="AI74" s="11" t="n">
        <f aca="false">AH74/10</f>
        <v>10.3524811270244</v>
      </c>
      <c r="AJ74" s="11" t="n">
        <f aca="false">AI74*AF74</f>
        <v>0.33130766958285</v>
      </c>
      <c r="AK74" s="11" t="s">
        <v>426</v>
      </c>
      <c r="AL74" s="11" t="s">
        <v>420</v>
      </c>
      <c r="AM74" s="11" t="s">
        <v>376</v>
      </c>
      <c r="AN74" s="11" t="s">
        <v>58</v>
      </c>
      <c r="AO74" s="11" t="s">
        <v>59</v>
      </c>
      <c r="AP74" s="11" t="s">
        <v>313</v>
      </c>
      <c r="AQ74" s="11" t="s">
        <v>143</v>
      </c>
    </row>
    <row r="75" customFormat="false" ht="13.8" hidden="false" customHeight="false" outlineLevel="0" collapsed="false">
      <c r="A75" s="11" t="s">
        <v>417</v>
      </c>
      <c r="B75" s="11" t="n">
        <v>14</v>
      </c>
      <c r="C75" s="11" t="s">
        <v>418</v>
      </c>
      <c r="D75" s="11" t="n">
        <v>2014</v>
      </c>
      <c r="E75" s="11" t="s">
        <v>419</v>
      </c>
      <c r="F75" s="11" t="s">
        <v>46</v>
      </c>
      <c r="G75" s="1" t="n">
        <v>13.4</v>
      </c>
      <c r="H75" s="1" t="n">
        <v>567</v>
      </c>
      <c r="I75" s="11" t="n">
        <f aca="false">(G75+10) / (H75/1000)</f>
        <v>41.2698412698413</v>
      </c>
      <c r="J75" s="11" t="n">
        <v>8.6</v>
      </c>
      <c r="K75" s="11" t="s">
        <v>74</v>
      </c>
      <c r="L75" s="11" t="s">
        <v>140</v>
      </c>
      <c r="M75" s="11" t="s">
        <v>144</v>
      </c>
      <c r="N75" s="11" t="s">
        <v>50</v>
      </c>
      <c r="O75" s="11" t="s">
        <v>77</v>
      </c>
      <c r="P75" s="11" t="s">
        <v>51</v>
      </c>
      <c r="Q75" s="11" t="s">
        <v>78</v>
      </c>
      <c r="R75" s="11" t="n">
        <v>2.1</v>
      </c>
      <c r="S75" s="11" t="str">
        <f aca="false">IF(R75&gt;=2,"&gt; 2","&lt; 2")</f>
        <v>&gt; 2</v>
      </c>
      <c r="T75" s="11" t="n">
        <v>2011</v>
      </c>
      <c r="U75" s="29" t="n">
        <v>2</v>
      </c>
      <c r="V75" s="11" t="s">
        <v>106</v>
      </c>
      <c r="W75" s="11" t="n">
        <f aca="false">R75 *U75</f>
        <v>4.2</v>
      </c>
      <c r="X75" s="13" t="n">
        <v>355</v>
      </c>
      <c r="Y75" s="13" t="n">
        <v>35</v>
      </c>
      <c r="Z75" s="13" t="n">
        <f aca="false">Y75*SQRT(AA75)</f>
        <v>70</v>
      </c>
      <c r="AA75" s="11" t="n">
        <v>4</v>
      </c>
      <c r="AB75" s="13" t="n">
        <v>344</v>
      </c>
      <c r="AC75" s="13" t="n">
        <v>23</v>
      </c>
      <c r="AD75" s="13" t="n">
        <f aca="false">AC75*SQRT(AE75)</f>
        <v>46</v>
      </c>
      <c r="AE75" s="11" t="n">
        <v>4</v>
      </c>
      <c r="AF75" s="11" t="n">
        <f aca="false">LN(AB75/X75)</f>
        <v>-0.0314761321020174</v>
      </c>
      <c r="AG75" s="11" t="n">
        <f aca="false">((AD75)^2/((AB75)^2 * AE75)) + ((Z75)^2/((X75)^2 * AA75))</f>
        <v>0.0141906153881063</v>
      </c>
      <c r="AH75" s="11" t="n">
        <f aca="false">1/AG75</f>
        <v>70.4691074101084</v>
      </c>
      <c r="AI75" s="11" t="n">
        <f aca="false">AH75/10</f>
        <v>7.04691074101084</v>
      </c>
      <c r="AJ75" s="11" t="n">
        <f aca="false">AI75*AF75</f>
        <v>-0.221809493395182</v>
      </c>
      <c r="AK75" s="11" t="s">
        <v>427</v>
      </c>
      <c r="AL75" s="11" t="s">
        <v>420</v>
      </c>
      <c r="AM75" s="11" t="s">
        <v>376</v>
      </c>
      <c r="AN75" s="11" t="s">
        <v>58</v>
      </c>
      <c r="AO75" s="11" t="s">
        <v>59</v>
      </c>
      <c r="AP75" s="11" t="s">
        <v>313</v>
      </c>
      <c r="AQ75" s="11" t="s">
        <v>143</v>
      </c>
    </row>
    <row r="76" customFormat="false" ht="13.8" hidden="false" customHeight="false" outlineLevel="0" collapsed="false">
      <c r="A76" s="11" t="s">
        <v>417</v>
      </c>
      <c r="B76" s="11" t="n">
        <v>14</v>
      </c>
      <c r="C76" s="11" t="s">
        <v>418</v>
      </c>
      <c r="D76" s="11" t="n">
        <v>2014</v>
      </c>
      <c r="E76" s="11" t="s">
        <v>419</v>
      </c>
      <c r="F76" s="11" t="s">
        <v>421</v>
      </c>
      <c r="G76" s="1" t="n">
        <v>13.4</v>
      </c>
      <c r="H76" s="1" t="n">
        <v>567</v>
      </c>
      <c r="I76" s="11" t="n">
        <f aca="false">(G76+10) / (H76/1000)</f>
        <v>41.2698412698413</v>
      </c>
      <c r="J76" s="11" t="n">
        <v>8.6</v>
      </c>
      <c r="K76" s="11" t="s">
        <v>74</v>
      </c>
      <c r="L76" s="11" t="s">
        <v>140</v>
      </c>
      <c r="M76" s="11" t="s">
        <v>144</v>
      </c>
      <c r="N76" s="11" t="s">
        <v>50</v>
      </c>
      <c r="O76" s="11" t="s">
        <v>77</v>
      </c>
      <c r="P76" s="11" t="s">
        <v>51</v>
      </c>
      <c r="Q76" s="11" t="s">
        <v>78</v>
      </c>
      <c r="R76" s="11" t="n">
        <v>1.5</v>
      </c>
      <c r="S76" s="11" t="str">
        <f aca="false">IF(R76&gt;=2,"&gt; 2","&lt; 2")</f>
        <v>&lt; 2</v>
      </c>
      <c r="T76" s="11" t="n">
        <v>2011</v>
      </c>
      <c r="U76" s="29" t="n">
        <v>2</v>
      </c>
      <c r="V76" s="11" t="s">
        <v>106</v>
      </c>
      <c r="W76" s="11" t="n">
        <f aca="false">R76 *U76</f>
        <v>3</v>
      </c>
      <c r="X76" s="13" t="n">
        <v>340</v>
      </c>
      <c r="Y76" s="13" t="n">
        <v>30</v>
      </c>
      <c r="Z76" s="13" t="n">
        <f aca="false">Y76*SQRT(AA76)</f>
        <v>60</v>
      </c>
      <c r="AA76" s="11" t="n">
        <v>4</v>
      </c>
      <c r="AB76" s="13" t="n">
        <v>362</v>
      </c>
      <c r="AC76" s="13" t="n">
        <v>45</v>
      </c>
      <c r="AD76" s="13" t="n">
        <f aca="false">AC76*SQRT(AE76)</f>
        <v>90</v>
      </c>
      <c r="AE76" s="11" t="n">
        <v>4</v>
      </c>
      <c r="AF76" s="11" t="n">
        <f aca="false">LN(AB76/X76)</f>
        <v>0.062698594215564</v>
      </c>
      <c r="AG76" s="11" t="n">
        <f aca="false">((AD76)^2/((AB76)^2 * AE76)) + ((Z76)^2/((X76)^2 * AA76))</f>
        <v>0.0232382921333694</v>
      </c>
      <c r="AH76" s="11" t="n">
        <f aca="false">1/AG76</f>
        <v>43.0324222735815</v>
      </c>
      <c r="AI76" s="11" t="n">
        <f aca="false">AH76/10</f>
        <v>4.30324222735815</v>
      </c>
      <c r="AJ76" s="11" t="n">
        <f aca="false">AI76*AF76</f>
        <v>0.269807238224408</v>
      </c>
      <c r="AK76" s="11" t="s">
        <v>428</v>
      </c>
      <c r="AL76" s="11" t="s">
        <v>420</v>
      </c>
      <c r="AM76" s="11" t="s">
        <v>376</v>
      </c>
      <c r="AN76" s="11" t="s">
        <v>58</v>
      </c>
      <c r="AO76" s="11" t="s">
        <v>59</v>
      </c>
      <c r="AP76" s="11" t="s">
        <v>313</v>
      </c>
      <c r="AQ76" s="11" t="s">
        <v>143</v>
      </c>
    </row>
    <row r="77" customFormat="false" ht="13.8" hidden="false" customHeight="false" outlineLevel="0" collapsed="false">
      <c r="A77" s="11" t="s">
        <v>417</v>
      </c>
      <c r="B77" s="11" t="n">
        <v>14</v>
      </c>
      <c r="C77" s="11" t="s">
        <v>418</v>
      </c>
      <c r="D77" s="11" t="n">
        <v>2014</v>
      </c>
      <c r="E77" s="11" t="s">
        <v>419</v>
      </c>
      <c r="F77" s="11" t="s">
        <v>46</v>
      </c>
      <c r="G77" s="1" t="n">
        <v>13.4</v>
      </c>
      <c r="H77" s="1" t="n">
        <v>567</v>
      </c>
      <c r="I77" s="11" t="n">
        <f aca="false">(G77+10) / (H77/1000)</f>
        <v>41.2698412698413</v>
      </c>
      <c r="J77" s="11" t="n">
        <v>8.6</v>
      </c>
      <c r="K77" s="11" t="s">
        <v>74</v>
      </c>
      <c r="L77" s="11" t="s">
        <v>140</v>
      </c>
      <c r="M77" s="11" t="s">
        <v>76</v>
      </c>
      <c r="N77" s="11" t="s">
        <v>50</v>
      </c>
      <c r="O77" s="11" t="s">
        <v>77</v>
      </c>
      <c r="P77" s="11" t="s">
        <v>51</v>
      </c>
      <c r="Q77" s="11" t="s">
        <v>78</v>
      </c>
      <c r="R77" s="11" t="n">
        <v>2.1</v>
      </c>
      <c r="S77" s="11" t="str">
        <f aca="false">IF(R77&gt;=2,"&gt; 2","&lt; 2")</f>
        <v>&gt; 2</v>
      </c>
      <c r="T77" s="11" t="n">
        <v>2012</v>
      </c>
      <c r="U77" s="29" t="n">
        <v>2</v>
      </c>
      <c r="V77" s="11" t="s">
        <v>106</v>
      </c>
      <c r="W77" s="11" t="n">
        <f aca="false">R77 *U77</f>
        <v>4.2</v>
      </c>
      <c r="X77" s="13" t="n">
        <v>313</v>
      </c>
      <c r="Y77" s="13" t="n">
        <v>21</v>
      </c>
      <c r="Z77" s="13" t="n">
        <f aca="false">Y77*SQRT(AA77)</f>
        <v>42</v>
      </c>
      <c r="AA77" s="11" t="n">
        <v>4</v>
      </c>
      <c r="AB77" s="13" t="n">
        <v>307</v>
      </c>
      <c r="AC77" s="13" t="n">
        <v>27</v>
      </c>
      <c r="AD77" s="13" t="n">
        <f aca="false">AC77*SQRT(AE77)</f>
        <v>54</v>
      </c>
      <c r="AE77" s="11" t="n">
        <v>4</v>
      </c>
      <c r="AF77" s="11" t="n">
        <f aca="false">LN(AB77/X77)</f>
        <v>-0.0193554429529561</v>
      </c>
      <c r="AG77" s="11" t="n">
        <f aca="false">((AD77)^2/((AB77)^2 * AE77)) + ((Z77)^2/((X77)^2 * AA77))</f>
        <v>0.0122362539975841</v>
      </c>
      <c r="AH77" s="11" t="n">
        <f aca="false">1/AG77</f>
        <v>81.7243578138733</v>
      </c>
      <c r="AI77" s="11" t="n">
        <f aca="false">AH77/10</f>
        <v>8.17243578138733</v>
      </c>
      <c r="AJ77" s="11" t="n">
        <f aca="false">AI77*AF77</f>
        <v>-0.15818111455334</v>
      </c>
      <c r="AK77" s="11" t="s">
        <v>429</v>
      </c>
      <c r="AL77" s="11" t="s">
        <v>420</v>
      </c>
      <c r="AM77" s="11" t="s">
        <v>376</v>
      </c>
      <c r="AN77" s="11" t="s">
        <v>58</v>
      </c>
      <c r="AO77" s="11" t="s">
        <v>59</v>
      </c>
      <c r="AP77" s="11" t="s">
        <v>313</v>
      </c>
      <c r="AQ77" s="11" t="s">
        <v>143</v>
      </c>
    </row>
    <row r="78" customFormat="false" ht="13.8" hidden="false" customHeight="false" outlineLevel="0" collapsed="false">
      <c r="A78" s="11" t="s">
        <v>417</v>
      </c>
      <c r="B78" s="11" t="n">
        <v>14</v>
      </c>
      <c r="C78" s="11" t="s">
        <v>418</v>
      </c>
      <c r="D78" s="11" t="n">
        <v>2014</v>
      </c>
      <c r="E78" s="11" t="s">
        <v>419</v>
      </c>
      <c r="F78" s="11" t="s">
        <v>421</v>
      </c>
      <c r="G78" s="1" t="n">
        <v>13.4</v>
      </c>
      <c r="H78" s="1" t="n">
        <v>567</v>
      </c>
      <c r="I78" s="11" t="n">
        <f aca="false">(G78+10) / (H78/1000)</f>
        <v>41.2698412698413</v>
      </c>
      <c r="J78" s="11" t="n">
        <v>8.6</v>
      </c>
      <c r="K78" s="11" t="s">
        <v>74</v>
      </c>
      <c r="L78" s="11" t="s">
        <v>140</v>
      </c>
      <c r="M78" s="11" t="s">
        <v>76</v>
      </c>
      <c r="N78" s="11" t="s">
        <v>50</v>
      </c>
      <c r="O78" s="11" t="s">
        <v>77</v>
      </c>
      <c r="P78" s="11" t="s">
        <v>51</v>
      </c>
      <c r="Q78" s="11" t="s">
        <v>78</v>
      </c>
      <c r="R78" s="11" t="n">
        <v>1.5</v>
      </c>
      <c r="S78" s="11" t="str">
        <f aca="false">IF(R78&gt;=2,"&gt; 2","&lt; 2")</f>
        <v>&lt; 2</v>
      </c>
      <c r="T78" s="11" t="n">
        <v>2012</v>
      </c>
      <c r="U78" s="29" t="n">
        <v>2</v>
      </c>
      <c r="V78" s="11" t="s">
        <v>106</v>
      </c>
      <c r="W78" s="11" t="n">
        <f aca="false">R78 *U78</f>
        <v>3</v>
      </c>
      <c r="X78" s="13" t="n">
        <v>279</v>
      </c>
      <c r="Y78" s="13" t="n">
        <v>38</v>
      </c>
      <c r="Z78" s="13" t="n">
        <f aca="false">Y78*SQRT(AA78)</f>
        <v>76</v>
      </c>
      <c r="AA78" s="11" t="n">
        <v>4</v>
      </c>
      <c r="AB78" s="13" t="n">
        <v>291</v>
      </c>
      <c r="AC78" s="13" t="n">
        <v>27</v>
      </c>
      <c r="AD78" s="13" t="n">
        <f aca="false">AC78*SQRT(AE78)</f>
        <v>54</v>
      </c>
      <c r="AE78" s="11" t="n">
        <v>4</v>
      </c>
      <c r="AF78" s="11" t="n">
        <f aca="false">LN(AB78/X78)</f>
        <v>0.0421114853501268</v>
      </c>
      <c r="AG78" s="11" t="n">
        <f aca="false">((AD78)^2/((AB78)^2 * AE78)) + ((Z78)^2/((X78)^2 * AA78))</f>
        <v>0.027159414098112</v>
      </c>
      <c r="AH78" s="11" t="n">
        <f aca="false">1/AG78</f>
        <v>36.8196455338672</v>
      </c>
      <c r="AI78" s="11" t="n">
        <f aca="false">AH78/10</f>
        <v>3.68196455338672</v>
      </c>
      <c r="AJ78" s="11" t="n">
        <f aca="false">AI78*AF78</f>
        <v>0.155052996349631</v>
      </c>
      <c r="AK78" s="11" t="s">
        <v>430</v>
      </c>
      <c r="AL78" s="11" t="s">
        <v>420</v>
      </c>
      <c r="AM78" s="11" t="s">
        <v>376</v>
      </c>
      <c r="AN78" s="11" t="s">
        <v>58</v>
      </c>
      <c r="AO78" s="11" t="s">
        <v>59</v>
      </c>
      <c r="AP78" s="11" t="s">
        <v>313</v>
      </c>
      <c r="AQ78" s="11" t="s">
        <v>143</v>
      </c>
    </row>
    <row r="79" customFormat="false" ht="13.8" hidden="false" customHeight="false" outlineLevel="0" collapsed="false">
      <c r="A79" s="11" t="s">
        <v>215</v>
      </c>
      <c r="B79" s="11" t="n">
        <v>15</v>
      </c>
      <c r="C79" s="11" t="s">
        <v>72</v>
      </c>
      <c r="D79" s="11" t="n">
        <v>2014</v>
      </c>
      <c r="E79" s="11" t="s">
        <v>101</v>
      </c>
      <c r="F79" s="11" t="s">
        <v>46</v>
      </c>
      <c r="G79" s="1" t="n">
        <v>16</v>
      </c>
      <c r="H79" s="1" t="n">
        <v>1150</v>
      </c>
      <c r="I79" s="11" t="n">
        <f aca="false">(G79+10) / (H79/1000)</f>
        <v>22.6086956521739</v>
      </c>
      <c r="J79" s="11" t="n">
        <v>7</v>
      </c>
      <c r="K79" s="11" t="s">
        <v>47</v>
      </c>
      <c r="L79" s="11" t="s">
        <v>140</v>
      </c>
      <c r="M79" s="11" t="s">
        <v>216</v>
      </c>
      <c r="N79" s="11" t="s">
        <v>77</v>
      </c>
      <c r="O79" s="11" t="s">
        <v>50</v>
      </c>
      <c r="P79" s="11" t="s">
        <v>51</v>
      </c>
      <c r="Q79" s="11" t="s">
        <v>78</v>
      </c>
      <c r="R79" s="11" t="n">
        <v>2</v>
      </c>
      <c r="S79" s="11" t="str">
        <f aca="false">IF(R79&gt;=2,"&gt; 2","&lt; 2")</f>
        <v>&gt; 2</v>
      </c>
      <c r="T79" s="11" t="s">
        <v>217</v>
      </c>
      <c r="U79" s="29" t="n">
        <v>2</v>
      </c>
      <c r="V79" s="11" t="s">
        <v>106</v>
      </c>
      <c r="W79" s="11" t="n">
        <f aca="false">R79 *U79</f>
        <v>4</v>
      </c>
      <c r="X79" s="13" t="n">
        <v>44.08</v>
      </c>
      <c r="Y79" s="13" t="n">
        <v>14.6</v>
      </c>
      <c r="Z79" s="13" t="n">
        <f aca="false">Y79*SQRT(AA79)</f>
        <v>32.6465924714969</v>
      </c>
      <c r="AA79" s="11" t="n">
        <v>5</v>
      </c>
      <c r="AB79" s="13" t="n">
        <v>45.38</v>
      </c>
      <c r="AC79" s="13" t="n">
        <v>10.74</v>
      </c>
      <c r="AD79" s="13" t="n">
        <f aca="false">AC79*SQRT(AE79)</f>
        <v>24.0153700783477</v>
      </c>
      <c r="AE79" s="11" t="n">
        <v>5</v>
      </c>
      <c r="AF79" s="11" t="n">
        <f aca="false">LN(AB79/X79)</f>
        <v>0.0290653145070367</v>
      </c>
      <c r="AG79" s="11" t="n">
        <f aca="false">((AD79)^2/((AB79)^2 * AE79)) + ((Z79)^2/((X79)^2 * AA79))</f>
        <v>0.165715825896112</v>
      </c>
      <c r="AH79" s="11" t="n">
        <f aca="false">1/AG79</f>
        <v>6.03442667344822</v>
      </c>
      <c r="AI79" s="11" t="n">
        <f aca="false">AH79/6</f>
        <v>1.00573777890804</v>
      </c>
      <c r="AJ79" s="11" t="n">
        <f aca="false">AI79*AF79</f>
        <v>0.0292320848555707</v>
      </c>
      <c r="AK79" s="11" t="s">
        <v>431</v>
      </c>
      <c r="AL79" s="11" t="s">
        <v>432</v>
      </c>
      <c r="AM79" s="11" t="s">
        <v>376</v>
      </c>
      <c r="AN79" s="11" t="s">
        <v>58</v>
      </c>
      <c r="AO79" s="11" t="s">
        <v>93</v>
      </c>
      <c r="AP79" s="11" t="s">
        <v>191</v>
      </c>
      <c r="AQ79" s="11" t="s">
        <v>218</v>
      </c>
    </row>
    <row r="80" customFormat="false" ht="13.8" hidden="false" customHeight="false" outlineLevel="0" collapsed="false">
      <c r="A80" s="11" t="s">
        <v>215</v>
      </c>
      <c r="B80" s="11" t="n">
        <v>15</v>
      </c>
      <c r="C80" s="11" t="s">
        <v>72</v>
      </c>
      <c r="D80" s="11" t="n">
        <v>2014</v>
      </c>
      <c r="E80" s="11" t="s">
        <v>101</v>
      </c>
      <c r="F80" s="11" t="s">
        <v>110</v>
      </c>
      <c r="G80" s="1" t="n">
        <v>16</v>
      </c>
      <c r="H80" s="1" t="n">
        <v>1150</v>
      </c>
      <c r="I80" s="11" t="n">
        <f aca="false">(G80+10) / (H80/1000)</f>
        <v>22.6086956521739</v>
      </c>
      <c r="J80" s="11" t="n">
        <v>7</v>
      </c>
      <c r="K80" s="11" t="s">
        <v>47</v>
      </c>
      <c r="L80" s="11" t="s">
        <v>140</v>
      </c>
      <c r="M80" s="11" t="s">
        <v>216</v>
      </c>
      <c r="N80" s="11" t="s">
        <v>77</v>
      </c>
      <c r="O80" s="11" t="s">
        <v>50</v>
      </c>
      <c r="P80" s="11" t="s">
        <v>51</v>
      </c>
      <c r="Q80" s="11" t="s">
        <v>78</v>
      </c>
      <c r="R80" s="11" t="n">
        <v>2</v>
      </c>
      <c r="S80" s="11" t="str">
        <f aca="false">IF(R80&gt;=2,"&gt; 2","&lt; 2")</f>
        <v>&gt; 2</v>
      </c>
      <c r="T80" s="11" t="s">
        <v>217</v>
      </c>
      <c r="U80" s="29" t="n">
        <v>2</v>
      </c>
      <c r="V80" s="11" t="s">
        <v>106</v>
      </c>
      <c r="W80" s="11" t="n">
        <f aca="false">R80 *U80</f>
        <v>4</v>
      </c>
      <c r="X80" s="13" t="n">
        <v>48.97</v>
      </c>
      <c r="Y80" s="13" t="n">
        <v>13.51</v>
      </c>
      <c r="Z80" s="13" t="n">
        <f aca="false">Y80*SQRT(AA80)</f>
        <v>30.2092783760222</v>
      </c>
      <c r="AA80" s="11" t="n">
        <v>5</v>
      </c>
      <c r="AB80" s="13" t="n">
        <v>41.98</v>
      </c>
      <c r="AC80" s="13" t="n">
        <v>7.85</v>
      </c>
      <c r="AD80" s="13" t="n">
        <f aca="false">AC80*SQRT(AE80)</f>
        <v>17.5531336233733</v>
      </c>
      <c r="AE80" s="11" t="n">
        <v>5</v>
      </c>
      <c r="AF80" s="11" t="n">
        <f aca="false">LN(AB80/X80)</f>
        <v>-0.154014551321739</v>
      </c>
      <c r="AG80" s="11" t="n">
        <f aca="false">((AD80)^2/((AB80)^2 * AE80)) + ((Z80)^2/((X80)^2 * AA80))</f>
        <v>0.111078220314183</v>
      </c>
      <c r="AH80" s="11" t="n">
        <f aca="false">1/AG80</f>
        <v>9.00266494342019</v>
      </c>
      <c r="AI80" s="11" t="n">
        <f aca="false">AH80/6</f>
        <v>1.5004441572367</v>
      </c>
      <c r="AJ80" s="11" t="n">
        <f aca="false">AI80*AF80</f>
        <v>-0.231090233660135</v>
      </c>
      <c r="AK80" s="11" t="s">
        <v>431</v>
      </c>
      <c r="AL80" s="11" t="s">
        <v>432</v>
      </c>
      <c r="AM80" s="11" t="s">
        <v>376</v>
      </c>
      <c r="AN80" s="11" t="s">
        <v>58</v>
      </c>
      <c r="AO80" s="11" t="s">
        <v>93</v>
      </c>
      <c r="AP80" s="11" t="s">
        <v>191</v>
      </c>
      <c r="AQ80" s="11" t="s">
        <v>218</v>
      </c>
    </row>
    <row r="81" customFormat="false" ht="13.8" hidden="false" customHeight="false" outlineLevel="0" collapsed="false">
      <c r="A81" s="11" t="s">
        <v>215</v>
      </c>
      <c r="B81" s="11" t="n">
        <v>15</v>
      </c>
      <c r="C81" s="11" t="s">
        <v>72</v>
      </c>
      <c r="D81" s="11" t="n">
        <v>2014</v>
      </c>
      <c r="E81" s="11" t="s">
        <v>101</v>
      </c>
      <c r="F81" s="11" t="s">
        <v>46</v>
      </c>
      <c r="G81" s="1" t="n">
        <v>16</v>
      </c>
      <c r="H81" s="1" t="n">
        <v>1150</v>
      </c>
      <c r="I81" s="11" t="n">
        <f aca="false">(G81+10) / (H81/1000)</f>
        <v>22.6086956521739</v>
      </c>
      <c r="J81" s="11" t="n">
        <v>7</v>
      </c>
      <c r="K81" s="11" t="s">
        <v>47</v>
      </c>
      <c r="L81" s="11" t="s">
        <v>140</v>
      </c>
      <c r="M81" s="11" t="s">
        <v>216</v>
      </c>
      <c r="N81" s="11" t="s">
        <v>77</v>
      </c>
      <c r="O81" s="11" t="s">
        <v>50</v>
      </c>
      <c r="P81" s="11" t="s">
        <v>51</v>
      </c>
      <c r="Q81" s="11" t="s">
        <v>78</v>
      </c>
      <c r="R81" s="11" t="n">
        <v>2</v>
      </c>
      <c r="S81" s="11" t="str">
        <f aca="false">IF(R81&gt;=2,"&gt; 2","&lt; 2")</f>
        <v>&gt; 2</v>
      </c>
      <c r="T81" s="11" t="s">
        <v>219</v>
      </c>
      <c r="U81" s="29" t="n">
        <v>2</v>
      </c>
      <c r="V81" s="11" t="s">
        <v>106</v>
      </c>
      <c r="W81" s="11" t="n">
        <f aca="false">R81 *U81</f>
        <v>4</v>
      </c>
      <c r="X81" s="13" t="n">
        <v>59.76</v>
      </c>
      <c r="Y81" s="13" t="n">
        <v>6.24</v>
      </c>
      <c r="Z81" s="13" t="n">
        <f aca="false">Y81*SQRT(AA81)</f>
        <v>13.9530641795987</v>
      </c>
      <c r="AA81" s="11" t="n">
        <v>5</v>
      </c>
      <c r="AB81" s="13" t="n">
        <v>63.48</v>
      </c>
      <c r="AC81" s="13" t="n">
        <v>7.5</v>
      </c>
      <c r="AD81" s="13" t="n">
        <f aca="false">AC81*SQRT(AE81)</f>
        <v>16.7705098312484</v>
      </c>
      <c r="AE81" s="11" t="n">
        <v>5</v>
      </c>
      <c r="AF81" s="11" t="n">
        <f aca="false">LN(AB81/X81)</f>
        <v>0.0603883548336464</v>
      </c>
      <c r="AG81" s="11" t="n">
        <f aca="false">((AD81)^2/((AB81)^2 * AE81)) + ((Z81)^2/((X81)^2 * AA81))</f>
        <v>0.0248618694232934</v>
      </c>
      <c r="AH81" s="11" t="n">
        <f aca="false">1/AG81</f>
        <v>40.2222368307947</v>
      </c>
      <c r="AI81" s="11" t="n">
        <f aca="false">AH81/6</f>
        <v>6.70370613846578</v>
      </c>
      <c r="AJ81" s="11" t="n">
        <f aca="false">AI81*AF81</f>
        <v>0.404825784990165</v>
      </c>
      <c r="AK81" s="11" t="s">
        <v>431</v>
      </c>
      <c r="AL81" s="11" t="s">
        <v>432</v>
      </c>
      <c r="AM81" s="11" t="s">
        <v>376</v>
      </c>
      <c r="AN81" s="11" t="s">
        <v>58</v>
      </c>
      <c r="AO81" s="11" t="s">
        <v>93</v>
      </c>
      <c r="AP81" s="11" t="s">
        <v>191</v>
      </c>
      <c r="AQ81" s="11" t="s">
        <v>218</v>
      </c>
    </row>
    <row r="82" customFormat="false" ht="13.8" hidden="false" customHeight="false" outlineLevel="0" collapsed="false">
      <c r="A82" s="11" t="s">
        <v>215</v>
      </c>
      <c r="B82" s="11" t="n">
        <v>15</v>
      </c>
      <c r="C82" s="11" t="s">
        <v>72</v>
      </c>
      <c r="D82" s="11" t="n">
        <v>2014</v>
      </c>
      <c r="E82" s="11" t="s">
        <v>101</v>
      </c>
      <c r="F82" s="11" t="s">
        <v>110</v>
      </c>
      <c r="G82" s="1" t="n">
        <v>16</v>
      </c>
      <c r="H82" s="1" t="n">
        <v>1150</v>
      </c>
      <c r="I82" s="11" t="n">
        <f aca="false">(G82+10) / (H82/1000)</f>
        <v>22.6086956521739</v>
      </c>
      <c r="J82" s="11" t="n">
        <v>7</v>
      </c>
      <c r="K82" s="11" t="s">
        <v>47</v>
      </c>
      <c r="L82" s="11" t="s">
        <v>140</v>
      </c>
      <c r="M82" s="11" t="s">
        <v>216</v>
      </c>
      <c r="N82" s="11" t="s">
        <v>77</v>
      </c>
      <c r="O82" s="11" t="s">
        <v>50</v>
      </c>
      <c r="P82" s="11" t="s">
        <v>51</v>
      </c>
      <c r="Q82" s="11" t="s">
        <v>78</v>
      </c>
      <c r="R82" s="11" t="n">
        <v>2</v>
      </c>
      <c r="S82" s="11" t="str">
        <f aca="false">IF(R82&gt;=2,"&gt; 2","&lt; 2")</f>
        <v>&gt; 2</v>
      </c>
      <c r="T82" s="11" t="s">
        <v>219</v>
      </c>
      <c r="U82" s="29" t="n">
        <v>2</v>
      </c>
      <c r="V82" s="11" t="s">
        <v>106</v>
      </c>
      <c r="W82" s="11" t="n">
        <f aca="false">R82 *U82</f>
        <v>4</v>
      </c>
      <c r="X82" s="13" t="n">
        <v>81.78</v>
      </c>
      <c r="Y82" s="13" t="n">
        <v>8.11</v>
      </c>
      <c r="Z82" s="13" t="n">
        <f aca="false">Y82*SQRT(AA82)</f>
        <v>18.1345112975233</v>
      </c>
      <c r="AA82" s="11" t="n">
        <v>5</v>
      </c>
      <c r="AB82" s="13" t="n">
        <v>79.31</v>
      </c>
      <c r="AC82" s="13" t="n">
        <v>11.32</v>
      </c>
      <c r="AD82" s="13" t="n">
        <f aca="false">AC82*SQRT(AE82)</f>
        <v>25.3122895052976</v>
      </c>
      <c r="AE82" s="11" t="n">
        <v>5</v>
      </c>
      <c r="AF82" s="11" t="n">
        <f aca="false">LN(AB82/X82)</f>
        <v>-0.0306684908412679</v>
      </c>
      <c r="AG82" s="11" t="n">
        <f aca="false">((AD82)^2/((AB82)^2 * AE82)) + ((Z82)^2/((X82)^2 * AA82))</f>
        <v>0.0302065457240316</v>
      </c>
      <c r="AH82" s="11" t="n">
        <f aca="false">1/AG82</f>
        <v>33.1054073225071</v>
      </c>
      <c r="AI82" s="11" t="n">
        <f aca="false">AH82/6</f>
        <v>5.51756788708451</v>
      </c>
      <c r="AJ82" s="11" t="n">
        <f aca="false">AI82*AF82</f>
        <v>-0.169215480211125</v>
      </c>
      <c r="AK82" s="11" t="s">
        <v>431</v>
      </c>
      <c r="AL82" s="11" t="s">
        <v>432</v>
      </c>
      <c r="AM82" s="11" t="s">
        <v>376</v>
      </c>
      <c r="AN82" s="11" t="s">
        <v>58</v>
      </c>
      <c r="AO82" s="11" t="s">
        <v>93</v>
      </c>
      <c r="AP82" s="11" t="s">
        <v>191</v>
      </c>
      <c r="AQ82" s="11" t="s">
        <v>218</v>
      </c>
    </row>
    <row r="83" customFormat="false" ht="13.8" hidden="false" customHeight="false" outlineLevel="0" collapsed="false">
      <c r="A83" s="11" t="s">
        <v>215</v>
      </c>
      <c r="B83" s="11" t="n">
        <v>15</v>
      </c>
      <c r="C83" s="11" t="s">
        <v>72</v>
      </c>
      <c r="D83" s="11" t="n">
        <v>2014</v>
      </c>
      <c r="E83" s="11" t="s">
        <v>101</v>
      </c>
      <c r="F83" s="11" t="s">
        <v>46</v>
      </c>
      <c r="G83" s="1" t="n">
        <v>16</v>
      </c>
      <c r="H83" s="1" t="n">
        <v>1150</v>
      </c>
      <c r="I83" s="11" t="n">
        <f aca="false">(G83+10) / (H83/1000)</f>
        <v>22.6086956521739</v>
      </c>
      <c r="J83" s="11" t="n">
        <v>7</v>
      </c>
      <c r="K83" s="11" t="s">
        <v>47</v>
      </c>
      <c r="L83" s="11" t="s">
        <v>140</v>
      </c>
      <c r="M83" s="11" t="s">
        <v>216</v>
      </c>
      <c r="N83" s="11" t="s">
        <v>77</v>
      </c>
      <c r="O83" s="11" t="s">
        <v>50</v>
      </c>
      <c r="P83" s="11" t="s">
        <v>51</v>
      </c>
      <c r="Q83" s="11" t="s">
        <v>78</v>
      </c>
      <c r="R83" s="11" t="n">
        <v>2</v>
      </c>
      <c r="S83" s="11" t="str">
        <f aca="false">IF(R83&gt;=2,"&gt; 2","&lt; 2")</f>
        <v>&gt; 2</v>
      </c>
      <c r="T83" s="11" t="s">
        <v>220</v>
      </c>
      <c r="U83" s="29" t="n">
        <v>2</v>
      </c>
      <c r="V83" s="11" t="s">
        <v>106</v>
      </c>
      <c r="W83" s="11" t="n">
        <f aca="false">R83 *U83</f>
        <v>4</v>
      </c>
      <c r="X83" s="13" t="n">
        <v>131.15</v>
      </c>
      <c r="Y83" s="13" t="n">
        <v>14.06</v>
      </c>
      <c r="Z83" s="13" t="n">
        <f aca="false">Y83*SQRT(AA83)</f>
        <v>31.439115763647</v>
      </c>
      <c r="AA83" s="11" t="n">
        <v>5</v>
      </c>
      <c r="AB83" s="13" t="n">
        <v>136.24</v>
      </c>
      <c r="AC83" s="13" t="n">
        <v>6.27</v>
      </c>
      <c r="AD83" s="13" t="n">
        <f aca="false">AC83*SQRT(AE83)</f>
        <v>14.0201462189237</v>
      </c>
      <c r="AE83" s="11" t="n">
        <v>5</v>
      </c>
      <c r="AF83" s="11" t="n">
        <f aca="false">LN(AB83/X83)</f>
        <v>0.0380763300415502</v>
      </c>
      <c r="AG83" s="11" t="n">
        <f aca="false">((AD83)^2/((AB83)^2 * AE83)) + ((Z83)^2/((X83)^2 * AA83))</f>
        <v>0.0136110163617064</v>
      </c>
      <c r="AH83" s="11" t="n">
        <f aca="false">1/AG83</f>
        <v>73.4698991923503</v>
      </c>
      <c r="AI83" s="11" t="n">
        <f aca="false">AH83/6</f>
        <v>12.2449831987251</v>
      </c>
      <c r="AJ83" s="11" t="n">
        <f aca="false">AI83*AF83</f>
        <v>0.466244021627894</v>
      </c>
      <c r="AK83" s="11" t="s">
        <v>431</v>
      </c>
      <c r="AL83" s="11" t="s">
        <v>432</v>
      </c>
      <c r="AM83" s="11" t="s">
        <v>376</v>
      </c>
      <c r="AN83" s="11" t="s">
        <v>58</v>
      </c>
      <c r="AO83" s="11" t="s">
        <v>93</v>
      </c>
      <c r="AP83" s="11" t="s">
        <v>191</v>
      </c>
      <c r="AQ83" s="11" t="s">
        <v>218</v>
      </c>
    </row>
    <row r="84" customFormat="false" ht="13.8" hidden="false" customHeight="false" outlineLevel="0" collapsed="false">
      <c r="A84" s="11" t="s">
        <v>215</v>
      </c>
      <c r="B84" s="11" t="n">
        <v>15</v>
      </c>
      <c r="C84" s="11" t="s">
        <v>72</v>
      </c>
      <c r="D84" s="11" t="n">
        <v>2014</v>
      </c>
      <c r="E84" s="11" t="s">
        <v>101</v>
      </c>
      <c r="F84" s="11" t="s">
        <v>110</v>
      </c>
      <c r="G84" s="1" t="n">
        <v>16</v>
      </c>
      <c r="H84" s="1" t="n">
        <v>1150</v>
      </c>
      <c r="I84" s="11" t="n">
        <f aca="false">(G84+10) / (H84/1000)</f>
        <v>22.6086956521739</v>
      </c>
      <c r="J84" s="11" t="n">
        <v>7</v>
      </c>
      <c r="K84" s="11" t="s">
        <v>47</v>
      </c>
      <c r="L84" s="11" t="s">
        <v>140</v>
      </c>
      <c r="M84" s="11" t="s">
        <v>216</v>
      </c>
      <c r="N84" s="11" t="s">
        <v>77</v>
      </c>
      <c r="O84" s="11" t="s">
        <v>50</v>
      </c>
      <c r="P84" s="11" t="s">
        <v>51</v>
      </c>
      <c r="Q84" s="11" t="s">
        <v>78</v>
      </c>
      <c r="R84" s="11" t="n">
        <v>2</v>
      </c>
      <c r="S84" s="11" t="str">
        <f aca="false">IF(R84&gt;=2,"&gt; 2","&lt; 2")</f>
        <v>&gt; 2</v>
      </c>
      <c r="T84" s="11" t="s">
        <v>220</v>
      </c>
      <c r="U84" s="29" t="n">
        <v>2</v>
      </c>
      <c r="V84" s="11" t="s">
        <v>106</v>
      </c>
      <c r="W84" s="11" t="n">
        <f aca="false">R84 *U84</f>
        <v>4</v>
      </c>
      <c r="X84" s="13" t="n">
        <v>162.49</v>
      </c>
      <c r="Y84" s="13" t="n">
        <v>15.98</v>
      </c>
      <c r="Z84" s="13" t="n">
        <f aca="false">Y84*SQRT(AA84)</f>
        <v>35.7323662804466</v>
      </c>
      <c r="AA84" s="11" t="n">
        <v>5</v>
      </c>
      <c r="AB84" s="13" t="n">
        <v>149.77</v>
      </c>
      <c r="AC84" s="13" t="n">
        <v>10.85</v>
      </c>
      <c r="AD84" s="13" t="n">
        <f aca="false">AC84*SQRT(AE84)</f>
        <v>24.2613375558727</v>
      </c>
      <c r="AE84" s="11" t="n">
        <v>5</v>
      </c>
      <c r="AF84" s="11" t="n">
        <f aca="false">LN(AB84/X84)</f>
        <v>-0.0815156774103807</v>
      </c>
      <c r="AG84" s="11" t="n">
        <f aca="false">((AD84)^2/((AB84)^2 * AE84)) + ((Z84)^2/((X84)^2 * AA84))</f>
        <v>0.0149198365684964</v>
      </c>
      <c r="AH84" s="11" t="n">
        <f aca="false">1/AG84</f>
        <v>67.0248628668979</v>
      </c>
      <c r="AI84" s="11" t="n">
        <f aca="false">AH84/6</f>
        <v>11.1708104778163</v>
      </c>
      <c r="AJ84" s="11" t="n">
        <f aca="false">AI84*AF84</f>
        <v>-0.910596183322174</v>
      </c>
      <c r="AK84" s="11" t="s">
        <v>431</v>
      </c>
      <c r="AL84" s="11" t="s">
        <v>432</v>
      </c>
      <c r="AM84" s="11" t="s">
        <v>376</v>
      </c>
      <c r="AN84" s="11" t="s">
        <v>58</v>
      </c>
      <c r="AO84" s="11" t="s">
        <v>93</v>
      </c>
      <c r="AP84" s="11" t="s">
        <v>191</v>
      </c>
      <c r="AQ84" s="11" t="s">
        <v>218</v>
      </c>
    </row>
    <row r="85" customFormat="false" ht="13.8" hidden="false" customHeight="false" outlineLevel="0" collapsed="false">
      <c r="A85" s="11" t="s">
        <v>433</v>
      </c>
      <c r="B85" s="11" t="n">
        <v>18</v>
      </c>
      <c r="C85" s="11" t="s">
        <v>434</v>
      </c>
      <c r="D85" s="11" t="n">
        <v>2008</v>
      </c>
      <c r="E85" s="11" t="s">
        <v>435</v>
      </c>
      <c r="F85" s="11" t="s">
        <v>436</v>
      </c>
      <c r="G85" s="1" t="n">
        <v>5</v>
      </c>
      <c r="H85" s="1" t="n">
        <v>400</v>
      </c>
      <c r="I85" s="11" t="n">
        <f aca="false">(G85+10) / (H85/1000)</f>
        <v>37.5</v>
      </c>
      <c r="J85" s="11" t="n">
        <v>6.8</v>
      </c>
      <c r="K85" s="1" t="s">
        <v>47</v>
      </c>
      <c r="L85" s="11" t="s">
        <v>75</v>
      </c>
      <c r="M85" s="11" t="s">
        <v>76</v>
      </c>
      <c r="N85" s="11" t="s">
        <v>77</v>
      </c>
      <c r="O85" s="11" t="s">
        <v>77</v>
      </c>
      <c r="P85" s="11" t="s">
        <v>198</v>
      </c>
      <c r="Q85" s="11" t="s">
        <v>198</v>
      </c>
      <c r="R85" s="11" t="n">
        <v>11</v>
      </c>
      <c r="S85" s="11" t="str">
        <f aca="false">IF(R85&gt;=2,"&gt; 2","&lt; 2")</f>
        <v>&gt; 2</v>
      </c>
      <c r="T85" s="11" t="s">
        <v>437</v>
      </c>
      <c r="U85" s="29" t="n">
        <v>1.23</v>
      </c>
      <c r="V85" s="11" t="s">
        <v>106</v>
      </c>
      <c r="W85" s="11" t="n">
        <f aca="false">R85 *U85</f>
        <v>13.53</v>
      </c>
      <c r="X85" s="13" t="n">
        <v>0.4</v>
      </c>
      <c r="Y85" s="13" t="n">
        <v>0.04</v>
      </c>
      <c r="Z85" s="13" t="n">
        <f aca="false">Y85*SQRT(AA85)</f>
        <v>0.08</v>
      </c>
      <c r="AA85" s="11" t="n">
        <v>4</v>
      </c>
      <c r="AB85" s="13" t="n">
        <v>2.04</v>
      </c>
      <c r="AC85" s="13" t="n">
        <v>0.16</v>
      </c>
      <c r="AD85" s="13" t="n">
        <f aca="false">AC85*SQRT(AE85)</f>
        <v>0.32</v>
      </c>
      <c r="AE85" s="11" t="n">
        <v>4</v>
      </c>
      <c r="AF85" s="11" t="n">
        <f aca="false">LN(AB85/X85)</f>
        <v>1.62924053973028</v>
      </c>
      <c r="AG85" s="11" t="n">
        <f aca="false">((AD85)^2/((AB85)^2 * AE85)) + ((Z85)^2/((X85)^2 * AA85))</f>
        <v>0.0161514801999231</v>
      </c>
      <c r="AH85" s="11" t="n">
        <f aca="false">1/AG85</f>
        <v>61.9138300404666</v>
      </c>
      <c r="AI85" s="11" t="n">
        <f aca="false">AH85/48</f>
        <v>1.28987145917639</v>
      </c>
      <c r="AJ85" s="11" t="n">
        <f aca="false">AI85*AF85</f>
        <v>2.10151087233123</v>
      </c>
      <c r="AK85" s="11" t="s">
        <v>438</v>
      </c>
      <c r="AL85" s="31" t="s">
        <v>439</v>
      </c>
      <c r="AM85" s="11" t="s">
        <v>376</v>
      </c>
      <c r="AN85" s="11" t="s">
        <v>257</v>
      </c>
      <c r="AO85" s="11" t="s">
        <v>93</v>
      </c>
      <c r="AP85" s="11" t="s">
        <v>440</v>
      </c>
      <c r="AQ85" s="11" t="s">
        <v>210</v>
      </c>
    </row>
    <row r="86" customFormat="false" ht="13.8" hidden="false" customHeight="false" outlineLevel="0" collapsed="false">
      <c r="A86" s="11" t="s">
        <v>433</v>
      </c>
      <c r="B86" s="11" t="n">
        <v>18</v>
      </c>
      <c r="C86" s="11" t="s">
        <v>434</v>
      </c>
      <c r="D86" s="11" t="n">
        <v>2008</v>
      </c>
      <c r="E86" s="11" t="s">
        <v>435</v>
      </c>
      <c r="F86" s="11" t="s">
        <v>441</v>
      </c>
      <c r="G86" s="1" t="n">
        <v>5</v>
      </c>
      <c r="H86" s="1" t="n">
        <v>400</v>
      </c>
      <c r="I86" s="11" t="n">
        <f aca="false">(G86+10) / (H86/1000)</f>
        <v>37.5</v>
      </c>
      <c r="J86" s="11" t="n">
        <v>6.8</v>
      </c>
      <c r="K86" s="1" t="s">
        <v>47</v>
      </c>
      <c r="L86" s="11" t="s">
        <v>75</v>
      </c>
      <c r="M86" s="11" t="s">
        <v>76</v>
      </c>
      <c r="N86" s="11" t="s">
        <v>77</v>
      </c>
      <c r="O86" s="11" t="s">
        <v>77</v>
      </c>
      <c r="P86" s="11" t="s">
        <v>198</v>
      </c>
      <c r="Q86" s="11" t="s">
        <v>198</v>
      </c>
      <c r="R86" s="11" t="n">
        <v>10</v>
      </c>
      <c r="S86" s="11" t="str">
        <f aca="false">IF(R86&gt;=2,"&gt; 2","&lt; 2")</f>
        <v>&gt; 2</v>
      </c>
      <c r="T86" s="11" t="s">
        <v>437</v>
      </c>
      <c r="U86" s="29" t="n">
        <v>1.23</v>
      </c>
      <c r="V86" s="11" t="s">
        <v>106</v>
      </c>
      <c r="W86" s="11" t="n">
        <f aca="false">R86 *U86</f>
        <v>12.3</v>
      </c>
      <c r="X86" s="13" t="n">
        <v>1.54</v>
      </c>
      <c r="Y86" s="13" t="n">
        <v>0.11</v>
      </c>
      <c r="Z86" s="13" t="n">
        <f aca="false">Y86*SQRT(AA86)</f>
        <v>0.22</v>
      </c>
      <c r="AA86" s="11" t="n">
        <v>4</v>
      </c>
      <c r="AB86" s="13" t="n">
        <v>4.75</v>
      </c>
      <c r="AC86" s="13" t="n">
        <v>0.32</v>
      </c>
      <c r="AD86" s="13" t="n">
        <f aca="false">AC86*SQRT(AE86)</f>
        <v>0.64</v>
      </c>
      <c r="AE86" s="11" t="n">
        <v>4</v>
      </c>
      <c r="AF86" s="11" t="n">
        <f aca="false">LN(AB86/X86)</f>
        <v>1.12636220162101</v>
      </c>
      <c r="AG86" s="11" t="n">
        <f aca="false">((AD86)^2/((AB86)^2 * AE86)) + ((Z86)^2/((X86)^2 * AA86))</f>
        <v>0.00964054497145118</v>
      </c>
      <c r="AH86" s="11" t="n">
        <f aca="false">1/AG86</f>
        <v>103.728575818206</v>
      </c>
      <c r="AI86" s="11" t="n">
        <f aca="false">AH86/48</f>
        <v>2.16101199621263</v>
      </c>
      <c r="AJ86" s="11" t="n">
        <f aca="false">AI86*AF86</f>
        <v>2.43408222978347</v>
      </c>
      <c r="AK86" s="11" t="s">
        <v>438</v>
      </c>
      <c r="AL86" s="31" t="s">
        <v>439</v>
      </c>
      <c r="AM86" s="11" t="s">
        <v>376</v>
      </c>
      <c r="AN86" s="11" t="s">
        <v>257</v>
      </c>
      <c r="AO86" s="11" t="s">
        <v>93</v>
      </c>
      <c r="AP86" s="11" t="s">
        <v>440</v>
      </c>
      <c r="AQ86" s="11" t="s">
        <v>210</v>
      </c>
    </row>
    <row r="87" customFormat="false" ht="13.8" hidden="false" customHeight="false" outlineLevel="0" collapsed="false">
      <c r="A87" s="11" t="s">
        <v>433</v>
      </c>
      <c r="B87" s="11" t="n">
        <v>18</v>
      </c>
      <c r="C87" s="11" t="s">
        <v>434</v>
      </c>
      <c r="D87" s="11" t="n">
        <v>2008</v>
      </c>
      <c r="E87" s="11" t="s">
        <v>435</v>
      </c>
      <c r="F87" s="11" t="s">
        <v>442</v>
      </c>
      <c r="G87" s="1" t="n">
        <v>5</v>
      </c>
      <c r="H87" s="1" t="n">
        <v>400</v>
      </c>
      <c r="I87" s="11" t="n">
        <f aca="false">(G87+10) / (H87/1000)</f>
        <v>37.5</v>
      </c>
      <c r="J87" s="11" t="n">
        <v>6.8</v>
      </c>
      <c r="K87" s="1" t="s">
        <v>47</v>
      </c>
      <c r="L87" s="11" t="s">
        <v>75</v>
      </c>
      <c r="M87" s="11" t="s">
        <v>76</v>
      </c>
      <c r="N87" s="11" t="s">
        <v>77</v>
      </c>
      <c r="O87" s="11" t="s">
        <v>77</v>
      </c>
      <c r="P87" s="11" t="s">
        <v>198</v>
      </c>
      <c r="Q87" s="11" t="s">
        <v>198</v>
      </c>
      <c r="R87" s="11" t="n">
        <v>10</v>
      </c>
      <c r="S87" s="11" t="str">
        <f aca="false">IF(R87&gt;=2,"&gt; 2","&lt; 2")</f>
        <v>&gt; 2</v>
      </c>
      <c r="T87" s="11" t="s">
        <v>437</v>
      </c>
      <c r="U87" s="29" t="n">
        <v>1.23</v>
      </c>
      <c r="V87" s="11" t="s">
        <v>106</v>
      </c>
      <c r="W87" s="11" t="n">
        <f aca="false">R87 *U87</f>
        <v>12.3</v>
      </c>
      <c r="X87" s="13" t="n">
        <v>3</v>
      </c>
      <c r="Y87" s="13" t="n">
        <v>0.1</v>
      </c>
      <c r="Z87" s="13" t="n">
        <f aca="false">Y87*SQRT(AA87)</f>
        <v>0.2</v>
      </c>
      <c r="AA87" s="11" t="n">
        <v>4</v>
      </c>
      <c r="AB87" s="13" t="n">
        <v>4.7</v>
      </c>
      <c r="AC87" s="13" t="n">
        <v>0.12</v>
      </c>
      <c r="AD87" s="13" t="n">
        <f aca="false">AC87*SQRT(AE87)</f>
        <v>0.24</v>
      </c>
      <c r="AE87" s="11" t="n">
        <v>4</v>
      </c>
      <c r="AF87" s="11" t="n">
        <f aca="false">LN(AB87/X87)</f>
        <v>0.448950220047903</v>
      </c>
      <c r="AG87" s="11" t="n">
        <f aca="false">((AD87)^2/((AB87)^2 * AE87)) + ((Z87)^2/((X87)^2 * AA87))</f>
        <v>0.00176298978924601</v>
      </c>
      <c r="AH87" s="11" t="n">
        <f aca="false">1/AG87</f>
        <v>567.218259629103</v>
      </c>
      <c r="AI87" s="11" t="n">
        <f aca="false">AH87/48</f>
        <v>11.8170470756063</v>
      </c>
      <c r="AJ87" s="11" t="n">
        <f aca="false">AI87*AF87</f>
        <v>5.30526588490988</v>
      </c>
      <c r="AK87" s="11" t="s">
        <v>438</v>
      </c>
      <c r="AL87" s="31" t="s">
        <v>439</v>
      </c>
      <c r="AM87" s="11" t="s">
        <v>376</v>
      </c>
      <c r="AN87" s="11" t="s">
        <v>257</v>
      </c>
      <c r="AO87" s="11" t="s">
        <v>93</v>
      </c>
      <c r="AP87" s="11" t="s">
        <v>440</v>
      </c>
      <c r="AQ87" s="11" t="s">
        <v>210</v>
      </c>
    </row>
    <row r="88" customFormat="false" ht="13.8" hidden="false" customHeight="false" outlineLevel="0" collapsed="false">
      <c r="A88" s="11" t="s">
        <v>433</v>
      </c>
      <c r="B88" s="11" t="n">
        <v>18</v>
      </c>
      <c r="C88" s="11" t="s">
        <v>434</v>
      </c>
      <c r="D88" s="11" t="n">
        <v>2008</v>
      </c>
      <c r="E88" s="11" t="s">
        <v>435</v>
      </c>
      <c r="F88" s="11" t="s">
        <v>436</v>
      </c>
      <c r="G88" s="1" t="n">
        <v>5</v>
      </c>
      <c r="H88" s="1" t="n">
        <v>400</v>
      </c>
      <c r="I88" s="11" t="n">
        <f aca="false">(G88+10) / (H88/1000)</f>
        <v>37.5</v>
      </c>
      <c r="J88" s="11" t="n">
        <v>6.8</v>
      </c>
      <c r="K88" s="1" t="s">
        <v>47</v>
      </c>
      <c r="L88" s="11" t="s">
        <v>75</v>
      </c>
      <c r="M88" s="11" t="s">
        <v>76</v>
      </c>
      <c r="N88" s="11" t="s">
        <v>77</v>
      </c>
      <c r="O88" s="11" t="s">
        <v>77</v>
      </c>
      <c r="P88" s="11" t="s">
        <v>198</v>
      </c>
      <c r="Q88" s="11" t="s">
        <v>198</v>
      </c>
      <c r="R88" s="11" t="n">
        <v>11</v>
      </c>
      <c r="S88" s="11" t="str">
        <f aca="false">IF(R88&gt;=2,"&gt; 2","&lt; 2")</f>
        <v>&gt; 2</v>
      </c>
      <c r="T88" s="11" t="s">
        <v>443</v>
      </c>
      <c r="U88" s="29" t="n">
        <v>1.23</v>
      </c>
      <c r="V88" s="11" t="s">
        <v>106</v>
      </c>
      <c r="W88" s="11" t="n">
        <f aca="false">R88 *U88</f>
        <v>13.53</v>
      </c>
      <c r="X88" s="13" t="n">
        <v>0.37</v>
      </c>
      <c r="Y88" s="13" t="n">
        <v>0.03</v>
      </c>
      <c r="Z88" s="13" t="n">
        <f aca="false">Y88*SQRT(AA88)</f>
        <v>0.06</v>
      </c>
      <c r="AA88" s="11" t="n">
        <v>4</v>
      </c>
      <c r="AB88" s="13" t="n">
        <v>1.12</v>
      </c>
      <c r="AC88" s="13" t="n">
        <v>0.05</v>
      </c>
      <c r="AD88" s="13" t="n">
        <f aca="false">AC88*SQRT(AE88)</f>
        <v>0.1</v>
      </c>
      <c r="AE88" s="11" t="n">
        <v>4</v>
      </c>
      <c r="AF88" s="11" t="n">
        <f aca="false">LN(AB88/X88)</f>
        <v>1.10758095865087</v>
      </c>
      <c r="AG88" s="11" t="n">
        <f aca="false">((AD88)^2/((AB88)^2 * AE88)) + ((Z88)^2/((X88)^2 * AA88))</f>
        <v>0.0085671264031544</v>
      </c>
      <c r="AH88" s="11" t="n">
        <f aca="false">1/AG88</f>
        <v>116.725253362878</v>
      </c>
      <c r="AI88" s="11" t="n">
        <f aca="false">AH88/48</f>
        <v>2.43177611172663</v>
      </c>
      <c r="AJ88" s="11" t="n">
        <f aca="false">AI88*AF88</f>
        <v>2.69338891705047</v>
      </c>
      <c r="AK88" s="11" t="s">
        <v>438</v>
      </c>
      <c r="AL88" s="31" t="s">
        <v>439</v>
      </c>
      <c r="AM88" s="11" t="s">
        <v>376</v>
      </c>
      <c r="AN88" s="11" t="s">
        <v>257</v>
      </c>
      <c r="AO88" s="11" t="s">
        <v>93</v>
      </c>
      <c r="AP88" s="11" t="s">
        <v>440</v>
      </c>
      <c r="AQ88" s="11" t="s">
        <v>210</v>
      </c>
    </row>
    <row r="89" customFormat="false" ht="13.8" hidden="false" customHeight="false" outlineLevel="0" collapsed="false">
      <c r="A89" s="11" t="s">
        <v>433</v>
      </c>
      <c r="B89" s="11" t="n">
        <v>18</v>
      </c>
      <c r="C89" s="11" t="s">
        <v>434</v>
      </c>
      <c r="D89" s="11" t="n">
        <v>2008</v>
      </c>
      <c r="E89" s="11" t="s">
        <v>435</v>
      </c>
      <c r="F89" s="11" t="s">
        <v>441</v>
      </c>
      <c r="G89" s="1" t="n">
        <v>5</v>
      </c>
      <c r="H89" s="1" t="n">
        <v>400</v>
      </c>
      <c r="I89" s="11" t="n">
        <f aca="false">(G89+10) / (H89/1000)</f>
        <v>37.5</v>
      </c>
      <c r="J89" s="11" t="n">
        <v>6.8</v>
      </c>
      <c r="K89" s="1" t="s">
        <v>47</v>
      </c>
      <c r="L89" s="11" t="s">
        <v>75</v>
      </c>
      <c r="M89" s="11" t="s">
        <v>76</v>
      </c>
      <c r="N89" s="11" t="s">
        <v>77</v>
      </c>
      <c r="O89" s="11" t="s">
        <v>77</v>
      </c>
      <c r="P89" s="11" t="s">
        <v>198</v>
      </c>
      <c r="Q89" s="11" t="s">
        <v>198</v>
      </c>
      <c r="R89" s="11" t="n">
        <v>10</v>
      </c>
      <c r="S89" s="11" t="str">
        <f aca="false">IF(R89&gt;=2,"&gt; 2","&lt; 2")</f>
        <v>&gt; 2</v>
      </c>
      <c r="T89" s="11" t="s">
        <v>443</v>
      </c>
      <c r="U89" s="29" t="n">
        <v>1.23</v>
      </c>
      <c r="V89" s="11" t="s">
        <v>106</v>
      </c>
      <c r="W89" s="11" t="n">
        <f aca="false">R89 *U89</f>
        <v>12.3</v>
      </c>
      <c r="X89" s="13" t="n">
        <v>1.15</v>
      </c>
      <c r="Y89" s="13" t="n">
        <v>0.07</v>
      </c>
      <c r="Z89" s="13" t="n">
        <f aca="false">Y89*SQRT(AA89)</f>
        <v>0.14</v>
      </c>
      <c r="AA89" s="11" t="n">
        <v>4</v>
      </c>
      <c r="AB89" s="13" t="n">
        <v>2.3</v>
      </c>
      <c r="AC89" s="13" t="n">
        <v>0.17</v>
      </c>
      <c r="AD89" s="13" t="n">
        <f aca="false">AC89*SQRT(AE89)</f>
        <v>0.34</v>
      </c>
      <c r="AE89" s="11" t="n">
        <v>4</v>
      </c>
      <c r="AF89" s="11" t="n">
        <f aca="false">LN(AB89/X89)</f>
        <v>0.693147180559945</v>
      </c>
      <c r="AG89" s="11" t="n">
        <f aca="false">((AD89)^2/((AB89)^2 * AE89)) + ((Z89)^2/((X89)^2 * AA89))</f>
        <v>0.00916824196597354</v>
      </c>
      <c r="AH89" s="11" t="n">
        <f aca="false">1/AG89</f>
        <v>109.072164948454</v>
      </c>
      <c r="AI89" s="11" t="n">
        <f aca="false">AH89/48</f>
        <v>2.27233676975945</v>
      </c>
      <c r="AJ89" s="11" t="n">
        <f aca="false">AI89*AF89</f>
        <v>1.57506382524146</v>
      </c>
      <c r="AK89" s="11" t="s">
        <v>438</v>
      </c>
      <c r="AL89" s="31" t="s">
        <v>439</v>
      </c>
      <c r="AM89" s="11" t="s">
        <v>376</v>
      </c>
      <c r="AN89" s="11" t="s">
        <v>257</v>
      </c>
      <c r="AO89" s="11" t="s">
        <v>93</v>
      </c>
      <c r="AP89" s="11" t="s">
        <v>440</v>
      </c>
      <c r="AQ89" s="11" t="s">
        <v>210</v>
      </c>
    </row>
    <row r="90" customFormat="false" ht="13.8" hidden="false" customHeight="false" outlineLevel="0" collapsed="false">
      <c r="A90" s="11" t="s">
        <v>433</v>
      </c>
      <c r="B90" s="11" t="n">
        <v>18</v>
      </c>
      <c r="C90" s="11" t="s">
        <v>434</v>
      </c>
      <c r="D90" s="11" t="n">
        <v>2008</v>
      </c>
      <c r="E90" s="11" t="s">
        <v>435</v>
      </c>
      <c r="F90" s="11" t="s">
        <v>442</v>
      </c>
      <c r="G90" s="1" t="n">
        <v>5</v>
      </c>
      <c r="H90" s="1" t="n">
        <v>400</v>
      </c>
      <c r="I90" s="11" t="n">
        <f aca="false">(G90+10) / (H90/1000)</f>
        <v>37.5</v>
      </c>
      <c r="J90" s="11" t="n">
        <v>6.8</v>
      </c>
      <c r="K90" s="1" t="s">
        <v>47</v>
      </c>
      <c r="L90" s="11" t="s">
        <v>75</v>
      </c>
      <c r="M90" s="11" t="s">
        <v>76</v>
      </c>
      <c r="N90" s="11" t="s">
        <v>77</v>
      </c>
      <c r="O90" s="11" t="s">
        <v>77</v>
      </c>
      <c r="P90" s="11" t="s">
        <v>198</v>
      </c>
      <c r="Q90" s="11" t="s">
        <v>198</v>
      </c>
      <c r="R90" s="11" t="n">
        <v>10</v>
      </c>
      <c r="S90" s="11" t="str">
        <f aca="false">IF(R90&gt;=2,"&gt; 2","&lt; 2")</f>
        <v>&gt; 2</v>
      </c>
      <c r="T90" s="11" t="s">
        <v>443</v>
      </c>
      <c r="U90" s="29" t="n">
        <v>1.23</v>
      </c>
      <c r="V90" s="11" t="s">
        <v>106</v>
      </c>
      <c r="W90" s="11" t="n">
        <f aca="false">R90 *U90</f>
        <v>12.3</v>
      </c>
      <c r="X90" s="13" t="n">
        <v>1.74</v>
      </c>
      <c r="Y90" s="13" t="n">
        <v>0.03</v>
      </c>
      <c r="Z90" s="13" t="n">
        <f aca="false">Y90*SQRT(AA90)</f>
        <v>0.06</v>
      </c>
      <c r="AA90" s="11" t="n">
        <v>4</v>
      </c>
      <c r="AB90" s="13" t="n">
        <v>3.26</v>
      </c>
      <c r="AC90" s="13" t="n">
        <v>0.07</v>
      </c>
      <c r="AD90" s="13" t="n">
        <f aca="false">AC90*SQRT(AE90)</f>
        <v>0.14</v>
      </c>
      <c r="AE90" s="11" t="n">
        <v>4</v>
      </c>
      <c r="AF90" s="11" t="n">
        <f aca="false">LN(AB90/X90)</f>
        <v>0.627842082152178</v>
      </c>
      <c r="AG90" s="11" t="n">
        <f aca="false">((AD90)^2/((AB90)^2 * AE90)) + ((Z90)^2/((X90)^2 * AA90))</f>
        <v>0.000758328806125204</v>
      </c>
      <c r="AH90" s="11" t="n">
        <f aca="false">1/AG90</f>
        <v>1318.68919118298</v>
      </c>
      <c r="AI90" s="11" t="n">
        <f aca="false">AH90/48</f>
        <v>27.4726914829787</v>
      </c>
      <c r="AJ90" s="11" t="n">
        <f aca="false">AI90*AF90</f>
        <v>17.2485118229978</v>
      </c>
      <c r="AK90" s="11" t="s">
        <v>438</v>
      </c>
      <c r="AL90" s="31" t="s">
        <v>439</v>
      </c>
      <c r="AM90" s="11" t="s">
        <v>376</v>
      </c>
      <c r="AN90" s="11" t="s">
        <v>257</v>
      </c>
      <c r="AO90" s="11" t="s">
        <v>93</v>
      </c>
      <c r="AP90" s="11" t="s">
        <v>440</v>
      </c>
      <c r="AQ90" s="11" t="s">
        <v>210</v>
      </c>
    </row>
    <row r="91" customFormat="false" ht="13.8" hidden="false" customHeight="false" outlineLevel="0" collapsed="false">
      <c r="A91" s="11" t="s">
        <v>433</v>
      </c>
      <c r="B91" s="11" t="n">
        <v>18</v>
      </c>
      <c r="C91" s="11" t="s">
        <v>434</v>
      </c>
      <c r="D91" s="11" t="n">
        <v>2008</v>
      </c>
      <c r="E91" s="11" t="s">
        <v>435</v>
      </c>
      <c r="F91" s="11" t="s">
        <v>436</v>
      </c>
      <c r="G91" s="1" t="n">
        <v>5</v>
      </c>
      <c r="H91" s="1" t="n">
        <v>400</v>
      </c>
      <c r="I91" s="11" t="n">
        <f aca="false">(G91+10) / (H91/1000)</f>
        <v>37.5</v>
      </c>
      <c r="J91" s="11" t="n">
        <v>6.8</v>
      </c>
      <c r="K91" s="1" t="s">
        <v>47</v>
      </c>
      <c r="L91" s="11" t="s">
        <v>75</v>
      </c>
      <c r="M91" s="11" t="s">
        <v>76</v>
      </c>
      <c r="N91" s="11" t="s">
        <v>77</v>
      </c>
      <c r="O91" s="11" t="s">
        <v>77</v>
      </c>
      <c r="P91" s="11" t="s">
        <v>198</v>
      </c>
      <c r="Q91" s="11" t="s">
        <v>198</v>
      </c>
      <c r="R91" s="11" t="n">
        <v>11</v>
      </c>
      <c r="S91" s="11" t="str">
        <f aca="false">IF(R91&gt;=2,"&gt; 2","&lt; 2")</f>
        <v>&gt; 2</v>
      </c>
      <c r="T91" s="11" t="s">
        <v>444</v>
      </c>
      <c r="U91" s="29" t="n">
        <v>1.23</v>
      </c>
      <c r="V91" s="11" t="s">
        <v>106</v>
      </c>
      <c r="W91" s="11" t="n">
        <f aca="false">R91 *U91</f>
        <v>13.53</v>
      </c>
      <c r="X91" s="13" t="n">
        <v>0.18</v>
      </c>
      <c r="Y91" s="13" t="n">
        <v>0.02</v>
      </c>
      <c r="Z91" s="13" t="n">
        <f aca="false">Y91*SQRT(AA91)</f>
        <v>0.04</v>
      </c>
      <c r="AA91" s="11" t="n">
        <v>4</v>
      </c>
      <c r="AB91" s="13" t="n">
        <v>1.4</v>
      </c>
      <c r="AC91" s="13" t="n">
        <v>0.03</v>
      </c>
      <c r="AD91" s="13" t="n">
        <f aca="false">AC91*SQRT(AE91)</f>
        <v>0.06</v>
      </c>
      <c r="AE91" s="11" t="n">
        <v>4</v>
      </c>
      <c r="AF91" s="11" t="n">
        <f aca="false">LN(AB91/X91)</f>
        <v>2.05127066471314</v>
      </c>
      <c r="AG91" s="11" t="n">
        <f aca="false">((AD91)^2/((AB91)^2 * AE91)) + ((Z91)^2/((X91)^2 * AA91))</f>
        <v>0.0128048626858151</v>
      </c>
      <c r="AH91" s="11" t="n">
        <f aca="false">1/AG91</f>
        <v>78.0953317920211</v>
      </c>
      <c r="AI91" s="11" t="n">
        <f aca="false">AH91/48</f>
        <v>1.62698607900044</v>
      </c>
      <c r="AJ91" s="11" t="n">
        <f aca="false">AI91*AF91</f>
        <v>3.33738881575026</v>
      </c>
      <c r="AK91" s="11" t="s">
        <v>438</v>
      </c>
      <c r="AL91" s="31" t="s">
        <v>439</v>
      </c>
      <c r="AM91" s="11" t="s">
        <v>376</v>
      </c>
      <c r="AN91" s="11" t="s">
        <v>257</v>
      </c>
      <c r="AO91" s="11" t="s">
        <v>93</v>
      </c>
      <c r="AP91" s="11" t="s">
        <v>440</v>
      </c>
      <c r="AQ91" s="11" t="s">
        <v>210</v>
      </c>
    </row>
    <row r="92" customFormat="false" ht="13.8" hidden="false" customHeight="false" outlineLevel="0" collapsed="false">
      <c r="A92" s="11" t="s">
        <v>433</v>
      </c>
      <c r="B92" s="11" t="n">
        <v>18</v>
      </c>
      <c r="C92" s="11" t="s">
        <v>434</v>
      </c>
      <c r="D92" s="11" t="n">
        <v>2008</v>
      </c>
      <c r="E92" s="11" t="s">
        <v>435</v>
      </c>
      <c r="F92" s="11" t="s">
        <v>441</v>
      </c>
      <c r="G92" s="1" t="n">
        <v>5</v>
      </c>
      <c r="H92" s="1" t="n">
        <v>400</v>
      </c>
      <c r="I92" s="11" t="n">
        <f aca="false">(G92+10) / (H92/1000)</f>
        <v>37.5</v>
      </c>
      <c r="J92" s="11" t="n">
        <v>6.8</v>
      </c>
      <c r="K92" s="1" t="s">
        <v>47</v>
      </c>
      <c r="L92" s="11" t="s">
        <v>75</v>
      </c>
      <c r="M92" s="11" t="s">
        <v>76</v>
      </c>
      <c r="N92" s="11" t="s">
        <v>77</v>
      </c>
      <c r="O92" s="11" t="s">
        <v>77</v>
      </c>
      <c r="P92" s="11" t="s">
        <v>198</v>
      </c>
      <c r="Q92" s="11" t="s">
        <v>198</v>
      </c>
      <c r="R92" s="11" t="n">
        <v>10</v>
      </c>
      <c r="S92" s="11" t="str">
        <f aca="false">IF(R92&gt;=2,"&gt; 2","&lt; 2")</f>
        <v>&gt; 2</v>
      </c>
      <c r="T92" s="11" t="s">
        <v>444</v>
      </c>
      <c r="U92" s="29" t="n">
        <v>1.23</v>
      </c>
      <c r="V92" s="11" t="s">
        <v>106</v>
      </c>
      <c r="W92" s="11" t="n">
        <f aca="false">R92 *U92</f>
        <v>12.3</v>
      </c>
      <c r="X92" s="13" t="n">
        <v>0.7</v>
      </c>
      <c r="Y92" s="13" t="n">
        <v>0.03</v>
      </c>
      <c r="Z92" s="13" t="n">
        <f aca="false">Y92*SQRT(AA92)</f>
        <v>0.06</v>
      </c>
      <c r="AA92" s="11" t="n">
        <v>4</v>
      </c>
      <c r="AB92" s="13" t="n">
        <v>1.84</v>
      </c>
      <c r="AC92" s="13" t="n">
        <v>0.02</v>
      </c>
      <c r="AD92" s="13" t="n">
        <f aca="false">AC92*SQRT(AE92)</f>
        <v>0.04</v>
      </c>
      <c r="AE92" s="11" t="n">
        <v>4</v>
      </c>
      <c r="AF92" s="11" t="n">
        <f aca="false">LN(AB92/X92)</f>
        <v>0.966440515559627</v>
      </c>
      <c r="AG92" s="11" t="n">
        <f aca="false">((AD92)^2/((AB92)^2 * AE92)) + ((Z92)^2/((X92)^2 * AA92))</f>
        <v>0.00195488214189267</v>
      </c>
      <c r="AH92" s="11" t="n">
        <f aca="false">1/AG92</f>
        <v>511.53978982683</v>
      </c>
      <c r="AI92" s="11" t="n">
        <f aca="false">AH92/48</f>
        <v>10.6570789547256</v>
      </c>
      <c r="AJ92" s="11" t="n">
        <f aca="false">AI92*AF92</f>
        <v>10.2994328793647</v>
      </c>
      <c r="AK92" s="11" t="s">
        <v>438</v>
      </c>
      <c r="AL92" s="31" t="s">
        <v>439</v>
      </c>
      <c r="AM92" s="11" t="s">
        <v>376</v>
      </c>
      <c r="AN92" s="11" t="s">
        <v>257</v>
      </c>
      <c r="AO92" s="11" t="s">
        <v>93</v>
      </c>
      <c r="AP92" s="11" t="s">
        <v>440</v>
      </c>
      <c r="AQ92" s="11" t="s">
        <v>210</v>
      </c>
    </row>
    <row r="93" customFormat="false" ht="13.8" hidden="false" customHeight="false" outlineLevel="0" collapsed="false">
      <c r="A93" s="11" t="s">
        <v>433</v>
      </c>
      <c r="B93" s="11" t="n">
        <v>18</v>
      </c>
      <c r="C93" s="11" t="s">
        <v>434</v>
      </c>
      <c r="D93" s="11" t="n">
        <v>2008</v>
      </c>
      <c r="E93" s="11" t="s">
        <v>435</v>
      </c>
      <c r="F93" s="11" t="s">
        <v>442</v>
      </c>
      <c r="G93" s="1" t="n">
        <v>5</v>
      </c>
      <c r="H93" s="1" t="n">
        <v>400</v>
      </c>
      <c r="I93" s="11" t="n">
        <f aca="false">(G93+10) / (H93/1000)</f>
        <v>37.5</v>
      </c>
      <c r="J93" s="11" t="n">
        <v>6.8</v>
      </c>
      <c r="K93" s="1" t="s">
        <v>47</v>
      </c>
      <c r="L93" s="11" t="s">
        <v>75</v>
      </c>
      <c r="M93" s="11" t="s">
        <v>76</v>
      </c>
      <c r="N93" s="11" t="s">
        <v>77</v>
      </c>
      <c r="O93" s="11" t="s">
        <v>77</v>
      </c>
      <c r="P93" s="11" t="s">
        <v>198</v>
      </c>
      <c r="Q93" s="11" t="s">
        <v>198</v>
      </c>
      <c r="R93" s="11" t="n">
        <v>10</v>
      </c>
      <c r="S93" s="11" t="str">
        <f aca="false">IF(R93&gt;=2,"&gt; 2","&lt; 2")</f>
        <v>&gt; 2</v>
      </c>
      <c r="T93" s="11" t="s">
        <v>444</v>
      </c>
      <c r="U93" s="29" t="n">
        <v>1.23</v>
      </c>
      <c r="V93" s="11" t="s">
        <v>106</v>
      </c>
      <c r="W93" s="11" t="n">
        <f aca="false">R93 *U93</f>
        <v>12.3</v>
      </c>
      <c r="X93" s="13" t="n">
        <v>1.44</v>
      </c>
      <c r="Y93" s="13" t="n">
        <v>0.04</v>
      </c>
      <c r="Z93" s="13" t="n">
        <f aca="false">Y93*SQRT(AA93)</f>
        <v>0.08</v>
      </c>
      <c r="AA93" s="11" t="n">
        <v>4</v>
      </c>
      <c r="AB93" s="13" t="n">
        <v>2.95</v>
      </c>
      <c r="AC93" s="13" t="n">
        <v>0.02</v>
      </c>
      <c r="AD93" s="13" t="n">
        <f aca="false">AC93*SQRT(AE93)</f>
        <v>0.04</v>
      </c>
      <c r="AE93" s="11" t="n">
        <v>4</v>
      </c>
      <c r="AF93" s="11" t="n">
        <f aca="false">LN(AB93/X93)</f>
        <v>0.717162056763819</v>
      </c>
      <c r="AG93" s="11" t="n">
        <f aca="false">((AD93)^2/((AB93)^2 * AE93)) + ((Z93)^2/((X93)^2 * AA93))</f>
        <v>0.000817568741776345</v>
      </c>
      <c r="AH93" s="11" t="n">
        <f aca="false">1/AG93</f>
        <v>1223.13873916863</v>
      </c>
      <c r="AI93" s="11" t="n">
        <f aca="false">AH93/48</f>
        <v>25.4820570660131</v>
      </c>
      <c r="AJ93" s="11" t="n">
        <f aca="false">AI93*AF93</f>
        <v>18.274764456035</v>
      </c>
      <c r="AK93" s="11" t="s">
        <v>438</v>
      </c>
      <c r="AL93" s="31" t="s">
        <v>439</v>
      </c>
      <c r="AM93" s="11" t="s">
        <v>376</v>
      </c>
      <c r="AN93" s="11" t="s">
        <v>257</v>
      </c>
      <c r="AO93" s="11" t="s">
        <v>93</v>
      </c>
      <c r="AP93" s="11" t="s">
        <v>440</v>
      </c>
      <c r="AQ93" s="11" t="s">
        <v>210</v>
      </c>
    </row>
    <row r="94" customFormat="false" ht="13.8" hidden="false" customHeight="false" outlineLevel="0" collapsed="false">
      <c r="A94" s="11" t="s">
        <v>433</v>
      </c>
      <c r="B94" s="11" t="n">
        <v>18</v>
      </c>
      <c r="C94" s="11" t="s">
        <v>434</v>
      </c>
      <c r="D94" s="11" t="n">
        <v>2008</v>
      </c>
      <c r="E94" s="11" t="s">
        <v>435</v>
      </c>
      <c r="F94" s="11" t="s">
        <v>436</v>
      </c>
      <c r="G94" s="1" t="n">
        <v>5</v>
      </c>
      <c r="H94" s="1" t="n">
        <v>400</v>
      </c>
      <c r="I94" s="11" t="n">
        <f aca="false">(G94+10) / (H94/1000)</f>
        <v>37.5</v>
      </c>
      <c r="J94" s="11" t="n">
        <v>6.8</v>
      </c>
      <c r="K94" s="1" t="s">
        <v>47</v>
      </c>
      <c r="L94" s="11" t="s">
        <v>75</v>
      </c>
      <c r="M94" s="11" t="s">
        <v>76</v>
      </c>
      <c r="N94" s="11" t="s">
        <v>77</v>
      </c>
      <c r="O94" s="11" t="s">
        <v>77</v>
      </c>
      <c r="P94" s="11" t="s">
        <v>198</v>
      </c>
      <c r="Q94" s="11" t="s">
        <v>198</v>
      </c>
      <c r="R94" s="11" t="n">
        <v>11</v>
      </c>
      <c r="S94" s="11" t="str">
        <f aca="false">IF(R94&gt;=2,"&gt; 2","&lt; 2")</f>
        <v>&gt; 2</v>
      </c>
      <c r="T94" s="11" t="s">
        <v>445</v>
      </c>
      <c r="U94" s="29" t="n">
        <v>1.23</v>
      </c>
      <c r="V94" s="11" t="s">
        <v>106</v>
      </c>
      <c r="W94" s="11" t="n">
        <f aca="false">R94 *U94</f>
        <v>13.53</v>
      </c>
      <c r="X94" s="13" t="n">
        <v>0.14</v>
      </c>
      <c r="Y94" s="13" t="n">
        <v>0.01</v>
      </c>
      <c r="Z94" s="13" t="n">
        <f aca="false">Y94*SQRT(AA94)</f>
        <v>0.02</v>
      </c>
      <c r="AA94" s="11" t="n">
        <v>4</v>
      </c>
      <c r="AB94" s="13" t="n">
        <v>1.05</v>
      </c>
      <c r="AC94" s="13" t="n">
        <v>0.03</v>
      </c>
      <c r="AD94" s="13" t="n">
        <f aca="false">AC94*SQRT(AE94)</f>
        <v>0.06</v>
      </c>
      <c r="AE94" s="11" t="n">
        <v>4</v>
      </c>
      <c r="AF94" s="11" t="n">
        <f aca="false">LN(AB94/X94)</f>
        <v>2.01490302054226</v>
      </c>
      <c r="AG94" s="11" t="n">
        <f aca="false">((AD94)^2/((AB94)^2 * AE94)) + ((Z94)^2/((X94)^2 * AA94))</f>
        <v>0.00591836734693878</v>
      </c>
      <c r="AH94" s="11" t="n">
        <f aca="false">1/AG94</f>
        <v>168.965517241379</v>
      </c>
      <c r="AI94" s="11" t="n">
        <f aca="false">AH94/48</f>
        <v>3.52011494252873</v>
      </c>
      <c r="AJ94" s="11" t="n">
        <f aca="false">AI94*AF94</f>
        <v>7.09269023035708</v>
      </c>
      <c r="AK94" s="11" t="s">
        <v>438</v>
      </c>
      <c r="AL94" s="31" t="s">
        <v>439</v>
      </c>
      <c r="AM94" s="11" t="s">
        <v>376</v>
      </c>
      <c r="AN94" s="11" t="s">
        <v>257</v>
      </c>
      <c r="AO94" s="11" t="s">
        <v>93</v>
      </c>
      <c r="AP94" s="11" t="s">
        <v>440</v>
      </c>
      <c r="AQ94" s="11" t="s">
        <v>210</v>
      </c>
    </row>
    <row r="95" customFormat="false" ht="13.8" hidden="false" customHeight="false" outlineLevel="0" collapsed="false">
      <c r="A95" s="11" t="s">
        <v>433</v>
      </c>
      <c r="B95" s="11" t="n">
        <v>18</v>
      </c>
      <c r="C95" s="11" t="s">
        <v>434</v>
      </c>
      <c r="D95" s="11" t="n">
        <v>2008</v>
      </c>
      <c r="E95" s="11" t="s">
        <v>435</v>
      </c>
      <c r="F95" s="11" t="s">
        <v>441</v>
      </c>
      <c r="G95" s="1" t="n">
        <v>5</v>
      </c>
      <c r="H95" s="1" t="n">
        <v>400</v>
      </c>
      <c r="I95" s="11" t="n">
        <f aca="false">(G95+10) / (H95/1000)</f>
        <v>37.5</v>
      </c>
      <c r="J95" s="11" t="n">
        <v>6.8</v>
      </c>
      <c r="K95" s="1" t="s">
        <v>47</v>
      </c>
      <c r="L95" s="11" t="s">
        <v>75</v>
      </c>
      <c r="M95" s="11" t="s">
        <v>76</v>
      </c>
      <c r="N95" s="11" t="s">
        <v>77</v>
      </c>
      <c r="O95" s="11" t="s">
        <v>77</v>
      </c>
      <c r="P95" s="11" t="s">
        <v>198</v>
      </c>
      <c r="Q95" s="11" t="s">
        <v>198</v>
      </c>
      <c r="R95" s="11" t="n">
        <v>10</v>
      </c>
      <c r="S95" s="11" t="str">
        <f aca="false">IF(R95&gt;=2,"&gt; 2","&lt; 2")</f>
        <v>&gt; 2</v>
      </c>
      <c r="T95" s="11" t="s">
        <v>445</v>
      </c>
      <c r="U95" s="29" t="n">
        <v>1.23</v>
      </c>
      <c r="V95" s="11" t="s">
        <v>106</v>
      </c>
      <c r="W95" s="11" t="n">
        <f aca="false">R95 *U95</f>
        <v>12.3</v>
      </c>
      <c r="X95" s="13" t="n">
        <v>0.51</v>
      </c>
      <c r="Y95" s="13" t="n">
        <v>0.01</v>
      </c>
      <c r="Z95" s="13" t="n">
        <f aca="false">Y95*SQRT(AA95)</f>
        <v>0.02</v>
      </c>
      <c r="AA95" s="11" t="n">
        <v>4</v>
      </c>
      <c r="AB95" s="13" t="n">
        <v>1.29</v>
      </c>
      <c r="AC95" s="13" t="n">
        <v>0.07</v>
      </c>
      <c r="AD95" s="13" t="n">
        <f aca="false">AC95*SQRT(AE95)</f>
        <v>0.14</v>
      </c>
      <c r="AE95" s="11" t="n">
        <v>4</v>
      </c>
      <c r="AF95" s="11" t="n">
        <f aca="false">LN(AB95/X95)</f>
        <v>0.927986771637346</v>
      </c>
      <c r="AG95" s="11" t="n">
        <f aca="false">((AD95)^2/((AB95)^2 * AE95)) + ((Z95)^2/((X95)^2 * AA95))</f>
        <v>0.00332900209575341</v>
      </c>
      <c r="AH95" s="11" t="n">
        <f aca="false">1/AG95</f>
        <v>300.390318550906</v>
      </c>
      <c r="AI95" s="11" t="n">
        <f aca="false">AH95/48</f>
        <v>6.25813163647721</v>
      </c>
      <c r="AJ95" s="11" t="n">
        <f aca="false">AI95*AF95</f>
        <v>5.80746337381603</v>
      </c>
      <c r="AK95" s="11" t="s">
        <v>438</v>
      </c>
      <c r="AL95" s="31" t="s">
        <v>439</v>
      </c>
      <c r="AM95" s="11" t="s">
        <v>376</v>
      </c>
      <c r="AN95" s="11" t="s">
        <v>257</v>
      </c>
      <c r="AO95" s="11" t="s">
        <v>93</v>
      </c>
      <c r="AP95" s="11" t="s">
        <v>440</v>
      </c>
      <c r="AQ95" s="11" t="s">
        <v>210</v>
      </c>
    </row>
    <row r="96" customFormat="false" ht="13.8" hidden="false" customHeight="false" outlineLevel="0" collapsed="false">
      <c r="A96" s="11" t="s">
        <v>433</v>
      </c>
      <c r="B96" s="11" t="n">
        <v>18</v>
      </c>
      <c r="C96" s="11" t="s">
        <v>434</v>
      </c>
      <c r="D96" s="11" t="n">
        <v>2008</v>
      </c>
      <c r="E96" s="11" t="s">
        <v>435</v>
      </c>
      <c r="F96" s="11" t="s">
        <v>442</v>
      </c>
      <c r="G96" s="1" t="n">
        <v>5</v>
      </c>
      <c r="H96" s="1" t="n">
        <v>400</v>
      </c>
      <c r="I96" s="11" t="n">
        <f aca="false">(G96+10) / (H96/1000)</f>
        <v>37.5</v>
      </c>
      <c r="J96" s="11" t="n">
        <v>6.8</v>
      </c>
      <c r="K96" s="1" t="s">
        <v>47</v>
      </c>
      <c r="L96" s="11" t="s">
        <v>75</v>
      </c>
      <c r="M96" s="11" t="s">
        <v>76</v>
      </c>
      <c r="N96" s="11" t="s">
        <v>77</v>
      </c>
      <c r="O96" s="11" t="s">
        <v>77</v>
      </c>
      <c r="P96" s="11" t="s">
        <v>198</v>
      </c>
      <c r="Q96" s="11" t="s">
        <v>198</v>
      </c>
      <c r="R96" s="11" t="n">
        <v>10</v>
      </c>
      <c r="S96" s="11" t="str">
        <f aca="false">IF(R96&gt;=2,"&gt; 2","&lt; 2")</f>
        <v>&gt; 2</v>
      </c>
      <c r="T96" s="11" t="s">
        <v>445</v>
      </c>
      <c r="U96" s="29" t="n">
        <v>1.23</v>
      </c>
      <c r="V96" s="11" t="s">
        <v>106</v>
      </c>
      <c r="W96" s="11" t="n">
        <f aca="false">R96 *U96</f>
        <v>12.3</v>
      </c>
      <c r="X96" s="13" t="n">
        <v>1.03</v>
      </c>
      <c r="Y96" s="13" t="n">
        <v>0.06</v>
      </c>
      <c r="Z96" s="13" t="n">
        <f aca="false">Y96*SQRT(AA96)</f>
        <v>0.12</v>
      </c>
      <c r="AA96" s="11" t="n">
        <v>4</v>
      </c>
      <c r="AB96" s="13" t="n">
        <v>2.93</v>
      </c>
      <c r="AC96" s="13" t="n">
        <v>0.06</v>
      </c>
      <c r="AD96" s="13" t="n">
        <f aca="false">AC96*SQRT(AE96)</f>
        <v>0.12</v>
      </c>
      <c r="AE96" s="11" t="n">
        <v>4</v>
      </c>
      <c r="AF96" s="11" t="n">
        <f aca="false">LN(AB96/X96)</f>
        <v>1.04544362078743</v>
      </c>
      <c r="AG96" s="11" t="n">
        <f aca="false">((AD96)^2/((AB96)^2 * AE96)) + ((Z96)^2/((X96)^2 * AA96))</f>
        <v>0.0038126862087107</v>
      </c>
      <c r="AH96" s="11" t="n">
        <f aca="false">1/AG96</f>
        <v>262.282271673797</v>
      </c>
      <c r="AI96" s="11" t="n">
        <f aca="false">AH96/48</f>
        <v>5.46421399320411</v>
      </c>
      <c r="AJ96" s="11" t="n">
        <f aca="false">AI96*AF96</f>
        <v>5.71252766181265</v>
      </c>
      <c r="AK96" s="11" t="s">
        <v>438</v>
      </c>
      <c r="AL96" s="31" t="s">
        <v>439</v>
      </c>
      <c r="AM96" s="11" t="s">
        <v>376</v>
      </c>
      <c r="AN96" s="11" t="s">
        <v>257</v>
      </c>
      <c r="AO96" s="11" t="s">
        <v>93</v>
      </c>
      <c r="AP96" s="11" t="s">
        <v>440</v>
      </c>
      <c r="AQ96" s="11" t="s">
        <v>210</v>
      </c>
    </row>
    <row r="97" customFormat="false" ht="13.8" hidden="false" customHeight="false" outlineLevel="0" collapsed="false">
      <c r="A97" s="11" t="s">
        <v>433</v>
      </c>
      <c r="B97" s="11" t="n">
        <v>18</v>
      </c>
      <c r="C97" s="11" t="s">
        <v>434</v>
      </c>
      <c r="D97" s="11" t="n">
        <v>2008</v>
      </c>
      <c r="E97" s="11" t="s">
        <v>435</v>
      </c>
      <c r="F97" s="11" t="s">
        <v>436</v>
      </c>
      <c r="G97" s="1" t="n">
        <v>5</v>
      </c>
      <c r="H97" s="1" t="n">
        <v>400</v>
      </c>
      <c r="I97" s="11" t="n">
        <f aca="false">(G97+10) / (H97/1000)</f>
        <v>37.5</v>
      </c>
      <c r="J97" s="11" t="n">
        <v>6.8</v>
      </c>
      <c r="K97" s="1" t="s">
        <v>47</v>
      </c>
      <c r="L97" s="11" t="s">
        <v>89</v>
      </c>
      <c r="M97" s="11" t="s">
        <v>446</v>
      </c>
      <c r="N97" s="11" t="s">
        <v>77</v>
      </c>
      <c r="O97" s="11" t="s">
        <v>77</v>
      </c>
      <c r="P97" s="11" t="s">
        <v>198</v>
      </c>
      <c r="Q97" s="11" t="s">
        <v>198</v>
      </c>
      <c r="R97" s="11" t="n">
        <v>11</v>
      </c>
      <c r="S97" s="11" t="str">
        <f aca="false">IF(R97&gt;=2,"&gt; 2","&lt; 2")</f>
        <v>&gt; 2</v>
      </c>
      <c r="T97" s="11" t="s">
        <v>437</v>
      </c>
      <c r="U97" s="29" t="n">
        <v>1.23</v>
      </c>
      <c r="V97" s="11" t="s">
        <v>106</v>
      </c>
      <c r="W97" s="11" t="n">
        <f aca="false">R97 *U97</f>
        <v>13.53</v>
      </c>
      <c r="X97" s="13" t="n">
        <v>0.31</v>
      </c>
      <c r="Y97" s="13" t="n">
        <v>0.03</v>
      </c>
      <c r="Z97" s="13" t="n">
        <f aca="false">Y97*SQRT(AA97)</f>
        <v>0.06</v>
      </c>
      <c r="AA97" s="11" t="n">
        <v>4</v>
      </c>
      <c r="AB97" s="13" t="n">
        <v>2.15</v>
      </c>
      <c r="AC97" s="13" t="n">
        <v>0.26</v>
      </c>
      <c r="AD97" s="13" t="n">
        <f aca="false">AC97*SQRT(AE97)</f>
        <v>0.52</v>
      </c>
      <c r="AE97" s="11" t="n">
        <v>4</v>
      </c>
      <c r="AF97" s="11" t="n">
        <f aca="false">LN(AB97/X97)</f>
        <v>1.93665082364252</v>
      </c>
      <c r="AG97" s="11" t="n">
        <f aca="false">((AD97)^2/((AB97)^2 * AE97)) + ((Z97)^2/((X97)^2 * AA97))</f>
        <v>0.0239893656835064</v>
      </c>
      <c r="AH97" s="11" t="n">
        <f aca="false">1/AG97</f>
        <v>41.685137205922</v>
      </c>
      <c r="AI97" s="11" t="n">
        <f aca="false">AH97/48</f>
        <v>0.868440358456707</v>
      </c>
      <c r="AJ97" s="11" t="n">
        <f aca="false">AI97*AF97</f>
        <v>1.68186573548959</v>
      </c>
      <c r="AK97" s="11" t="s">
        <v>438</v>
      </c>
      <c r="AL97" s="31" t="s">
        <v>439</v>
      </c>
      <c r="AM97" s="11" t="s">
        <v>376</v>
      </c>
      <c r="AN97" s="11" t="s">
        <v>257</v>
      </c>
      <c r="AO97" s="11" t="s">
        <v>93</v>
      </c>
      <c r="AP97" s="11" t="s">
        <v>440</v>
      </c>
      <c r="AQ97" s="11" t="s">
        <v>210</v>
      </c>
    </row>
    <row r="98" customFormat="false" ht="13.8" hidden="false" customHeight="false" outlineLevel="0" collapsed="false">
      <c r="A98" s="11" t="s">
        <v>433</v>
      </c>
      <c r="B98" s="11" t="n">
        <v>18</v>
      </c>
      <c r="C98" s="11" t="s">
        <v>434</v>
      </c>
      <c r="D98" s="11" t="n">
        <v>2008</v>
      </c>
      <c r="E98" s="11" t="s">
        <v>435</v>
      </c>
      <c r="F98" s="11" t="s">
        <v>441</v>
      </c>
      <c r="G98" s="1" t="n">
        <v>5</v>
      </c>
      <c r="H98" s="1" t="n">
        <v>400</v>
      </c>
      <c r="I98" s="11" t="n">
        <f aca="false">(G98+10) / (H98/1000)</f>
        <v>37.5</v>
      </c>
      <c r="J98" s="11" t="n">
        <v>6.8</v>
      </c>
      <c r="K98" s="1" t="s">
        <v>47</v>
      </c>
      <c r="L98" s="11" t="s">
        <v>89</v>
      </c>
      <c r="M98" s="11" t="s">
        <v>446</v>
      </c>
      <c r="N98" s="11" t="s">
        <v>77</v>
      </c>
      <c r="O98" s="11" t="s">
        <v>77</v>
      </c>
      <c r="P98" s="11" t="s">
        <v>198</v>
      </c>
      <c r="Q98" s="11" t="s">
        <v>198</v>
      </c>
      <c r="R98" s="11" t="n">
        <v>10</v>
      </c>
      <c r="S98" s="11" t="str">
        <f aca="false">IF(R98&gt;=2,"&gt; 2","&lt; 2")</f>
        <v>&gt; 2</v>
      </c>
      <c r="T98" s="11" t="s">
        <v>437</v>
      </c>
      <c r="U98" s="29" t="n">
        <v>1.23</v>
      </c>
      <c r="V98" s="11" t="s">
        <v>106</v>
      </c>
      <c r="W98" s="11" t="n">
        <f aca="false">R98 *U98</f>
        <v>12.3</v>
      </c>
      <c r="X98" s="13" t="n">
        <v>1.63</v>
      </c>
      <c r="Y98" s="13" t="n">
        <v>0.15</v>
      </c>
      <c r="Z98" s="13" t="n">
        <f aca="false">Y98*SQRT(AA98)</f>
        <v>0.3</v>
      </c>
      <c r="AA98" s="11" t="n">
        <v>4</v>
      </c>
      <c r="AB98" s="13" t="n">
        <v>4.29</v>
      </c>
      <c r="AC98" s="13" t="n">
        <v>0.47</v>
      </c>
      <c r="AD98" s="13" t="n">
        <f aca="false">AC98*SQRT(AE98)</f>
        <v>0.94</v>
      </c>
      <c r="AE98" s="11" t="n">
        <v>4</v>
      </c>
      <c r="AF98" s="11" t="n">
        <f aca="false">LN(AB98/X98)</f>
        <v>0.967706718121255</v>
      </c>
      <c r="AG98" s="11" t="n">
        <f aca="false">((AD98)^2/((AB98)^2 * AE98)) + ((Z98)^2/((X98)^2 * AA98))</f>
        <v>0.0204712761941374</v>
      </c>
      <c r="AH98" s="11" t="n">
        <f aca="false">1/AG98</f>
        <v>48.8489330375202</v>
      </c>
      <c r="AI98" s="11" t="n">
        <f aca="false">AH98/48</f>
        <v>1.01768610494834</v>
      </c>
      <c r="AJ98" s="11" t="n">
        <f aca="false">AI98*AF98</f>
        <v>0.984821680697161</v>
      </c>
      <c r="AK98" s="11" t="s">
        <v>438</v>
      </c>
      <c r="AL98" s="31" t="s">
        <v>439</v>
      </c>
      <c r="AM98" s="11" t="s">
        <v>376</v>
      </c>
      <c r="AN98" s="11" t="s">
        <v>257</v>
      </c>
      <c r="AO98" s="11" t="s">
        <v>93</v>
      </c>
      <c r="AP98" s="11" t="s">
        <v>440</v>
      </c>
      <c r="AQ98" s="11" t="s">
        <v>210</v>
      </c>
    </row>
    <row r="99" customFormat="false" ht="13.8" hidden="false" customHeight="false" outlineLevel="0" collapsed="false">
      <c r="A99" s="11" t="s">
        <v>433</v>
      </c>
      <c r="B99" s="11" t="n">
        <v>18</v>
      </c>
      <c r="C99" s="11" t="s">
        <v>434</v>
      </c>
      <c r="D99" s="11" t="n">
        <v>2008</v>
      </c>
      <c r="E99" s="11" t="s">
        <v>435</v>
      </c>
      <c r="F99" s="11" t="s">
        <v>442</v>
      </c>
      <c r="G99" s="1" t="n">
        <v>5</v>
      </c>
      <c r="H99" s="1" t="n">
        <v>400</v>
      </c>
      <c r="I99" s="11" t="n">
        <f aca="false">(G99+10) / (H99/1000)</f>
        <v>37.5</v>
      </c>
      <c r="J99" s="11" t="n">
        <v>6.8</v>
      </c>
      <c r="K99" s="1" t="s">
        <v>47</v>
      </c>
      <c r="L99" s="11" t="s">
        <v>89</v>
      </c>
      <c r="M99" s="11" t="s">
        <v>446</v>
      </c>
      <c r="N99" s="11" t="s">
        <v>77</v>
      </c>
      <c r="O99" s="11" t="s">
        <v>77</v>
      </c>
      <c r="P99" s="11" t="s">
        <v>198</v>
      </c>
      <c r="Q99" s="11" t="s">
        <v>198</v>
      </c>
      <c r="R99" s="11" t="n">
        <v>10</v>
      </c>
      <c r="S99" s="11" t="str">
        <f aca="false">IF(R99&gt;=2,"&gt; 2","&lt; 2")</f>
        <v>&gt; 2</v>
      </c>
      <c r="T99" s="11" t="s">
        <v>437</v>
      </c>
      <c r="U99" s="29" t="n">
        <v>1.23</v>
      </c>
      <c r="V99" s="11" t="s">
        <v>106</v>
      </c>
      <c r="W99" s="11" t="n">
        <f aca="false">R99 *U99</f>
        <v>12.3</v>
      </c>
      <c r="X99" s="13" t="n">
        <v>3.03</v>
      </c>
      <c r="Y99" s="13" t="n">
        <v>0.12</v>
      </c>
      <c r="Z99" s="13" t="n">
        <f aca="false">Y99*SQRT(AA99)</f>
        <v>0.24</v>
      </c>
      <c r="AA99" s="11" t="n">
        <v>4</v>
      </c>
      <c r="AB99" s="13" t="n">
        <v>4.77</v>
      </c>
      <c r="AC99" s="13" t="n">
        <v>0.5</v>
      </c>
      <c r="AD99" s="13" t="n">
        <f aca="false">AC99*SQRT(AE99)</f>
        <v>1</v>
      </c>
      <c r="AE99" s="11" t="n">
        <v>4</v>
      </c>
      <c r="AF99" s="11" t="n">
        <f aca="false">LN(AB99/X99)</f>
        <v>0.453783685378972</v>
      </c>
      <c r="AG99" s="11" t="n">
        <f aca="false">((AD99)^2/((AB99)^2 * AE99)) + ((Z99)^2/((X99)^2 * AA99))</f>
        <v>0.0125560840495972</v>
      </c>
      <c r="AH99" s="11" t="n">
        <f aca="false">1/AG99</f>
        <v>79.6426653445411</v>
      </c>
      <c r="AI99" s="11" t="n">
        <f aca="false">AH99/48</f>
        <v>1.65922219467794</v>
      </c>
      <c r="AJ99" s="11" t="n">
        <f aca="false">AI99*AF99</f>
        <v>0.752927962363542</v>
      </c>
      <c r="AK99" s="11" t="s">
        <v>438</v>
      </c>
      <c r="AL99" s="31" t="s">
        <v>439</v>
      </c>
      <c r="AM99" s="11" t="s">
        <v>376</v>
      </c>
      <c r="AN99" s="11" t="s">
        <v>257</v>
      </c>
      <c r="AO99" s="11" t="s">
        <v>93</v>
      </c>
      <c r="AP99" s="11" t="s">
        <v>440</v>
      </c>
      <c r="AQ99" s="11" t="s">
        <v>210</v>
      </c>
    </row>
    <row r="100" customFormat="false" ht="13.8" hidden="false" customHeight="false" outlineLevel="0" collapsed="false">
      <c r="A100" s="11" t="s">
        <v>433</v>
      </c>
      <c r="B100" s="11" t="n">
        <v>18</v>
      </c>
      <c r="C100" s="11" t="s">
        <v>434</v>
      </c>
      <c r="D100" s="11" t="n">
        <v>2008</v>
      </c>
      <c r="E100" s="11" t="s">
        <v>435</v>
      </c>
      <c r="F100" s="11" t="s">
        <v>436</v>
      </c>
      <c r="G100" s="1" t="n">
        <v>5</v>
      </c>
      <c r="H100" s="1" t="n">
        <v>400</v>
      </c>
      <c r="I100" s="11" t="n">
        <f aca="false">(G100+10) / (H100/1000)</f>
        <v>37.5</v>
      </c>
      <c r="J100" s="11" t="n">
        <v>6.8</v>
      </c>
      <c r="K100" s="1" t="s">
        <v>47</v>
      </c>
      <c r="L100" s="11" t="s">
        <v>89</v>
      </c>
      <c r="M100" s="11" t="s">
        <v>446</v>
      </c>
      <c r="N100" s="11" t="s">
        <v>77</v>
      </c>
      <c r="O100" s="11" t="s">
        <v>77</v>
      </c>
      <c r="P100" s="11" t="s">
        <v>198</v>
      </c>
      <c r="Q100" s="11" t="s">
        <v>198</v>
      </c>
      <c r="R100" s="11" t="n">
        <v>11</v>
      </c>
      <c r="S100" s="11" t="str">
        <f aca="false">IF(R100&gt;=2,"&gt; 2","&lt; 2")</f>
        <v>&gt; 2</v>
      </c>
      <c r="T100" s="11" t="s">
        <v>443</v>
      </c>
      <c r="U100" s="29" t="n">
        <v>1.23</v>
      </c>
      <c r="V100" s="11" t="s">
        <v>106</v>
      </c>
      <c r="W100" s="11" t="n">
        <f aca="false">R100 *U100</f>
        <v>13.53</v>
      </c>
      <c r="X100" s="13" t="n">
        <v>0.42</v>
      </c>
      <c r="Y100" s="13" t="n">
        <v>1.09</v>
      </c>
      <c r="Z100" s="13" t="n">
        <f aca="false">Y100*SQRT(AA100)</f>
        <v>2.18</v>
      </c>
      <c r="AA100" s="11" t="n">
        <v>4</v>
      </c>
      <c r="AB100" s="13" t="n">
        <v>1.12</v>
      </c>
      <c r="AC100" s="13" t="n">
        <v>0.1</v>
      </c>
      <c r="AD100" s="13" t="n">
        <f aca="false">AC100*SQRT(AE100)</f>
        <v>0.2</v>
      </c>
      <c r="AE100" s="11" t="n">
        <v>4</v>
      </c>
      <c r="AF100" s="11" t="n">
        <f aca="false">LN(AB100/X100)</f>
        <v>0.980829253011726</v>
      </c>
      <c r="AG100" s="11" t="n">
        <f aca="false">((AD100)^2/((AB100)^2 * AE100)) + ((Z100)^2/((X100)^2 * AA100))</f>
        <v>6.74323270975057</v>
      </c>
      <c r="AH100" s="11" t="n">
        <f aca="false">1/AG100</f>
        <v>0.148296824838037</v>
      </c>
      <c r="AI100" s="11" t="n">
        <f aca="false">AH100/48</f>
        <v>0.00308951718412576</v>
      </c>
      <c r="AJ100" s="11" t="n">
        <f aca="false">AI100*AF100</f>
        <v>0.00303028883187296</v>
      </c>
      <c r="AK100" s="11" t="s">
        <v>438</v>
      </c>
      <c r="AL100" s="31" t="s">
        <v>439</v>
      </c>
      <c r="AM100" s="11" t="s">
        <v>376</v>
      </c>
      <c r="AN100" s="11" t="s">
        <v>257</v>
      </c>
      <c r="AO100" s="11" t="s">
        <v>93</v>
      </c>
      <c r="AP100" s="11" t="s">
        <v>440</v>
      </c>
      <c r="AQ100" s="11" t="s">
        <v>210</v>
      </c>
    </row>
    <row r="101" customFormat="false" ht="13.8" hidden="false" customHeight="false" outlineLevel="0" collapsed="false">
      <c r="A101" s="11" t="s">
        <v>433</v>
      </c>
      <c r="B101" s="11" t="n">
        <v>18</v>
      </c>
      <c r="C101" s="11" t="s">
        <v>434</v>
      </c>
      <c r="D101" s="11" t="n">
        <v>2008</v>
      </c>
      <c r="E101" s="11" t="s">
        <v>435</v>
      </c>
      <c r="F101" s="11" t="s">
        <v>441</v>
      </c>
      <c r="G101" s="1" t="n">
        <v>5</v>
      </c>
      <c r="H101" s="1" t="n">
        <v>400</v>
      </c>
      <c r="I101" s="11" t="n">
        <f aca="false">(G101+10) / (H101/1000)</f>
        <v>37.5</v>
      </c>
      <c r="J101" s="11" t="n">
        <v>6.8</v>
      </c>
      <c r="K101" s="1" t="s">
        <v>47</v>
      </c>
      <c r="L101" s="11" t="s">
        <v>89</v>
      </c>
      <c r="M101" s="11" t="s">
        <v>446</v>
      </c>
      <c r="N101" s="11" t="s">
        <v>77</v>
      </c>
      <c r="O101" s="11" t="s">
        <v>77</v>
      </c>
      <c r="P101" s="11" t="s">
        <v>198</v>
      </c>
      <c r="Q101" s="11" t="s">
        <v>198</v>
      </c>
      <c r="R101" s="11" t="n">
        <v>10</v>
      </c>
      <c r="S101" s="11" t="str">
        <f aca="false">IF(R101&gt;=2,"&gt; 2","&lt; 2")</f>
        <v>&gt; 2</v>
      </c>
      <c r="T101" s="11" t="s">
        <v>443</v>
      </c>
      <c r="U101" s="29" t="n">
        <v>1.23</v>
      </c>
      <c r="V101" s="11" t="s">
        <v>106</v>
      </c>
      <c r="W101" s="11" t="n">
        <f aca="false">R101 *U101</f>
        <v>12.3</v>
      </c>
      <c r="X101" s="13" t="n">
        <v>1.09</v>
      </c>
      <c r="Y101" s="13" t="n">
        <v>0.09</v>
      </c>
      <c r="Z101" s="13" t="n">
        <f aca="false">Y101*SQRT(AA101)</f>
        <v>0.18</v>
      </c>
      <c r="AA101" s="11" t="n">
        <v>4</v>
      </c>
      <c r="AB101" s="13" t="n">
        <v>2.48</v>
      </c>
      <c r="AC101" s="13" t="n">
        <v>0.07</v>
      </c>
      <c r="AD101" s="13" t="n">
        <f aca="false">AC101*SQRT(AE101)</f>
        <v>0.14</v>
      </c>
      <c r="AE101" s="11" t="n">
        <v>4</v>
      </c>
      <c r="AF101" s="11" t="n">
        <f aca="false">LN(AB101/X101)</f>
        <v>0.822080863935838</v>
      </c>
      <c r="AG101" s="11" t="n">
        <f aca="false">((AD101)^2/((AB101)^2 * AE101)) + ((Z101)^2/((X101)^2 * AA101))</f>
        <v>0.00761430409530305</v>
      </c>
      <c r="AH101" s="11" t="n">
        <f aca="false">1/AG101</f>
        <v>131.331765514443</v>
      </c>
      <c r="AI101" s="11" t="n">
        <f aca="false">AH101/48</f>
        <v>2.73607844821755</v>
      </c>
      <c r="AJ101" s="11" t="n">
        <f aca="false">AI101*AF101</f>
        <v>2.24927773450691</v>
      </c>
      <c r="AK101" s="11" t="s">
        <v>438</v>
      </c>
      <c r="AL101" s="31" t="s">
        <v>439</v>
      </c>
      <c r="AM101" s="11" t="s">
        <v>376</v>
      </c>
      <c r="AN101" s="11" t="s">
        <v>257</v>
      </c>
      <c r="AO101" s="11" t="s">
        <v>93</v>
      </c>
      <c r="AP101" s="11" t="s">
        <v>440</v>
      </c>
      <c r="AQ101" s="11" t="s">
        <v>210</v>
      </c>
    </row>
    <row r="102" customFormat="false" ht="13.8" hidden="false" customHeight="false" outlineLevel="0" collapsed="false">
      <c r="A102" s="11" t="s">
        <v>433</v>
      </c>
      <c r="B102" s="11" t="n">
        <v>18</v>
      </c>
      <c r="C102" s="11" t="s">
        <v>434</v>
      </c>
      <c r="D102" s="11" t="n">
        <v>2008</v>
      </c>
      <c r="E102" s="11" t="s">
        <v>435</v>
      </c>
      <c r="F102" s="11" t="s">
        <v>442</v>
      </c>
      <c r="G102" s="1" t="n">
        <v>5</v>
      </c>
      <c r="H102" s="1" t="n">
        <v>400</v>
      </c>
      <c r="I102" s="11" t="n">
        <f aca="false">(G102+10) / (H102/1000)</f>
        <v>37.5</v>
      </c>
      <c r="J102" s="11" t="n">
        <v>6.8</v>
      </c>
      <c r="K102" s="1" t="s">
        <v>47</v>
      </c>
      <c r="L102" s="11" t="s">
        <v>89</v>
      </c>
      <c r="M102" s="11" t="s">
        <v>446</v>
      </c>
      <c r="N102" s="11" t="s">
        <v>77</v>
      </c>
      <c r="O102" s="11" t="s">
        <v>77</v>
      </c>
      <c r="P102" s="11" t="s">
        <v>198</v>
      </c>
      <c r="Q102" s="11" t="s">
        <v>198</v>
      </c>
      <c r="R102" s="11" t="n">
        <v>10</v>
      </c>
      <c r="S102" s="11" t="str">
        <f aca="false">IF(R102&gt;=2,"&gt; 2","&lt; 2")</f>
        <v>&gt; 2</v>
      </c>
      <c r="T102" s="11" t="s">
        <v>443</v>
      </c>
      <c r="U102" s="29" t="n">
        <v>1.23</v>
      </c>
      <c r="V102" s="11" t="s">
        <v>106</v>
      </c>
      <c r="W102" s="11" t="n">
        <f aca="false">R102 *U102</f>
        <v>12.3</v>
      </c>
      <c r="X102" s="13" t="n">
        <v>1.71</v>
      </c>
      <c r="Y102" s="13" t="n">
        <v>0.06</v>
      </c>
      <c r="Z102" s="13" t="n">
        <f aca="false">Y102*SQRT(AA102)</f>
        <v>0.12</v>
      </c>
      <c r="AA102" s="11" t="n">
        <v>4</v>
      </c>
      <c r="AB102" s="13" t="n">
        <v>5.22</v>
      </c>
      <c r="AC102" s="13" t="n">
        <v>0.12</v>
      </c>
      <c r="AD102" s="13" t="n">
        <f aca="false">AC102*SQRT(AE102)</f>
        <v>0.24</v>
      </c>
      <c r="AE102" s="11" t="n">
        <v>4</v>
      </c>
      <c r="AF102" s="11" t="n">
        <f aca="false">LN(AB102/X102)</f>
        <v>1.11600403137998</v>
      </c>
      <c r="AG102" s="11" t="n">
        <f aca="false">((AD102)^2/((AB102)^2 * AE102)) + ((Z102)^2/((X102)^2 * AA102))</f>
        <v>0.00175961944203814</v>
      </c>
      <c r="AH102" s="11" t="n">
        <f aca="false">1/AG102</f>
        <v>568.304700499169</v>
      </c>
      <c r="AI102" s="11" t="n">
        <f aca="false">AH102/48</f>
        <v>11.8396812603994</v>
      </c>
      <c r="AJ102" s="11" t="n">
        <f aca="false">AI102*AF102</f>
        <v>13.2131320168597</v>
      </c>
      <c r="AK102" s="11" t="s">
        <v>438</v>
      </c>
      <c r="AL102" s="31" t="s">
        <v>439</v>
      </c>
      <c r="AM102" s="11" t="s">
        <v>376</v>
      </c>
      <c r="AN102" s="11" t="s">
        <v>257</v>
      </c>
      <c r="AO102" s="11" t="s">
        <v>93</v>
      </c>
      <c r="AP102" s="11" t="s">
        <v>440</v>
      </c>
      <c r="AQ102" s="11" t="s">
        <v>210</v>
      </c>
    </row>
    <row r="103" customFormat="false" ht="13.8" hidden="false" customHeight="false" outlineLevel="0" collapsed="false">
      <c r="A103" s="11" t="s">
        <v>433</v>
      </c>
      <c r="B103" s="11" t="n">
        <v>18</v>
      </c>
      <c r="C103" s="11" t="s">
        <v>434</v>
      </c>
      <c r="D103" s="11" t="n">
        <v>2008</v>
      </c>
      <c r="E103" s="11" t="s">
        <v>435</v>
      </c>
      <c r="F103" s="11" t="s">
        <v>436</v>
      </c>
      <c r="G103" s="1" t="n">
        <v>5</v>
      </c>
      <c r="H103" s="1" t="n">
        <v>400</v>
      </c>
      <c r="I103" s="11" t="n">
        <f aca="false">(G103+10) / (H103/1000)</f>
        <v>37.5</v>
      </c>
      <c r="J103" s="11" t="n">
        <v>6.8</v>
      </c>
      <c r="K103" s="1" t="s">
        <v>47</v>
      </c>
      <c r="L103" s="11" t="s">
        <v>89</v>
      </c>
      <c r="M103" s="11" t="s">
        <v>446</v>
      </c>
      <c r="N103" s="11" t="s">
        <v>77</v>
      </c>
      <c r="O103" s="11" t="s">
        <v>77</v>
      </c>
      <c r="P103" s="11" t="s">
        <v>198</v>
      </c>
      <c r="Q103" s="11" t="s">
        <v>198</v>
      </c>
      <c r="R103" s="11" t="n">
        <v>11</v>
      </c>
      <c r="S103" s="11" t="str">
        <f aca="false">IF(R103&gt;=2,"&gt; 2","&lt; 2")</f>
        <v>&gt; 2</v>
      </c>
      <c r="T103" s="11" t="s">
        <v>444</v>
      </c>
      <c r="U103" s="29" t="n">
        <v>1.23</v>
      </c>
      <c r="V103" s="11" t="s">
        <v>106</v>
      </c>
      <c r="W103" s="11" t="n">
        <f aca="false">R103 *U103</f>
        <v>13.53</v>
      </c>
      <c r="X103" s="13" t="n">
        <v>0.28</v>
      </c>
      <c r="Y103" s="13" t="n">
        <v>0.28</v>
      </c>
      <c r="Z103" s="13" t="n">
        <f aca="false">Y103*SQRT(AA103)</f>
        <v>0.56</v>
      </c>
      <c r="AA103" s="11" t="n">
        <v>4</v>
      </c>
      <c r="AB103" s="13" t="n">
        <v>1.23</v>
      </c>
      <c r="AC103" s="13" t="n">
        <v>0.03</v>
      </c>
      <c r="AD103" s="13" t="n">
        <f aca="false">AC103*SQRT(AE103)</f>
        <v>0.06</v>
      </c>
      <c r="AE103" s="11" t="n">
        <v>4</v>
      </c>
      <c r="AF103" s="11" t="n">
        <f aca="false">LN(AB103/X103)</f>
        <v>1.47997984519721</v>
      </c>
      <c r="AG103" s="11" t="n">
        <f aca="false">((AD103)^2/((AB103)^2 * AE103)) + ((Z103)^2/((X103)^2 * AA103))</f>
        <v>1.00059488399762</v>
      </c>
      <c r="AH103" s="11" t="n">
        <f aca="false">1/AG103</f>
        <v>0.999405469678954</v>
      </c>
      <c r="AI103" s="11" t="n">
        <f aca="false">AH103/48</f>
        <v>0.0208209472849782</v>
      </c>
      <c r="AJ103" s="11" t="n">
        <f aca="false">AI103*AF103</f>
        <v>0.0308145823396813</v>
      </c>
      <c r="AK103" s="11" t="s">
        <v>438</v>
      </c>
      <c r="AL103" s="31" t="s">
        <v>439</v>
      </c>
      <c r="AM103" s="11" t="s">
        <v>376</v>
      </c>
      <c r="AN103" s="11" t="s">
        <v>257</v>
      </c>
      <c r="AO103" s="11" t="s">
        <v>93</v>
      </c>
      <c r="AP103" s="11" t="s">
        <v>440</v>
      </c>
      <c r="AQ103" s="11" t="s">
        <v>210</v>
      </c>
    </row>
    <row r="104" customFormat="false" ht="13.8" hidden="false" customHeight="false" outlineLevel="0" collapsed="false">
      <c r="A104" s="11" t="s">
        <v>433</v>
      </c>
      <c r="B104" s="11" t="n">
        <v>18</v>
      </c>
      <c r="C104" s="11" t="s">
        <v>434</v>
      </c>
      <c r="D104" s="11" t="n">
        <v>2008</v>
      </c>
      <c r="E104" s="11" t="s">
        <v>435</v>
      </c>
      <c r="F104" s="11" t="s">
        <v>441</v>
      </c>
      <c r="G104" s="1" t="n">
        <v>5</v>
      </c>
      <c r="H104" s="1" t="n">
        <v>400</v>
      </c>
      <c r="I104" s="11" t="n">
        <f aca="false">(G104+10) / (H104/1000)</f>
        <v>37.5</v>
      </c>
      <c r="J104" s="11" t="n">
        <v>6.8</v>
      </c>
      <c r="K104" s="1" t="s">
        <v>47</v>
      </c>
      <c r="L104" s="11" t="s">
        <v>89</v>
      </c>
      <c r="M104" s="11" t="s">
        <v>446</v>
      </c>
      <c r="N104" s="11" t="s">
        <v>77</v>
      </c>
      <c r="O104" s="11" t="s">
        <v>77</v>
      </c>
      <c r="P104" s="11" t="s">
        <v>198</v>
      </c>
      <c r="Q104" s="11" t="s">
        <v>198</v>
      </c>
      <c r="R104" s="11" t="n">
        <v>10</v>
      </c>
      <c r="S104" s="11" t="str">
        <f aca="false">IF(R104&gt;=2,"&gt; 2","&lt; 2")</f>
        <v>&gt; 2</v>
      </c>
      <c r="T104" s="11" t="s">
        <v>444</v>
      </c>
      <c r="U104" s="29" t="n">
        <v>1.23</v>
      </c>
      <c r="V104" s="11" t="s">
        <v>106</v>
      </c>
      <c r="W104" s="11" t="n">
        <f aca="false">R104 *U104</f>
        <v>12.3</v>
      </c>
      <c r="X104" s="13" t="n">
        <v>0.59</v>
      </c>
      <c r="Y104" s="13" t="n">
        <v>0.03</v>
      </c>
      <c r="Z104" s="13" t="n">
        <f aca="false">Y104*SQRT(AA104)</f>
        <v>0.06</v>
      </c>
      <c r="AA104" s="11" t="n">
        <v>4</v>
      </c>
      <c r="AB104" s="13" t="n">
        <v>1.97</v>
      </c>
      <c r="AC104" s="13" t="n">
        <v>0.02</v>
      </c>
      <c r="AD104" s="13" t="n">
        <f aca="false">AC104*SQRT(AE104)</f>
        <v>0.04</v>
      </c>
      <c r="AE104" s="11" t="n">
        <v>4</v>
      </c>
      <c r="AF104" s="11" t="n">
        <f aca="false">LN(AB104/X104)</f>
        <v>1.20566628483227</v>
      </c>
      <c r="AG104" s="11" t="n">
        <f aca="false">((AD104)^2/((AB104)^2 * AE104)) + ((Z104)^2/((X104)^2 * AA104))</f>
        <v>0.00268853282291786</v>
      </c>
      <c r="AH104" s="11" t="n">
        <f aca="false">1/AG104</f>
        <v>371.950080533033</v>
      </c>
      <c r="AI104" s="11" t="n">
        <f aca="false">AH104/48</f>
        <v>7.74896001110485</v>
      </c>
      <c r="AJ104" s="11" t="n">
        <f aca="false">AI104*AF104</f>
        <v>9.34265982790261</v>
      </c>
      <c r="AK104" s="11" t="s">
        <v>438</v>
      </c>
      <c r="AL104" s="31" t="s">
        <v>439</v>
      </c>
      <c r="AM104" s="11" t="s">
        <v>376</v>
      </c>
      <c r="AN104" s="11" t="s">
        <v>257</v>
      </c>
      <c r="AO104" s="11" t="s">
        <v>93</v>
      </c>
      <c r="AP104" s="11" t="s">
        <v>440</v>
      </c>
      <c r="AQ104" s="11" t="s">
        <v>210</v>
      </c>
    </row>
    <row r="105" customFormat="false" ht="13.8" hidden="false" customHeight="false" outlineLevel="0" collapsed="false">
      <c r="A105" s="11" t="s">
        <v>433</v>
      </c>
      <c r="B105" s="11" t="n">
        <v>18</v>
      </c>
      <c r="C105" s="11" t="s">
        <v>434</v>
      </c>
      <c r="D105" s="11" t="n">
        <v>2008</v>
      </c>
      <c r="E105" s="11" t="s">
        <v>435</v>
      </c>
      <c r="F105" s="11" t="s">
        <v>442</v>
      </c>
      <c r="G105" s="1" t="n">
        <v>5</v>
      </c>
      <c r="H105" s="1" t="n">
        <v>400</v>
      </c>
      <c r="I105" s="11" t="n">
        <f aca="false">(G105+10) / (H105/1000)</f>
        <v>37.5</v>
      </c>
      <c r="J105" s="11" t="n">
        <v>6.8</v>
      </c>
      <c r="K105" s="1" t="s">
        <v>47</v>
      </c>
      <c r="L105" s="11" t="s">
        <v>89</v>
      </c>
      <c r="M105" s="11" t="s">
        <v>446</v>
      </c>
      <c r="N105" s="11" t="s">
        <v>77</v>
      </c>
      <c r="O105" s="11" t="s">
        <v>77</v>
      </c>
      <c r="P105" s="11" t="s">
        <v>198</v>
      </c>
      <c r="Q105" s="11" t="s">
        <v>198</v>
      </c>
      <c r="R105" s="11" t="n">
        <v>10</v>
      </c>
      <c r="S105" s="11" t="str">
        <f aca="false">IF(R105&gt;=2,"&gt; 2","&lt; 2")</f>
        <v>&gt; 2</v>
      </c>
      <c r="T105" s="11" t="s">
        <v>444</v>
      </c>
      <c r="U105" s="29" t="n">
        <v>1.23</v>
      </c>
      <c r="V105" s="11" t="s">
        <v>106</v>
      </c>
      <c r="W105" s="11" t="n">
        <f aca="false">R105 *U105</f>
        <v>12.3</v>
      </c>
      <c r="X105" s="13" t="n">
        <v>1.12</v>
      </c>
      <c r="Y105" s="13" t="n">
        <v>0.05</v>
      </c>
      <c r="Z105" s="13" t="n">
        <f aca="false">Y105*SQRT(AA105)</f>
        <v>0.1</v>
      </c>
      <c r="AA105" s="11" t="n">
        <v>4</v>
      </c>
      <c r="AB105" s="13" t="n">
        <v>3.15</v>
      </c>
      <c r="AC105" s="13" t="n">
        <v>0.05</v>
      </c>
      <c r="AD105" s="13" t="n">
        <f aca="false">AC105*SQRT(AE105)</f>
        <v>0.1</v>
      </c>
      <c r="AE105" s="11" t="n">
        <v>4</v>
      </c>
      <c r="AF105" s="11" t="n">
        <f aca="false">LN(AB105/X105)</f>
        <v>1.03407376753054</v>
      </c>
      <c r="AG105" s="11" t="n">
        <f aca="false">((AD105)^2/((AB105)^2 * AE105)) + ((Z105)^2/((X105)^2 * AA105))</f>
        <v>0.00224493732678257</v>
      </c>
      <c r="AH105" s="11" t="n">
        <f aca="false">1/AG105</f>
        <v>445.446733888644</v>
      </c>
      <c r="AI105" s="11" t="n">
        <f aca="false">AH105/48</f>
        <v>9.28014028934676</v>
      </c>
      <c r="AJ105" s="11" t="n">
        <f aca="false">AI105*AF105</f>
        <v>9.59634963221676</v>
      </c>
      <c r="AK105" s="11" t="s">
        <v>438</v>
      </c>
      <c r="AL105" s="31" t="s">
        <v>439</v>
      </c>
      <c r="AM105" s="11" t="s">
        <v>376</v>
      </c>
      <c r="AN105" s="11" t="s">
        <v>257</v>
      </c>
      <c r="AO105" s="11" t="s">
        <v>93</v>
      </c>
      <c r="AP105" s="11" t="s">
        <v>440</v>
      </c>
      <c r="AQ105" s="11" t="s">
        <v>210</v>
      </c>
    </row>
    <row r="106" customFormat="false" ht="13.8" hidden="false" customHeight="false" outlineLevel="0" collapsed="false">
      <c r="A106" s="11" t="s">
        <v>433</v>
      </c>
      <c r="B106" s="11" t="n">
        <v>18</v>
      </c>
      <c r="C106" s="11" t="s">
        <v>434</v>
      </c>
      <c r="D106" s="11" t="n">
        <v>2008</v>
      </c>
      <c r="E106" s="11" t="s">
        <v>435</v>
      </c>
      <c r="F106" s="11" t="s">
        <v>436</v>
      </c>
      <c r="G106" s="1" t="n">
        <v>5</v>
      </c>
      <c r="H106" s="1" t="n">
        <v>400</v>
      </c>
      <c r="I106" s="11" t="n">
        <f aca="false">(G106+10) / (H106/1000)</f>
        <v>37.5</v>
      </c>
      <c r="J106" s="11" t="n">
        <v>6.8</v>
      </c>
      <c r="K106" s="1" t="s">
        <v>47</v>
      </c>
      <c r="L106" s="11" t="s">
        <v>89</v>
      </c>
      <c r="M106" s="11" t="s">
        <v>446</v>
      </c>
      <c r="N106" s="11" t="s">
        <v>77</v>
      </c>
      <c r="O106" s="11" t="s">
        <v>77</v>
      </c>
      <c r="P106" s="11" t="s">
        <v>198</v>
      </c>
      <c r="Q106" s="11" t="s">
        <v>198</v>
      </c>
      <c r="R106" s="11" t="n">
        <v>11</v>
      </c>
      <c r="S106" s="11" t="str">
        <f aca="false">IF(R106&gt;=2,"&gt; 2","&lt; 2")</f>
        <v>&gt; 2</v>
      </c>
      <c r="T106" s="11" t="s">
        <v>445</v>
      </c>
      <c r="U106" s="29" t="n">
        <v>1.23</v>
      </c>
      <c r="V106" s="11" t="s">
        <v>106</v>
      </c>
      <c r="W106" s="11" t="n">
        <f aca="false">R106 *U106</f>
        <v>13.53</v>
      </c>
      <c r="X106" s="13" t="n">
        <v>0.1</v>
      </c>
      <c r="Y106" s="13" t="n">
        <v>0.01</v>
      </c>
      <c r="Z106" s="13" t="n">
        <f aca="false">Y106*SQRT(AA106)</f>
        <v>0.02</v>
      </c>
      <c r="AA106" s="11" t="n">
        <v>4</v>
      </c>
      <c r="AB106" s="13" t="n">
        <v>0.87</v>
      </c>
      <c r="AC106" s="13" t="n">
        <v>0.01</v>
      </c>
      <c r="AD106" s="13" t="n">
        <f aca="false">AC106*SQRT(AE106)</f>
        <v>0.02</v>
      </c>
      <c r="AE106" s="11" t="n">
        <v>4</v>
      </c>
      <c r="AF106" s="11" t="n">
        <f aca="false">LN(AB106/X106)</f>
        <v>2.16332302566054</v>
      </c>
      <c r="AG106" s="11" t="n">
        <f aca="false">((AD106)^2/((AB106)^2 * AE106)) + ((Z106)^2/((X106)^2 * AA106))</f>
        <v>0.0101321178491214</v>
      </c>
      <c r="AH106" s="11" t="n">
        <f aca="false">1/AG106</f>
        <v>98.6960490285567</v>
      </c>
      <c r="AI106" s="11" t="n">
        <f aca="false">AH106/48</f>
        <v>2.05616768809493</v>
      </c>
      <c r="AJ106" s="11" t="n">
        <f aca="false">AI106*AF106</f>
        <v>4.44815490427496</v>
      </c>
      <c r="AK106" s="11" t="s">
        <v>438</v>
      </c>
      <c r="AL106" s="31" t="s">
        <v>439</v>
      </c>
      <c r="AM106" s="11" t="s">
        <v>376</v>
      </c>
      <c r="AN106" s="11" t="s">
        <v>257</v>
      </c>
      <c r="AO106" s="11" t="s">
        <v>93</v>
      </c>
      <c r="AP106" s="11" t="s">
        <v>440</v>
      </c>
      <c r="AQ106" s="11" t="s">
        <v>210</v>
      </c>
    </row>
    <row r="107" customFormat="false" ht="13.8" hidden="false" customHeight="false" outlineLevel="0" collapsed="false">
      <c r="A107" s="11" t="s">
        <v>433</v>
      </c>
      <c r="B107" s="11" t="n">
        <v>18</v>
      </c>
      <c r="C107" s="11" t="s">
        <v>434</v>
      </c>
      <c r="D107" s="11" t="n">
        <v>2008</v>
      </c>
      <c r="E107" s="11" t="s">
        <v>435</v>
      </c>
      <c r="F107" s="11" t="s">
        <v>441</v>
      </c>
      <c r="G107" s="1" t="n">
        <v>5</v>
      </c>
      <c r="H107" s="1" t="n">
        <v>400</v>
      </c>
      <c r="I107" s="11" t="n">
        <f aca="false">(G107+10) / (H107/1000)</f>
        <v>37.5</v>
      </c>
      <c r="J107" s="11" t="n">
        <v>6.8</v>
      </c>
      <c r="K107" s="1" t="s">
        <v>47</v>
      </c>
      <c r="L107" s="11" t="s">
        <v>89</v>
      </c>
      <c r="M107" s="11" t="s">
        <v>446</v>
      </c>
      <c r="N107" s="11" t="s">
        <v>77</v>
      </c>
      <c r="O107" s="11" t="s">
        <v>77</v>
      </c>
      <c r="P107" s="11" t="s">
        <v>198</v>
      </c>
      <c r="Q107" s="11" t="s">
        <v>198</v>
      </c>
      <c r="R107" s="11" t="n">
        <v>10</v>
      </c>
      <c r="S107" s="11" t="str">
        <f aca="false">IF(R107&gt;=2,"&gt; 2","&lt; 2")</f>
        <v>&gt; 2</v>
      </c>
      <c r="T107" s="11" t="s">
        <v>445</v>
      </c>
      <c r="U107" s="29" t="n">
        <v>1.23</v>
      </c>
      <c r="V107" s="11" t="s">
        <v>106</v>
      </c>
      <c r="W107" s="11" t="n">
        <f aca="false">R107 *U107</f>
        <v>12.3</v>
      </c>
      <c r="X107" s="13" t="n">
        <v>0.36</v>
      </c>
      <c r="Y107" s="13" t="n">
        <v>0.02</v>
      </c>
      <c r="Z107" s="13" t="n">
        <f aca="false">Y107*SQRT(AA107)</f>
        <v>0.04</v>
      </c>
      <c r="AA107" s="11" t="n">
        <v>4</v>
      </c>
      <c r="AB107" s="13" t="n">
        <v>1.56</v>
      </c>
      <c r="AC107" s="13" t="n">
        <v>0.04</v>
      </c>
      <c r="AD107" s="13" t="n">
        <f aca="false">AC107*SQRT(AE107)</f>
        <v>0.08</v>
      </c>
      <c r="AE107" s="11" t="n">
        <v>4</v>
      </c>
      <c r="AF107" s="11" t="n">
        <f aca="false">LN(AB107/X107)</f>
        <v>1.46633706879343</v>
      </c>
      <c r="AG107" s="11" t="n">
        <f aca="false">((AD107)^2/((AB107)^2 * AE107)) + ((Z107)^2/((X107)^2 * AA107))</f>
        <v>0.00374388194901015</v>
      </c>
      <c r="AH107" s="11" t="n">
        <f aca="false">1/AG107</f>
        <v>267.102439024391</v>
      </c>
      <c r="AI107" s="11" t="n">
        <f aca="false">AH107/48</f>
        <v>5.56463414634147</v>
      </c>
      <c r="AJ107" s="11" t="n">
        <f aca="false">AI107*AF107</f>
        <v>8.15962932305418</v>
      </c>
      <c r="AK107" s="11" t="s">
        <v>438</v>
      </c>
      <c r="AL107" s="31" t="s">
        <v>439</v>
      </c>
      <c r="AM107" s="11" t="s">
        <v>376</v>
      </c>
      <c r="AN107" s="11" t="s">
        <v>257</v>
      </c>
      <c r="AO107" s="11" t="s">
        <v>93</v>
      </c>
      <c r="AP107" s="11" t="s">
        <v>440</v>
      </c>
      <c r="AQ107" s="11" t="s">
        <v>210</v>
      </c>
    </row>
    <row r="108" customFormat="false" ht="13.8" hidden="false" customHeight="false" outlineLevel="0" collapsed="false">
      <c r="A108" s="11" t="s">
        <v>433</v>
      </c>
      <c r="B108" s="11" t="n">
        <v>18</v>
      </c>
      <c r="C108" s="11" t="s">
        <v>434</v>
      </c>
      <c r="D108" s="11" t="n">
        <v>2008</v>
      </c>
      <c r="E108" s="11" t="s">
        <v>435</v>
      </c>
      <c r="F108" s="11" t="s">
        <v>442</v>
      </c>
      <c r="G108" s="1" t="n">
        <v>5</v>
      </c>
      <c r="H108" s="1" t="n">
        <v>400</v>
      </c>
      <c r="I108" s="11" t="n">
        <f aca="false">(G108+10) / (H108/1000)</f>
        <v>37.5</v>
      </c>
      <c r="J108" s="11" t="n">
        <v>6.8</v>
      </c>
      <c r="K108" s="1" t="s">
        <v>47</v>
      </c>
      <c r="L108" s="11" t="s">
        <v>89</v>
      </c>
      <c r="M108" s="11" t="s">
        <v>446</v>
      </c>
      <c r="N108" s="11" t="s">
        <v>77</v>
      </c>
      <c r="O108" s="11" t="s">
        <v>77</v>
      </c>
      <c r="P108" s="11" t="s">
        <v>198</v>
      </c>
      <c r="Q108" s="11" t="s">
        <v>198</v>
      </c>
      <c r="R108" s="11" t="n">
        <v>10</v>
      </c>
      <c r="S108" s="11" t="str">
        <f aca="false">IF(R108&gt;=2,"&gt; 2","&lt; 2")</f>
        <v>&gt; 2</v>
      </c>
      <c r="T108" s="11" t="s">
        <v>445</v>
      </c>
      <c r="U108" s="29" t="n">
        <v>1.23</v>
      </c>
      <c r="V108" s="11" t="s">
        <v>106</v>
      </c>
      <c r="W108" s="11" t="n">
        <f aca="false">R108 *U108</f>
        <v>12.3</v>
      </c>
      <c r="X108" s="13" t="n">
        <v>1.1</v>
      </c>
      <c r="Y108" s="13" t="n">
        <v>0.09</v>
      </c>
      <c r="Z108" s="13" t="n">
        <f aca="false">Y108*SQRT(AA108)</f>
        <v>0.18</v>
      </c>
      <c r="AA108" s="11" t="n">
        <v>4</v>
      </c>
      <c r="AB108" s="13" t="n">
        <v>2.51</v>
      </c>
      <c r="AC108" s="13" t="n">
        <v>0.02</v>
      </c>
      <c r="AD108" s="13" t="n">
        <f aca="false">AC108*SQRT(AE108)</f>
        <v>0.04</v>
      </c>
      <c r="AE108" s="11" t="n">
        <v>4</v>
      </c>
      <c r="AF108" s="11" t="n">
        <f aca="false">LN(AB108/X108)</f>
        <v>0.824972573339367</v>
      </c>
      <c r="AG108" s="11" t="n">
        <f aca="false">((AD108)^2/((AB108)^2 * AE108)) + ((Z108)^2/((X108)^2 * AA108))</f>
        <v>0.00675770593173059</v>
      </c>
      <c r="AH108" s="11" t="n">
        <f aca="false">1/AG108</f>
        <v>147.979212191601</v>
      </c>
      <c r="AI108" s="11" t="n">
        <f aca="false">AH108/48</f>
        <v>3.08290025399168</v>
      </c>
      <c r="AJ108" s="11" t="n">
        <f aca="false">AI108*AF108</f>
        <v>2.5433081558841</v>
      </c>
      <c r="AK108" s="11" t="s">
        <v>438</v>
      </c>
      <c r="AL108" s="31" t="s">
        <v>439</v>
      </c>
      <c r="AM108" s="11" t="s">
        <v>376</v>
      </c>
      <c r="AN108" s="11" t="s">
        <v>257</v>
      </c>
      <c r="AO108" s="11" t="s">
        <v>93</v>
      </c>
      <c r="AP108" s="11" t="s">
        <v>440</v>
      </c>
      <c r="AQ108" s="11" t="s">
        <v>210</v>
      </c>
    </row>
    <row r="109" customFormat="false" ht="13.8" hidden="false" customHeight="false" outlineLevel="0" collapsed="false">
      <c r="A109" s="11" t="s">
        <v>433</v>
      </c>
      <c r="B109" s="11" t="n">
        <v>18</v>
      </c>
      <c r="C109" s="11" t="s">
        <v>434</v>
      </c>
      <c r="D109" s="11" t="n">
        <v>2008</v>
      </c>
      <c r="E109" s="11" t="s">
        <v>435</v>
      </c>
      <c r="F109" s="11" t="s">
        <v>436</v>
      </c>
      <c r="G109" s="1" t="n">
        <v>17</v>
      </c>
      <c r="H109" s="1" t="n">
        <v>665</v>
      </c>
      <c r="I109" s="11" t="n">
        <f aca="false">(G109+10) / (H109/1000)</f>
        <v>40.6015037593985</v>
      </c>
      <c r="J109" s="11" t="n">
        <v>7.8</v>
      </c>
      <c r="K109" s="1" t="s">
        <v>74</v>
      </c>
      <c r="L109" s="11" t="s">
        <v>75</v>
      </c>
      <c r="M109" s="11" t="s">
        <v>76</v>
      </c>
      <c r="N109" s="11" t="s">
        <v>77</v>
      </c>
      <c r="O109" s="11" t="s">
        <v>77</v>
      </c>
      <c r="P109" s="11" t="s">
        <v>198</v>
      </c>
      <c r="Q109" s="11" t="s">
        <v>198</v>
      </c>
      <c r="R109" s="11" t="n">
        <v>11</v>
      </c>
      <c r="S109" s="11" t="str">
        <f aca="false">IF(R109&gt;=2,"&gt; 2","&lt; 2")</f>
        <v>&gt; 2</v>
      </c>
      <c r="T109" s="11" t="s">
        <v>437</v>
      </c>
      <c r="U109" s="29" t="n">
        <v>1.23</v>
      </c>
      <c r="V109" s="11" t="s">
        <v>106</v>
      </c>
      <c r="W109" s="11" t="n">
        <f aca="false">R109 *U109</f>
        <v>13.53</v>
      </c>
      <c r="X109" s="13" t="n">
        <v>0.2</v>
      </c>
      <c r="Y109" s="13" t="n">
        <v>0.03</v>
      </c>
      <c r="Z109" s="13" t="n">
        <f aca="false">Y109*SQRT(AA109)</f>
        <v>0.06</v>
      </c>
      <c r="AA109" s="11" t="n">
        <v>4</v>
      </c>
      <c r="AB109" s="13" t="n">
        <v>1.8</v>
      </c>
      <c r="AC109" s="13" t="n">
        <v>0.15</v>
      </c>
      <c r="AD109" s="13" t="n">
        <f aca="false">AC109*SQRT(AE109)</f>
        <v>0.3</v>
      </c>
      <c r="AE109" s="11" t="n">
        <v>4</v>
      </c>
      <c r="AF109" s="11" t="n">
        <f aca="false">LN(AB109/X109)</f>
        <v>2.19722457733622</v>
      </c>
      <c r="AG109" s="11" t="n">
        <f aca="false">((AD109)^2/((AB109)^2 * AE109)) + ((Z109)^2/((X109)^2 * AA109))</f>
        <v>0.0294444444444444</v>
      </c>
      <c r="AH109" s="11" t="n">
        <f aca="false">1/AG109</f>
        <v>33.9622641509434</v>
      </c>
      <c r="AI109" s="11" t="n">
        <f aca="false">AH109/48</f>
        <v>0.707547169811322</v>
      </c>
      <c r="AJ109" s="11" t="n">
        <f aca="false">AI109*AF109</f>
        <v>1.55464003113412</v>
      </c>
      <c r="AK109" s="11" t="s">
        <v>438</v>
      </c>
      <c r="AL109" s="31" t="s">
        <v>439</v>
      </c>
      <c r="AM109" s="11" t="s">
        <v>376</v>
      </c>
      <c r="AN109" s="11" t="s">
        <v>257</v>
      </c>
      <c r="AO109" s="11" t="s">
        <v>93</v>
      </c>
      <c r="AP109" s="11" t="s">
        <v>440</v>
      </c>
      <c r="AQ109" s="11" t="s">
        <v>210</v>
      </c>
    </row>
    <row r="110" customFormat="false" ht="13.8" hidden="false" customHeight="false" outlineLevel="0" collapsed="false">
      <c r="A110" s="11" t="s">
        <v>433</v>
      </c>
      <c r="B110" s="11" t="n">
        <v>18</v>
      </c>
      <c r="C110" s="11" t="s">
        <v>434</v>
      </c>
      <c r="D110" s="11" t="n">
        <v>2008</v>
      </c>
      <c r="E110" s="11" t="s">
        <v>435</v>
      </c>
      <c r="F110" s="11" t="s">
        <v>441</v>
      </c>
      <c r="G110" s="1" t="n">
        <v>17</v>
      </c>
      <c r="H110" s="1" t="n">
        <v>665</v>
      </c>
      <c r="I110" s="11" t="n">
        <f aca="false">(G110+10) / (H110/1000)</f>
        <v>40.6015037593985</v>
      </c>
      <c r="J110" s="11" t="n">
        <v>7.8</v>
      </c>
      <c r="K110" s="1" t="s">
        <v>74</v>
      </c>
      <c r="L110" s="11" t="s">
        <v>75</v>
      </c>
      <c r="M110" s="11" t="s">
        <v>76</v>
      </c>
      <c r="N110" s="11" t="s">
        <v>77</v>
      </c>
      <c r="O110" s="11" t="s">
        <v>77</v>
      </c>
      <c r="P110" s="11" t="s">
        <v>198</v>
      </c>
      <c r="Q110" s="11" t="s">
        <v>198</v>
      </c>
      <c r="R110" s="11" t="n">
        <v>10</v>
      </c>
      <c r="S110" s="11" t="str">
        <f aca="false">IF(R110&gt;=2,"&gt; 2","&lt; 2")</f>
        <v>&gt; 2</v>
      </c>
      <c r="T110" s="11" t="s">
        <v>437</v>
      </c>
      <c r="U110" s="29" t="n">
        <v>1.23</v>
      </c>
      <c r="V110" s="11" t="s">
        <v>106</v>
      </c>
      <c r="W110" s="11" t="n">
        <f aca="false">R110 *U110</f>
        <v>12.3</v>
      </c>
      <c r="X110" s="13" t="n">
        <v>0.88</v>
      </c>
      <c r="Y110" s="13" t="n">
        <v>0.08</v>
      </c>
      <c r="Z110" s="13" t="n">
        <f aca="false">Y110*SQRT(AA110)</f>
        <v>0.16</v>
      </c>
      <c r="AA110" s="11" t="n">
        <v>4</v>
      </c>
      <c r="AB110" s="13" t="n">
        <v>2.7</v>
      </c>
      <c r="AC110" s="13" t="n">
        <v>0.18</v>
      </c>
      <c r="AD110" s="13" t="n">
        <f aca="false">AC110*SQRT(AE110)</f>
        <v>0.36</v>
      </c>
      <c r="AE110" s="11" t="n">
        <v>4</v>
      </c>
      <c r="AF110" s="11" t="n">
        <f aca="false">LN(AB110/X110)</f>
        <v>1.12108514452017</v>
      </c>
      <c r="AG110" s="11" t="n">
        <f aca="false">((AD110)^2/((AB110)^2 * AE110)) + ((Z110)^2/((X110)^2 * AA110))</f>
        <v>0.0127089072543618</v>
      </c>
      <c r="AH110" s="11" t="n">
        <f aca="false">1/AG110</f>
        <v>78.6849710982659</v>
      </c>
      <c r="AI110" s="11" t="n">
        <f aca="false">AH110/48</f>
        <v>1.63927023121387</v>
      </c>
      <c r="AJ110" s="11" t="n">
        <f aca="false">AI110*AF110</f>
        <v>1.83776150406801</v>
      </c>
      <c r="AK110" s="11" t="s">
        <v>438</v>
      </c>
      <c r="AL110" s="31" t="s">
        <v>439</v>
      </c>
      <c r="AM110" s="11" t="s">
        <v>376</v>
      </c>
      <c r="AN110" s="11" t="s">
        <v>257</v>
      </c>
      <c r="AO110" s="11" t="s">
        <v>93</v>
      </c>
      <c r="AP110" s="11" t="s">
        <v>440</v>
      </c>
      <c r="AQ110" s="11" t="s">
        <v>210</v>
      </c>
    </row>
    <row r="111" customFormat="false" ht="13.8" hidden="false" customHeight="false" outlineLevel="0" collapsed="false">
      <c r="A111" s="11" t="s">
        <v>433</v>
      </c>
      <c r="B111" s="11" t="n">
        <v>18</v>
      </c>
      <c r="C111" s="11" t="s">
        <v>434</v>
      </c>
      <c r="D111" s="11" t="n">
        <v>2008</v>
      </c>
      <c r="E111" s="11" t="s">
        <v>435</v>
      </c>
      <c r="F111" s="11" t="s">
        <v>442</v>
      </c>
      <c r="G111" s="1" t="n">
        <v>17</v>
      </c>
      <c r="H111" s="1" t="n">
        <v>665</v>
      </c>
      <c r="I111" s="11" t="n">
        <f aca="false">(G111+10) / (H111/1000)</f>
        <v>40.6015037593985</v>
      </c>
      <c r="J111" s="11" t="n">
        <v>7.8</v>
      </c>
      <c r="K111" s="1" t="s">
        <v>74</v>
      </c>
      <c r="L111" s="11" t="s">
        <v>75</v>
      </c>
      <c r="M111" s="11" t="s">
        <v>76</v>
      </c>
      <c r="N111" s="11" t="s">
        <v>77</v>
      </c>
      <c r="O111" s="11" t="s">
        <v>77</v>
      </c>
      <c r="P111" s="11" t="s">
        <v>198</v>
      </c>
      <c r="Q111" s="11" t="s">
        <v>198</v>
      </c>
      <c r="R111" s="11" t="n">
        <v>10</v>
      </c>
      <c r="S111" s="11" t="str">
        <f aca="false">IF(R111&gt;=2,"&gt; 2","&lt; 2")</f>
        <v>&gt; 2</v>
      </c>
      <c r="T111" s="11" t="s">
        <v>437</v>
      </c>
      <c r="U111" s="29" t="n">
        <v>1.23</v>
      </c>
      <c r="V111" s="11" t="s">
        <v>106</v>
      </c>
      <c r="W111" s="11" t="n">
        <f aca="false">R111 *U111</f>
        <v>12.3</v>
      </c>
      <c r="X111" s="13" t="n">
        <v>1.88</v>
      </c>
      <c r="Y111" s="13" t="n">
        <v>0.08</v>
      </c>
      <c r="Z111" s="13" t="n">
        <f aca="false">Y111*SQRT(AA111)</f>
        <v>0.16</v>
      </c>
      <c r="AA111" s="11" t="n">
        <v>4</v>
      </c>
      <c r="AB111" s="13" t="n">
        <v>4.21</v>
      </c>
      <c r="AC111" s="13" t="n">
        <v>0.13</v>
      </c>
      <c r="AD111" s="13" t="n">
        <f aca="false">AC111*SQRT(AE111)</f>
        <v>0.26</v>
      </c>
      <c r="AE111" s="11" t="n">
        <v>4</v>
      </c>
      <c r="AF111" s="11" t="n">
        <f aca="false">LN(AB111/X111)</f>
        <v>0.806190870852432</v>
      </c>
      <c r="AG111" s="11" t="n">
        <f aca="false">((AD111)^2/((AB111)^2 * AE111)) + ((Z111)^2/((X111)^2 * AA111))</f>
        <v>0.00276427809202831</v>
      </c>
      <c r="AH111" s="11" t="n">
        <f aca="false">1/AG111</f>
        <v>361.758103457038</v>
      </c>
      <c r="AI111" s="11" t="n">
        <f aca="false">AH111/48</f>
        <v>7.53662715535495</v>
      </c>
      <c r="AJ111" s="11" t="n">
        <f aca="false">AI111*AF111</f>
        <v>6.0759600096657</v>
      </c>
      <c r="AK111" s="11" t="s">
        <v>438</v>
      </c>
      <c r="AL111" s="31" t="s">
        <v>439</v>
      </c>
      <c r="AM111" s="11" t="s">
        <v>376</v>
      </c>
      <c r="AN111" s="11" t="s">
        <v>257</v>
      </c>
      <c r="AO111" s="11" t="s">
        <v>93</v>
      </c>
      <c r="AP111" s="11" t="s">
        <v>440</v>
      </c>
      <c r="AQ111" s="11" t="s">
        <v>210</v>
      </c>
    </row>
    <row r="112" customFormat="false" ht="13.8" hidden="false" customHeight="false" outlineLevel="0" collapsed="false">
      <c r="A112" s="11" t="s">
        <v>433</v>
      </c>
      <c r="B112" s="11" t="n">
        <v>18</v>
      </c>
      <c r="C112" s="11" t="s">
        <v>434</v>
      </c>
      <c r="D112" s="11" t="n">
        <v>2008</v>
      </c>
      <c r="E112" s="11" t="s">
        <v>435</v>
      </c>
      <c r="F112" s="11" t="s">
        <v>436</v>
      </c>
      <c r="G112" s="1" t="n">
        <v>17</v>
      </c>
      <c r="H112" s="1" t="n">
        <v>665</v>
      </c>
      <c r="I112" s="11" t="n">
        <f aca="false">(G112+10) / (H112/1000)</f>
        <v>40.6015037593985</v>
      </c>
      <c r="J112" s="11" t="n">
        <v>7.8</v>
      </c>
      <c r="K112" s="1" t="s">
        <v>74</v>
      </c>
      <c r="L112" s="11" t="s">
        <v>75</v>
      </c>
      <c r="M112" s="11" t="s">
        <v>76</v>
      </c>
      <c r="N112" s="11" t="s">
        <v>77</v>
      </c>
      <c r="O112" s="11" t="s">
        <v>77</v>
      </c>
      <c r="P112" s="11" t="s">
        <v>198</v>
      </c>
      <c r="Q112" s="11" t="s">
        <v>198</v>
      </c>
      <c r="R112" s="11" t="n">
        <v>11</v>
      </c>
      <c r="S112" s="11" t="str">
        <f aca="false">IF(R112&gt;=2,"&gt; 2","&lt; 2")</f>
        <v>&gt; 2</v>
      </c>
      <c r="T112" s="11" t="s">
        <v>443</v>
      </c>
      <c r="U112" s="29" t="n">
        <v>1.23</v>
      </c>
      <c r="V112" s="11" t="s">
        <v>106</v>
      </c>
      <c r="W112" s="11" t="n">
        <f aca="false">R112 *U112</f>
        <v>13.53</v>
      </c>
      <c r="X112" s="13" t="n">
        <v>0.33</v>
      </c>
      <c r="Y112" s="13" t="n">
        <v>0.04</v>
      </c>
      <c r="Z112" s="13" t="n">
        <f aca="false">Y112*SQRT(AA112)</f>
        <v>0.08</v>
      </c>
      <c r="AA112" s="11" t="n">
        <v>4</v>
      </c>
      <c r="AB112" s="13" t="n">
        <v>0.94</v>
      </c>
      <c r="AC112" s="13" t="n">
        <v>0.08</v>
      </c>
      <c r="AD112" s="13" t="n">
        <f aca="false">AC112*SQRT(AE112)</f>
        <v>0.16</v>
      </c>
      <c r="AE112" s="11" t="n">
        <v>4</v>
      </c>
      <c r="AF112" s="11" t="n">
        <f aca="false">LN(AB112/X112)</f>
        <v>1.04678722080352</v>
      </c>
      <c r="AG112" s="11" t="n">
        <f aca="false">((AD112)^2/((AB112)^2 * AE112)) + ((Z112)^2/((X112)^2 * AA112))</f>
        <v>0.0219354747524631</v>
      </c>
      <c r="AH112" s="11" t="n">
        <f aca="false">1/AG112</f>
        <v>45.588254244997</v>
      </c>
      <c r="AI112" s="11" t="n">
        <f aca="false">AH112/48</f>
        <v>0.94975529677077</v>
      </c>
      <c r="AJ112" s="11" t="n">
        <f aca="false">AI112*AF112</f>
        <v>0.994191707550097</v>
      </c>
      <c r="AK112" s="11" t="s">
        <v>438</v>
      </c>
      <c r="AL112" s="31" t="s">
        <v>439</v>
      </c>
      <c r="AM112" s="11" t="s">
        <v>376</v>
      </c>
      <c r="AN112" s="11" t="s">
        <v>257</v>
      </c>
      <c r="AO112" s="11" t="s">
        <v>93</v>
      </c>
      <c r="AP112" s="11" t="s">
        <v>440</v>
      </c>
      <c r="AQ112" s="11" t="s">
        <v>210</v>
      </c>
    </row>
    <row r="113" customFormat="false" ht="13.8" hidden="false" customHeight="false" outlineLevel="0" collapsed="false">
      <c r="A113" s="11" t="s">
        <v>433</v>
      </c>
      <c r="B113" s="11" t="n">
        <v>18</v>
      </c>
      <c r="C113" s="11" t="s">
        <v>434</v>
      </c>
      <c r="D113" s="11" t="n">
        <v>2008</v>
      </c>
      <c r="E113" s="11" t="s">
        <v>435</v>
      </c>
      <c r="F113" s="11" t="s">
        <v>441</v>
      </c>
      <c r="G113" s="1" t="n">
        <v>17</v>
      </c>
      <c r="H113" s="1" t="n">
        <v>665</v>
      </c>
      <c r="I113" s="11" t="n">
        <f aca="false">(G113+10) / (H113/1000)</f>
        <v>40.6015037593985</v>
      </c>
      <c r="J113" s="11" t="n">
        <v>7.8</v>
      </c>
      <c r="K113" s="1" t="s">
        <v>74</v>
      </c>
      <c r="L113" s="11" t="s">
        <v>75</v>
      </c>
      <c r="M113" s="11" t="s">
        <v>76</v>
      </c>
      <c r="N113" s="11" t="s">
        <v>77</v>
      </c>
      <c r="O113" s="11" t="s">
        <v>77</v>
      </c>
      <c r="P113" s="11" t="s">
        <v>198</v>
      </c>
      <c r="Q113" s="11" t="s">
        <v>198</v>
      </c>
      <c r="R113" s="11" t="n">
        <v>10</v>
      </c>
      <c r="S113" s="11" t="str">
        <f aca="false">IF(R113&gt;=2,"&gt; 2","&lt; 2")</f>
        <v>&gt; 2</v>
      </c>
      <c r="T113" s="11" t="s">
        <v>443</v>
      </c>
      <c r="U113" s="29" t="n">
        <v>1.23</v>
      </c>
      <c r="V113" s="11" t="s">
        <v>106</v>
      </c>
      <c r="W113" s="11" t="n">
        <f aca="false">R113 *U113</f>
        <v>12.3</v>
      </c>
      <c r="X113" s="13" t="n">
        <v>0.66</v>
      </c>
      <c r="Y113" s="13" t="n">
        <v>0.03</v>
      </c>
      <c r="Z113" s="13" t="n">
        <f aca="false">Y113*SQRT(AA113)</f>
        <v>0.06</v>
      </c>
      <c r="AA113" s="11" t="n">
        <v>4</v>
      </c>
      <c r="AB113" s="13" t="n">
        <v>1.61</v>
      </c>
      <c r="AC113" s="13" t="n">
        <v>0.08</v>
      </c>
      <c r="AD113" s="13" t="n">
        <f aca="false">AC113*SQRT(AE113)</f>
        <v>0.16</v>
      </c>
      <c r="AE113" s="11" t="n">
        <v>4</v>
      </c>
      <c r="AF113" s="11" t="n">
        <f aca="false">LN(AB113/X113)</f>
        <v>0.891749622958037</v>
      </c>
      <c r="AG113" s="11" t="n">
        <f aca="false">((AD113)^2/((AB113)^2 * AE113)) + ((Z113)^2/((X113)^2 * AA113))</f>
        <v>0.00453515624875456</v>
      </c>
      <c r="AH113" s="11" t="n">
        <f aca="false">1/AG113</f>
        <v>220.499569397332</v>
      </c>
      <c r="AI113" s="11" t="n">
        <f aca="false">AH113/48</f>
        <v>4.59374102911108</v>
      </c>
      <c r="AJ113" s="11" t="n">
        <f aca="false">AI113*AF113</f>
        <v>4.09646683067667</v>
      </c>
      <c r="AK113" s="11" t="s">
        <v>438</v>
      </c>
      <c r="AL113" s="31" t="s">
        <v>439</v>
      </c>
      <c r="AM113" s="11" t="s">
        <v>376</v>
      </c>
      <c r="AN113" s="11" t="s">
        <v>257</v>
      </c>
      <c r="AO113" s="11" t="s">
        <v>93</v>
      </c>
      <c r="AP113" s="11" t="s">
        <v>440</v>
      </c>
      <c r="AQ113" s="11" t="s">
        <v>210</v>
      </c>
    </row>
    <row r="114" customFormat="false" ht="13.8" hidden="false" customHeight="false" outlineLevel="0" collapsed="false">
      <c r="A114" s="11" t="s">
        <v>433</v>
      </c>
      <c r="B114" s="11" t="n">
        <v>18</v>
      </c>
      <c r="C114" s="11" t="s">
        <v>434</v>
      </c>
      <c r="D114" s="11" t="n">
        <v>2008</v>
      </c>
      <c r="E114" s="11" t="s">
        <v>435</v>
      </c>
      <c r="F114" s="11" t="s">
        <v>442</v>
      </c>
      <c r="G114" s="1" t="n">
        <v>17</v>
      </c>
      <c r="H114" s="1" t="n">
        <v>665</v>
      </c>
      <c r="I114" s="11" t="n">
        <f aca="false">(G114+10) / (H114/1000)</f>
        <v>40.6015037593985</v>
      </c>
      <c r="J114" s="11" t="n">
        <v>7.8</v>
      </c>
      <c r="K114" s="1" t="s">
        <v>74</v>
      </c>
      <c r="L114" s="11" t="s">
        <v>75</v>
      </c>
      <c r="M114" s="11" t="s">
        <v>76</v>
      </c>
      <c r="N114" s="11" t="s">
        <v>77</v>
      </c>
      <c r="O114" s="11" t="s">
        <v>77</v>
      </c>
      <c r="P114" s="11" t="s">
        <v>198</v>
      </c>
      <c r="Q114" s="11" t="s">
        <v>198</v>
      </c>
      <c r="R114" s="11" t="n">
        <v>10</v>
      </c>
      <c r="S114" s="11" t="str">
        <f aca="false">IF(R114&gt;=2,"&gt; 2","&lt; 2")</f>
        <v>&gt; 2</v>
      </c>
      <c r="T114" s="11" t="s">
        <v>443</v>
      </c>
      <c r="U114" s="29" t="n">
        <v>1.23</v>
      </c>
      <c r="V114" s="11" t="s">
        <v>106</v>
      </c>
      <c r="W114" s="11" t="n">
        <f aca="false">R114 *U114</f>
        <v>12.3</v>
      </c>
      <c r="X114" s="13" t="n">
        <v>0.81</v>
      </c>
      <c r="Y114" s="13" t="n">
        <v>0.04</v>
      </c>
      <c r="Z114" s="13" t="n">
        <f aca="false">Y114*SQRT(AA114)</f>
        <v>0.08</v>
      </c>
      <c r="AA114" s="11" t="n">
        <v>4</v>
      </c>
      <c r="AB114" s="13" t="n">
        <v>2.74</v>
      </c>
      <c r="AC114" s="13" t="n">
        <v>0.11</v>
      </c>
      <c r="AD114" s="13" t="n">
        <f aca="false">AC114*SQRT(AE114)</f>
        <v>0.22</v>
      </c>
      <c r="AE114" s="11" t="n">
        <v>4</v>
      </c>
      <c r="AF114" s="11" t="n">
        <f aca="false">LN(AB114/X114)</f>
        <v>1.21867895171563</v>
      </c>
      <c r="AG114" s="11" t="n">
        <f aca="false">((AD114)^2/((AB114)^2 * AE114)) + ((Z114)^2/((X114)^2 * AA114))</f>
        <v>0.00405035278826819</v>
      </c>
      <c r="AH114" s="11" t="n">
        <f aca="false">1/AG114</f>
        <v>246.892073919213</v>
      </c>
      <c r="AI114" s="11" t="n">
        <f aca="false">AH114/48</f>
        <v>5.14358487331694</v>
      </c>
      <c r="AJ114" s="11" t="n">
        <f aca="false">AI114*AF114</f>
        <v>6.26837862147426</v>
      </c>
      <c r="AK114" s="11" t="s">
        <v>438</v>
      </c>
      <c r="AL114" s="31" t="s">
        <v>439</v>
      </c>
      <c r="AM114" s="11" t="s">
        <v>376</v>
      </c>
      <c r="AN114" s="11" t="s">
        <v>257</v>
      </c>
      <c r="AO114" s="11" t="s">
        <v>93</v>
      </c>
      <c r="AP114" s="11" t="s">
        <v>440</v>
      </c>
      <c r="AQ114" s="11" t="s">
        <v>210</v>
      </c>
    </row>
    <row r="115" customFormat="false" ht="13.8" hidden="false" customHeight="false" outlineLevel="0" collapsed="false">
      <c r="A115" s="11" t="s">
        <v>433</v>
      </c>
      <c r="B115" s="11" t="n">
        <v>18</v>
      </c>
      <c r="C115" s="11" t="s">
        <v>434</v>
      </c>
      <c r="D115" s="11" t="n">
        <v>2008</v>
      </c>
      <c r="E115" s="11" t="s">
        <v>435</v>
      </c>
      <c r="F115" s="11" t="s">
        <v>436</v>
      </c>
      <c r="G115" s="1" t="n">
        <v>17</v>
      </c>
      <c r="H115" s="1" t="n">
        <v>665</v>
      </c>
      <c r="I115" s="11" t="n">
        <f aca="false">(G115+10) / (H115/1000)</f>
        <v>40.6015037593985</v>
      </c>
      <c r="J115" s="11" t="n">
        <v>7.8</v>
      </c>
      <c r="K115" s="1" t="s">
        <v>74</v>
      </c>
      <c r="L115" s="11" t="s">
        <v>75</v>
      </c>
      <c r="M115" s="11" t="s">
        <v>76</v>
      </c>
      <c r="N115" s="11" t="s">
        <v>77</v>
      </c>
      <c r="O115" s="11" t="s">
        <v>77</v>
      </c>
      <c r="P115" s="11" t="s">
        <v>198</v>
      </c>
      <c r="Q115" s="11" t="s">
        <v>198</v>
      </c>
      <c r="R115" s="11" t="n">
        <v>11</v>
      </c>
      <c r="S115" s="11" t="str">
        <f aca="false">IF(R115&gt;=2,"&gt; 2","&lt; 2")</f>
        <v>&gt; 2</v>
      </c>
      <c r="T115" s="11" t="s">
        <v>444</v>
      </c>
      <c r="U115" s="29" t="n">
        <v>1.23</v>
      </c>
      <c r="V115" s="11" t="s">
        <v>106</v>
      </c>
      <c r="W115" s="11" t="n">
        <f aca="false">R115 *U115</f>
        <v>13.53</v>
      </c>
      <c r="X115" s="13" t="n">
        <v>0.14</v>
      </c>
      <c r="Y115" s="13" t="n">
        <v>0.01</v>
      </c>
      <c r="Z115" s="13" t="n">
        <f aca="false">Y115*SQRT(AA115)</f>
        <v>0.02</v>
      </c>
      <c r="AA115" s="11" t="n">
        <v>4</v>
      </c>
      <c r="AB115" s="13" t="n">
        <v>1.11</v>
      </c>
      <c r="AC115" s="13" t="n">
        <v>0.17</v>
      </c>
      <c r="AD115" s="13" t="n">
        <f aca="false">AC115*SQRT(AE115)</f>
        <v>0.34</v>
      </c>
      <c r="AE115" s="11" t="n">
        <v>4</v>
      </c>
      <c r="AF115" s="11" t="n">
        <f aca="false">LN(AB115/X115)</f>
        <v>2.07047287169708</v>
      </c>
      <c r="AG115" s="11" t="n">
        <f aca="false">((AD115)^2/((AB115)^2 * AE115)) + ((Z115)^2/((X115)^2 * AA115))</f>
        <v>0.0285579291370797</v>
      </c>
      <c r="AH115" s="11" t="n">
        <f aca="false">1/AG115</f>
        <v>35.0165446240847</v>
      </c>
      <c r="AI115" s="11" t="n">
        <f aca="false">AH115/48</f>
        <v>0.729511346335098</v>
      </c>
      <c r="AJ115" s="11" t="n">
        <f aca="false">AI115*AF115</f>
        <v>1.51043345218203</v>
      </c>
      <c r="AK115" s="11" t="s">
        <v>438</v>
      </c>
      <c r="AL115" s="31" t="s">
        <v>439</v>
      </c>
      <c r="AM115" s="11" t="s">
        <v>376</v>
      </c>
      <c r="AN115" s="11" t="s">
        <v>257</v>
      </c>
      <c r="AO115" s="11" t="s">
        <v>93</v>
      </c>
      <c r="AP115" s="11" t="s">
        <v>440</v>
      </c>
      <c r="AQ115" s="11" t="s">
        <v>210</v>
      </c>
    </row>
    <row r="116" customFormat="false" ht="13.8" hidden="false" customHeight="false" outlineLevel="0" collapsed="false">
      <c r="A116" s="11" t="s">
        <v>433</v>
      </c>
      <c r="B116" s="11" t="n">
        <v>18</v>
      </c>
      <c r="C116" s="11" t="s">
        <v>434</v>
      </c>
      <c r="D116" s="11" t="n">
        <v>2008</v>
      </c>
      <c r="E116" s="11" t="s">
        <v>435</v>
      </c>
      <c r="F116" s="11" t="s">
        <v>441</v>
      </c>
      <c r="G116" s="1" t="n">
        <v>17</v>
      </c>
      <c r="H116" s="1" t="n">
        <v>665</v>
      </c>
      <c r="I116" s="11" t="n">
        <f aca="false">(G116+10) / (H116/1000)</f>
        <v>40.6015037593985</v>
      </c>
      <c r="J116" s="11" t="n">
        <v>7.8</v>
      </c>
      <c r="K116" s="1" t="s">
        <v>74</v>
      </c>
      <c r="L116" s="11" t="s">
        <v>75</v>
      </c>
      <c r="M116" s="11" t="s">
        <v>76</v>
      </c>
      <c r="N116" s="11" t="s">
        <v>77</v>
      </c>
      <c r="O116" s="11" t="s">
        <v>77</v>
      </c>
      <c r="P116" s="11" t="s">
        <v>198</v>
      </c>
      <c r="Q116" s="11" t="s">
        <v>198</v>
      </c>
      <c r="R116" s="11" t="n">
        <v>10</v>
      </c>
      <c r="S116" s="11" t="str">
        <f aca="false">IF(R116&gt;=2,"&gt; 2","&lt; 2")</f>
        <v>&gt; 2</v>
      </c>
      <c r="T116" s="11" t="s">
        <v>444</v>
      </c>
      <c r="U116" s="29" t="n">
        <v>1.23</v>
      </c>
      <c r="V116" s="11" t="s">
        <v>106</v>
      </c>
      <c r="W116" s="11" t="n">
        <f aca="false">R116 *U116</f>
        <v>12.3</v>
      </c>
      <c r="X116" s="13" t="n">
        <v>0.37</v>
      </c>
      <c r="Y116" s="13" t="n">
        <v>0.03</v>
      </c>
      <c r="Z116" s="13" t="n">
        <f aca="false">Y116*SQRT(AA116)</f>
        <v>0.06</v>
      </c>
      <c r="AA116" s="11" t="n">
        <v>4</v>
      </c>
      <c r="AB116" s="13" t="n">
        <v>1.26</v>
      </c>
      <c r="AC116" s="13" t="n">
        <v>0.05</v>
      </c>
      <c r="AD116" s="13" t="n">
        <f aca="false">AC116*SQRT(AE116)</f>
        <v>0.1</v>
      </c>
      <c r="AE116" s="11" t="n">
        <v>4</v>
      </c>
      <c r="AF116" s="11" t="n">
        <f aca="false">LN(AB116/X116)</f>
        <v>1.22536399430725</v>
      </c>
      <c r="AG116" s="11" t="n">
        <f aca="false">((AD116)^2/((AB116)^2 * AE116)) + ((Z116)^2/((X116)^2 * AA116))</f>
        <v>0.00814884566493318</v>
      </c>
      <c r="AH116" s="11" t="n">
        <f aca="false">1/AG116</f>
        <v>122.716767640267</v>
      </c>
      <c r="AI116" s="11" t="n">
        <f aca="false">AH116/48</f>
        <v>2.55659932583889</v>
      </c>
      <c r="AJ116" s="11" t="n">
        <f aca="false">AI116*AF116</f>
        <v>3.13276476175316</v>
      </c>
      <c r="AK116" s="11" t="s">
        <v>438</v>
      </c>
      <c r="AL116" s="31" t="s">
        <v>439</v>
      </c>
      <c r="AM116" s="11" t="s">
        <v>376</v>
      </c>
      <c r="AN116" s="11" t="s">
        <v>257</v>
      </c>
      <c r="AO116" s="11" t="s">
        <v>93</v>
      </c>
      <c r="AP116" s="11" t="s">
        <v>440</v>
      </c>
      <c r="AQ116" s="11" t="s">
        <v>210</v>
      </c>
    </row>
    <row r="117" customFormat="false" ht="13.8" hidden="false" customHeight="false" outlineLevel="0" collapsed="false">
      <c r="A117" s="11" t="s">
        <v>433</v>
      </c>
      <c r="B117" s="11" t="n">
        <v>18</v>
      </c>
      <c r="C117" s="11" t="s">
        <v>434</v>
      </c>
      <c r="D117" s="11" t="n">
        <v>2008</v>
      </c>
      <c r="E117" s="11" t="s">
        <v>435</v>
      </c>
      <c r="F117" s="11" t="s">
        <v>442</v>
      </c>
      <c r="G117" s="1" t="n">
        <v>17</v>
      </c>
      <c r="H117" s="1" t="n">
        <v>665</v>
      </c>
      <c r="I117" s="11" t="n">
        <f aca="false">(G117+10) / (H117/1000)</f>
        <v>40.6015037593985</v>
      </c>
      <c r="J117" s="11" t="n">
        <v>7.8</v>
      </c>
      <c r="K117" s="1" t="s">
        <v>74</v>
      </c>
      <c r="L117" s="11" t="s">
        <v>75</v>
      </c>
      <c r="M117" s="11" t="s">
        <v>76</v>
      </c>
      <c r="N117" s="11" t="s">
        <v>77</v>
      </c>
      <c r="O117" s="11" t="s">
        <v>77</v>
      </c>
      <c r="P117" s="11" t="s">
        <v>198</v>
      </c>
      <c r="Q117" s="11" t="s">
        <v>198</v>
      </c>
      <c r="R117" s="11" t="n">
        <v>10</v>
      </c>
      <c r="S117" s="11" t="str">
        <f aca="false">IF(R117&gt;=2,"&gt; 2","&lt; 2")</f>
        <v>&gt; 2</v>
      </c>
      <c r="T117" s="11" t="s">
        <v>444</v>
      </c>
      <c r="U117" s="29" t="n">
        <v>1.23</v>
      </c>
      <c r="V117" s="11" t="s">
        <v>106</v>
      </c>
      <c r="W117" s="11" t="n">
        <f aca="false">R117 *U117</f>
        <v>12.3</v>
      </c>
      <c r="X117" s="13" t="n">
        <v>0.67</v>
      </c>
      <c r="Y117" s="13" t="n">
        <v>0.03</v>
      </c>
      <c r="Z117" s="13" t="n">
        <f aca="false">Y117*SQRT(AA117)</f>
        <v>0.06</v>
      </c>
      <c r="AA117" s="11" t="n">
        <v>4</v>
      </c>
      <c r="AB117" s="13" t="n">
        <v>2.58</v>
      </c>
      <c r="AC117" s="13" t="n">
        <v>0.08</v>
      </c>
      <c r="AD117" s="13" t="n">
        <f aca="false">AC117*SQRT(AE117)</f>
        <v>0.16</v>
      </c>
      <c r="AE117" s="11" t="n">
        <v>4</v>
      </c>
      <c r="AF117" s="11" t="n">
        <f aca="false">LN(AB117/X117)</f>
        <v>1.34826696553065</v>
      </c>
      <c r="AG117" s="11" t="n">
        <f aca="false">((AD117)^2/((AB117)^2 * AE117)) + ((Z117)^2/((X117)^2 * AA117))</f>
        <v>0.00296638154903796</v>
      </c>
      <c r="AH117" s="11" t="n">
        <f aca="false">1/AG117</f>
        <v>337.111050439319</v>
      </c>
      <c r="AI117" s="11" t="n">
        <f aca="false">AH117/48</f>
        <v>7.02314688415247</v>
      </c>
      <c r="AJ117" s="11" t="n">
        <f aca="false">AI117*AF117</f>
        <v>9.46907693797229</v>
      </c>
      <c r="AK117" s="11" t="s">
        <v>438</v>
      </c>
      <c r="AL117" s="31" t="s">
        <v>439</v>
      </c>
      <c r="AM117" s="11" t="s">
        <v>376</v>
      </c>
      <c r="AN117" s="11" t="s">
        <v>257</v>
      </c>
      <c r="AO117" s="11" t="s">
        <v>93</v>
      </c>
      <c r="AP117" s="11" t="s">
        <v>440</v>
      </c>
      <c r="AQ117" s="11" t="s">
        <v>210</v>
      </c>
    </row>
    <row r="118" customFormat="false" ht="13.8" hidden="false" customHeight="false" outlineLevel="0" collapsed="false">
      <c r="A118" s="11" t="s">
        <v>433</v>
      </c>
      <c r="B118" s="11" t="n">
        <v>18</v>
      </c>
      <c r="C118" s="11" t="s">
        <v>434</v>
      </c>
      <c r="D118" s="11" t="n">
        <v>2008</v>
      </c>
      <c r="E118" s="11" t="s">
        <v>435</v>
      </c>
      <c r="F118" s="11" t="s">
        <v>436</v>
      </c>
      <c r="G118" s="1" t="n">
        <v>17</v>
      </c>
      <c r="H118" s="1" t="n">
        <v>665</v>
      </c>
      <c r="I118" s="11" t="n">
        <f aca="false">(G118+10) / (H118/1000)</f>
        <v>40.6015037593985</v>
      </c>
      <c r="J118" s="11" t="n">
        <v>7.8</v>
      </c>
      <c r="K118" s="1" t="s">
        <v>74</v>
      </c>
      <c r="L118" s="11" t="s">
        <v>75</v>
      </c>
      <c r="M118" s="11" t="s">
        <v>76</v>
      </c>
      <c r="N118" s="11" t="s">
        <v>77</v>
      </c>
      <c r="O118" s="11" t="s">
        <v>77</v>
      </c>
      <c r="P118" s="11" t="s">
        <v>198</v>
      </c>
      <c r="Q118" s="11" t="s">
        <v>198</v>
      </c>
      <c r="R118" s="11" t="n">
        <v>11</v>
      </c>
      <c r="S118" s="11" t="str">
        <f aca="false">IF(R118&gt;=2,"&gt; 2","&lt; 2")</f>
        <v>&gt; 2</v>
      </c>
      <c r="T118" s="11" t="s">
        <v>445</v>
      </c>
      <c r="U118" s="29" t="n">
        <v>1.23</v>
      </c>
      <c r="V118" s="11" t="s">
        <v>106</v>
      </c>
      <c r="W118" s="11" t="n">
        <f aca="false">R118 *U118</f>
        <v>13.53</v>
      </c>
      <c r="X118" s="13" t="n">
        <v>0.09</v>
      </c>
      <c r="Y118" s="13" t="n">
        <v>0.01</v>
      </c>
      <c r="Z118" s="13" t="n">
        <f aca="false">Y118*SQRT(AA118)</f>
        <v>0.02</v>
      </c>
      <c r="AA118" s="11" t="n">
        <v>4</v>
      </c>
      <c r="AB118" s="13" t="n">
        <v>0.83</v>
      </c>
      <c r="AC118" s="13" t="n">
        <v>0.01</v>
      </c>
      <c r="AD118" s="13" t="n">
        <f aca="false">AC118*SQRT(AE118)</f>
        <v>0.02</v>
      </c>
      <c r="AE118" s="11" t="n">
        <v>4</v>
      </c>
      <c r="AF118" s="11" t="n">
        <f aca="false">LN(AB118/X118)</f>
        <v>2.22161603046038</v>
      </c>
      <c r="AG118" s="11" t="n">
        <f aca="false">((AD118)^2/((AB118)^2 * AE118)) + ((Z118)^2/((X118)^2 * AA118))</f>
        <v>0.0124908379613949</v>
      </c>
      <c r="AH118" s="11" t="n">
        <f aca="false">1/AG118</f>
        <v>80.0586800573887</v>
      </c>
      <c r="AI118" s="11" t="n">
        <f aca="false">AH118/48</f>
        <v>1.66788916786227</v>
      </c>
      <c r="AJ118" s="11" t="n">
        <f aca="false">AI118*AF118</f>
        <v>3.70540931235404</v>
      </c>
      <c r="AK118" s="11" t="s">
        <v>438</v>
      </c>
      <c r="AL118" s="31" t="s">
        <v>439</v>
      </c>
      <c r="AM118" s="11" t="s">
        <v>376</v>
      </c>
      <c r="AN118" s="11" t="s">
        <v>257</v>
      </c>
      <c r="AO118" s="11" t="s">
        <v>93</v>
      </c>
      <c r="AP118" s="11" t="s">
        <v>440</v>
      </c>
      <c r="AQ118" s="11" t="s">
        <v>210</v>
      </c>
    </row>
    <row r="119" customFormat="false" ht="13.8" hidden="false" customHeight="false" outlineLevel="0" collapsed="false">
      <c r="A119" s="11" t="s">
        <v>433</v>
      </c>
      <c r="B119" s="11" t="n">
        <v>18</v>
      </c>
      <c r="C119" s="11" t="s">
        <v>434</v>
      </c>
      <c r="D119" s="11" t="n">
        <v>2008</v>
      </c>
      <c r="E119" s="11" t="s">
        <v>435</v>
      </c>
      <c r="F119" s="11" t="s">
        <v>441</v>
      </c>
      <c r="G119" s="1" t="n">
        <v>17</v>
      </c>
      <c r="H119" s="1" t="n">
        <v>665</v>
      </c>
      <c r="I119" s="11" t="n">
        <f aca="false">(G119+10) / (H119/1000)</f>
        <v>40.6015037593985</v>
      </c>
      <c r="J119" s="11" t="n">
        <v>7.8</v>
      </c>
      <c r="K119" s="1" t="s">
        <v>74</v>
      </c>
      <c r="L119" s="11" t="s">
        <v>75</v>
      </c>
      <c r="M119" s="11" t="s">
        <v>76</v>
      </c>
      <c r="N119" s="11" t="s">
        <v>77</v>
      </c>
      <c r="O119" s="11" t="s">
        <v>77</v>
      </c>
      <c r="P119" s="11" t="s">
        <v>198</v>
      </c>
      <c r="Q119" s="11" t="s">
        <v>198</v>
      </c>
      <c r="R119" s="11" t="n">
        <v>10</v>
      </c>
      <c r="S119" s="11" t="str">
        <f aca="false">IF(R119&gt;=2,"&gt; 2","&lt; 2")</f>
        <v>&gt; 2</v>
      </c>
      <c r="T119" s="11" t="s">
        <v>445</v>
      </c>
      <c r="U119" s="29" t="n">
        <v>1.23</v>
      </c>
      <c r="V119" s="11" t="s">
        <v>106</v>
      </c>
      <c r="W119" s="11" t="n">
        <f aca="false">R119 *U119</f>
        <v>12.3</v>
      </c>
      <c r="X119" s="13" t="n">
        <v>0.25</v>
      </c>
      <c r="Y119" s="13" t="n">
        <v>0.01</v>
      </c>
      <c r="Z119" s="13" t="n">
        <f aca="false">Y119*SQRT(AA119)</f>
        <v>0.02</v>
      </c>
      <c r="AA119" s="11" t="n">
        <v>4</v>
      </c>
      <c r="AB119" s="13" t="n">
        <v>1.01</v>
      </c>
      <c r="AC119" s="13" t="n">
        <v>0.01</v>
      </c>
      <c r="AD119" s="13" t="n">
        <f aca="false">AC119*SQRT(AE119)</f>
        <v>0.02</v>
      </c>
      <c r="AE119" s="11" t="n">
        <v>4</v>
      </c>
      <c r="AF119" s="11" t="n">
        <f aca="false">LN(AB119/X119)</f>
        <v>1.39624469197306</v>
      </c>
      <c r="AG119" s="11" t="n">
        <f aca="false">((AD119)^2/((AB119)^2 * AE119)) + ((Z119)^2/((X119)^2 * AA119))</f>
        <v>0.00169802960494069</v>
      </c>
      <c r="AH119" s="11" t="n">
        <f aca="false">1/AG119</f>
        <v>588.917882874562</v>
      </c>
      <c r="AI119" s="11" t="n">
        <f aca="false">AH119/48</f>
        <v>12.2691225598867</v>
      </c>
      <c r="AJ119" s="11" t="n">
        <f aca="false">AI119*AF119</f>
        <v>17.1306972494087</v>
      </c>
      <c r="AK119" s="11" t="s">
        <v>438</v>
      </c>
      <c r="AL119" s="31" t="s">
        <v>439</v>
      </c>
      <c r="AM119" s="11" t="s">
        <v>376</v>
      </c>
      <c r="AN119" s="11" t="s">
        <v>257</v>
      </c>
      <c r="AO119" s="11" t="s">
        <v>93</v>
      </c>
      <c r="AP119" s="11" t="s">
        <v>440</v>
      </c>
      <c r="AQ119" s="11" t="s">
        <v>210</v>
      </c>
    </row>
    <row r="120" customFormat="false" ht="13.8" hidden="false" customHeight="false" outlineLevel="0" collapsed="false">
      <c r="A120" s="11" t="s">
        <v>433</v>
      </c>
      <c r="B120" s="11" t="n">
        <v>18</v>
      </c>
      <c r="C120" s="11" t="s">
        <v>434</v>
      </c>
      <c r="D120" s="11" t="n">
        <v>2008</v>
      </c>
      <c r="E120" s="11" t="s">
        <v>435</v>
      </c>
      <c r="F120" s="11" t="s">
        <v>442</v>
      </c>
      <c r="G120" s="1" t="n">
        <v>17</v>
      </c>
      <c r="H120" s="1" t="n">
        <v>665</v>
      </c>
      <c r="I120" s="11" t="n">
        <f aca="false">(G120+10) / (H120/1000)</f>
        <v>40.6015037593985</v>
      </c>
      <c r="J120" s="11" t="n">
        <v>7.8</v>
      </c>
      <c r="K120" s="1" t="s">
        <v>74</v>
      </c>
      <c r="L120" s="11" t="s">
        <v>75</v>
      </c>
      <c r="M120" s="11" t="s">
        <v>76</v>
      </c>
      <c r="N120" s="11" t="s">
        <v>77</v>
      </c>
      <c r="O120" s="11" t="s">
        <v>77</v>
      </c>
      <c r="P120" s="11" t="s">
        <v>198</v>
      </c>
      <c r="Q120" s="11" t="s">
        <v>198</v>
      </c>
      <c r="R120" s="11" t="n">
        <v>10</v>
      </c>
      <c r="S120" s="11" t="str">
        <f aca="false">IF(R120&gt;=2,"&gt; 2","&lt; 2")</f>
        <v>&gt; 2</v>
      </c>
      <c r="T120" s="11" t="s">
        <v>445</v>
      </c>
      <c r="U120" s="29" t="n">
        <v>1.23</v>
      </c>
      <c r="V120" s="11" t="s">
        <v>106</v>
      </c>
      <c r="W120" s="11" t="n">
        <f aca="false">R120 *U120</f>
        <v>12.3</v>
      </c>
      <c r="X120" s="13" t="n">
        <v>0.68</v>
      </c>
      <c r="Y120" s="13" t="n">
        <v>0.04</v>
      </c>
      <c r="Z120" s="13" t="n">
        <f aca="false">Y120*SQRT(AA120)</f>
        <v>0.08</v>
      </c>
      <c r="AA120" s="11" t="n">
        <v>4</v>
      </c>
      <c r="AB120" s="13" t="n">
        <v>2.3</v>
      </c>
      <c r="AC120" s="13" t="n">
        <v>0.01</v>
      </c>
      <c r="AD120" s="13" t="n">
        <f aca="false">AC120*SQRT(AE120)</f>
        <v>0.02</v>
      </c>
      <c r="AE120" s="11" t="n">
        <v>4</v>
      </c>
      <c r="AF120" s="11" t="n">
        <f aca="false">LN(AB120/X120)</f>
        <v>1.21857160374709</v>
      </c>
      <c r="AG120" s="11" t="n">
        <f aca="false">((AD120)^2/((AB120)^2 * AE120)) + ((Z120)^2/((X120)^2 * AA120))</f>
        <v>0.00347911120413917</v>
      </c>
      <c r="AH120" s="11" t="n">
        <f aca="false">1/AG120</f>
        <v>287.429731711444</v>
      </c>
      <c r="AI120" s="11" t="n">
        <f aca="false">AH120/48</f>
        <v>5.98811941065508</v>
      </c>
      <c r="AJ120" s="11" t="n">
        <f aca="false">AI120*AF120</f>
        <v>7.29695227367104</v>
      </c>
      <c r="AK120" s="11" t="s">
        <v>438</v>
      </c>
      <c r="AL120" s="31" t="s">
        <v>439</v>
      </c>
      <c r="AM120" s="11" t="s">
        <v>376</v>
      </c>
      <c r="AN120" s="11" t="s">
        <v>257</v>
      </c>
      <c r="AO120" s="11" t="s">
        <v>93</v>
      </c>
      <c r="AP120" s="11" t="s">
        <v>440</v>
      </c>
      <c r="AQ120" s="11" t="s">
        <v>210</v>
      </c>
    </row>
    <row r="121" customFormat="false" ht="13.8" hidden="false" customHeight="false" outlineLevel="0" collapsed="false">
      <c r="A121" s="11" t="s">
        <v>433</v>
      </c>
      <c r="B121" s="11" t="n">
        <v>18</v>
      </c>
      <c r="C121" s="11" t="s">
        <v>434</v>
      </c>
      <c r="D121" s="11" t="n">
        <v>2008</v>
      </c>
      <c r="E121" s="11" t="s">
        <v>435</v>
      </c>
      <c r="F121" s="11" t="s">
        <v>436</v>
      </c>
      <c r="G121" s="1" t="n">
        <v>17</v>
      </c>
      <c r="H121" s="1" t="n">
        <v>665</v>
      </c>
      <c r="I121" s="11" t="n">
        <f aca="false">(G121+10) / (H121/1000)</f>
        <v>40.6015037593985</v>
      </c>
      <c r="J121" s="11" t="n">
        <v>7.8</v>
      </c>
      <c r="K121" s="1" t="s">
        <v>74</v>
      </c>
      <c r="L121" s="11" t="s">
        <v>89</v>
      </c>
      <c r="M121" s="11" t="s">
        <v>446</v>
      </c>
      <c r="N121" s="11" t="s">
        <v>77</v>
      </c>
      <c r="O121" s="11" t="s">
        <v>77</v>
      </c>
      <c r="P121" s="11" t="s">
        <v>198</v>
      </c>
      <c r="Q121" s="11" t="s">
        <v>198</v>
      </c>
      <c r="R121" s="11" t="n">
        <v>11</v>
      </c>
      <c r="S121" s="11" t="str">
        <f aca="false">IF(R121&gt;=2,"&gt; 2","&lt; 2")</f>
        <v>&gt; 2</v>
      </c>
      <c r="T121" s="11" t="s">
        <v>437</v>
      </c>
      <c r="U121" s="29" t="n">
        <v>1.23</v>
      </c>
      <c r="V121" s="11" t="s">
        <v>106</v>
      </c>
      <c r="W121" s="11" t="n">
        <f aca="false">R121 *U121</f>
        <v>13.53</v>
      </c>
      <c r="X121" s="13" t="n">
        <v>0.23</v>
      </c>
      <c r="Y121" s="13" t="n">
        <v>0.03</v>
      </c>
      <c r="Z121" s="13" t="n">
        <f aca="false">Y121*SQRT(AA121)</f>
        <v>0.06</v>
      </c>
      <c r="AA121" s="11" t="n">
        <v>4</v>
      </c>
      <c r="AB121" s="13" t="n">
        <v>1.75</v>
      </c>
      <c r="AC121" s="13" t="n">
        <v>0.1</v>
      </c>
      <c r="AD121" s="13" t="n">
        <f aca="false">AC121*SQRT(AE121)</f>
        <v>0.2</v>
      </c>
      <c r="AE121" s="11" t="n">
        <v>4</v>
      </c>
      <c r="AF121" s="11" t="n">
        <f aca="false">LN(AB121/X121)</f>
        <v>2.02929175799436</v>
      </c>
      <c r="AG121" s="11" t="n">
        <f aca="false">((AD121)^2/((AB121)^2 * AE121)) + ((Z121)^2/((X121)^2 * AA121))</f>
        <v>0.0202785386366267</v>
      </c>
      <c r="AH121" s="11" t="n">
        <f aca="false">1/AG121</f>
        <v>49.313218172133</v>
      </c>
      <c r="AI121" s="11" t="n">
        <f aca="false">AH121/48</f>
        <v>1.02735871191944</v>
      </c>
      <c r="AJ121" s="11" t="n">
        <f aca="false">AI121*AF121</f>
        <v>2.08481056660182</v>
      </c>
      <c r="AK121" s="11" t="s">
        <v>438</v>
      </c>
      <c r="AL121" s="31" t="s">
        <v>439</v>
      </c>
      <c r="AM121" s="11" t="s">
        <v>376</v>
      </c>
      <c r="AN121" s="11" t="s">
        <v>257</v>
      </c>
      <c r="AO121" s="11" t="s">
        <v>93</v>
      </c>
      <c r="AP121" s="11" t="s">
        <v>440</v>
      </c>
      <c r="AQ121" s="11" t="s">
        <v>210</v>
      </c>
    </row>
    <row r="122" customFormat="false" ht="13.8" hidden="false" customHeight="false" outlineLevel="0" collapsed="false">
      <c r="A122" s="11" t="s">
        <v>433</v>
      </c>
      <c r="B122" s="11" t="n">
        <v>18</v>
      </c>
      <c r="C122" s="11" t="s">
        <v>434</v>
      </c>
      <c r="D122" s="11" t="n">
        <v>2008</v>
      </c>
      <c r="E122" s="11" t="s">
        <v>435</v>
      </c>
      <c r="F122" s="11" t="s">
        <v>441</v>
      </c>
      <c r="G122" s="1" t="n">
        <v>17</v>
      </c>
      <c r="H122" s="1" t="n">
        <v>665</v>
      </c>
      <c r="I122" s="11" t="n">
        <f aca="false">(G122+10) / (H122/1000)</f>
        <v>40.6015037593985</v>
      </c>
      <c r="J122" s="11" t="n">
        <v>7.8</v>
      </c>
      <c r="K122" s="1" t="s">
        <v>74</v>
      </c>
      <c r="L122" s="11" t="s">
        <v>89</v>
      </c>
      <c r="M122" s="11" t="s">
        <v>446</v>
      </c>
      <c r="N122" s="11" t="s">
        <v>77</v>
      </c>
      <c r="O122" s="11" t="s">
        <v>77</v>
      </c>
      <c r="P122" s="11" t="s">
        <v>198</v>
      </c>
      <c r="Q122" s="11" t="s">
        <v>198</v>
      </c>
      <c r="R122" s="11" t="n">
        <v>10</v>
      </c>
      <c r="S122" s="11" t="str">
        <f aca="false">IF(R122&gt;=2,"&gt; 2","&lt; 2")</f>
        <v>&gt; 2</v>
      </c>
      <c r="T122" s="11" t="s">
        <v>437</v>
      </c>
      <c r="U122" s="29" t="n">
        <v>1.23</v>
      </c>
      <c r="V122" s="11" t="s">
        <v>106</v>
      </c>
      <c r="W122" s="11" t="n">
        <f aca="false">R122 *U122</f>
        <v>12.3</v>
      </c>
      <c r="X122" s="13" t="n">
        <v>1.19</v>
      </c>
      <c r="Y122" s="13" t="n">
        <v>0.06</v>
      </c>
      <c r="Z122" s="13" t="n">
        <f aca="false">Y122*SQRT(AA122)</f>
        <v>0.12</v>
      </c>
      <c r="AA122" s="11" t="n">
        <v>4</v>
      </c>
      <c r="AB122" s="13" t="n">
        <v>3.19</v>
      </c>
      <c r="AC122" s="13" t="n">
        <v>0.12</v>
      </c>
      <c r="AD122" s="13" t="n">
        <f aca="false">AC122*SQRT(AE122)</f>
        <v>0.24</v>
      </c>
      <c r="AE122" s="11" t="n">
        <v>4</v>
      </c>
      <c r="AF122" s="11" t="n">
        <f aca="false">LN(AB122/X122)</f>
        <v>0.986067609673315</v>
      </c>
      <c r="AG122" s="11" t="n">
        <f aca="false">((AD122)^2/((AB122)^2 * AE122)) + ((Z122)^2/((X122)^2 * AA122))</f>
        <v>0.00395727378149233</v>
      </c>
      <c r="AH122" s="11" t="n">
        <f aca="false">1/AG122</f>
        <v>252.699220528252</v>
      </c>
      <c r="AI122" s="11" t="n">
        <f aca="false">AH122/48</f>
        <v>5.26456709433858</v>
      </c>
      <c r="AJ122" s="11" t="n">
        <f aca="false">AI122*AF122</f>
        <v>5.19121909067923</v>
      </c>
      <c r="AK122" s="11" t="s">
        <v>438</v>
      </c>
      <c r="AL122" s="31" t="s">
        <v>439</v>
      </c>
      <c r="AM122" s="11" t="s">
        <v>376</v>
      </c>
      <c r="AN122" s="11" t="s">
        <v>257</v>
      </c>
      <c r="AO122" s="11" t="s">
        <v>93</v>
      </c>
      <c r="AP122" s="11" t="s">
        <v>440</v>
      </c>
      <c r="AQ122" s="11" t="s">
        <v>210</v>
      </c>
    </row>
    <row r="123" customFormat="false" ht="13.8" hidden="false" customHeight="false" outlineLevel="0" collapsed="false">
      <c r="A123" s="11" t="s">
        <v>433</v>
      </c>
      <c r="B123" s="11" t="n">
        <v>18</v>
      </c>
      <c r="C123" s="11" t="s">
        <v>434</v>
      </c>
      <c r="D123" s="11" t="n">
        <v>2008</v>
      </c>
      <c r="E123" s="11" t="s">
        <v>435</v>
      </c>
      <c r="F123" s="11" t="s">
        <v>442</v>
      </c>
      <c r="G123" s="1" t="n">
        <v>17</v>
      </c>
      <c r="H123" s="1" t="n">
        <v>665</v>
      </c>
      <c r="I123" s="11" t="n">
        <f aca="false">(G123+10) / (H123/1000)</f>
        <v>40.6015037593985</v>
      </c>
      <c r="J123" s="11" t="n">
        <v>7.8</v>
      </c>
      <c r="K123" s="1" t="s">
        <v>74</v>
      </c>
      <c r="L123" s="11" t="s">
        <v>89</v>
      </c>
      <c r="M123" s="11" t="s">
        <v>446</v>
      </c>
      <c r="N123" s="11" t="s">
        <v>77</v>
      </c>
      <c r="O123" s="11" t="s">
        <v>77</v>
      </c>
      <c r="P123" s="11" t="s">
        <v>198</v>
      </c>
      <c r="Q123" s="11" t="s">
        <v>198</v>
      </c>
      <c r="R123" s="11" t="n">
        <v>10</v>
      </c>
      <c r="S123" s="11" t="str">
        <f aca="false">IF(R123&gt;=2,"&gt; 2","&lt; 2")</f>
        <v>&gt; 2</v>
      </c>
      <c r="T123" s="11" t="s">
        <v>437</v>
      </c>
      <c r="U123" s="29" t="n">
        <v>1.23</v>
      </c>
      <c r="V123" s="11" t="s">
        <v>106</v>
      </c>
      <c r="W123" s="11" t="n">
        <f aca="false">R123 *U123</f>
        <v>12.3</v>
      </c>
      <c r="X123" s="13" t="n">
        <v>2.04</v>
      </c>
      <c r="Y123" s="13" t="n">
        <v>0.13</v>
      </c>
      <c r="Z123" s="13" t="n">
        <f aca="false">Y123*SQRT(AA123)</f>
        <v>0.26</v>
      </c>
      <c r="AA123" s="11" t="n">
        <v>4</v>
      </c>
      <c r="AB123" s="13" t="n">
        <v>4.35</v>
      </c>
      <c r="AC123" s="13" t="n">
        <v>0.08</v>
      </c>
      <c r="AD123" s="13" t="n">
        <f aca="false">AC123*SQRT(AE123)</f>
        <v>0.16</v>
      </c>
      <c r="AE123" s="11" t="n">
        <v>4</v>
      </c>
      <c r="AF123" s="11" t="n">
        <f aca="false">LN(AB123/X123)</f>
        <v>0.757226037244468</v>
      </c>
      <c r="AG123" s="11" t="n">
        <f aca="false">((AD123)^2/((AB123)^2 * AE123)) + ((Z123)^2/((X123)^2 * AA123))</f>
        <v>0.00439915979448131</v>
      </c>
      <c r="AH123" s="11" t="n">
        <f aca="false">1/AG123</f>
        <v>227.316134606996</v>
      </c>
      <c r="AI123" s="11" t="n">
        <f aca="false">AH123/48</f>
        <v>4.73575280431242</v>
      </c>
      <c r="AJ123" s="11" t="n">
        <f aca="false">AI123*AF123</f>
        <v>3.58603532937887</v>
      </c>
      <c r="AK123" s="11" t="s">
        <v>438</v>
      </c>
      <c r="AL123" s="31" t="s">
        <v>439</v>
      </c>
      <c r="AM123" s="11" t="s">
        <v>376</v>
      </c>
      <c r="AN123" s="11" t="s">
        <v>257</v>
      </c>
      <c r="AO123" s="11" t="s">
        <v>93</v>
      </c>
      <c r="AP123" s="11" t="s">
        <v>440</v>
      </c>
      <c r="AQ123" s="11" t="s">
        <v>210</v>
      </c>
    </row>
    <row r="124" customFormat="false" ht="13.8" hidden="false" customHeight="false" outlineLevel="0" collapsed="false">
      <c r="A124" s="11" t="s">
        <v>433</v>
      </c>
      <c r="B124" s="11" t="n">
        <v>18</v>
      </c>
      <c r="C124" s="11" t="s">
        <v>434</v>
      </c>
      <c r="D124" s="11" t="n">
        <v>2008</v>
      </c>
      <c r="E124" s="11" t="s">
        <v>435</v>
      </c>
      <c r="F124" s="11" t="s">
        <v>436</v>
      </c>
      <c r="G124" s="1" t="n">
        <v>17</v>
      </c>
      <c r="H124" s="1" t="n">
        <v>665</v>
      </c>
      <c r="I124" s="11" t="n">
        <f aca="false">(G124+10) / (H124/1000)</f>
        <v>40.6015037593985</v>
      </c>
      <c r="J124" s="11" t="n">
        <v>7.8</v>
      </c>
      <c r="K124" s="1" t="s">
        <v>74</v>
      </c>
      <c r="L124" s="11" t="s">
        <v>89</v>
      </c>
      <c r="M124" s="11" t="s">
        <v>446</v>
      </c>
      <c r="N124" s="11" t="s">
        <v>77</v>
      </c>
      <c r="O124" s="11" t="s">
        <v>77</v>
      </c>
      <c r="P124" s="11" t="s">
        <v>198</v>
      </c>
      <c r="Q124" s="11" t="s">
        <v>198</v>
      </c>
      <c r="R124" s="11" t="n">
        <v>11</v>
      </c>
      <c r="S124" s="11" t="str">
        <f aca="false">IF(R124&gt;=2,"&gt; 2","&lt; 2")</f>
        <v>&gt; 2</v>
      </c>
      <c r="T124" s="11" t="s">
        <v>443</v>
      </c>
      <c r="U124" s="29" t="n">
        <v>1.23</v>
      </c>
      <c r="V124" s="11" t="s">
        <v>106</v>
      </c>
      <c r="W124" s="11" t="n">
        <f aca="false">R124 *U124</f>
        <v>13.53</v>
      </c>
      <c r="X124" s="13" t="n">
        <v>0.34</v>
      </c>
      <c r="Y124" s="13" t="n">
        <v>0.07</v>
      </c>
      <c r="Z124" s="13" t="n">
        <f aca="false">Y124*SQRT(AA124)</f>
        <v>0.14</v>
      </c>
      <c r="AA124" s="11" t="n">
        <v>4</v>
      </c>
      <c r="AB124" s="13" t="n">
        <v>0.9</v>
      </c>
      <c r="AC124" s="13" t="n">
        <v>0.04</v>
      </c>
      <c r="AD124" s="13" t="n">
        <f aca="false">AC124*SQRT(AE124)</f>
        <v>0.08</v>
      </c>
      <c r="AE124" s="11" t="n">
        <v>4</v>
      </c>
      <c r="AF124" s="11" t="n">
        <f aca="false">LN(AB124/X124)</f>
        <v>0.973449145714104</v>
      </c>
      <c r="AG124" s="11" t="n">
        <f aca="false">((AD124)^2/((AB124)^2 * AE124)) + ((Z124)^2/((X124)^2 * AA124))</f>
        <v>0.0443628518945705</v>
      </c>
      <c r="AH124" s="11" t="n">
        <f aca="false">1/AG124</f>
        <v>22.5413821991545</v>
      </c>
      <c r="AI124" s="11" t="n">
        <f aca="false">AH124/48</f>
        <v>0.469612129149053</v>
      </c>
      <c r="AJ124" s="11" t="n">
        <f aca="false">AI124*AF124</f>
        <v>0.457143525937127</v>
      </c>
      <c r="AK124" s="11" t="s">
        <v>438</v>
      </c>
      <c r="AL124" s="31" t="s">
        <v>439</v>
      </c>
      <c r="AM124" s="11" t="s">
        <v>376</v>
      </c>
      <c r="AN124" s="11" t="s">
        <v>257</v>
      </c>
      <c r="AO124" s="11" t="s">
        <v>93</v>
      </c>
      <c r="AP124" s="11" t="s">
        <v>440</v>
      </c>
      <c r="AQ124" s="11" t="s">
        <v>210</v>
      </c>
    </row>
    <row r="125" customFormat="false" ht="13.8" hidden="false" customHeight="false" outlineLevel="0" collapsed="false">
      <c r="A125" s="11" t="s">
        <v>433</v>
      </c>
      <c r="B125" s="11" t="n">
        <v>18</v>
      </c>
      <c r="C125" s="11" t="s">
        <v>434</v>
      </c>
      <c r="D125" s="11" t="n">
        <v>2008</v>
      </c>
      <c r="E125" s="11" t="s">
        <v>435</v>
      </c>
      <c r="F125" s="11" t="s">
        <v>441</v>
      </c>
      <c r="G125" s="1" t="n">
        <v>17</v>
      </c>
      <c r="H125" s="1" t="n">
        <v>665</v>
      </c>
      <c r="I125" s="11" t="n">
        <f aca="false">(G125+10) / (H125/1000)</f>
        <v>40.6015037593985</v>
      </c>
      <c r="J125" s="11" t="n">
        <v>7.8</v>
      </c>
      <c r="K125" s="1" t="s">
        <v>74</v>
      </c>
      <c r="L125" s="11" t="s">
        <v>89</v>
      </c>
      <c r="M125" s="11" t="s">
        <v>446</v>
      </c>
      <c r="N125" s="11" t="s">
        <v>77</v>
      </c>
      <c r="O125" s="11" t="s">
        <v>77</v>
      </c>
      <c r="P125" s="11" t="s">
        <v>198</v>
      </c>
      <c r="Q125" s="11" t="s">
        <v>198</v>
      </c>
      <c r="R125" s="11" t="n">
        <v>10</v>
      </c>
      <c r="S125" s="11" t="str">
        <f aca="false">IF(R125&gt;=2,"&gt; 2","&lt; 2")</f>
        <v>&gt; 2</v>
      </c>
      <c r="T125" s="11" t="s">
        <v>443</v>
      </c>
      <c r="U125" s="29" t="n">
        <v>1.23</v>
      </c>
      <c r="V125" s="11" t="s">
        <v>106</v>
      </c>
      <c r="W125" s="11" t="n">
        <f aca="false">R125 *U125</f>
        <v>12.3</v>
      </c>
      <c r="X125" s="13" t="n">
        <v>0.84</v>
      </c>
      <c r="Y125" s="13" t="n">
        <v>0.04</v>
      </c>
      <c r="Z125" s="13" t="n">
        <f aca="false">Y125*SQRT(AA125)</f>
        <v>0.08</v>
      </c>
      <c r="AA125" s="11" t="n">
        <v>4</v>
      </c>
      <c r="AB125" s="13" t="n">
        <v>1.75</v>
      </c>
      <c r="AC125" s="13" t="n">
        <v>0.1</v>
      </c>
      <c r="AD125" s="13" t="n">
        <f aca="false">AC125*SQRT(AE125)</f>
        <v>0.2</v>
      </c>
      <c r="AE125" s="11" t="n">
        <v>4</v>
      </c>
      <c r="AF125" s="11" t="n">
        <f aca="false">LN(AB125/X125)</f>
        <v>0.733969175080201</v>
      </c>
      <c r="AG125" s="11" t="n">
        <f aca="false">((AD125)^2/((AB125)^2 * AE125)) + ((Z125)^2/((X125)^2 * AA125))</f>
        <v>0.00553287981859411</v>
      </c>
      <c r="AH125" s="11" t="n">
        <f aca="false">1/AG125</f>
        <v>180.737704918033</v>
      </c>
      <c r="AI125" s="11" t="n">
        <f aca="false">AH125/48</f>
        <v>3.76536885245901</v>
      </c>
      <c r="AJ125" s="11" t="n">
        <f aca="false">AI125*AF125</f>
        <v>2.76366467051202</v>
      </c>
      <c r="AK125" s="11" t="s">
        <v>438</v>
      </c>
      <c r="AL125" s="31" t="s">
        <v>439</v>
      </c>
      <c r="AM125" s="11" t="s">
        <v>376</v>
      </c>
      <c r="AN125" s="11" t="s">
        <v>257</v>
      </c>
      <c r="AO125" s="11" t="s">
        <v>93</v>
      </c>
      <c r="AP125" s="11" t="s">
        <v>440</v>
      </c>
      <c r="AQ125" s="11" t="s">
        <v>210</v>
      </c>
    </row>
    <row r="126" customFormat="false" ht="13.8" hidden="false" customHeight="false" outlineLevel="0" collapsed="false">
      <c r="A126" s="11" t="s">
        <v>433</v>
      </c>
      <c r="B126" s="11" t="n">
        <v>18</v>
      </c>
      <c r="C126" s="11" t="s">
        <v>434</v>
      </c>
      <c r="D126" s="11" t="n">
        <v>2008</v>
      </c>
      <c r="E126" s="11" t="s">
        <v>435</v>
      </c>
      <c r="F126" s="11" t="s">
        <v>442</v>
      </c>
      <c r="G126" s="1" t="n">
        <v>17</v>
      </c>
      <c r="H126" s="1" t="n">
        <v>665</v>
      </c>
      <c r="I126" s="11" t="n">
        <f aca="false">(G126+10) / (H126/1000)</f>
        <v>40.6015037593985</v>
      </c>
      <c r="J126" s="11" t="n">
        <v>7.8</v>
      </c>
      <c r="K126" s="1" t="s">
        <v>74</v>
      </c>
      <c r="L126" s="11" t="s">
        <v>89</v>
      </c>
      <c r="M126" s="11" t="s">
        <v>446</v>
      </c>
      <c r="N126" s="11" t="s">
        <v>77</v>
      </c>
      <c r="O126" s="11" t="s">
        <v>77</v>
      </c>
      <c r="P126" s="11" t="s">
        <v>198</v>
      </c>
      <c r="Q126" s="11" t="s">
        <v>198</v>
      </c>
      <c r="R126" s="11" t="n">
        <v>10</v>
      </c>
      <c r="S126" s="11" t="str">
        <f aca="false">IF(R126&gt;=2,"&gt; 2","&lt; 2")</f>
        <v>&gt; 2</v>
      </c>
      <c r="T126" s="11" t="s">
        <v>443</v>
      </c>
      <c r="U126" s="29" t="n">
        <v>1.23</v>
      </c>
      <c r="V126" s="11" t="s">
        <v>106</v>
      </c>
      <c r="W126" s="11" t="n">
        <f aca="false">R126 *U126</f>
        <v>12.3</v>
      </c>
      <c r="X126" s="13" t="n">
        <v>0.97</v>
      </c>
      <c r="Y126" s="13" t="n">
        <v>0.06</v>
      </c>
      <c r="Z126" s="13" t="n">
        <f aca="false">Y126*SQRT(AA126)</f>
        <v>0.12</v>
      </c>
      <c r="AA126" s="11" t="n">
        <v>4</v>
      </c>
      <c r="AB126" s="13" t="n">
        <v>2.89</v>
      </c>
      <c r="AC126" s="13" t="n">
        <v>0.1</v>
      </c>
      <c r="AD126" s="13" t="n">
        <f aca="false">AC126*SQRT(AE126)</f>
        <v>0.2</v>
      </c>
      <c r="AE126" s="11" t="n">
        <v>4</v>
      </c>
      <c r="AF126" s="11" t="n">
        <f aca="false">LN(AB126/X126)</f>
        <v>1.09171570960905</v>
      </c>
      <c r="AG126" s="11" t="n">
        <f aca="false">((AD126)^2/((AB126)^2 * AE126)) + ((Z126)^2/((X126)^2 * AA126))</f>
        <v>0.00502342759603301</v>
      </c>
      <c r="AH126" s="11" t="n">
        <f aca="false">1/AG126</f>
        <v>199.067266499411</v>
      </c>
      <c r="AI126" s="11" t="n">
        <f aca="false">AH126/48</f>
        <v>4.14723471873773</v>
      </c>
      <c r="AJ126" s="11" t="n">
        <f aca="false">AI126*AF126</f>
        <v>4.52760129388205</v>
      </c>
      <c r="AK126" s="11" t="s">
        <v>438</v>
      </c>
      <c r="AL126" s="31" t="s">
        <v>439</v>
      </c>
      <c r="AM126" s="11" t="s">
        <v>376</v>
      </c>
      <c r="AN126" s="11" t="s">
        <v>257</v>
      </c>
      <c r="AO126" s="11" t="s">
        <v>93</v>
      </c>
      <c r="AP126" s="11" t="s">
        <v>440</v>
      </c>
      <c r="AQ126" s="11" t="s">
        <v>210</v>
      </c>
    </row>
    <row r="127" customFormat="false" ht="13.8" hidden="false" customHeight="false" outlineLevel="0" collapsed="false">
      <c r="A127" s="11" t="s">
        <v>433</v>
      </c>
      <c r="B127" s="11" t="n">
        <v>18</v>
      </c>
      <c r="C127" s="11" t="s">
        <v>434</v>
      </c>
      <c r="D127" s="11" t="n">
        <v>2008</v>
      </c>
      <c r="E127" s="11" t="s">
        <v>435</v>
      </c>
      <c r="F127" s="11" t="s">
        <v>436</v>
      </c>
      <c r="G127" s="1" t="n">
        <v>17</v>
      </c>
      <c r="H127" s="1" t="n">
        <v>665</v>
      </c>
      <c r="I127" s="11" t="n">
        <f aca="false">(G127+10) / (H127/1000)</f>
        <v>40.6015037593985</v>
      </c>
      <c r="J127" s="11" t="n">
        <v>7.8</v>
      </c>
      <c r="K127" s="1" t="s">
        <v>74</v>
      </c>
      <c r="L127" s="11" t="s">
        <v>89</v>
      </c>
      <c r="M127" s="11" t="s">
        <v>446</v>
      </c>
      <c r="N127" s="11" t="s">
        <v>77</v>
      </c>
      <c r="O127" s="11" t="s">
        <v>77</v>
      </c>
      <c r="P127" s="11" t="s">
        <v>198</v>
      </c>
      <c r="Q127" s="11" t="s">
        <v>198</v>
      </c>
      <c r="R127" s="11" t="n">
        <v>11</v>
      </c>
      <c r="S127" s="11" t="str">
        <f aca="false">IF(R127&gt;=2,"&gt; 2","&lt; 2")</f>
        <v>&gt; 2</v>
      </c>
      <c r="T127" s="11" t="s">
        <v>444</v>
      </c>
      <c r="U127" s="29" t="n">
        <v>1.23</v>
      </c>
      <c r="V127" s="11" t="s">
        <v>106</v>
      </c>
      <c r="W127" s="11" t="n">
        <f aca="false">R127 *U127</f>
        <v>13.53</v>
      </c>
      <c r="X127" s="13" t="n">
        <v>0.21</v>
      </c>
      <c r="Y127" s="13" t="n">
        <v>0.03</v>
      </c>
      <c r="Z127" s="13" t="n">
        <f aca="false">Y127*SQRT(AA127)</f>
        <v>0.06</v>
      </c>
      <c r="AA127" s="11" t="n">
        <v>4</v>
      </c>
      <c r="AB127" s="13" t="n">
        <v>1.02</v>
      </c>
      <c r="AC127" s="13" t="n">
        <v>0.1</v>
      </c>
      <c r="AD127" s="13" t="n">
        <f aca="false">AC127*SQRT(AE127)</f>
        <v>0.2</v>
      </c>
      <c r="AE127" s="11" t="n">
        <v>4</v>
      </c>
      <c r="AF127" s="11" t="n">
        <f aca="false">LN(AB127/X127)</f>
        <v>1.58045037556085</v>
      </c>
      <c r="AG127" s="11" t="n">
        <f aca="false">((AD127)^2/((AB127)^2 * AE127)) + ((Z127)^2/((X127)^2 * AA127))</f>
        <v>0.030019851077686</v>
      </c>
      <c r="AH127" s="11" t="n">
        <f aca="false">1/AG127</f>
        <v>33.3112911657083</v>
      </c>
      <c r="AI127" s="11" t="n">
        <f aca="false">AH127/48</f>
        <v>0.693985232618923</v>
      </c>
      <c r="AJ127" s="11" t="n">
        <f aca="false">AI127*AF127</f>
        <v>1.09680922152626</v>
      </c>
      <c r="AK127" s="11" t="s">
        <v>438</v>
      </c>
      <c r="AL127" s="31" t="s">
        <v>439</v>
      </c>
      <c r="AM127" s="11" t="s">
        <v>376</v>
      </c>
      <c r="AN127" s="11" t="s">
        <v>257</v>
      </c>
      <c r="AO127" s="11" t="s">
        <v>93</v>
      </c>
      <c r="AP127" s="11" t="s">
        <v>440</v>
      </c>
      <c r="AQ127" s="11" t="s">
        <v>210</v>
      </c>
    </row>
    <row r="128" customFormat="false" ht="13.8" hidden="false" customHeight="false" outlineLevel="0" collapsed="false">
      <c r="A128" s="11" t="s">
        <v>433</v>
      </c>
      <c r="B128" s="11" t="n">
        <v>18</v>
      </c>
      <c r="C128" s="11" t="s">
        <v>434</v>
      </c>
      <c r="D128" s="11" t="n">
        <v>2008</v>
      </c>
      <c r="E128" s="11" t="s">
        <v>435</v>
      </c>
      <c r="F128" s="11" t="s">
        <v>441</v>
      </c>
      <c r="G128" s="1" t="n">
        <v>17</v>
      </c>
      <c r="H128" s="1" t="n">
        <v>665</v>
      </c>
      <c r="I128" s="11" t="n">
        <f aca="false">(G128+10) / (H128/1000)</f>
        <v>40.6015037593985</v>
      </c>
      <c r="J128" s="11" t="n">
        <v>7.8</v>
      </c>
      <c r="K128" s="1" t="s">
        <v>74</v>
      </c>
      <c r="L128" s="11" t="s">
        <v>89</v>
      </c>
      <c r="M128" s="11" t="s">
        <v>446</v>
      </c>
      <c r="N128" s="11" t="s">
        <v>77</v>
      </c>
      <c r="O128" s="11" t="s">
        <v>77</v>
      </c>
      <c r="P128" s="11" t="s">
        <v>198</v>
      </c>
      <c r="Q128" s="11" t="s">
        <v>198</v>
      </c>
      <c r="R128" s="11" t="n">
        <v>10</v>
      </c>
      <c r="S128" s="11" t="str">
        <f aca="false">IF(R128&gt;=2,"&gt; 2","&lt; 2")</f>
        <v>&gt; 2</v>
      </c>
      <c r="T128" s="11" t="s">
        <v>444</v>
      </c>
      <c r="U128" s="29" t="n">
        <v>1.23</v>
      </c>
      <c r="V128" s="11" t="s">
        <v>106</v>
      </c>
      <c r="W128" s="11" t="n">
        <f aca="false">R128 *U128</f>
        <v>12.3</v>
      </c>
      <c r="X128" s="13" t="n">
        <v>0.49</v>
      </c>
      <c r="Y128" s="13" t="n">
        <v>0.02</v>
      </c>
      <c r="Z128" s="13" t="n">
        <f aca="false">Y128*SQRT(AA128)</f>
        <v>0.04</v>
      </c>
      <c r="AA128" s="11" t="n">
        <v>4</v>
      </c>
      <c r="AB128" s="13" t="n">
        <v>1.49</v>
      </c>
      <c r="AC128" s="13" t="n">
        <v>0.08</v>
      </c>
      <c r="AD128" s="13" t="n">
        <f aca="false">AC128*SQRT(AE128)</f>
        <v>0.16</v>
      </c>
      <c r="AE128" s="11" t="n">
        <v>4</v>
      </c>
      <c r="AF128" s="11" t="n">
        <f aca="false">LN(AB128/X128)</f>
        <v>1.11212600783483</v>
      </c>
      <c r="AG128" s="11" t="n">
        <f aca="false">((AD128)^2/((AB128)^2 * AE128)) + ((Z128)^2/((X128)^2 * AA128))</f>
        <v>0.00454872554059639</v>
      </c>
      <c r="AH128" s="11" t="n">
        <f aca="false">1/AG128</f>
        <v>219.841797680519</v>
      </c>
      <c r="AI128" s="11" t="n">
        <f aca="false">AH128/48</f>
        <v>4.58003745167748</v>
      </c>
      <c r="AJ128" s="11" t="n">
        <f aca="false">AI128*AF128</f>
        <v>5.09357876686808</v>
      </c>
      <c r="AK128" s="11" t="s">
        <v>438</v>
      </c>
      <c r="AL128" s="31" t="s">
        <v>439</v>
      </c>
      <c r="AM128" s="11" t="s">
        <v>376</v>
      </c>
      <c r="AN128" s="11" t="s">
        <v>257</v>
      </c>
      <c r="AO128" s="11" t="s">
        <v>93</v>
      </c>
      <c r="AP128" s="11" t="s">
        <v>440</v>
      </c>
      <c r="AQ128" s="11" t="s">
        <v>210</v>
      </c>
    </row>
    <row r="129" customFormat="false" ht="13.8" hidden="false" customHeight="false" outlineLevel="0" collapsed="false">
      <c r="A129" s="11" t="s">
        <v>433</v>
      </c>
      <c r="B129" s="11" t="n">
        <v>18</v>
      </c>
      <c r="C129" s="11" t="s">
        <v>434</v>
      </c>
      <c r="D129" s="11" t="n">
        <v>2008</v>
      </c>
      <c r="E129" s="11" t="s">
        <v>435</v>
      </c>
      <c r="F129" s="11" t="s">
        <v>442</v>
      </c>
      <c r="G129" s="1" t="n">
        <v>17</v>
      </c>
      <c r="H129" s="1" t="n">
        <v>665</v>
      </c>
      <c r="I129" s="11" t="n">
        <f aca="false">(G129+10) / (H129/1000)</f>
        <v>40.6015037593985</v>
      </c>
      <c r="J129" s="11" t="n">
        <v>7.8</v>
      </c>
      <c r="K129" s="1" t="s">
        <v>74</v>
      </c>
      <c r="L129" s="11" t="s">
        <v>89</v>
      </c>
      <c r="M129" s="11" t="s">
        <v>446</v>
      </c>
      <c r="N129" s="11" t="s">
        <v>77</v>
      </c>
      <c r="O129" s="11" t="s">
        <v>77</v>
      </c>
      <c r="P129" s="11" t="s">
        <v>198</v>
      </c>
      <c r="Q129" s="11" t="s">
        <v>198</v>
      </c>
      <c r="R129" s="11" t="n">
        <v>10</v>
      </c>
      <c r="S129" s="11" t="str">
        <f aca="false">IF(R129&gt;=2,"&gt; 2","&lt; 2")</f>
        <v>&gt; 2</v>
      </c>
      <c r="T129" s="11" t="s">
        <v>444</v>
      </c>
      <c r="U129" s="29" t="n">
        <v>1.23</v>
      </c>
      <c r="V129" s="11" t="s">
        <v>106</v>
      </c>
      <c r="W129" s="11" t="n">
        <f aca="false">R129 *U129</f>
        <v>12.3</v>
      </c>
      <c r="X129" s="13" t="n">
        <v>0.75</v>
      </c>
      <c r="Y129" s="13" t="n">
        <v>0.05</v>
      </c>
      <c r="Z129" s="13" t="n">
        <f aca="false">Y129*SQRT(AA129)</f>
        <v>0.1</v>
      </c>
      <c r="AA129" s="11" t="n">
        <v>4</v>
      </c>
      <c r="AB129" s="13" t="n">
        <v>2.28</v>
      </c>
      <c r="AC129" s="13" t="n">
        <v>0.03</v>
      </c>
      <c r="AD129" s="13" t="n">
        <f aca="false">AC129*SQRT(AE129)</f>
        <v>0.06</v>
      </c>
      <c r="AE129" s="11" t="n">
        <v>4</v>
      </c>
      <c r="AF129" s="11" t="n">
        <f aca="false">LN(AB129/X129)</f>
        <v>1.11185751541813</v>
      </c>
      <c r="AG129" s="11" t="n">
        <f aca="false">((AD129)^2/((AB129)^2 * AE129)) + ((Z129)^2/((X129)^2 * AA129))</f>
        <v>0.00461757463835026</v>
      </c>
      <c r="AH129" s="11" t="n">
        <f aca="false">1/AG129</f>
        <v>216.563906015664</v>
      </c>
      <c r="AI129" s="11" t="n">
        <f aca="false">AH129/48</f>
        <v>4.511748041993</v>
      </c>
      <c r="AJ129" s="11" t="n">
        <f aca="false">AI129*AF129</f>
        <v>5.01642096816295</v>
      </c>
      <c r="AK129" s="11" t="s">
        <v>438</v>
      </c>
      <c r="AL129" s="31" t="s">
        <v>439</v>
      </c>
      <c r="AM129" s="11" t="s">
        <v>376</v>
      </c>
      <c r="AN129" s="11" t="s">
        <v>257</v>
      </c>
      <c r="AO129" s="11" t="s">
        <v>93</v>
      </c>
      <c r="AP129" s="11" t="s">
        <v>440</v>
      </c>
      <c r="AQ129" s="11" t="s">
        <v>210</v>
      </c>
    </row>
    <row r="130" customFormat="false" ht="13.8" hidden="false" customHeight="false" outlineLevel="0" collapsed="false">
      <c r="A130" s="11" t="s">
        <v>433</v>
      </c>
      <c r="B130" s="11" t="n">
        <v>18</v>
      </c>
      <c r="C130" s="11" t="s">
        <v>434</v>
      </c>
      <c r="D130" s="11" t="n">
        <v>2008</v>
      </c>
      <c r="E130" s="11" t="s">
        <v>435</v>
      </c>
      <c r="F130" s="11" t="s">
        <v>436</v>
      </c>
      <c r="G130" s="1" t="n">
        <v>17</v>
      </c>
      <c r="H130" s="1" t="n">
        <v>665</v>
      </c>
      <c r="I130" s="11" t="n">
        <f aca="false">(G130+10) / (H130/1000)</f>
        <v>40.6015037593985</v>
      </c>
      <c r="J130" s="11" t="n">
        <v>7.8</v>
      </c>
      <c r="K130" s="1" t="s">
        <v>74</v>
      </c>
      <c r="L130" s="11" t="s">
        <v>89</v>
      </c>
      <c r="M130" s="11" t="s">
        <v>446</v>
      </c>
      <c r="N130" s="11" t="s">
        <v>77</v>
      </c>
      <c r="O130" s="11" t="s">
        <v>77</v>
      </c>
      <c r="P130" s="11" t="s">
        <v>198</v>
      </c>
      <c r="Q130" s="11" t="s">
        <v>198</v>
      </c>
      <c r="R130" s="11" t="n">
        <v>11</v>
      </c>
      <c r="S130" s="11" t="str">
        <f aca="false">IF(R130&gt;=2,"&gt; 2","&lt; 2")</f>
        <v>&gt; 2</v>
      </c>
      <c r="T130" s="11" t="s">
        <v>445</v>
      </c>
      <c r="U130" s="29" t="n">
        <v>1.23</v>
      </c>
      <c r="V130" s="11" t="s">
        <v>106</v>
      </c>
      <c r="W130" s="11" t="n">
        <f aca="false">R130 *U130</f>
        <v>13.53</v>
      </c>
      <c r="X130" s="13" t="n">
        <v>0.1</v>
      </c>
      <c r="Y130" s="13" t="n">
        <v>0.01</v>
      </c>
      <c r="Z130" s="13" t="n">
        <f aca="false">Y130*SQRT(AA130)</f>
        <v>0.02</v>
      </c>
      <c r="AA130" s="11" t="n">
        <v>4</v>
      </c>
      <c r="AB130" s="13" t="n">
        <v>0.97</v>
      </c>
      <c r="AC130" s="13" t="n">
        <v>0.01</v>
      </c>
      <c r="AD130" s="13" t="n">
        <f aca="false">AC130*SQRT(AE130)</f>
        <v>0.02</v>
      </c>
      <c r="AE130" s="11" t="n">
        <v>4</v>
      </c>
      <c r="AF130" s="11" t="n">
        <f aca="false">LN(AB130/X130)</f>
        <v>2.27212588550934</v>
      </c>
      <c r="AG130" s="11" t="n">
        <f aca="false">((AD130)^2/((AB130)^2 * AE130)) + ((Z130)^2/((X130)^2 * AA130))</f>
        <v>0.0101062812201084</v>
      </c>
      <c r="AH130" s="11" t="n">
        <f aca="false">1/AG130</f>
        <v>98.9483647071196</v>
      </c>
      <c r="AI130" s="11" t="n">
        <f aca="false">AH130/48</f>
        <v>2.06142426473166</v>
      </c>
      <c r="AJ130" s="11" t="n">
        <f aca="false">AI130*AF130</f>
        <v>4.68381543291386</v>
      </c>
      <c r="AK130" s="11" t="s">
        <v>438</v>
      </c>
      <c r="AL130" s="31" t="s">
        <v>439</v>
      </c>
      <c r="AM130" s="11" t="s">
        <v>376</v>
      </c>
      <c r="AN130" s="11" t="s">
        <v>257</v>
      </c>
      <c r="AO130" s="11" t="s">
        <v>93</v>
      </c>
      <c r="AP130" s="11" t="s">
        <v>440</v>
      </c>
      <c r="AQ130" s="11" t="s">
        <v>210</v>
      </c>
    </row>
    <row r="131" customFormat="false" ht="13.8" hidden="false" customHeight="false" outlineLevel="0" collapsed="false">
      <c r="A131" s="11" t="s">
        <v>433</v>
      </c>
      <c r="B131" s="11" t="n">
        <v>18</v>
      </c>
      <c r="C131" s="11" t="s">
        <v>434</v>
      </c>
      <c r="D131" s="11" t="n">
        <v>2008</v>
      </c>
      <c r="E131" s="11" t="s">
        <v>435</v>
      </c>
      <c r="F131" s="11" t="s">
        <v>441</v>
      </c>
      <c r="G131" s="1" t="n">
        <v>17</v>
      </c>
      <c r="H131" s="1" t="n">
        <v>665</v>
      </c>
      <c r="I131" s="11" t="n">
        <f aca="false">(G131+10) / (H131/1000)</f>
        <v>40.6015037593985</v>
      </c>
      <c r="J131" s="11" t="n">
        <v>7.8</v>
      </c>
      <c r="K131" s="1" t="s">
        <v>74</v>
      </c>
      <c r="L131" s="11" t="s">
        <v>89</v>
      </c>
      <c r="M131" s="11" t="s">
        <v>446</v>
      </c>
      <c r="N131" s="11" t="s">
        <v>77</v>
      </c>
      <c r="O131" s="11" t="s">
        <v>77</v>
      </c>
      <c r="P131" s="11" t="s">
        <v>198</v>
      </c>
      <c r="Q131" s="11" t="s">
        <v>198</v>
      </c>
      <c r="R131" s="11" t="n">
        <v>10</v>
      </c>
      <c r="S131" s="11" t="str">
        <f aca="false">IF(R131&gt;=2,"&gt; 2","&lt; 2")</f>
        <v>&gt; 2</v>
      </c>
      <c r="T131" s="11" t="s">
        <v>445</v>
      </c>
      <c r="U131" s="29" t="n">
        <v>1.23</v>
      </c>
      <c r="V131" s="11" t="s">
        <v>106</v>
      </c>
      <c r="W131" s="11" t="n">
        <f aca="false">R131 *U131</f>
        <v>12.3</v>
      </c>
      <c r="X131" s="13" t="n">
        <v>0.39</v>
      </c>
      <c r="Y131" s="13" t="n">
        <v>0.01</v>
      </c>
      <c r="Z131" s="13" t="n">
        <f aca="false">Y131*SQRT(AA131)</f>
        <v>0.02</v>
      </c>
      <c r="AA131" s="11" t="n">
        <v>4</v>
      </c>
      <c r="AB131" s="13" t="n">
        <v>1.22</v>
      </c>
      <c r="AC131" s="13" t="n">
        <v>0.01</v>
      </c>
      <c r="AD131" s="13" t="n">
        <f aca="false">AC131*SQRT(AE131)</f>
        <v>0.02</v>
      </c>
      <c r="AE131" s="11" t="n">
        <v>4</v>
      </c>
      <c r="AF131" s="11" t="n">
        <f aca="false">LN(AB131/X131)</f>
        <v>1.14045939860361</v>
      </c>
      <c r="AG131" s="11" t="n">
        <f aca="false">((AD131)^2/((AB131)^2 * AE131)) + ((Z131)^2/((X131)^2 * AA131))</f>
        <v>0.000724648436181729</v>
      </c>
      <c r="AH131" s="11" t="n">
        <f aca="false">1/AG131</f>
        <v>1379.9795184395</v>
      </c>
      <c r="AI131" s="11" t="n">
        <f aca="false">AH131/48</f>
        <v>28.7495733008229</v>
      </c>
      <c r="AJ131" s="11" t="n">
        <f aca="false">AI131*AF131</f>
        <v>32.7877210767669</v>
      </c>
      <c r="AK131" s="11" t="s">
        <v>438</v>
      </c>
      <c r="AL131" s="31" t="s">
        <v>439</v>
      </c>
      <c r="AM131" s="11" t="s">
        <v>376</v>
      </c>
      <c r="AN131" s="11" t="s">
        <v>257</v>
      </c>
      <c r="AO131" s="11" t="s">
        <v>93</v>
      </c>
      <c r="AP131" s="11" t="s">
        <v>440</v>
      </c>
      <c r="AQ131" s="11" t="s">
        <v>210</v>
      </c>
    </row>
    <row r="132" customFormat="false" ht="13.8" hidden="false" customHeight="false" outlineLevel="0" collapsed="false">
      <c r="A132" s="11" t="s">
        <v>433</v>
      </c>
      <c r="B132" s="11" t="n">
        <v>18</v>
      </c>
      <c r="C132" s="11" t="s">
        <v>434</v>
      </c>
      <c r="D132" s="11" t="n">
        <v>2008</v>
      </c>
      <c r="E132" s="11" t="s">
        <v>435</v>
      </c>
      <c r="F132" s="11" t="s">
        <v>442</v>
      </c>
      <c r="G132" s="1" t="n">
        <v>17</v>
      </c>
      <c r="H132" s="1" t="n">
        <v>665</v>
      </c>
      <c r="I132" s="11" t="n">
        <f aca="false">(G132+10) / (H132/1000)</f>
        <v>40.6015037593985</v>
      </c>
      <c r="J132" s="11" t="n">
        <v>7.8</v>
      </c>
      <c r="K132" s="1" t="s">
        <v>74</v>
      </c>
      <c r="L132" s="11" t="s">
        <v>89</v>
      </c>
      <c r="M132" s="11" t="s">
        <v>446</v>
      </c>
      <c r="N132" s="11" t="s">
        <v>77</v>
      </c>
      <c r="O132" s="11" t="s">
        <v>77</v>
      </c>
      <c r="P132" s="11" t="s">
        <v>198</v>
      </c>
      <c r="Q132" s="11" t="s">
        <v>198</v>
      </c>
      <c r="R132" s="11" t="n">
        <v>10</v>
      </c>
      <c r="S132" s="11" t="str">
        <f aca="false">IF(R132&gt;=2,"&gt; 2","&lt; 2")</f>
        <v>&gt; 2</v>
      </c>
      <c r="T132" s="11" t="s">
        <v>445</v>
      </c>
      <c r="U132" s="29" t="n">
        <v>1.23</v>
      </c>
      <c r="V132" s="11" t="s">
        <v>106</v>
      </c>
      <c r="W132" s="11" t="n">
        <f aca="false">R132 *U132</f>
        <v>12.3</v>
      </c>
      <c r="X132" s="13" t="n">
        <v>0.56</v>
      </c>
      <c r="Y132" s="13" t="n">
        <v>0.05</v>
      </c>
      <c r="Z132" s="13" t="n">
        <f aca="false">Y132*SQRT(AA132)</f>
        <v>0.1</v>
      </c>
      <c r="AA132" s="11" t="n">
        <v>4</v>
      </c>
      <c r="AB132" s="13" t="n">
        <v>2.03</v>
      </c>
      <c r="AC132" s="13" t="n">
        <v>0.01</v>
      </c>
      <c r="AD132" s="13" t="n">
        <f aca="false">AC132*SQRT(AE132)</f>
        <v>0.02</v>
      </c>
      <c r="AE132" s="11" t="n">
        <v>4</v>
      </c>
      <c r="AF132" s="11" t="n">
        <f aca="false">LN(AB132/X132)</f>
        <v>1.28785428830664</v>
      </c>
      <c r="AG132" s="11" t="n">
        <f aca="false">((AD132)^2/((AB132)^2 * AE132)) + ((Z132)^2/((X132)^2 * AA132))</f>
        <v>0.00799620531922638</v>
      </c>
      <c r="AH132" s="11" t="n">
        <f aca="false">1/AG132</f>
        <v>125.059320024657</v>
      </c>
      <c r="AI132" s="11" t="n">
        <f aca="false">AH132/48</f>
        <v>2.6054025005137</v>
      </c>
      <c r="AJ132" s="11" t="n">
        <f aca="false">AI132*AF132</f>
        <v>3.35537878305141</v>
      </c>
      <c r="AK132" s="11" t="s">
        <v>438</v>
      </c>
      <c r="AL132" s="31" t="s">
        <v>439</v>
      </c>
      <c r="AM132" s="11" t="s">
        <v>376</v>
      </c>
      <c r="AN132" s="11" t="s">
        <v>257</v>
      </c>
      <c r="AO132" s="11" t="s">
        <v>93</v>
      </c>
      <c r="AP132" s="11" t="s">
        <v>440</v>
      </c>
      <c r="AQ132" s="11" t="s">
        <v>210</v>
      </c>
    </row>
    <row r="133" customFormat="false" ht="13.8" hidden="false" customHeight="false" outlineLevel="0" collapsed="false">
      <c r="A133" s="11" t="s">
        <v>234</v>
      </c>
      <c r="B133" s="11" t="n">
        <v>19</v>
      </c>
      <c r="C133" s="11" t="s">
        <v>235</v>
      </c>
      <c r="D133" s="11" t="n">
        <v>2016</v>
      </c>
      <c r="E133" s="11" t="s">
        <v>236</v>
      </c>
      <c r="F133" s="11" t="s">
        <v>46</v>
      </c>
      <c r="G133" s="1" t="n">
        <v>7.1</v>
      </c>
      <c r="H133" s="1" t="n">
        <v>2128</v>
      </c>
      <c r="I133" s="11" t="n">
        <f aca="false">(G133+10) / (H133/1000)</f>
        <v>8.03571428571429</v>
      </c>
      <c r="J133" s="11" t="n">
        <v>4</v>
      </c>
      <c r="K133" s="1" t="s">
        <v>102</v>
      </c>
      <c r="L133" s="11" t="s">
        <v>89</v>
      </c>
      <c r="M133" s="11" t="s">
        <v>237</v>
      </c>
      <c r="N133" s="11" t="s">
        <v>50</v>
      </c>
      <c r="O133" s="11" t="s">
        <v>50</v>
      </c>
      <c r="P133" s="11" t="s">
        <v>91</v>
      </c>
      <c r="Q133" s="11" t="s">
        <v>78</v>
      </c>
      <c r="R133" s="11" t="n">
        <v>1.4</v>
      </c>
      <c r="S133" s="11" t="str">
        <f aca="false">IF(R133&gt;=2,"&gt; 2","&lt; 2")</f>
        <v>&lt; 2</v>
      </c>
      <c r="T133" s="11" t="n">
        <v>2013</v>
      </c>
      <c r="U133" s="29" t="n">
        <v>7</v>
      </c>
      <c r="V133" s="11" t="s">
        <v>54</v>
      </c>
      <c r="W133" s="11" t="n">
        <f aca="false">R133 *U133</f>
        <v>9.8</v>
      </c>
      <c r="X133" s="13" t="n">
        <v>349</v>
      </c>
      <c r="Y133" s="13" t="n">
        <v>96.82</v>
      </c>
      <c r="Z133" s="13" t="n">
        <f aca="false">Y133*SQRT(AA133)</f>
        <v>193.64</v>
      </c>
      <c r="AA133" s="11" t="n">
        <v>4</v>
      </c>
      <c r="AB133" s="13" t="n">
        <v>215</v>
      </c>
      <c r="AC133" s="13" t="n">
        <v>5.34</v>
      </c>
      <c r="AD133" s="13" t="n">
        <f aca="false">AC133*SQRT(AE133)</f>
        <v>10.68</v>
      </c>
      <c r="AE133" s="11" t="n">
        <v>4</v>
      </c>
      <c r="AF133" s="11" t="n">
        <f aca="false">LN(AB133/X133)</f>
        <v>-0.484433894074764</v>
      </c>
      <c r="AG133" s="11" t="n">
        <f aca="false">((AD133)^2/((AB133)^2 * AE133)) + ((Z133)^2/((X133)^2 * AA133))</f>
        <v>0.0775794110831351</v>
      </c>
      <c r="AH133" s="11" t="n">
        <f aca="false">1/AG133</f>
        <v>12.8900179317988</v>
      </c>
      <c r="AI133" s="11" t="n">
        <f aca="false">AH133/2</f>
        <v>6.44500896589939</v>
      </c>
      <c r="AJ133" s="11" t="n">
        <f aca="false">AI133*AF133</f>
        <v>-3.12218079069741</v>
      </c>
      <c r="AK133" s="11" t="s">
        <v>447</v>
      </c>
      <c r="AL133" s="11" t="s">
        <v>448</v>
      </c>
      <c r="AM133" s="11" t="s">
        <v>390</v>
      </c>
      <c r="AN133" s="11" t="s">
        <v>58</v>
      </c>
      <c r="AO133" s="11" t="s">
        <v>59</v>
      </c>
      <c r="AP133" s="11" t="s">
        <v>128</v>
      </c>
      <c r="AQ133" s="11" t="s">
        <v>240</v>
      </c>
    </row>
    <row r="134" customFormat="false" ht="13.8" hidden="false" customHeight="false" outlineLevel="0" collapsed="false">
      <c r="A134" s="11" t="s">
        <v>234</v>
      </c>
      <c r="B134" s="11" t="n">
        <v>19</v>
      </c>
      <c r="C134" s="11" t="s">
        <v>235</v>
      </c>
      <c r="D134" s="11" t="n">
        <v>2016</v>
      </c>
      <c r="E134" s="11" t="s">
        <v>236</v>
      </c>
      <c r="F134" s="11" t="s">
        <v>46</v>
      </c>
      <c r="G134" s="1" t="n">
        <v>7.1</v>
      </c>
      <c r="H134" s="1" t="n">
        <v>2128</v>
      </c>
      <c r="I134" s="11" t="n">
        <f aca="false">(G134+10) / (H134/1000)</f>
        <v>8.03571428571429</v>
      </c>
      <c r="J134" s="11" t="n">
        <v>4</v>
      </c>
      <c r="K134" s="1" t="s">
        <v>102</v>
      </c>
      <c r="L134" s="11" t="s">
        <v>89</v>
      </c>
      <c r="M134" s="11" t="s">
        <v>237</v>
      </c>
      <c r="N134" s="11" t="s">
        <v>50</v>
      </c>
      <c r="O134" s="11" t="s">
        <v>50</v>
      </c>
      <c r="P134" s="11" t="s">
        <v>91</v>
      </c>
      <c r="Q134" s="11" t="s">
        <v>78</v>
      </c>
      <c r="R134" s="11" t="n">
        <v>1.4</v>
      </c>
      <c r="S134" s="11" t="str">
        <f aca="false">IF(R134&gt;=2,"&gt; 2","&lt; 2")</f>
        <v>&lt; 2</v>
      </c>
      <c r="T134" s="11" t="n">
        <v>2014</v>
      </c>
      <c r="U134" s="29" t="n">
        <v>7</v>
      </c>
      <c r="V134" s="11" t="s">
        <v>54</v>
      </c>
      <c r="W134" s="11" t="n">
        <f aca="false">R134 *U134</f>
        <v>9.8</v>
      </c>
      <c r="X134" s="13" t="n">
        <v>266</v>
      </c>
      <c r="Y134" s="13" t="n">
        <v>84.67</v>
      </c>
      <c r="Z134" s="13" t="n">
        <f aca="false">Y134*SQRT(AA134)</f>
        <v>169.34</v>
      </c>
      <c r="AA134" s="11" t="n">
        <v>4</v>
      </c>
      <c r="AB134" s="13" t="n">
        <v>190</v>
      </c>
      <c r="AC134" s="13" t="n">
        <v>30.67</v>
      </c>
      <c r="AD134" s="13" t="n">
        <f aca="false">AC134*SQRT(AE134)</f>
        <v>61.34</v>
      </c>
      <c r="AE134" s="11" t="n">
        <v>4</v>
      </c>
      <c r="AF134" s="11" t="n">
        <f aca="false">LN(AB134/X134)</f>
        <v>-0.336472236621213</v>
      </c>
      <c r="AG134" s="11" t="n">
        <f aca="false">((AD134)^2/((AB134)^2 * AE134)) + ((Z134)^2/((X134)^2 * AA134))</f>
        <v>0.127376911413873</v>
      </c>
      <c r="AH134" s="11" t="n">
        <f aca="false">1/AG134</f>
        <v>7.8507163417615</v>
      </c>
      <c r="AI134" s="11" t="n">
        <f aca="false">AH134/2</f>
        <v>3.92535817088075</v>
      </c>
      <c r="AJ134" s="11" t="n">
        <f aca="false">AI134*AF134</f>
        <v>-1.3207740432956</v>
      </c>
      <c r="AK134" s="11" t="s">
        <v>447</v>
      </c>
      <c r="AL134" s="11" t="s">
        <v>448</v>
      </c>
      <c r="AM134" s="11" t="s">
        <v>390</v>
      </c>
      <c r="AN134" s="11" t="s">
        <v>58</v>
      </c>
      <c r="AO134" s="11" t="s">
        <v>59</v>
      </c>
      <c r="AP134" s="11" t="s">
        <v>128</v>
      </c>
      <c r="AQ134" s="11" t="s">
        <v>240</v>
      </c>
    </row>
    <row r="135" customFormat="false" ht="13.8" hidden="false" customHeight="false" outlineLevel="0" collapsed="false">
      <c r="A135" s="11" t="s">
        <v>449</v>
      </c>
      <c r="B135" s="11" t="n">
        <v>22</v>
      </c>
      <c r="C135" s="11" t="s">
        <v>450</v>
      </c>
      <c r="D135" s="11" t="n">
        <v>2011</v>
      </c>
      <c r="E135" s="11" t="s">
        <v>88</v>
      </c>
      <c r="F135" s="11" t="s">
        <v>46</v>
      </c>
      <c r="G135" s="1" t="n">
        <v>15</v>
      </c>
      <c r="H135" s="1" t="n">
        <v>796.29</v>
      </c>
      <c r="I135" s="11" t="n">
        <f aca="false">(G135+10) / (H135/1000)</f>
        <v>31.3955970814653</v>
      </c>
      <c r="J135" s="11" t="n">
        <v>5.8</v>
      </c>
      <c r="K135" s="1" t="s">
        <v>102</v>
      </c>
      <c r="L135" s="11" t="s">
        <v>48</v>
      </c>
      <c r="M135" s="11" t="s">
        <v>451</v>
      </c>
      <c r="N135" s="11" t="s">
        <v>77</v>
      </c>
      <c r="O135" s="11" t="s">
        <v>50</v>
      </c>
      <c r="P135" s="11" t="s">
        <v>51</v>
      </c>
      <c r="Q135" s="11" t="s">
        <v>52</v>
      </c>
      <c r="R135" s="11" t="n">
        <v>2.7</v>
      </c>
      <c r="S135" s="11" t="str">
        <f aca="false">IF(R135&gt;=2,"&gt; 2","&lt; 2")</f>
        <v>&gt; 2</v>
      </c>
      <c r="T135" s="12" t="s">
        <v>452</v>
      </c>
      <c r="U135" s="29" t="n">
        <v>3</v>
      </c>
      <c r="V135" s="11" t="s">
        <v>106</v>
      </c>
      <c r="W135" s="11" t="n">
        <f aca="false">R135 *U135</f>
        <v>8.1</v>
      </c>
      <c r="X135" s="13" t="n">
        <v>18.51</v>
      </c>
      <c r="Y135" s="13" t="n">
        <v>0.48</v>
      </c>
      <c r="Z135" s="13" t="n">
        <f aca="false">Y135*SQRT(AA135)</f>
        <v>0.831384387633061</v>
      </c>
      <c r="AA135" s="11" t="n">
        <v>3</v>
      </c>
      <c r="AB135" s="13" t="n">
        <v>19.62</v>
      </c>
      <c r="AC135" s="13" t="n">
        <v>0.67</v>
      </c>
      <c r="AD135" s="13" t="n">
        <f aca="false">AC135*SQRT(AE135)</f>
        <v>1.16047404107115</v>
      </c>
      <c r="AE135" s="11" t="n">
        <v>3</v>
      </c>
      <c r="AF135" s="11" t="n">
        <f aca="false">LN(AB135/X135)</f>
        <v>0.0582383275518109</v>
      </c>
      <c r="AG135" s="11" t="n">
        <f aca="false">((AD135)^2/((AB135)^2 * AE135)) + ((Z135)^2/((X135)^2 * AA135))</f>
        <v>0.00183860736055313</v>
      </c>
      <c r="AH135" s="11" t="n">
        <f aca="false">1/AG135</f>
        <v>543.889914429124</v>
      </c>
      <c r="AI135" s="11" t="n">
        <f aca="false">AH135/5</f>
        <v>108.777982885825</v>
      </c>
      <c r="AJ135" s="11" t="n">
        <f aca="false">AI135*AF135</f>
        <v>6.33504779772996</v>
      </c>
      <c r="AK135" s="11" t="s">
        <v>395</v>
      </c>
      <c r="AL135" s="11" t="s">
        <v>453</v>
      </c>
      <c r="AM135" s="11" t="s">
        <v>376</v>
      </c>
      <c r="AN135" s="11" t="s">
        <v>58</v>
      </c>
      <c r="AO135" s="11" t="s">
        <v>454</v>
      </c>
      <c r="AP135" s="11" t="s">
        <v>60</v>
      </c>
      <c r="AQ135" s="11" t="s">
        <v>455</v>
      </c>
    </row>
    <row r="136" customFormat="false" ht="13.8" hidden="false" customHeight="false" outlineLevel="0" collapsed="false">
      <c r="A136" s="11" t="s">
        <v>449</v>
      </c>
      <c r="B136" s="11" t="n">
        <v>22</v>
      </c>
      <c r="C136" s="11" t="s">
        <v>450</v>
      </c>
      <c r="D136" s="11" t="n">
        <v>2011</v>
      </c>
      <c r="E136" s="11" t="s">
        <v>88</v>
      </c>
      <c r="F136" s="11" t="s">
        <v>46</v>
      </c>
      <c r="G136" s="1" t="n">
        <v>15</v>
      </c>
      <c r="H136" s="1" t="n">
        <v>796.29</v>
      </c>
      <c r="I136" s="11" t="n">
        <f aca="false">(G136+10) / (H136/1000)</f>
        <v>31.3955970814653</v>
      </c>
      <c r="J136" s="11" t="n">
        <v>5.8</v>
      </c>
      <c r="K136" s="1" t="s">
        <v>102</v>
      </c>
      <c r="L136" s="11" t="s">
        <v>48</v>
      </c>
      <c r="M136" s="11" t="s">
        <v>451</v>
      </c>
      <c r="N136" s="11" t="s">
        <v>77</v>
      </c>
      <c r="O136" s="11" t="s">
        <v>50</v>
      </c>
      <c r="P136" s="11" t="s">
        <v>51</v>
      </c>
      <c r="Q136" s="11" t="s">
        <v>52</v>
      </c>
      <c r="R136" s="11" t="n">
        <v>4.5</v>
      </c>
      <c r="S136" s="11" t="str">
        <f aca="false">IF(R136&gt;=2,"&gt; 2","&lt; 2")</f>
        <v>&gt; 2</v>
      </c>
      <c r="T136" s="11" t="s">
        <v>456</v>
      </c>
      <c r="U136" s="29" t="n">
        <v>3</v>
      </c>
      <c r="V136" s="11" t="s">
        <v>106</v>
      </c>
      <c r="W136" s="11" t="n">
        <f aca="false">R136 *U136</f>
        <v>13.5</v>
      </c>
      <c r="X136" s="13" t="n">
        <v>25.58</v>
      </c>
      <c r="Y136" s="13" t="n">
        <v>1.35</v>
      </c>
      <c r="Z136" s="13" t="n">
        <f aca="false">Y136*SQRT(AA136)</f>
        <v>2.7</v>
      </c>
      <c r="AA136" s="11" t="n">
        <v>4</v>
      </c>
      <c r="AB136" s="13" t="n">
        <v>33.83</v>
      </c>
      <c r="AC136" s="13" t="n">
        <v>0.48</v>
      </c>
      <c r="AD136" s="13" t="n">
        <f aca="false">AC136*SQRT(AE136)</f>
        <v>0.96</v>
      </c>
      <c r="AE136" s="11" t="n">
        <v>4</v>
      </c>
      <c r="AF136" s="11" t="n">
        <f aca="false">LN(AB136/X136)</f>
        <v>0.27953718664192</v>
      </c>
      <c r="AG136" s="11" t="n">
        <f aca="false">((AD136)^2/((AB136)^2 * AE136)) + ((Z136)^2/((X136)^2 * AA136))</f>
        <v>0.00298658066900003</v>
      </c>
      <c r="AH136" s="11" t="n">
        <f aca="false">1/AG136</f>
        <v>334.831069650907</v>
      </c>
      <c r="AI136" s="11" t="n">
        <f aca="false">AH136/5</f>
        <v>66.9662139301813</v>
      </c>
      <c r="AJ136" s="11" t="n">
        <f aca="false">AI136*AF136</f>
        <v>18.7195470421038</v>
      </c>
      <c r="AK136" s="11" t="s">
        <v>395</v>
      </c>
      <c r="AL136" s="11" t="s">
        <v>453</v>
      </c>
      <c r="AM136" s="11" t="s">
        <v>376</v>
      </c>
      <c r="AN136" s="11" t="s">
        <v>58</v>
      </c>
      <c r="AO136" s="11" t="s">
        <v>454</v>
      </c>
      <c r="AP136" s="11" t="s">
        <v>60</v>
      </c>
      <c r="AQ136" s="11" t="s">
        <v>455</v>
      </c>
    </row>
    <row r="137" customFormat="false" ht="13.8" hidden="false" customHeight="false" outlineLevel="0" collapsed="false">
      <c r="A137" s="11" t="s">
        <v>449</v>
      </c>
      <c r="B137" s="11" t="n">
        <v>22</v>
      </c>
      <c r="C137" s="11" t="s">
        <v>450</v>
      </c>
      <c r="D137" s="11" t="n">
        <v>2011</v>
      </c>
      <c r="E137" s="11" t="s">
        <v>88</v>
      </c>
      <c r="F137" s="11" t="s">
        <v>46</v>
      </c>
      <c r="G137" s="1" t="n">
        <v>15</v>
      </c>
      <c r="H137" s="1" t="n">
        <v>796.29</v>
      </c>
      <c r="I137" s="11" t="n">
        <f aca="false">(G137+10) / (H137/1000)</f>
        <v>31.3955970814653</v>
      </c>
      <c r="J137" s="11" t="n">
        <v>5.8</v>
      </c>
      <c r="K137" s="1" t="s">
        <v>102</v>
      </c>
      <c r="L137" s="11" t="s">
        <v>48</v>
      </c>
      <c r="M137" s="11" t="s">
        <v>451</v>
      </c>
      <c r="N137" s="11" t="s">
        <v>77</v>
      </c>
      <c r="O137" s="11" t="s">
        <v>50</v>
      </c>
      <c r="P137" s="11" t="s">
        <v>51</v>
      </c>
      <c r="Q137" s="11" t="s">
        <v>52</v>
      </c>
      <c r="R137" s="11" t="n">
        <v>4.5</v>
      </c>
      <c r="S137" s="11" t="str">
        <f aca="false">IF(R137&gt;=2,"&gt; 2","&lt; 2")</f>
        <v>&gt; 2</v>
      </c>
      <c r="T137" s="11" t="s">
        <v>456</v>
      </c>
      <c r="U137" s="29" t="n">
        <v>3</v>
      </c>
      <c r="V137" s="11" t="s">
        <v>106</v>
      </c>
      <c r="W137" s="11" t="n">
        <f aca="false">R137 *U137</f>
        <v>13.5</v>
      </c>
      <c r="X137" s="13" t="n">
        <v>28.98</v>
      </c>
      <c r="Y137" s="13" t="n">
        <v>0.37</v>
      </c>
      <c r="Z137" s="13" t="n">
        <f aca="false">Y137*SQRT(AA137)</f>
        <v>0.74</v>
      </c>
      <c r="AA137" s="11" t="n">
        <v>4</v>
      </c>
      <c r="AB137" s="13" t="n">
        <v>35.36</v>
      </c>
      <c r="AC137" s="13" t="n">
        <v>0.6</v>
      </c>
      <c r="AD137" s="13" t="n">
        <f aca="false">AC137*SQRT(AE137)</f>
        <v>1.2</v>
      </c>
      <c r="AE137" s="11" t="n">
        <v>4</v>
      </c>
      <c r="AF137" s="11" t="n">
        <f aca="false">LN(AB137/X137)</f>
        <v>0.198975300876906</v>
      </c>
      <c r="AG137" s="11" t="n">
        <f aca="false">((AD137)^2/((AB137)^2 * AE137)) + ((Z137)^2/((X137)^2 * AA137))</f>
        <v>0.000450931242015478</v>
      </c>
      <c r="AH137" s="11" t="n">
        <f aca="false">1/AG137</f>
        <v>2217.63299329275</v>
      </c>
      <c r="AI137" s="11" t="n">
        <f aca="false">AH137/5</f>
        <v>443.526598658549</v>
      </c>
      <c r="AJ137" s="11" t="n">
        <f aca="false">AI137*AF137</f>
        <v>88.2508384149955</v>
      </c>
      <c r="AK137" s="11" t="s">
        <v>395</v>
      </c>
      <c r="AL137" s="11" t="s">
        <v>453</v>
      </c>
      <c r="AM137" s="11" t="s">
        <v>376</v>
      </c>
      <c r="AN137" s="11" t="s">
        <v>58</v>
      </c>
      <c r="AO137" s="11" t="s">
        <v>454</v>
      </c>
      <c r="AP137" s="11" t="s">
        <v>60</v>
      </c>
      <c r="AQ137" s="11" t="s">
        <v>455</v>
      </c>
    </row>
    <row r="138" customFormat="false" ht="13.8" hidden="false" customHeight="false" outlineLevel="0" collapsed="false">
      <c r="A138" s="11" t="s">
        <v>449</v>
      </c>
      <c r="B138" s="11" t="n">
        <v>22</v>
      </c>
      <c r="C138" s="11" t="s">
        <v>450</v>
      </c>
      <c r="D138" s="11" t="n">
        <v>2011</v>
      </c>
      <c r="E138" s="11" t="s">
        <v>88</v>
      </c>
      <c r="F138" s="11" t="s">
        <v>46</v>
      </c>
      <c r="G138" s="1" t="n">
        <v>15</v>
      </c>
      <c r="H138" s="1" t="n">
        <v>796.29</v>
      </c>
      <c r="I138" s="11" t="n">
        <f aca="false">(G138+10) / (H138/1000)</f>
        <v>31.3955970814653</v>
      </c>
      <c r="J138" s="11" t="n">
        <v>5.8</v>
      </c>
      <c r="K138" s="1" t="s">
        <v>102</v>
      </c>
      <c r="L138" s="11" t="s">
        <v>48</v>
      </c>
      <c r="M138" s="11" t="s">
        <v>85</v>
      </c>
      <c r="N138" s="11" t="s">
        <v>77</v>
      </c>
      <c r="O138" s="11" t="s">
        <v>50</v>
      </c>
      <c r="P138" s="11" t="s">
        <v>51</v>
      </c>
      <c r="Q138" s="11" t="s">
        <v>52</v>
      </c>
      <c r="R138" s="11" t="n">
        <v>5</v>
      </c>
      <c r="S138" s="11" t="str">
        <f aca="false">IF(R138&gt;=2,"&gt; 2","&lt; 2")</f>
        <v>&gt; 2</v>
      </c>
      <c r="T138" s="11" t="s">
        <v>457</v>
      </c>
      <c r="U138" s="29" t="n">
        <v>3</v>
      </c>
      <c r="V138" s="11" t="s">
        <v>106</v>
      </c>
      <c r="W138" s="11" t="n">
        <f aca="false">R138 *U138</f>
        <v>15</v>
      </c>
      <c r="X138" s="13" t="n">
        <v>31.48</v>
      </c>
      <c r="Y138" s="13" t="n">
        <v>0.8</v>
      </c>
      <c r="Z138" s="13" t="n">
        <f aca="false">Y138*SQRT(AA138)</f>
        <v>1.78885438199983</v>
      </c>
      <c r="AA138" s="11" t="n">
        <v>5</v>
      </c>
      <c r="AB138" s="13" t="n">
        <v>41.97</v>
      </c>
      <c r="AC138" s="13" t="n">
        <v>1.66</v>
      </c>
      <c r="AD138" s="13" t="n">
        <f aca="false">AC138*SQRT(AE138)</f>
        <v>3.71187284264965</v>
      </c>
      <c r="AE138" s="11" t="n">
        <v>5</v>
      </c>
      <c r="AF138" s="11" t="n">
        <f aca="false">LN(AB138/X138)</f>
        <v>0.287602653796297</v>
      </c>
      <c r="AG138" s="11" t="n">
        <f aca="false">((AD138)^2/((AB138)^2 * AE138)) + ((Z138)^2/((X138)^2 * AA138))</f>
        <v>0.0022101840959882</v>
      </c>
      <c r="AH138" s="11" t="n">
        <f aca="false">1/AG138</f>
        <v>452.450998002901</v>
      </c>
      <c r="AI138" s="11" t="n">
        <f aca="false">AH138/5</f>
        <v>90.4901996005802</v>
      </c>
      <c r="AJ138" s="11" t="n">
        <f aca="false">AI138*AF138</f>
        <v>26.0252215476835</v>
      </c>
      <c r="AK138" s="11" t="s">
        <v>395</v>
      </c>
      <c r="AL138" s="11" t="s">
        <v>453</v>
      </c>
      <c r="AM138" s="11" t="s">
        <v>376</v>
      </c>
      <c r="AN138" s="11" t="s">
        <v>58</v>
      </c>
      <c r="AO138" s="11" t="s">
        <v>454</v>
      </c>
      <c r="AP138" s="11" t="s">
        <v>60</v>
      </c>
      <c r="AQ138" s="11" t="s">
        <v>455</v>
      </c>
    </row>
    <row r="139" customFormat="false" ht="13.8" hidden="false" customHeight="false" outlineLevel="0" collapsed="false">
      <c r="A139" s="11" t="s">
        <v>449</v>
      </c>
      <c r="B139" s="11" t="n">
        <v>22</v>
      </c>
      <c r="C139" s="11" t="s">
        <v>450</v>
      </c>
      <c r="D139" s="11" t="n">
        <v>2011</v>
      </c>
      <c r="E139" s="11" t="s">
        <v>88</v>
      </c>
      <c r="F139" s="11" t="s">
        <v>46</v>
      </c>
      <c r="G139" s="1" t="n">
        <v>15</v>
      </c>
      <c r="H139" s="1" t="n">
        <v>796.29</v>
      </c>
      <c r="I139" s="11" t="n">
        <f aca="false">(G139+10) / (H139/1000)</f>
        <v>31.3955970814653</v>
      </c>
      <c r="J139" s="11" t="n">
        <v>5.8</v>
      </c>
      <c r="K139" s="1" t="s">
        <v>102</v>
      </c>
      <c r="L139" s="11" t="s">
        <v>48</v>
      </c>
      <c r="M139" s="11" t="s">
        <v>451</v>
      </c>
      <c r="N139" s="11" t="s">
        <v>77</v>
      </c>
      <c r="O139" s="11" t="s">
        <v>50</v>
      </c>
      <c r="P139" s="11" t="s">
        <v>51</v>
      </c>
      <c r="Q139" s="11" t="s">
        <v>52</v>
      </c>
      <c r="R139" s="11" t="n">
        <v>5</v>
      </c>
      <c r="S139" s="11" t="str">
        <f aca="false">IF(R139&gt;=2,"&gt; 2","&lt; 2")</f>
        <v>&gt; 2</v>
      </c>
      <c r="T139" s="11" t="s">
        <v>457</v>
      </c>
      <c r="U139" s="29" t="n">
        <v>3</v>
      </c>
      <c r="V139" s="11" t="s">
        <v>106</v>
      </c>
      <c r="W139" s="11" t="n">
        <f aca="false">R139 *U139</f>
        <v>15</v>
      </c>
      <c r="X139" s="13" t="n">
        <v>27.52</v>
      </c>
      <c r="Y139" s="13" t="n">
        <v>1.03</v>
      </c>
      <c r="Z139" s="13" t="n">
        <f aca="false">Y139*SQRT(AA139)</f>
        <v>2.30315001682478</v>
      </c>
      <c r="AA139" s="11" t="n">
        <v>5</v>
      </c>
      <c r="AB139" s="13" t="n">
        <v>37.9</v>
      </c>
      <c r="AC139" s="13" t="n">
        <v>1.47</v>
      </c>
      <c r="AD139" s="13" t="n">
        <f aca="false">AC139*SQRT(AE139)</f>
        <v>3.28701992692469</v>
      </c>
      <c r="AE139" s="11" t="n">
        <v>5</v>
      </c>
      <c r="AF139" s="11" t="n">
        <f aca="false">LN(AB139/X139)</f>
        <v>0.320038099023238</v>
      </c>
      <c r="AG139" s="11" t="n">
        <f aca="false">((AD139)^2/((AB139)^2 * AE139)) + ((Z139)^2/((X139)^2 * AA139))</f>
        <v>0.00290518019185294</v>
      </c>
      <c r="AH139" s="11" t="n">
        <f aca="false">1/AG139</f>
        <v>344.21272828595</v>
      </c>
      <c r="AI139" s="11" t="n">
        <f aca="false">AH139/5</f>
        <v>68.84254565719</v>
      </c>
      <c r="AJ139" s="11" t="n">
        <f aca="false">AI139*AF139</f>
        <v>22.0322374440476</v>
      </c>
      <c r="AK139" s="11" t="s">
        <v>395</v>
      </c>
      <c r="AL139" s="11" t="s">
        <v>453</v>
      </c>
      <c r="AM139" s="11" t="s">
        <v>376</v>
      </c>
      <c r="AN139" s="11" t="s">
        <v>58</v>
      </c>
      <c r="AO139" s="11" t="s">
        <v>454</v>
      </c>
      <c r="AP139" s="11" t="s">
        <v>60</v>
      </c>
      <c r="AQ139" s="11" t="s">
        <v>455</v>
      </c>
    </row>
    <row r="140" customFormat="false" ht="13.8" hidden="false" customHeight="false" outlineLevel="0" collapsed="false">
      <c r="A140" s="11" t="s">
        <v>449</v>
      </c>
      <c r="B140" s="11" t="n">
        <v>22</v>
      </c>
      <c r="C140" s="11" t="s">
        <v>450</v>
      </c>
      <c r="D140" s="11" t="n">
        <v>2011</v>
      </c>
      <c r="E140" s="11" t="s">
        <v>88</v>
      </c>
      <c r="F140" s="11" t="s">
        <v>46</v>
      </c>
      <c r="G140" s="1" t="n">
        <v>15</v>
      </c>
      <c r="H140" s="1" t="n">
        <v>796.29</v>
      </c>
      <c r="I140" s="11" t="n">
        <f aca="false">(G140+10) / (H140/1000)</f>
        <v>31.3955970814653</v>
      </c>
      <c r="J140" s="11" t="n">
        <v>5.8</v>
      </c>
      <c r="K140" s="1" t="s">
        <v>102</v>
      </c>
      <c r="L140" s="11" t="s">
        <v>48</v>
      </c>
      <c r="M140" s="11" t="s">
        <v>451</v>
      </c>
      <c r="N140" s="11" t="s">
        <v>77</v>
      </c>
      <c r="O140" s="11" t="s">
        <v>50</v>
      </c>
      <c r="P140" s="11" t="s">
        <v>51</v>
      </c>
      <c r="Q140" s="11" t="s">
        <v>52</v>
      </c>
      <c r="R140" s="11" t="n">
        <v>2.7</v>
      </c>
      <c r="S140" s="11" t="str">
        <f aca="false">IF(R140&gt;=2,"&gt; 2","&lt; 2")</f>
        <v>&gt; 2</v>
      </c>
      <c r="T140" s="12" t="s">
        <v>452</v>
      </c>
      <c r="U140" s="29" t="n">
        <v>3</v>
      </c>
      <c r="V140" s="11" t="s">
        <v>106</v>
      </c>
      <c r="W140" s="11" t="n">
        <f aca="false">R140 *U140</f>
        <v>8.1</v>
      </c>
      <c r="X140" s="13" t="n">
        <v>3.22</v>
      </c>
      <c r="Y140" s="13" t="n">
        <v>0.03</v>
      </c>
      <c r="Z140" s="13" t="n">
        <f aca="false">Y140*SQRT(AA140)</f>
        <v>0.0519615242270663</v>
      </c>
      <c r="AA140" s="11" t="n">
        <v>3</v>
      </c>
      <c r="AB140" s="13" t="n">
        <v>3.51</v>
      </c>
      <c r="AC140" s="13" t="n">
        <v>0.09</v>
      </c>
      <c r="AD140" s="13" t="n">
        <f aca="false">AC140*SQRT(AE140)</f>
        <v>0.155884572681199</v>
      </c>
      <c r="AE140" s="11" t="n">
        <v>3</v>
      </c>
      <c r="AF140" s="11" t="n">
        <f aca="false">LN(AB140/X140)</f>
        <v>0.0862346779214574</v>
      </c>
      <c r="AG140" s="11" t="n">
        <f aca="false">((AD140)^2/((AB140)^2 * AE140)) + ((Z140)^2/((X140)^2 * AA140))</f>
        <v>0.000744264402628722</v>
      </c>
      <c r="AH140" s="11" t="n">
        <f aca="false">1/AG140</f>
        <v>1343.6085300708</v>
      </c>
      <c r="AI140" s="11" t="n">
        <f aca="false">AH140/10</f>
        <v>134.36085300708</v>
      </c>
      <c r="AJ140" s="11" t="n">
        <f aca="false">AI140*AF140</f>
        <v>11.5865648843178</v>
      </c>
      <c r="AK140" s="11" t="s">
        <v>395</v>
      </c>
      <c r="AL140" s="11" t="s">
        <v>453</v>
      </c>
      <c r="AM140" s="11" t="s">
        <v>390</v>
      </c>
      <c r="AN140" s="11" t="s">
        <v>58</v>
      </c>
      <c r="AO140" s="11" t="s">
        <v>454</v>
      </c>
      <c r="AP140" s="11" t="s">
        <v>60</v>
      </c>
      <c r="AQ140" s="11" t="s">
        <v>455</v>
      </c>
    </row>
    <row r="141" customFormat="false" ht="13.8" hidden="false" customHeight="false" outlineLevel="0" collapsed="false">
      <c r="A141" s="11" t="s">
        <v>449</v>
      </c>
      <c r="B141" s="11" t="n">
        <v>22</v>
      </c>
      <c r="C141" s="11" t="s">
        <v>450</v>
      </c>
      <c r="D141" s="11" t="n">
        <v>2011</v>
      </c>
      <c r="E141" s="11" t="s">
        <v>88</v>
      </c>
      <c r="F141" s="11" t="s">
        <v>458</v>
      </c>
      <c r="G141" s="1" t="n">
        <v>15</v>
      </c>
      <c r="H141" s="1" t="n">
        <v>796.29</v>
      </c>
      <c r="I141" s="11" t="n">
        <f aca="false">(G141+10) / (H141/1000)</f>
        <v>31.3955970814653</v>
      </c>
      <c r="J141" s="11" t="n">
        <v>5.8</v>
      </c>
      <c r="K141" s="1" t="s">
        <v>102</v>
      </c>
      <c r="L141" s="11" t="s">
        <v>48</v>
      </c>
      <c r="M141" s="11" t="s">
        <v>451</v>
      </c>
      <c r="N141" s="11" t="s">
        <v>77</v>
      </c>
      <c r="O141" s="11" t="s">
        <v>50</v>
      </c>
      <c r="P141" s="11" t="s">
        <v>51</v>
      </c>
      <c r="Q141" s="11" t="s">
        <v>52</v>
      </c>
      <c r="R141" s="11" t="n">
        <v>2.7</v>
      </c>
      <c r="S141" s="11" t="str">
        <f aca="false">IF(R141&gt;=2,"&gt; 2","&lt; 2")</f>
        <v>&gt; 2</v>
      </c>
      <c r="T141" s="12" t="s">
        <v>452</v>
      </c>
      <c r="U141" s="29" t="n">
        <v>3</v>
      </c>
      <c r="V141" s="11" t="s">
        <v>106</v>
      </c>
      <c r="W141" s="11" t="n">
        <f aca="false">R141 *U141</f>
        <v>8.1</v>
      </c>
      <c r="X141" s="13" t="n">
        <v>6.92</v>
      </c>
      <c r="Y141" s="13" t="n">
        <v>0.2</v>
      </c>
      <c r="Z141" s="13" t="n">
        <f aca="false">Y141*SQRT(AA141)</f>
        <v>0.346410161513775</v>
      </c>
      <c r="AA141" s="11" t="n">
        <v>3</v>
      </c>
      <c r="AB141" s="13" t="n">
        <v>8.29</v>
      </c>
      <c r="AC141" s="13" t="n">
        <v>0.27</v>
      </c>
      <c r="AD141" s="13" t="n">
        <f aca="false">AC141*SQRT(AE141)</f>
        <v>0.54</v>
      </c>
      <c r="AE141" s="11" t="n">
        <v>4</v>
      </c>
      <c r="AF141" s="11" t="n">
        <f aca="false">LN(AB141/X141)</f>
        <v>0.180634199517625</v>
      </c>
      <c r="AG141" s="11" t="n">
        <f aca="false">((AD141)^2/((AB141)^2 * AE141)) + ((Z141)^2/((X141)^2 * AA141))</f>
        <v>0.00189607348903262</v>
      </c>
      <c r="AH141" s="11" t="n">
        <f aca="false">1/AG141</f>
        <v>527.40571807172</v>
      </c>
      <c r="AI141" s="11" t="n">
        <f aca="false">AH141/10</f>
        <v>52.740571807172</v>
      </c>
      <c r="AJ141" s="11" t="n">
        <f aca="false">AI141*AF141</f>
        <v>9.52675097049034</v>
      </c>
      <c r="AK141" s="11" t="s">
        <v>395</v>
      </c>
      <c r="AL141" s="11" t="s">
        <v>453</v>
      </c>
      <c r="AM141" s="11" t="s">
        <v>390</v>
      </c>
      <c r="AN141" s="11" t="s">
        <v>58</v>
      </c>
      <c r="AO141" s="11" t="s">
        <v>454</v>
      </c>
      <c r="AP141" s="11" t="s">
        <v>60</v>
      </c>
      <c r="AQ141" s="11" t="s">
        <v>455</v>
      </c>
    </row>
    <row r="142" customFormat="false" ht="13.8" hidden="false" customHeight="false" outlineLevel="0" collapsed="false">
      <c r="A142" s="11" t="s">
        <v>449</v>
      </c>
      <c r="B142" s="11" t="n">
        <v>22</v>
      </c>
      <c r="C142" s="11" t="s">
        <v>450</v>
      </c>
      <c r="D142" s="11" t="n">
        <v>2011</v>
      </c>
      <c r="E142" s="11" t="s">
        <v>88</v>
      </c>
      <c r="F142" s="11" t="s">
        <v>46</v>
      </c>
      <c r="G142" s="1" t="n">
        <v>15</v>
      </c>
      <c r="H142" s="1" t="n">
        <v>796.29</v>
      </c>
      <c r="I142" s="11" t="n">
        <f aca="false">(G142+10) / (H142/1000)</f>
        <v>31.3955970814653</v>
      </c>
      <c r="J142" s="11" t="n">
        <v>5.8</v>
      </c>
      <c r="K142" s="1" t="s">
        <v>102</v>
      </c>
      <c r="L142" s="11" t="s">
        <v>48</v>
      </c>
      <c r="M142" s="11" t="s">
        <v>451</v>
      </c>
      <c r="N142" s="11" t="s">
        <v>77</v>
      </c>
      <c r="O142" s="11" t="s">
        <v>50</v>
      </c>
      <c r="P142" s="11" t="s">
        <v>51</v>
      </c>
      <c r="Q142" s="11" t="s">
        <v>52</v>
      </c>
      <c r="R142" s="11" t="n">
        <v>4.5</v>
      </c>
      <c r="S142" s="11" t="str">
        <f aca="false">IF(R142&gt;=2,"&gt; 2","&lt; 2")</f>
        <v>&gt; 2</v>
      </c>
      <c r="T142" s="12" t="s">
        <v>456</v>
      </c>
      <c r="U142" s="29" t="n">
        <v>3</v>
      </c>
      <c r="V142" s="11" t="s">
        <v>106</v>
      </c>
      <c r="W142" s="11" t="n">
        <f aca="false">R142 *U142</f>
        <v>13.5</v>
      </c>
      <c r="X142" s="13" t="n">
        <v>9.38</v>
      </c>
      <c r="Y142" s="13" t="n">
        <v>0.11</v>
      </c>
      <c r="Z142" s="13" t="n">
        <f aca="false">Y142*SQRT(AA142)</f>
        <v>0.22</v>
      </c>
      <c r="AA142" s="11" t="n">
        <v>4</v>
      </c>
      <c r="AB142" s="13" t="n">
        <v>11.18</v>
      </c>
      <c r="AC142" s="13" t="n">
        <v>0.1</v>
      </c>
      <c r="AD142" s="13" t="n">
        <f aca="false">AC142*SQRT(AE142)</f>
        <v>0.2</v>
      </c>
      <c r="AE142" s="11" t="n">
        <v>4</v>
      </c>
      <c r="AF142" s="11" t="n">
        <f aca="false">LN(AB142/X142)</f>
        <v>0.17554670470882</v>
      </c>
      <c r="AG142" s="11" t="n">
        <f aca="false">((AD142)^2/((AB142)^2 * AE142)) + ((Z142)^2/((X142)^2 * AA142))</f>
        <v>0.000217529243617538</v>
      </c>
      <c r="AH142" s="11" t="n">
        <f aca="false">1/AG142</f>
        <v>4597.08305591413</v>
      </c>
      <c r="AI142" s="11" t="n">
        <f aca="false">AH142/10</f>
        <v>459.708305591413</v>
      </c>
      <c r="AJ142" s="11" t="n">
        <f aca="false">AI142*AF142</f>
        <v>80.7002781738478</v>
      </c>
      <c r="AK142" s="11" t="s">
        <v>395</v>
      </c>
      <c r="AL142" s="11" t="s">
        <v>453</v>
      </c>
      <c r="AM142" s="11" t="s">
        <v>390</v>
      </c>
      <c r="AN142" s="11" t="s">
        <v>58</v>
      </c>
      <c r="AO142" s="11" t="s">
        <v>454</v>
      </c>
      <c r="AP142" s="11" t="s">
        <v>60</v>
      </c>
      <c r="AQ142" s="11" t="s">
        <v>455</v>
      </c>
    </row>
    <row r="143" customFormat="false" ht="13.8" hidden="false" customHeight="false" outlineLevel="0" collapsed="false">
      <c r="A143" s="11" t="s">
        <v>449</v>
      </c>
      <c r="B143" s="11" t="n">
        <v>22</v>
      </c>
      <c r="C143" s="11" t="s">
        <v>450</v>
      </c>
      <c r="D143" s="11" t="n">
        <v>2011</v>
      </c>
      <c r="E143" s="11" t="s">
        <v>88</v>
      </c>
      <c r="F143" s="11" t="s">
        <v>458</v>
      </c>
      <c r="G143" s="1" t="n">
        <v>15</v>
      </c>
      <c r="H143" s="1" t="n">
        <v>796.29</v>
      </c>
      <c r="I143" s="11" t="n">
        <f aca="false">(G143+10) / (H143/1000)</f>
        <v>31.3955970814653</v>
      </c>
      <c r="J143" s="11" t="n">
        <v>5.8</v>
      </c>
      <c r="K143" s="1" t="s">
        <v>102</v>
      </c>
      <c r="L143" s="11" t="s">
        <v>48</v>
      </c>
      <c r="M143" s="11" t="s">
        <v>451</v>
      </c>
      <c r="N143" s="11" t="s">
        <v>77</v>
      </c>
      <c r="O143" s="11" t="s">
        <v>50</v>
      </c>
      <c r="P143" s="11" t="s">
        <v>51</v>
      </c>
      <c r="Q143" s="11" t="s">
        <v>52</v>
      </c>
      <c r="R143" s="11" t="n">
        <v>4.5</v>
      </c>
      <c r="S143" s="11" t="str">
        <f aca="false">IF(R143&gt;=2,"&gt; 2","&lt; 2")</f>
        <v>&gt; 2</v>
      </c>
      <c r="T143" s="12" t="s">
        <v>456</v>
      </c>
      <c r="U143" s="29" t="n">
        <v>3</v>
      </c>
      <c r="V143" s="11" t="s">
        <v>106</v>
      </c>
      <c r="W143" s="11" t="n">
        <f aca="false">R143 *U143</f>
        <v>13.5</v>
      </c>
      <c r="X143" s="13" t="n">
        <v>11.3</v>
      </c>
      <c r="Y143" s="13" t="n">
        <v>0.53</v>
      </c>
      <c r="Z143" s="13" t="n">
        <f aca="false">Y143*SQRT(AA143)</f>
        <v>0.917986928011505</v>
      </c>
      <c r="AA143" s="11" t="n">
        <v>3</v>
      </c>
      <c r="AB143" s="13" t="n">
        <v>14.8</v>
      </c>
      <c r="AC143" s="13" t="n">
        <v>0.5</v>
      </c>
      <c r="AD143" s="13" t="n">
        <f aca="false">AC143*SQRT(AE143)</f>
        <v>0.866025403784439</v>
      </c>
      <c r="AE143" s="11" t="n">
        <v>3</v>
      </c>
      <c r="AF143" s="11" t="n">
        <f aca="false">LN(AB143/X143)</f>
        <v>0.269824455051775</v>
      </c>
      <c r="AG143" s="11" t="n">
        <f aca="false">((AD143)^2/((AB143)^2 * AE143)) + ((Z143)^2/((X143)^2 * AA143))</f>
        <v>0.00334120308034644</v>
      </c>
      <c r="AH143" s="11" t="n">
        <f aca="false">1/AG143</f>
        <v>299.293391018996</v>
      </c>
      <c r="AI143" s="11" t="n">
        <f aca="false">AH143/10</f>
        <v>29.9293391018996</v>
      </c>
      <c r="AJ143" s="11" t="n">
        <f aca="false">AI143*AF143</f>
        <v>8.07566761322984</v>
      </c>
      <c r="AK143" s="11" t="s">
        <v>395</v>
      </c>
      <c r="AL143" s="11" t="s">
        <v>453</v>
      </c>
      <c r="AM143" s="11" t="s">
        <v>390</v>
      </c>
      <c r="AN143" s="11" t="s">
        <v>58</v>
      </c>
      <c r="AO143" s="11" t="s">
        <v>454</v>
      </c>
      <c r="AP143" s="11" t="s">
        <v>60</v>
      </c>
      <c r="AQ143" s="11" t="s">
        <v>455</v>
      </c>
    </row>
    <row r="144" customFormat="false" ht="13.8" hidden="false" customHeight="false" outlineLevel="0" collapsed="false">
      <c r="A144" s="11" t="s">
        <v>449</v>
      </c>
      <c r="B144" s="11" t="n">
        <v>22</v>
      </c>
      <c r="C144" s="11" t="s">
        <v>450</v>
      </c>
      <c r="D144" s="11" t="n">
        <v>2011</v>
      </c>
      <c r="E144" s="11" t="s">
        <v>88</v>
      </c>
      <c r="F144" s="11" t="s">
        <v>46</v>
      </c>
      <c r="G144" s="1" t="n">
        <v>15</v>
      </c>
      <c r="H144" s="1" t="n">
        <v>796.29</v>
      </c>
      <c r="I144" s="11" t="n">
        <f aca="false">(G144+10) / (H144/1000)</f>
        <v>31.3955970814653</v>
      </c>
      <c r="J144" s="11" t="n">
        <v>5.8</v>
      </c>
      <c r="K144" s="1" t="s">
        <v>102</v>
      </c>
      <c r="L144" s="11" t="s">
        <v>48</v>
      </c>
      <c r="M144" s="11" t="s">
        <v>451</v>
      </c>
      <c r="N144" s="11" t="s">
        <v>77</v>
      </c>
      <c r="O144" s="11" t="s">
        <v>50</v>
      </c>
      <c r="P144" s="11" t="s">
        <v>51</v>
      </c>
      <c r="Q144" s="11" t="s">
        <v>52</v>
      </c>
      <c r="R144" s="11" t="n">
        <v>4.5</v>
      </c>
      <c r="S144" s="11" t="str">
        <f aca="false">IF(R144&gt;=2,"&gt; 2","&lt; 2")</f>
        <v>&gt; 2</v>
      </c>
      <c r="T144" s="12" t="s">
        <v>456</v>
      </c>
      <c r="U144" s="29" t="n">
        <v>3</v>
      </c>
      <c r="V144" s="11" t="s">
        <v>106</v>
      </c>
      <c r="W144" s="11" t="n">
        <f aca="false">R144 *U144</f>
        <v>13.5</v>
      </c>
      <c r="X144" s="13" t="n">
        <v>8.78</v>
      </c>
      <c r="Y144" s="13" t="n">
        <v>0.26</v>
      </c>
      <c r="Z144" s="13" t="n">
        <f aca="false">Y144*SQRT(AA144)</f>
        <v>0.52</v>
      </c>
      <c r="AA144" s="11" t="n">
        <v>4</v>
      </c>
      <c r="AB144" s="13" t="n">
        <v>9.67</v>
      </c>
      <c r="AC144" s="13" t="n">
        <v>0.14</v>
      </c>
      <c r="AD144" s="13" t="n">
        <f aca="false">AC144*SQRT(AE144)</f>
        <v>0.28</v>
      </c>
      <c r="AE144" s="11" t="n">
        <v>4</v>
      </c>
      <c r="AF144" s="11" t="n">
        <f aca="false">LN(AB144/X144)</f>
        <v>0.0965519018181777</v>
      </c>
      <c r="AG144" s="11" t="n">
        <f aca="false">((AD144)^2/((AB144)^2 * AE144)) + ((Z144)^2/((X144)^2 * AA144))</f>
        <v>0.0010865210502402</v>
      </c>
      <c r="AH144" s="11" t="n">
        <f aca="false">1/AG144</f>
        <v>920.36873080271</v>
      </c>
      <c r="AI144" s="11" t="n">
        <f aca="false">AH144/10</f>
        <v>92.036873080271</v>
      </c>
      <c r="AJ144" s="11" t="n">
        <f aca="false">AI144*AF144</f>
        <v>8.88633513329841</v>
      </c>
      <c r="AK144" s="11" t="s">
        <v>395</v>
      </c>
      <c r="AL144" s="11" t="s">
        <v>453</v>
      </c>
      <c r="AM144" s="11" t="s">
        <v>390</v>
      </c>
      <c r="AN144" s="11" t="s">
        <v>58</v>
      </c>
      <c r="AO144" s="11" t="s">
        <v>454</v>
      </c>
      <c r="AP144" s="11" t="s">
        <v>60</v>
      </c>
      <c r="AQ144" s="11" t="s">
        <v>455</v>
      </c>
    </row>
    <row r="145" customFormat="false" ht="13.8" hidden="false" customHeight="false" outlineLevel="0" collapsed="false">
      <c r="A145" s="11" t="s">
        <v>449</v>
      </c>
      <c r="B145" s="11" t="n">
        <v>22</v>
      </c>
      <c r="C145" s="11" t="s">
        <v>450</v>
      </c>
      <c r="D145" s="11" t="n">
        <v>2011</v>
      </c>
      <c r="E145" s="11" t="s">
        <v>88</v>
      </c>
      <c r="F145" s="11" t="s">
        <v>458</v>
      </c>
      <c r="G145" s="1" t="n">
        <v>15</v>
      </c>
      <c r="H145" s="1" t="n">
        <v>796.29</v>
      </c>
      <c r="I145" s="11" t="n">
        <f aca="false">(G145+10) / (H145/1000)</f>
        <v>31.3955970814653</v>
      </c>
      <c r="J145" s="11" t="n">
        <v>5.8</v>
      </c>
      <c r="K145" s="1" t="s">
        <v>102</v>
      </c>
      <c r="L145" s="11" t="s">
        <v>48</v>
      </c>
      <c r="M145" s="11" t="s">
        <v>451</v>
      </c>
      <c r="N145" s="11" t="s">
        <v>77</v>
      </c>
      <c r="O145" s="11" t="s">
        <v>50</v>
      </c>
      <c r="P145" s="11" t="s">
        <v>51</v>
      </c>
      <c r="Q145" s="11" t="s">
        <v>52</v>
      </c>
      <c r="R145" s="11" t="n">
        <v>4.5</v>
      </c>
      <c r="S145" s="11" t="str">
        <f aca="false">IF(R145&gt;=2,"&gt; 2","&lt; 2")</f>
        <v>&gt; 2</v>
      </c>
      <c r="T145" s="12" t="s">
        <v>456</v>
      </c>
      <c r="U145" s="29" t="n">
        <v>3</v>
      </c>
      <c r="V145" s="11" t="s">
        <v>106</v>
      </c>
      <c r="W145" s="11" t="n">
        <f aca="false">R145 *U145</f>
        <v>13.5</v>
      </c>
      <c r="X145" s="13" t="n">
        <v>12.92</v>
      </c>
      <c r="Y145" s="13" t="n">
        <v>0.15</v>
      </c>
      <c r="Z145" s="13" t="n">
        <f aca="false">Y145*SQRT(AA145)</f>
        <v>0.259807621135332</v>
      </c>
      <c r="AA145" s="11" t="n">
        <v>3</v>
      </c>
      <c r="AB145" s="13" t="n">
        <v>17.19</v>
      </c>
      <c r="AC145" s="13" t="n">
        <v>0.11</v>
      </c>
      <c r="AD145" s="13" t="n">
        <f aca="false">AC145*SQRT(AE145)</f>
        <v>0.190525588832576</v>
      </c>
      <c r="AE145" s="11" t="n">
        <v>3</v>
      </c>
      <c r="AF145" s="11" t="n">
        <f aca="false">LN(AB145/X145)</f>
        <v>0.285551321040302</v>
      </c>
      <c r="AG145" s="11" t="n">
        <f aca="false">((AD145)^2/((AB145)^2 * AE145)) + ((Z145)^2/((X145)^2 * AA145))</f>
        <v>0.000175738030315187</v>
      </c>
      <c r="AH145" s="11" t="n">
        <f aca="false">1/AG145</f>
        <v>5690.28797128598</v>
      </c>
      <c r="AI145" s="11" t="n">
        <f aca="false">AH145/10</f>
        <v>569.028797128598</v>
      </c>
      <c r="AJ145" s="11" t="n">
        <f aca="false">AI145*AF145</f>
        <v>162.486924730045</v>
      </c>
      <c r="AK145" s="11" t="s">
        <v>395</v>
      </c>
      <c r="AL145" s="11" t="s">
        <v>453</v>
      </c>
      <c r="AM145" s="11" t="s">
        <v>390</v>
      </c>
      <c r="AN145" s="11" t="s">
        <v>58</v>
      </c>
      <c r="AO145" s="11" t="s">
        <v>454</v>
      </c>
      <c r="AP145" s="11" t="s">
        <v>60</v>
      </c>
      <c r="AQ145" s="11" t="s">
        <v>455</v>
      </c>
    </row>
    <row r="146" customFormat="false" ht="13.8" hidden="false" customHeight="false" outlineLevel="0" collapsed="false">
      <c r="A146" s="11" t="s">
        <v>449</v>
      </c>
      <c r="B146" s="11" t="n">
        <v>22</v>
      </c>
      <c r="C146" s="11" t="s">
        <v>450</v>
      </c>
      <c r="D146" s="11" t="n">
        <v>2011</v>
      </c>
      <c r="E146" s="11" t="s">
        <v>88</v>
      </c>
      <c r="F146" s="11" t="s">
        <v>46</v>
      </c>
      <c r="G146" s="1" t="n">
        <v>15</v>
      </c>
      <c r="H146" s="1" t="n">
        <v>796.29</v>
      </c>
      <c r="I146" s="11" t="n">
        <f aca="false">(G146+10) / (H146/1000)</f>
        <v>31.3955970814653</v>
      </c>
      <c r="J146" s="11" t="n">
        <v>5.8</v>
      </c>
      <c r="K146" s="1" t="s">
        <v>102</v>
      </c>
      <c r="L146" s="11" t="s">
        <v>48</v>
      </c>
      <c r="M146" s="11" t="s">
        <v>451</v>
      </c>
      <c r="N146" s="11" t="s">
        <v>77</v>
      </c>
      <c r="O146" s="11" t="s">
        <v>50</v>
      </c>
      <c r="P146" s="11" t="s">
        <v>51</v>
      </c>
      <c r="Q146" s="11" t="s">
        <v>52</v>
      </c>
      <c r="R146" s="11" t="n">
        <v>5</v>
      </c>
      <c r="S146" s="11" t="str">
        <f aca="false">IF(R146&gt;=2,"&gt; 2","&lt; 2")</f>
        <v>&gt; 2</v>
      </c>
      <c r="T146" s="11" t="s">
        <v>457</v>
      </c>
      <c r="U146" s="29" t="n">
        <v>3</v>
      </c>
      <c r="V146" s="11" t="s">
        <v>106</v>
      </c>
      <c r="W146" s="11" t="n">
        <f aca="false">R146 *U146</f>
        <v>15</v>
      </c>
      <c r="X146" s="13" t="n">
        <v>13.41</v>
      </c>
      <c r="Y146" s="13" t="n">
        <v>0.53</v>
      </c>
      <c r="Z146" s="13" t="n">
        <f aca="false">Y146*SQRT(AA146)</f>
        <v>1.18511602807489</v>
      </c>
      <c r="AA146" s="11" t="n">
        <v>5</v>
      </c>
      <c r="AB146" s="13" t="n">
        <v>17.81</v>
      </c>
      <c r="AC146" s="13" t="n">
        <v>0.66</v>
      </c>
      <c r="AD146" s="13" t="n">
        <f aca="false">AC146*SQRT(AE146)</f>
        <v>1.47580486514986</v>
      </c>
      <c r="AE146" s="11" t="n">
        <v>5</v>
      </c>
      <c r="AF146" s="11" t="n">
        <f aca="false">LN(AB146/X146)</f>
        <v>0.283759400007983</v>
      </c>
      <c r="AG146" s="11" t="n">
        <f aca="false">((AD146)^2/((AB146)^2 * AE146)) + ((Z146)^2/((X146)^2 * AA146))</f>
        <v>0.00293533027354801</v>
      </c>
      <c r="AH146" s="11" t="n">
        <f aca="false">1/AG146</f>
        <v>340.677166386212</v>
      </c>
      <c r="AI146" s="11" t="n">
        <f aca="false">AH146/10</f>
        <v>34.0677166386212</v>
      </c>
      <c r="AJ146" s="11" t="n">
        <f aca="false">AI146*AF146</f>
        <v>9.66703483301713</v>
      </c>
      <c r="AK146" s="11" t="s">
        <v>395</v>
      </c>
      <c r="AL146" s="11" t="s">
        <v>453</v>
      </c>
      <c r="AM146" s="11" t="s">
        <v>390</v>
      </c>
      <c r="AN146" s="11" t="s">
        <v>58</v>
      </c>
      <c r="AO146" s="11" t="s">
        <v>454</v>
      </c>
      <c r="AP146" s="11" t="s">
        <v>60</v>
      </c>
      <c r="AQ146" s="11" t="s">
        <v>455</v>
      </c>
    </row>
    <row r="147" customFormat="false" ht="13.8" hidden="false" customHeight="false" outlineLevel="0" collapsed="false">
      <c r="A147" s="11" t="s">
        <v>449</v>
      </c>
      <c r="B147" s="11" t="n">
        <v>22</v>
      </c>
      <c r="C147" s="11" t="s">
        <v>450</v>
      </c>
      <c r="D147" s="11" t="n">
        <v>2011</v>
      </c>
      <c r="E147" s="11" t="s">
        <v>88</v>
      </c>
      <c r="F147" s="11" t="s">
        <v>458</v>
      </c>
      <c r="G147" s="1" t="n">
        <v>15</v>
      </c>
      <c r="H147" s="1" t="n">
        <v>796.29</v>
      </c>
      <c r="I147" s="11" t="n">
        <f aca="false">(G147+10) / (H147/1000)</f>
        <v>31.3955970814653</v>
      </c>
      <c r="J147" s="11" t="n">
        <v>5.8</v>
      </c>
      <c r="K147" s="1" t="s">
        <v>102</v>
      </c>
      <c r="L147" s="11" t="s">
        <v>48</v>
      </c>
      <c r="M147" s="11" t="s">
        <v>451</v>
      </c>
      <c r="N147" s="11" t="s">
        <v>77</v>
      </c>
      <c r="O147" s="11" t="s">
        <v>50</v>
      </c>
      <c r="P147" s="11" t="s">
        <v>51</v>
      </c>
      <c r="Q147" s="11" t="s">
        <v>52</v>
      </c>
      <c r="R147" s="11" t="n">
        <v>5</v>
      </c>
      <c r="S147" s="11" t="str">
        <f aca="false">IF(R147&gt;=2,"&gt; 2","&lt; 2")</f>
        <v>&gt; 2</v>
      </c>
      <c r="T147" s="11" t="s">
        <v>457</v>
      </c>
      <c r="U147" s="29" t="n">
        <v>3</v>
      </c>
      <c r="V147" s="11" t="s">
        <v>106</v>
      </c>
      <c r="W147" s="11" t="n">
        <f aca="false">R147 *U147</f>
        <v>15</v>
      </c>
      <c r="X147" s="13" t="n">
        <v>15.68</v>
      </c>
      <c r="Y147" s="13" t="n">
        <v>0.79</v>
      </c>
      <c r="Z147" s="13" t="n">
        <f aca="false">Y147*SQRT(AA147)</f>
        <v>1.58</v>
      </c>
      <c r="AA147" s="11" t="n">
        <v>4</v>
      </c>
      <c r="AB147" s="13" t="n">
        <v>24.78</v>
      </c>
      <c r="AC147" s="13" t="n">
        <v>0.71</v>
      </c>
      <c r="AD147" s="13" t="n">
        <f aca="false">AC147*SQRT(AE147)</f>
        <v>1.42</v>
      </c>
      <c r="AE147" s="11" t="n">
        <v>4</v>
      </c>
      <c r="AF147" s="11" t="n">
        <f aca="false">LN(AB147/X147)</f>
        <v>0.457650861278735</v>
      </c>
      <c r="AG147" s="11" t="n">
        <f aca="false">((AD147)^2/((AB147)^2 * AE147)) + ((Z147)^2/((X147)^2 * AA147))</f>
        <v>0.00335935678854169</v>
      </c>
      <c r="AH147" s="11" t="n">
        <f aca="false">1/AG147</f>
        <v>297.676032331804</v>
      </c>
      <c r="AI147" s="11" t="n">
        <f aca="false">AH147/10</f>
        <v>29.7676032331804</v>
      </c>
      <c r="AJ147" s="11" t="n">
        <f aca="false">AI147*AF147</f>
        <v>13.6231692578687</v>
      </c>
      <c r="AK147" s="11" t="s">
        <v>395</v>
      </c>
      <c r="AL147" s="11" t="s">
        <v>453</v>
      </c>
      <c r="AM147" s="11" t="s">
        <v>390</v>
      </c>
      <c r="AN147" s="11" t="s">
        <v>58</v>
      </c>
      <c r="AO147" s="11" t="s">
        <v>454</v>
      </c>
      <c r="AP147" s="11" t="s">
        <v>60</v>
      </c>
      <c r="AQ147" s="11" t="s">
        <v>455</v>
      </c>
    </row>
    <row r="148" customFormat="false" ht="13.8" hidden="false" customHeight="false" outlineLevel="0" collapsed="false">
      <c r="A148" s="11" t="s">
        <v>449</v>
      </c>
      <c r="B148" s="11" t="n">
        <v>22</v>
      </c>
      <c r="C148" s="11" t="s">
        <v>450</v>
      </c>
      <c r="D148" s="11" t="n">
        <v>2011</v>
      </c>
      <c r="E148" s="11" t="s">
        <v>88</v>
      </c>
      <c r="F148" s="11" t="s">
        <v>46</v>
      </c>
      <c r="G148" s="1" t="n">
        <v>15</v>
      </c>
      <c r="H148" s="1" t="n">
        <v>796.29</v>
      </c>
      <c r="I148" s="11" t="n">
        <f aca="false">(G148+10) / (H148/1000)</f>
        <v>31.3955970814653</v>
      </c>
      <c r="J148" s="11" t="n">
        <v>5.8</v>
      </c>
      <c r="K148" s="1" t="s">
        <v>102</v>
      </c>
      <c r="L148" s="11" t="s">
        <v>48</v>
      </c>
      <c r="M148" s="11" t="s">
        <v>85</v>
      </c>
      <c r="N148" s="11" t="s">
        <v>77</v>
      </c>
      <c r="O148" s="11" t="s">
        <v>50</v>
      </c>
      <c r="P148" s="11" t="s">
        <v>51</v>
      </c>
      <c r="Q148" s="11" t="s">
        <v>52</v>
      </c>
      <c r="R148" s="11" t="n">
        <v>5</v>
      </c>
      <c r="S148" s="11" t="str">
        <f aca="false">IF(R148&gt;=2,"&gt; 2","&lt; 2")</f>
        <v>&gt; 2</v>
      </c>
      <c r="T148" s="11" t="s">
        <v>457</v>
      </c>
      <c r="U148" s="29" t="n">
        <v>3</v>
      </c>
      <c r="V148" s="11" t="s">
        <v>106</v>
      </c>
      <c r="W148" s="11" t="n">
        <f aca="false">R148 *U148</f>
        <v>15</v>
      </c>
      <c r="X148" s="13" t="n">
        <v>13.41</v>
      </c>
      <c r="Y148" s="13" t="n">
        <v>0.53</v>
      </c>
      <c r="Z148" s="13" t="n">
        <f aca="false">Y148*SQRT(AA148)</f>
        <v>1.18511602807489</v>
      </c>
      <c r="AA148" s="11" t="n">
        <v>5</v>
      </c>
      <c r="AB148" s="13" t="n">
        <v>17.81</v>
      </c>
      <c r="AC148" s="13" t="n">
        <v>0.66</v>
      </c>
      <c r="AD148" s="13" t="n">
        <f aca="false">AC148*SQRT(AE148)</f>
        <v>1.47580486514986</v>
      </c>
      <c r="AE148" s="11" t="n">
        <v>5</v>
      </c>
      <c r="AF148" s="11" t="n">
        <f aca="false">LN(AB148/X148)</f>
        <v>0.283759400007983</v>
      </c>
      <c r="AG148" s="11" t="n">
        <f aca="false">((AD148)^2/((AB148)^2 * AE148)) + ((Z148)^2/((X148)^2 * AA148))</f>
        <v>0.00293533027354801</v>
      </c>
      <c r="AH148" s="11" t="n">
        <f aca="false">1/AG148</f>
        <v>340.677166386212</v>
      </c>
      <c r="AI148" s="11" t="n">
        <f aca="false">AH148/10</f>
        <v>34.0677166386212</v>
      </c>
      <c r="AJ148" s="11" t="n">
        <f aca="false">AI148*AF148</f>
        <v>9.66703483301713</v>
      </c>
      <c r="AK148" s="11" t="s">
        <v>395</v>
      </c>
      <c r="AL148" s="11" t="s">
        <v>453</v>
      </c>
      <c r="AM148" s="11" t="s">
        <v>390</v>
      </c>
      <c r="AN148" s="11" t="s">
        <v>58</v>
      </c>
      <c r="AO148" s="11" t="s">
        <v>454</v>
      </c>
      <c r="AP148" s="11" t="s">
        <v>60</v>
      </c>
      <c r="AQ148" s="11" t="s">
        <v>455</v>
      </c>
    </row>
    <row r="149" customFormat="false" ht="13.8" hidden="false" customHeight="false" outlineLevel="0" collapsed="false">
      <c r="A149" s="11" t="s">
        <v>449</v>
      </c>
      <c r="B149" s="11" t="n">
        <v>22</v>
      </c>
      <c r="C149" s="11" t="s">
        <v>450</v>
      </c>
      <c r="D149" s="11" t="n">
        <v>2011</v>
      </c>
      <c r="E149" s="11" t="s">
        <v>88</v>
      </c>
      <c r="F149" s="11" t="s">
        <v>458</v>
      </c>
      <c r="G149" s="1" t="n">
        <v>15</v>
      </c>
      <c r="H149" s="1" t="n">
        <v>796.29</v>
      </c>
      <c r="I149" s="11" t="n">
        <f aca="false">(G149+10) / (H149/1000)</f>
        <v>31.3955970814653</v>
      </c>
      <c r="J149" s="11" t="n">
        <v>5.8</v>
      </c>
      <c r="K149" s="1" t="s">
        <v>102</v>
      </c>
      <c r="L149" s="11" t="s">
        <v>48</v>
      </c>
      <c r="M149" s="11" t="s">
        <v>85</v>
      </c>
      <c r="N149" s="11" t="s">
        <v>77</v>
      </c>
      <c r="O149" s="11" t="s">
        <v>50</v>
      </c>
      <c r="P149" s="11" t="s">
        <v>51</v>
      </c>
      <c r="Q149" s="11" t="s">
        <v>52</v>
      </c>
      <c r="R149" s="11" t="n">
        <v>5</v>
      </c>
      <c r="S149" s="11" t="str">
        <f aca="false">IF(R149&gt;=2,"&gt; 2","&lt; 2")</f>
        <v>&gt; 2</v>
      </c>
      <c r="T149" s="11" t="s">
        <v>457</v>
      </c>
      <c r="U149" s="29" t="n">
        <v>3</v>
      </c>
      <c r="V149" s="11" t="s">
        <v>106</v>
      </c>
      <c r="W149" s="11" t="n">
        <f aca="false">R149 *U149</f>
        <v>15</v>
      </c>
      <c r="X149" s="13" t="n">
        <v>17.05</v>
      </c>
      <c r="Y149" s="13" t="n">
        <v>0.32</v>
      </c>
      <c r="Z149" s="13" t="n">
        <f aca="false">Y149*SQRT(AA149)</f>
        <v>0.64</v>
      </c>
      <c r="AA149" s="11" t="n">
        <v>4</v>
      </c>
      <c r="AB149" s="13" t="n">
        <v>28.19</v>
      </c>
      <c r="AC149" s="13" t="n">
        <v>0.5</v>
      </c>
      <c r="AD149" s="13" t="n">
        <f aca="false">AC149*SQRT(AE149)</f>
        <v>1</v>
      </c>
      <c r="AE149" s="11" t="n">
        <v>4</v>
      </c>
      <c r="AF149" s="11" t="n">
        <f aca="false">LN(AB149/X149)</f>
        <v>0.502817101396495</v>
      </c>
      <c r="AG149" s="11" t="n">
        <f aca="false">((AD149)^2/((AB149)^2 * AE149)) + ((Z149)^2/((X149)^2 * AA149))</f>
        <v>0.000666843733604538</v>
      </c>
      <c r="AH149" s="11" t="n">
        <f aca="false">1/AG149</f>
        <v>1499.60170517706</v>
      </c>
      <c r="AI149" s="11" t="n">
        <f aca="false">AH149/10</f>
        <v>149.960170517706</v>
      </c>
      <c r="AJ149" s="11" t="n">
        <f aca="false">AI149*AF149</f>
        <v>75.4025382646371</v>
      </c>
      <c r="AK149" s="11" t="s">
        <v>395</v>
      </c>
      <c r="AL149" s="11" t="s">
        <v>453</v>
      </c>
      <c r="AM149" s="11" t="s">
        <v>390</v>
      </c>
      <c r="AN149" s="11" t="s">
        <v>58</v>
      </c>
      <c r="AO149" s="11" t="s">
        <v>454</v>
      </c>
      <c r="AP149" s="11" t="s">
        <v>60</v>
      </c>
      <c r="AQ149" s="11" t="s">
        <v>455</v>
      </c>
    </row>
    <row r="150" customFormat="false" ht="13.8" hidden="false" customHeight="false" outlineLevel="0" collapsed="false">
      <c r="A150" s="11" t="s">
        <v>449</v>
      </c>
      <c r="B150" s="11" t="n">
        <v>22</v>
      </c>
      <c r="C150" s="11" t="s">
        <v>450</v>
      </c>
      <c r="D150" s="11" t="n">
        <v>2011</v>
      </c>
      <c r="E150" s="11" t="s">
        <v>88</v>
      </c>
      <c r="F150" s="11" t="s">
        <v>46</v>
      </c>
      <c r="G150" s="1" t="n">
        <v>15</v>
      </c>
      <c r="H150" s="1" t="n">
        <v>796.29</v>
      </c>
      <c r="I150" s="11" t="n">
        <f aca="false">(G150+10) / (H150/1000)</f>
        <v>31.3955970814653</v>
      </c>
      <c r="J150" s="11" t="n">
        <v>5.8</v>
      </c>
      <c r="K150" s="1" t="s">
        <v>102</v>
      </c>
      <c r="L150" s="11" t="s">
        <v>48</v>
      </c>
      <c r="M150" s="11" t="s">
        <v>451</v>
      </c>
      <c r="N150" s="11" t="s">
        <v>77</v>
      </c>
      <c r="O150" s="11" t="s">
        <v>50</v>
      </c>
      <c r="P150" s="11" t="s">
        <v>51</v>
      </c>
      <c r="Q150" s="11" t="s">
        <v>52</v>
      </c>
      <c r="R150" s="11" t="n">
        <v>2.7</v>
      </c>
      <c r="S150" s="11" t="str">
        <f aca="false">IF(R150&gt;=2,"&gt; 2","&lt; 2")</f>
        <v>&gt; 2</v>
      </c>
      <c r="T150" s="11" t="s">
        <v>452</v>
      </c>
      <c r="U150" s="29" t="n">
        <v>3</v>
      </c>
      <c r="V150" s="11" t="s">
        <v>106</v>
      </c>
      <c r="W150" s="11" t="n">
        <f aca="false">R150 *U150</f>
        <v>8.1</v>
      </c>
      <c r="X150" s="13" t="n">
        <v>0.19</v>
      </c>
      <c r="Y150" s="13" t="n">
        <v>0.03</v>
      </c>
      <c r="Z150" s="13" t="n">
        <f aca="false">Y150*SQRT(AA150)</f>
        <v>0.0519615242270663</v>
      </c>
      <c r="AA150" s="11" t="n">
        <v>3</v>
      </c>
      <c r="AB150" s="2" t="n">
        <v>0.41</v>
      </c>
      <c r="AC150" s="13" t="n">
        <v>0.02</v>
      </c>
      <c r="AD150" s="13" t="n">
        <f aca="false">AC150*SQRT(AE150)</f>
        <v>0.0346410161513776</v>
      </c>
      <c r="AE150" s="11" t="n">
        <v>3</v>
      </c>
      <c r="AF150" s="11" t="n">
        <f aca="false">LN(AB150/X150)</f>
        <v>0.769133087537867</v>
      </c>
      <c r="AG150" s="11" t="n">
        <f aca="false">((AD150)^2/((AB150)^2 * AE150)) + ((Z150)^2/((X150)^2 * AA150))</f>
        <v>0.0273102839129195</v>
      </c>
      <c r="AH150" s="11" t="n">
        <f aca="false">1/AG150</f>
        <v>36.6162432872745</v>
      </c>
      <c r="AI150" s="11" t="n">
        <f aca="false">AH150/2</f>
        <v>18.3081216436373</v>
      </c>
      <c r="AJ150" s="11" t="n">
        <f aca="false">AI150*AF150</f>
        <v>14.0813821267896</v>
      </c>
      <c r="AK150" s="11" t="s">
        <v>459</v>
      </c>
      <c r="AL150" s="11" t="s">
        <v>460</v>
      </c>
      <c r="AM150" s="11" t="s">
        <v>406</v>
      </c>
      <c r="AN150" s="11" t="s">
        <v>58</v>
      </c>
      <c r="AO150" s="11" t="s">
        <v>454</v>
      </c>
      <c r="AP150" s="11" t="s">
        <v>65</v>
      </c>
      <c r="AQ150" s="11" t="s">
        <v>455</v>
      </c>
    </row>
    <row r="151" customFormat="false" ht="13.8" hidden="false" customHeight="false" outlineLevel="0" collapsed="false">
      <c r="A151" s="11" t="s">
        <v>449</v>
      </c>
      <c r="B151" s="11" t="n">
        <v>22</v>
      </c>
      <c r="C151" s="11" t="s">
        <v>450</v>
      </c>
      <c r="D151" s="11" t="n">
        <v>2011</v>
      </c>
      <c r="E151" s="11" t="s">
        <v>88</v>
      </c>
      <c r="F151" s="11" t="s">
        <v>458</v>
      </c>
      <c r="G151" s="1" t="n">
        <v>15</v>
      </c>
      <c r="H151" s="1" t="n">
        <v>796.29</v>
      </c>
      <c r="I151" s="11" t="n">
        <f aca="false">(G151+10) / (H151/1000)</f>
        <v>31.3955970814653</v>
      </c>
      <c r="J151" s="11" t="n">
        <v>5.8</v>
      </c>
      <c r="K151" s="1" t="s">
        <v>102</v>
      </c>
      <c r="L151" s="11" t="s">
        <v>48</v>
      </c>
      <c r="M151" s="11" t="s">
        <v>451</v>
      </c>
      <c r="N151" s="11" t="s">
        <v>77</v>
      </c>
      <c r="O151" s="11" t="s">
        <v>50</v>
      </c>
      <c r="P151" s="11" t="s">
        <v>51</v>
      </c>
      <c r="Q151" s="11" t="s">
        <v>52</v>
      </c>
      <c r="R151" s="11" t="n">
        <v>2.7</v>
      </c>
      <c r="S151" s="11" t="str">
        <f aca="false">IF(R151&gt;=2,"&gt; 2","&lt; 2")</f>
        <v>&gt; 2</v>
      </c>
      <c r="T151" s="11" t="s">
        <v>452</v>
      </c>
      <c r="U151" s="29" t="n">
        <v>3</v>
      </c>
      <c r="V151" s="11" t="s">
        <v>106</v>
      </c>
      <c r="W151" s="11" t="n">
        <f aca="false">R151 *U151</f>
        <v>8.1</v>
      </c>
      <c r="X151" s="2" t="n">
        <v>0.38</v>
      </c>
      <c r="Y151" s="13" t="n">
        <v>0.05</v>
      </c>
      <c r="Z151" s="13" t="n">
        <f aca="false">Y151*SQRT(AA151)</f>
        <v>0.0866025403784438</v>
      </c>
      <c r="AA151" s="11" t="n">
        <v>3</v>
      </c>
      <c r="AB151" s="2" t="n">
        <v>0.62</v>
      </c>
      <c r="AC151" s="13" t="n">
        <v>0.09</v>
      </c>
      <c r="AD151" s="13" t="n">
        <f aca="false">AC151*SQRT(AE151)</f>
        <v>0.155884572681199</v>
      </c>
      <c r="AE151" s="11" t="n">
        <v>3</v>
      </c>
      <c r="AF151" s="11" t="n">
        <f aca="false">LN(AB151/X151)</f>
        <v>0.489548225318706</v>
      </c>
      <c r="AG151" s="11" t="n">
        <f aca="false">((AD151)^2/((AB151)^2 * AE151)) + ((Z151)^2/((X151)^2 * AA151))</f>
        <v>0.0383848195986982</v>
      </c>
      <c r="AH151" s="11" t="n">
        <f aca="false">1/AG151</f>
        <v>26.0519656065783</v>
      </c>
      <c r="AI151" s="11" t="n">
        <f aca="false">AH151/2</f>
        <v>13.0259828032892</v>
      </c>
      <c r="AJ151" s="11" t="n">
        <f aca="false">AI151*AF151</f>
        <v>6.37684676438221</v>
      </c>
      <c r="AK151" s="11" t="s">
        <v>459</v>
      </c>
      <c r="AL151" s="11" t="s">
        <v>460</v>
      </c>
      <c r="AM151" s="11" t="s">
        <v>406</v>
      </c>
      <c r="AN151" s="11" t="s">
        <v>58</v>
      </c>
      <c r="AO151" s="11" t="s">
        <v>454</v>
      </c>
      <c r="AP151" s="11" t="s">
        <v>65</v>
      </c>
      <c r="AQ151" s="11" t="s">
        <v>455</v>
      </c>
    </row>
    <row r="152" customFormat="false" ht="13.8" hidden="false" customHeight="false" outlineLevel="0" collapsed="false">
      <c r="A152" s="11" t="s">
        <v>449</v>
      </c>
      <c r="B152" s="11" t="n">
        <v>22</v>
      </c>
      <c r="C152" s="11" t="s">
        <v>450</v>
      </c>
      <c r="D152" s="11" t="n">
        <v>2011</v>
      </c>
      <c r="E152" s="11" t="s">
        <v>88</v>
      </c>
      <c r="F152" s="11" t="s">
        <v>46</v>
      </c>
      <c r="G152" s="1" t="n">
        <v>15</v>
      </c>
      <c r="H152" s="1" t="n">
        <v>796.29</v>
      </c>
      <c r="I152" s="11" t="n">
        <f aca="false">(G152+10) / (H152/1000)</f>
        <v>31.3955970814653</v>
      </c>
      <c r="J152" s="11" t="n">
        <v>5.8</v>
      </c>
      <c r="K152" s="1" t="s">
        <v>102</v>
      </c>
      <c r="L152" s="11" t="s">
        <v>48</v>
      </c>
      <c r="M152" s="11" t="s">
        <v>451</v>
      </c>
      <c r="N152" s="11" t="s">
        <v>77</v>
      </c>
      <c r="O152" s="11" t="s">
        <v>50</v>
      </c>
      <c r="P152" s="11" t="s">
        <v>51</v>
      </c>
      <c r="Q152" s="11" t="s">
        <v>52</v>
      </c>
      <c r="R152" s="11" t="n">
        <v>2.7</v>
      </c>
      <c r="S152" s="11" t="str">
        <f aca="false">IF(R152&gt;=2,"&gt; 2","&lt; 2")</f>
        <v>&gt; 2</v>
      </c>
      <c r="T152" s="11" t="s">
        <v>452</v>
      </c>
      <c r="U152" s="29" t="n">
        <v>3</v>
      </c>
      <c r="V152" s="11" t="s">
        <v>106</v>
      </c>
      <c r="W152" s="11" t="n">
        <f aca="false">R152 *U152</f>
        <v>8.1</v>
      </c>
      <c r="X152" s="13" t="n">
        <v>1.43</v>
      </c>
      <c r="Y152" s="13" t="n">
        <v>0.2</v>
      </c>
      <c r="Z152" s="13" t="n">
        <f aca="false">Y152*SQRT(AA152)</f>
        <v>0.346410161513775</v>
      </c>
      <c r="AA152" s="11" t="n">
        <v>3</v>
      </c>
      <c r="AB152" s="2" t="n">
        <v>2.25</v>
      </c>
      <c r="AC152" s="13" t="n">
        <v>0.1</v>
      </c>
      <c r="AD152" s="13" t="n">
        <f aca="false">AC152*SQRT(AE152)</f>
        <v>0.173205080756888</v>
      </c>
      <c r="AE152" s="11" t="n">
        <v>3</v>
      </c>
      <c r="AF152" s="11" t="n">
        <f aca="false">LN(AB152/X152)</f>
        <v>0.453255771944513</v>
      </c>
      <c r="AG152" s="11" t="n">
        <f aca="false">((AD152)^2/((AB152)^2 * AE152)) + ((Z152)^2/((X152)^2 * AA152))</f>
        <v>0.0215361673636732</v>
      </c>
      <c r="AH152" s="11" t="n">
        <f aca="false">1/AG152</f>
        <v>46.4335173066486</v>
      </c>
      <c r="AI152" s="11" t="n">
        <f aca="false">AH152/2</f>
        <v>23.2167586533243</v>
      </c>
      <c r="AJ152" s="11" t="n">
        <f aca="false">AI152*AF152</f>
        <v>10.523129865462</v>
      </c>
      <c r="AK152" s="11" t="s">
        <v>459</v>
      </c>
      <c r="AL152" s="11" t="s">
        <v>460</v>
      </c>
      <c r="AM152" s="11" t="s">
        <v>404</v>
      </c>
      <c r="AN152" s="11" t="s">
        <v>58</v>
      </c>
      <c r="AO152" s="11" t="s">
        <v>454</v>
      </c>
      <c r="AP152" s="11" t="s">
        <v>65</v>
      </c>
      <c r="AQ152" s="11" t="s">
        <v>455</v>
      </c>
    </row>
    <row r="153" customFormat="false" ht="13.8" hidden="false" customHeight="false" outlineLevel="0" collapsed="false">
      <c r="A153" s="11" t="s">
        <v>449</v>
      </c>
      <c r="B153" s="11" t="n">
        <v>22</v>
      </c>
      <c r="C153" s="11" t="s">
        <v>450</v>
      </c>
      <c r="D153" s="11" t="n">
        <v>2011</v>
      </c>
      <c r="E153" s="11" t="s">
        <v>88</v>
      </c>
      <c r="F153" s="11" t="s">
        <v>458</v>
      </c>
      <c r="G153" s="1" t="n">
        <v>15</v>
      </c>
      <c r="H153" s="1" t="n">
        <v>796.29</v>
      </c>
      <c r="I153" s="11" t="n">
        <f aca="false">(G153+10) / (H153/1000)</f>
        <v>31.3955970814653</v>
      </c>
      <c r="J153" s="11" t="n">
        <v>5.8</v>
      </c>
      <c r="K153" s="1" t="s">
        <v>102</v>
      </c>
      <c r="L153" s="11" t="s">
        <v>48</v>
      </c>
      <c r="M153" s="11" t="s">
        <v>451</v>
      </c>
      <c r="N153" s="11" t="s">
        <v>77</v>
      </c>
      <c r="O153" s="11" t="s">
        <v>50</v>
      </c>
      <c r="P153" s="11" t="s">
        <v>51</v>
      </c>
      <c r="Q153" s="11" t="s">
        <v>52</v>
      </c>
      <c r="R153" s="11" t="n">
        <v>2.7</v>
      </c>
      <c r="S153" s="11" t="str">
        <f aca="false">IF(R153&gt;=2,"&gt; 2","&lt; 2")</f>
        <v>&gt; 2</v>
      </c>
      <c r="T153" s="11" t="s">
        <v>452</v>
      </c>
      <c r="U153" s="29" t="n">
        <v>3</v>
      </c>
      <c r="V153" s="11" t="s">
        <v>106</v>
      </c>
      <c r="W153" s="11" t="n">
        <f aca="false">R153 *U153</f>
        <v>8.1</v>
      </c>
      <c r="X153" s="2" t="n">
        <v>2.45</v>
      </c>
      <c r="Y153" s="13" t="n">
        <v>0.35</v>
      </c>
      <c r="Z153" s="13" t="n">
        <f aca="false">Y153*SQRT(AA153)</f>
        <v>0.606217782649106</v>
      </c>
      <c r="AA153" s="11" t="n">
        <v>3</v>
      </c>
      <c r="AB153" s="2" t="n">
        <v>2.71</v>
      </c>
      <c r="AC153" s="13" t="n">
        <v>0.14</v>
      </c>
      <c r="AD153" s="13" t="n">
        <f aca="false">AC153*SQRT(AE153)</f>
        <v>0.242487113059643</v>
      </c>
      <c r="AE153" s="11" t="n">
        <v>3</v>
      </c>
      <c r="AF153" s="11" t="n">
        <f aca="false">LN(AB153/X153)</f>
        <v>0.100860610334974</v>
      </c>
      <c r="AG153" s="11" t="n">
        <f aca="false">((AD153)^2/((AB153)^2 * AE153)) + ((Z153)^2/((X153)^2 * AA153))</f>
        <v>0.0230769722412187</v>
      </c>
      <c r="AH153" s="11" t="n">
        <f aca="false">1/AG153</f>
        <v>43.3332410139082</v>
      </c>
      <c r="AI153" s="11" t="n">
        <f aca="false">AH153/2</f>
        <v>21.6666205069541</v>
      </c>
      <c r="AJ153" s="11" t="n">
        <f aca="false">AI153*AF153</f>
        <v>2.18530856822765</v>
      </c>
      <c r="AK153" s="11" t="s">
        <v>459</v>
      </c>
      <c r="AL153" s="11" t="s">
        <v>460</v>
      </c>
      <c r="AM153" s="11" t="s">
        <v>404</v>
      </c>
      <c r="AN153" s="11" t="s">
        <v>58</v>
      </c>
      <c r="AO153" s="11" t="s">
        <v>454</v>
      </c>
      <c r="AP153" s="11" t="s">
        <v>65</v>
      </c>
      <c r="AQ153" s="11" t="s">
        <v>455</v>
      </c>
    </row>
    <row r="154" customFormat="false" ht="13.8" hidden="false" customHeight="false" outlineLevel="0" collapsed="false">
      <c r="A154" s="11" t="s">
        <v>449</v>
      </c>
      <c r="B154" s="11" t="n">
        <v>22</v>
      </c>
      <c r="C154" s="11" t="s">
        <v>450</v>
      </c>
      <c r="D154" s="11" t="n">
        <v>2011</v>
      </c>
      <c r="E154" s="11" t="s">
        <v>88</v>
      </c>
      <c r="F154" s="11" t="s">
        <v>46</v>
      </c>
      <c r="G154" s="1" t="n">
        <v>15</v>
      </c>
      <c r="H154" s="1" t="n">
        <v>796.29</v>
      </c>
      <c r="I154" s="11" t="n">
        <f aca="false">(G154+10) / (H154/1000)</f>
        <v>31.3955970814653</v>
      </c>
      <c r="J154" s="11" t="n">
        <v>5.8</v>
      </c>
      <c r="K154" s="1" t="s">
        <v>102</v>
      </c>
      <c r="L154" s="11" t="s">
        <v>48</v>
      </c>
      <c r="M154" s="11" t="s">
        <v>451</v>
      </c>
      <c r="N154" s="11" t="s">
        <v>77</v>
      </c>
      <c r="O154" s="11" t="s">
        <v>50</v>
      </c>
      <c r="P154" s="11" t="s">
        <v>51</v>
      </c>
      <c r="Q154" s="11" t="s">
        <v>52</v>
      </c>
      <c r="R154" s="11" t="n">
        <v>2.7</v>
      </c>
      <c r="S154" s="11" t="str">
        <f aca="false">IF(R154&gt;=2,"&gt; 2","&lt; 2")</f>
        <v>&gt; 2</v>
      </c>
      <c r="T154" s="11" t="s">
        <v>452</v>
      </c>
      <c r="U154" s="29" t="n">
        <v>3</v>
      </c>
      <c r="V154" s="11" t="s">
        <v>106</v>
      </c>
      <c r="W154" s="11" t="n">
        <f aca="false">R154 *U154</f>
        <v>8.1</v>
      </c>
      <c r="X154" s="13" t="n">
        <v>0.18</v>
      </c>
      <c r="Y154" s="13" t="n">
        <v>0.04</v>
      </c>
      <c r="Z154" s="13" t="n">
        <f aca="false">Y154*SQRT(AA154)</f>
        <v>0.0692820323027551</v>
      </c>
      <c r="AA154" s="11" t="n">
        <v>3</v>
      </c>
      <c r="AB154" s="2" t="n">
        <v>0.33</v>
      </c>
      <c r="AC154" s="13" t="n">
        <v>0.01</v>
      </c>
      <c r="AD154" s="13" t="n">
        <f aca="false">AC154*SQRT(AE154)</f>
        <v>0.0173205080756888</v>
      </c>
      <c r="AE154" s="11" t="n">
        <v>3</v>
      </c>
      <c r="AF154" s="11" t="n">
        <f aca="false">LN(AB154/X154)</f>
        <v>0.606135803570316</v>
      </c>
      <c r="AG154" s="11" t="n">
        <f aca="false">((AD154)^2/((AB154)^2 * AE154)) + ((Z154)^2/((X154)^2 * AA154))</f>
        <v>0.0503009896949291</v>
      </c>
      <c r="AH154" s="11" t="n">
        <f aca="false">1/AG154</f>
        <v>19.8803245436105</v>
      </c>
      <c r="AI154" s="11" t="n">
        <f aca="false">AH154/2</f>
        <v>9.94016227180527</v>
      </c>
      <c r="AJ154" s="11" t="n">
        <f aca="false">AI154*AF154</f>
        <v>6.02508824624003</v>
      </c>
      <c r="AK154" s="11" t="s">
        <v>459</v>
      </c>
      <c r="AL154" s="11" t="s">
        <v>460</v>
      </c>
      <c r="AM154" s="11" t="s">
        <v>408</v>
      </c>
      <c r="AN154" s="11" t="s">
        <v>58</v>
      </c>
      <c r="AO154" s="11" t="s">
        <v>454</v>
      </c>
      <c r="AP154" s="11" t="s">
        <v>65</v>
      </c>
      <c r="AQ154" s="11" t="s">
        <v>455</v>
      </c>
    </row>
    <row r="155" customFormat="false" ht="13.8" hidden="false" customHeight="false" outlineLevel="0" collapsed="false">
      <c r="A155" s="11" t="s">
        <v>449</v>
      </c>
      <c r="B155" s="11" t="n">
        <v>22</v>
      </c>
      <c r="C155" s="11" t="s">
        <v>450</v>
      </c>
      <c r="D155" s="11" t="n">
        <v>2011</v>
      </c>
      <c r="E155" s="11" t="s">
        <v>88</v>
      </c>
      <c r="F155" s="11" t="s">
        <v>458</v>
      </c>
      <c r="G155" s="1" t="n">
        <v>15</v>
      </c>
      <c r="H155" s="1" t="n">
        <v>796.29</v>
      </c>
      <c r="I155" s="11" t="n">
        <f aca="false">(G155+10) / (H155/1000)</f>
        <v>31.3955970814653</v>
      </c>
      <c r="J155" s="11" t="n">
        <v>5.8</v>
      </c>
      <c r="K155" s="1" t="s">
        <v>102</v>
      </c>
      <c r="L155" s="11" t="s">
        <v>48</v>
      </c>
      <c r="M155" s="11" t="s">
        <v>451</v>
      </c>
      <c r="N155" s="11" t="s">
        <v>77</v>
      </c>
      <c r="O155" s="11" t="s">
        <v>50</v>
      </c>
      <c r="P155" s="11" t="s">
        <v>51</v>
      </c>
      <c r="Q155" s="11" t="s">
        <v>52</v>
      </c>
      <c r="R155" s="11" t="n">
        <v>2.7</v>
      </c>
      <c r="S155" s="11" t="str">
        <f aca="false">IF(R155&gt;=2,"&gt; 2","&lt; 2")</f>
        <v>&gt; 2</v>
      </c>
      <c r="T155" s="11" t="s">
        <v>452</v>
      </c>
      <c r="U155" s="29" t="n">
        <v>3</v>
      </c>
      <c r="V155" s="11" t="s">
        <v>106</v>
      </c>
      <c r="W155" s="11" t="n">
        <f aca="false">R155 *U155</f>
        <v>8.1</v>
      </c>
      <c r="X155" s="2" t="n">
        <v>0.29</v>
      </c>
      <c r="Y155" s="13" t="n">
        <v>0.03</v>
      </c>
      <c r="Z155" s="13" t="n">
        <f aca="false">Y155*SQRT(AA155)</f>
        <v>0.0519615242270664</v>
      </c>
      <c r="AA155" s="11" t="n">
        <v>3</v>
      </c>
      <c r="AB155" s="2" t="n">
        <v>0.4</v>
      </c>
      <c r="AC155" s="13" t="n">
        <v>0.00999999999999995</v>
      </c>
      <c r="AD155" s="13" t="n">
        <f aca="false">AC155*SQRT(AE155)</f>
        <v>0.0173205080756887</v>
      </c>
      <c r="AE155" s="11" t="n">
        <v>3</v>
      </c>
      <c r="AF155" s="11" t="n">
        <f aca="false">LN(AB155/X155)</f>
        <v>0.321583624127462</v>
      </c>
      <c r="AG155" s="11" t="n">
        <f aca="false">((AD155)^2/((AB155)^2 * AE155)) + ((Z155)^2/((X155)^2 * AA155))</f>
        <v>0.0113265457788347</v>
      </c>
      <c r="AH155" s="11" t="n">
        <f aca="false">1/AG155</f>
        <v>88.288170067581</v>
      </c>
      <c r="AI155" s="11" t="n">
        <f aca="false">AH155/2</f>
        <v>44.1440850337905</v>
      </c>
      <c r="AJ155" s="11" t="n">
        <f aca="false">AI155*AF155</f>
        <v>14.1960148489572</v>
      </c>
      <c r="AK155" s="11" t="s">
        <v>459</v>
      </c>
      <c r="AL155" s="11" t="s">
        <v>460</v>
      </c>
      <c r="AM155" s="11" t="s">
        <v>408</v>
      </c>
      <c r="AN155" s="11" t="s">
        <v>58</v>
      </c>
      <c r="AO155" s="11" t="s">
        <v>454</v>
      </c>
      <c r="AP155" s="11" t="s">
        <v>65</v>
      </c>
      <c r="AQ155" s="11" t="s">
        <v>455</v>
      </c>
    </row>
    <row r="156" customFormat="false" ht="13.8" hidden="false" customHeight="false" outlineLevel="0" collapsed="false">
      <c r="A156" s="11" t="s">
        <v>449</v>
      </c>
      <c r="B156" s="11" t="n">
        <v>22</v>
      </c>
      <c r="C156" s="11" t="s">
        <v>450</v>
      </c>
      <c r="D156" s="11" t="n">
        <v>2011</v>
      </c>
      <c r="E156" s="11" t="s">
        <v>88</v>
      </c>
      <c r="F156" s="11" t="s">
        <v>46</v>
      </c>
      <c r="G156" s="1" t="n">
        <v>15</v>
      </c>
      <c r="H156" s="1" t="n">
        <v>796.29</v>
      </c>
      <c r="I156" s="11" t="n">
        <f aca="false">(G156+10) / (H156/1000)</f>
        <v>31.3955970814653</v>
      </c>
      <c r="J156" s="11" t="n">
        <v>5.8</v>
      </c>
      <c r="K156" s="1" t="s">
        <v>102</v>
      </c>
      <c r="L156" s="11" t="s">
        <v>48</v>
      </c>
      <c r="M156" s="11" t="s">
        <v>451</v>
      </c>
      <c r="N156" s="11" t="s">
        <v>77</v>
      </c>
      <c r="O156" s="11" t="s">
        <v>50</v>
      </c>
      <c r="P156" s="11" t="s">
        <v>51</v>
      </c>
      <c r="Q156" s="11" t="s">
        <v>52</v>
      </c>
      <c r="R156" s="11" t="n">
        <v>2.7</v>
      </c>
      <c r="S156" s="11" t="str">
        <f aca="false">IF(R156&gt;=2,"&gt; 2","&lt; 2")</f>
        <v>&gt; 2</v>
      </c>
      <c r="T156" s="11" t="s">
        <v>452</v>
      </c>
      <c r="U156" s="29" t="n">
        <v>3</v>
      </c>
      <c r="V156" s="11" t="s">
        <v>106</v>
      </c>
      <c r="W156" s="11" t="n">
        <f aca="false">R156 *U156</f>
        <v>8.1</v>
      </c>
      <c r="X156" s="13" t="n">
        <v>0.41</v>
      </c>
      <c r="Y156" s="13" t="n">
        <v>0.07</v>
      </c>
      <c r="Z156" s="13" t="n">
        <f aca="false">Y156*SQRT(AA156)</f>
        <v>0.121243556529821</v>
      </c>
      <c r="AA156" s="11" t="n">
        <v>3</v>
      </c>
      <c r="AB156" s="2" t="n">
        <v>0.65</v>
      </c>
      <c r="AC156" s="13" t="n">
        <v>0.03</v>
      </c>
      <c r="AD156" s="13" t="n">
        <f aca="false">AC156*SQRT(AE156)</f>
        <v>0.0519615242270664</v>
      </c>
      <c r="AE156" s="11" t="n">
        <v>3</v>
      </c>
      <c r="AF156" s="11" t="n">
        <f aca="false">LN(AB156/X156)</f>
        <v>0.460815203191329</v>
      </c>
      <c r="AG156" s="11" t="n">
        <f aca="false">((AD156)^2/((AB156)^2 * AE156)) + ((Z156)^2/((X156)^2 * AA156))</f>
        <v>0.0312794933981956</v>
      </c>
      <c r="AH156" s="11" t="n">
        <f aca="false">1/AG156</f>
        <v>31.9698272369618</v>
      </c>
      <c r="AI156" s="11" t="n">
        <f aca="false">AH156/2</f>
        <v>15.9849136184809</v>
      </c>
      <c r="AJ156" s="11" t="n">
        <f aca="false">AI156*AF156</f>
        <v>7.36609121709612</v>
      </c>
      <c r="AK156" s="11" t="s">
        <v>459</v>
      </c>
      <c r="AL156" s="11" t="s">
        <v>460</v>
      </c>
      <c r="AM156" s="11" t="s">
        <v>407</v>
      </c>
      <c r="AN156" s="11" t="s">
        <v>58</v>
      </c>
      <c r="AO156" s="11" t="s">
        <v>454</v>
      </c>
      <c r="AP156" s="11" t="s">
        <v>65</v>
      </c>
      <c r="AQ156" s="11" t="s">
        <v>455</v>
      </c>
    </row>
    <row r="157" customFormat="false" ht="13.8" hidden="false" customHeight="false" outlineLevel="0" collapsed="false">
      <c r="A157" s="11" t="s">
        <v>449</v>
      </c>
      <c r="B157" s="11" t="n">
        <v>22</v>
      </c>
      <c r="C157" s="11" t="s">
        <v>450</v>
      </c>
      <c r="D157" s="11" t="n">
        <v>2011</v>
      </c>
      <c r="E157" s="11" t="s">
        <v>88</v>
      </c>
      <c r="F157" s="11" t="s">
        <v>458</v>
      </c>
      <c r="G157" s="1" t="n">
        <v>15</v>
      </c>
      <c r="H157" s="1" t="n">
        <v>796.29</v>
      </c>
      <c r="I157" s="11" t="n">
        <f aca="false">(G157+10) / (H157/1000)</f>
        <v>31.3955970814653</v>
      </c>
      <c r="J157" s="11" t="n">
        <v>5.8</v>
      </c>
      <c r="K157" s="1" t="s">
        <v>102</v>
      </c>
      <c r="L157" s="11" t="s">
        <v>48</v>
      </c>
      <c r="M157" s="11" t="s">
        <v>451</v>
      </c>
      <c r="N157" s="11" t="s">
        <v>77</v>
      </c>
      <c r="O157" s="11" t="s">
        <v>50</v>
      </c>
      <c r="P157" s="11" t="s">
        <v>51</v>
      </c>
      <c r="Q157" s="11" t="s">
        <v>52</v>
      </c>
      <c r="R157" s="11" t="n">
        <v>2.7</v>
      </c>
      <c r="S157" s="11" t="str">
        <f aca="false">IF(R157&gt;=2,"&gt; 2","&lt; 2")</f>
        <v>&gt; 2</v>
      </c>
      <c r="T157" s="11" t="s">
        <v>452</v>
      </c>
      <c r="U157" s="29" t="n">
        <v>3</v>
      </c>
      <c r="V157" s="11" t="s">
        <v>106</v>
      </c>
      <c r="W157" s="11" t="n">
        <f aca="false">R157 *U157</f>
        <v>8.1</v>
      </c>
      <c r="X157" s="2" t="n">
        <v>0.61</v>
      </c>
      <c r="Y157" s="13" t="n">
        <v>0.08</v>
      </c>
      <c r="Z157" s="13" t="n">
        <f aca="false">Y157*SQRT(AA157)</f>
        <v>0.13856406460551</v>
      </c>
      <c r="AA157" s="11" t="n">
        <v>3</v>
      </c>
      <c r="AB157" s="2" t="n">
        <v>0.84</v>
      </c>
      <c r="AC157" s="13" t="n">
        <v>0.05</v>
      </c>
      <c r="AD157" s="13" t="n">
        <f aca="false">AC157*SQRT(AE157)</f>
        <v>0.0866025403784439</v>
      </c>
      <c r="AE157" s="11" t="n">
        <v>3</v>
      </c>
      <c r="AF157" s="11" t="n">
        <f aca="false">LN(AB157/X157)</f>
        <v>0.319942934670002</v>
      </c>
      <c r="AG157" s="11" t="n">
        <f aca="false">((AD157)^2/((AB157)^2 * AE157)) + ((Z157)^2/((X157)^2 * AA157))</f>
        <v>0.0207427614062735</v>
      </c>
      <c r="AH157" s="11" t="n">
        <f aca="false">1/AG157</f>
        <v>48.209588897723</v>
      </c>
      <c r="AI157" s="11" t="n">
        <f aca="false">AH157/2</f>
        <v>24.1047944488615</v>
      </c>
      <c r="AJ157" s="11" t="n">
        <f aca="false">AI157*AF157</f>
        <v>7.71215867558592</v>
      </c>
      <c r="AK157" s="11" t="s">
        <v>459</v>
      </c>
      <c r="AL157" s="11" t="s">
        <v>460</v>
      </c>
      <c r="AM157" s="11" t="s">
        <v>407</v>
      </c>
      <c r="AN157" s="11" t="s">
        <v>58</v>
      </c>
      <c r="AO157" s="11" t="s">
        <v>454</v>
      </c>
      <c r="AP157" s="11" t="s">
        <v>65</v>
      </c>
      <c r="AQ157" s="11" t="s">
        <v>455</v>
      </c>
    </row>
    <row r="158" customFormat="false" ht="13.8" hidden="false" customHeight="false" outlineLevel="0" collapsed="false">
      <c r="A158" s="11" t="s">
        <v>461</v>
      </c>
      <c r="B158" s="11" t="n">
        <v>23</v>
      </c>
      <c r="C158" s="11" t="s">
        <v>462</v>
      </c>
      <c r="D158" s="11" t="n">
        <v>2013</v>
      </c>
      <c r="E158" s="11" t="s">
        <v>236</v>
      </c>
      <c r="F158" s="11" t="s">
        <v>46</v>
      </c>
      <c r="G158" s="1" t="n">
        <v>17.7</v>
      </c>
      <c r="H158" s="1" t="n">
        <v>1044.7</v>
      </c>
      <c r="I158" s="11" t="n">
        <f aca="false">(G158+10) / (H158/1000)</f>
        <v>26.5147889346224</v>
      </c>
      <c r="J158" s="11" t="n">
        <v>6.1</v>
      </c>
      <c r="K158" s="1" t="s">
        <v>102</v>
      </c>
      <c r="L158" s="11" t="s">
        <v>75</v>
      </c>
      <c r="M158" s="11" t="s">
        <v>216</v>
      </c>
      <c r="N158" s="11" t="s">
        <v>50</v>
      </c>
      <c r="O158" s="11" t="s">
        <v>50</v>
      </c>
      <c r="P158" s="11" t="s">
        <v>51</v>
      </c>
      <c r="Q158" s="11" t="s">
        <v>78</v>
      </c>
      <c r="R158" s="11" t="n">
        <v>1.5</v>
      </c>
      <c r="S158" s="11" t="str">
        <f aca="false">IF(R158&gt;=2,"&gt; 2","&lt; 2")</f>
        <v>&lt; 2</v>
      </c>
      <c r="T158" s="12" t="n">
        <v>40026</v>
      </c>
      <c r="U158" s="29" t="n">
        <v>1</v>
      </c>
      <c r="V158" s="11" t="s">
        <v>106</v>
      </c>
      <c r="W158" s="11" t="n">
        <f aca="false">R158 *U158</f>
        <v>1.5</v>
      </c>
      <c r="X158" s="2" t="n">
        <v>5.81</v>
      </c>
      <c r="Y158" s="13" t="n">
        <v>0.180000000000001</v>
      </c>
      <c r="Z158" s="13" t="n">
        <f aca="false">Y158*SQRT(AA158)</f>
        <v>0.311769145362399</v>
      </c>
      <c r="AA158" s="11" t="n">
        <v>3</v>
      </c>
      <c r="AB158" s="13" t="n">
        <v>7.97</v>
      </c>
      <c r="AC158" s="13" t="n">
        <v>0.160000000000001</v>
      </c>
      <c r="AD158" s="13" t="n">
        <f aca="false">AC158*SQRT(AE158)</f>
        <v>0.277128129211022</v>
      </c>
      <c r="AE158" s="11" t="n">
        <v>3</v>
      </c>
      <c r="AF158" s="11" t="n">
        <f aca="false">LN(AB158/X158)</f>
        <v>0.316103921938304</v>
      </c>
      <c r="AG158" s="11" t="n">
        <f aca="false">((AD158)^2/((AB158)^2 * AE158)) + ((Z158)^2/((X158)^2 * AA158))</f>
        <v>0.00136284348001606</v>
      </c>
      <c r="AH158" s="11" t="n">
        <f aca="false">1/AG158</f>
        <v>733.759976595563</v>
      </c>
      <c r="AI158" s="11" t="n">
        <f aca="false">AH158/10</f>
        <v>73.3759976595563</v>
      </c>
      <c r="AJ158" s="11" t="n">
        <f aca="false">AI158*AF158</f>
        <v>23.1944406363216</v>
      </c>
      <c r="AK158" s="11" t="s">
        <v>463</v>
      </c>
      <c r="AL158" s="11" t="s">
        <v>464</v>
      </c>
      <c r="AM158" s="11" t="s">
        <v>376</v>
      </c>
      <c r="AN158" s="11" t="s">
        <v>58</v>
      </c>
      <c r="AO158" s="11" t="s">
        <v>81</v>
      </c>
      <c r="AP158" s="11" t="s">
        <v>60</v>
      </c>
      <c r="AQ158" s="11" t="s">
        <v>210</v>
      </c>
    </row>
    <row r="159" customFormat="false" ht="13.8" hidden="false" customHeight="false" outlineLevel="0" collapsed="false">
      <c r="A159" s="11" t="s">
        <v>461</v>
      </c>
      <c r="B159" s="11" t="n">
        <v>23</v>
      </c>
      <c r="C159" s="11" t="s">
        <v>462</v>
      </c>
      <c r="D159" s="11" t="n">
        <v>2013</v>
      </c>
      <c r="E159" s="11" t="s">
        <v>236</v>
      </c>
      <c r="F159" s="11" t="s">
        <v>46</v>
      </c>
      <c r="G159" s="1" t="n">
        <v>17.7</v>
      </c>
      <c r="H159" s="1" t="n">
        <v>1044.7</v>
      </c>
      <c r="I159" s="11" t="n">
        <f aca="false">(G159+10) / (H159/1000)</f>
        <v>26.5147889346224</v>
      </c>
      <c r="J159" s="11" t="n">
        <v>6.1</v>
      </c>
      <c r="K159" s="1" t="s">
        <v>102</v>
      </c>
      <c r="L159" s="11" t="s">
        <v>75</v>
      </c>
      <c r="M159" s="11" t="s">
        <v>216</v>
      </c>
      <c r="N159" s="11" t="s">
        <v>50</v>
      </c>
      <c r="O159" s="11" t="s">
        <v>50</v>
      </c>
      <c r="P159" s="11" t="s">
        <v>51</v>
      </c>
      <c r="Q159" s="11" t="s">
        <v>78</v>
      </c>
      <c r="R159" s="11" t="n">
        <v>1.5</v>
      </c>
      <c r="S159" s="11" t="str">
        <f aca="false">IF(R159&gt;=2,"&gt; 2","&lt; 2")</f>
        <v>&lt; 2</v>
      </c>
      <c r="T159" s="12" t="n">
        <v>40057</v>
      </c>
      <c r="U159" s="29" t="n">
        <v>1</v>
      </c>
      <c r="V159" s="11" t="s">
        <v>106</v>
      </c>
      <c r="W159" s="11" t="n">
        <f aca="false">R159 *U159</f>
        <v>1.5</v>
      </c>
      <c r="X159" s="2" t="n">
        <v>0.2</v>
      </c>
      <c r="Y159" s="13" t="n">
        <v>0.07</v>
      </c>
      <c r="Z159" s="13" t="n">
        <f aca="false">Y159*SQRT(AA159)</f>
        <v>0.121243556529821</v>
      </c>
      <c r="AA159" s="11" t="n">
        <v>3</v>
      </c>
      <c r="AB159" s="13" t="n">
        <v>0.43</v>
      </c>
      <c r="AC159" s="13" t="n">
        <v>0.07</v>
      </c>
      <c r="AD159" s="13" t="n">
        <f aca="false">AC159*SQRT(AE159)</f>
        <v>0.121243556529821</v>
      </c>
      <c r="AE159" s="11" t="n">
        <v>3</v>
      </c>
      <c r="AF159" s="11" t="n">
        <f aca="false">LN(AB159/X159)</f>
        <v>0.765467842139571</v>
      </c>
      <c r="AG159" s="11" t="n">
        <f aca="false">((AD159)^2/((AB159)^2 * AE159)) + ((Z159)^2/((X159)^2 * AA159))</f>
        <v>0.149000811249324</v>
      </c>
      <c r="AH159" s="11" t="n">
        <f aca="false">1/AG159</f>
        <v>6.71137285505576</v>
      </c>
      <c r="AI159" s="11" t="n">
        <f aca="false">AH159/10</f>
        <v>0.671137285505576</v>
      </c>
      <c r="AJ159" s="11" t="n">
        <f aca="false">AI159*AF159</f>
        <v>0.513734009715362</v>
      </c>
      <c r="AK159" s="11" t="s">
        <v>463</v>
      </c>
      <c r="AL159" s="11" t="s">
        <v>464</v>
      </c>
      <c r="AM159" s="11" t="s">
        <v>376</v>
      </c>
      <c r="AN159" s="11" t="s">
        <v>58</v>
      </c>
      <c r="AO159" s="11" t="s">
        <v>81</v>
      </c>
      <c r="AP159" s="11" t="s">
        <v>60</v>
      </c>
      <c r="AQ159" s="11" t="s">
        <v>210</v>
      </c>
    </row>
    <row r="160" customFormat="false" ht="13.8" hidden="false" customHeight="false" outlineLevel="0" collapsed="false">
      <c r="A160" s="11" t="s">
        <v>461</v>
      </c>
      <c r="B160" s="11" t="n">
        <v>23</v>
      </c>
      <c r="C160" s="11" t="s">
        <v>462</v>
      </c>
      <c r="D160" s="11" t="n">
        <v>2013</v>
      </c>
      <c r="E160" s="11" t="s">
        <v>236</v>
      </c>
      <c r="F160" s="11" t="s">
        <v>46</v>
      </c>
      <c r="G160" s="1" t="n">
        <v>17.7</v>
      </c>
      <c r="H160" s="1" t="n">
        <v>1044.7</v>
      </c>
      <c r="I160" s="11" t="n">
        <f aca="false">(G160+10) / (H160/1000)</f>
        <v>26.5147889346224</v>
      </c>
      <c r="J160" s="11" t="n">
        <v>6.1</v>
      </c>
      <c r="K160" s="1" t="s">
        <v>102</v>
      </c>
      <c r="L160" s="11" t="s">
        <v>75</v>
      </c>
      <c r="M160" s="11" t="s">
        <v>216</v>
      </c>
      <c r="N160" s="11" t="s">
        <v>50</v>
      </c>
      <c r="O160" s="11" t="s">
        <v>50</v>
      </c>
      <c r="P160" s="11" t="s">
        <v>51</v>
      </c>
      <c r="Q160" s="11" t="s">
        <v>78</v>
      </c>
      <c r="R160" s="11" t="n">
        <v>1.5</v>
      </c>
      <c r="S160" s="11" t="str">
        <f aca="false">IF(R160&gt;=2,"&gt; 2","&lt; 2")</f>
        <v>&lt; 2</v>
      </c>
      <c r="T160" s="12" t="n">
        <v>40087</v>
      </c>
      <c r="U160" s="29" t="n">
        <v>1</v>
      </c>
      <c r="V160" s="11" t="s">
        <v>106</v>
      </c>
      <c r="W160" s="11" t="n">
        <f aca="false">R160 *U160</f>
        <v>1.5</v>
      </c>
      <c r="X160" s="2" t="n">
        <v>0.2</v>
      </c>
      <c r="Y160" s="13" t="n">
        <v>0.05</v>
      </c>
      <c r="Z160" s="13" t="n">
        <f aca="false">Y160*SQRT(AA160)</f>
        <v>0.0866025403784438</v>
      </c>
      <c r="AA160" s="11" t="n">
        <v>3</v>
      </c>
      <c r="AB160" s="13" t="n">
        <v>0.52</v>
      </c>
      <c r="AC160" s="13" t="n">
        <v>0.04</v>
      </c>
      <c r="AD160" s="13" t="n">
        <f aca="false">AC160*SQRT(AE160)</f>
        <v>0.0692820323027552</v>
      </c>
      <c r="AE160" s="11" t="n">
        <v>3</v>
      </c>
      <c r="AF160" s="11" t="n">
        <f aca="false">LN(AB160/X160)</f>
        <v>0.955511445027436</v>
      </c>
      <c r="AG160" s="11" t="n">
        <f aca="false">((AD160)^2/((AB160)^2 * AE160)) + ((Z160)^2/((X160)^2 * AA160))</f>
        <v>0.0684171597633136</v>
      </c>
      <c r="AH160" s="11" t="n">
        <f aca="false">1/AG160</f>
        <v>14.6162162162162</v>
      </c>
      <c r="AI160" s="11" t="n">
        <f aca="false">AH160/10</f>
        <v>1.46162162162162</v>
      </c>
      <c r="AJ160" s="11" t="n">
        <f aca="false">AI160*AF160</f>
        <v>1.39659618775902</v>
      </c>
      <c r="AK160" s="11" t="s">
        <v>463</v>
      </c>
      <c r="AL160" s="11" t="s">
        <v>464</v>
      </c>
      <c r="AM160" s="11" t="s">
        <v>376</v>
      </c>
      <c r="AN160" s="11" t="s">
        <v>58</v>
      </c>
      <c r="AO160" s="11" t="s">
        <v>81</v>
      </c>
      <c r="AP160" s="11" t="s">
        <v>60</v>
      </c>
      <c r="AQ160" s="11" t="s">
        <v>210</v>
      </c>
    </row>
    <row r="161" customFormat="false" ht="13.8" hidden="false" customHeight="false" outlineLevel="0" collapsed="false">
      <c r="A161" s="11" t="s">
        <v>461</v>
      </c>
      <c r="B161" s="11" t="n">
        <v>23</v>
      </c>
      <c r="C161" s="11" t="s">
        <v>462</v>
      </c>
      <c r="D161" s="11" t="n">
        <v>2013</v>
      </c>
      <c r="E161" s="11" t="s">
        <v>236</v>
      </c>
      <c r="F161" s="11" t="s">
        <v>46</v>
      </c>
      <c r="G161" s="1" t="n">
        <v>17.7</v>
      </c>
      <c r="H161" s="1" t="n">
        <v>1044.7</v>
      </c>
      <c r="I161" s="11" t="n">
        <f aca="false">(G161+10) / (H161/1000)</f>
        <v>26.5147889346224</v>
      </c>
      <c r="J161" s="11" t="n">
        <v>6.1</v>
      </c>
      <c r="K161" s="1" t="s">
        <v>102</v>
      </c>
      <c r="L161" s="11" t="s">
        <v>75</v>
      </c>
      <c r="M161" s="11" t="s">
        <v>76</v>
      </c>
      <c r="N161" s="11" t="s">
        <v>50</v>
      </c>
      <c r="O161" s="11" t="s">
        <v>50</v>
      </c>
      <c r="P161" s="11" t="s">
        <v>51</v>
      </c>
      <c r="Q161" s="11" t="s">
        <v>78</v>
      </c>
      <c r="R161" s="11" t="n">
        <v>1.5</v>
      </c>
      <c r="S161" s="11" t="str">
        <f aca="false">IF(R161&gt;=2,"&gt; 2","&lt; 2")</f>
        <v>&lt; 2</v>
      </c>
      <c r="T161" s="12" t="n">
        <v>40148</v>
      </c>
      <c r="U161" s="29" t="n">
        <v>1</v>
      </c>
      <c r="V161" s="11" t="s">
        <v>106</v>
      </c>
      <c r="W161" s="11" t="n">
        <f aca="false">R161 *U161</f>
        <v>1.5</v>
      </c>
      <c r="X161" s="2" t="n">
        <v>0.43</v>
      </c>
      <c r="Y161" s="13" t="n">
        <v>0.04</v>
      </c>
      <c r="Z161" s="13" t="n">
        <f aca="false">Y161*SQRT(AA161)</f>
        <v>0.0692820323027551</v>
      </c>
      <c r="AA161" s="11" t="n">
        <v>3</v>
      </c>
      <c r="AB161" s="13" t="n">
        <v>0.63</v>
      </c>
      <c r="AC161" s="13" t="n">
        <v>0.05</v>
      </c>
      <c r="AD161" s="13" t="n">
        <f aca="false">AC161*SQRT(AE161)</f>
        <v>0.0866025403784439</v>
      </c>
      <c r="AE161" s="11" t="n">
        <v>3</v>
      </c>
      <c r="AF161" s="11" t="n">
        <f aca="false">LN(AB161/X161)</f>
        <v>0.38193461069797</v>
      </c>
      <c r="AG161" s="11" t="n">
        <f aca="false">((AD161)^2/((AB161)^2 * AE161)) + ((Z161)^2/((X161)^2 * AA161))</f>
        <v>0.0149521419448536</v>
      </c>
      <c r="AH161" s="11" t="n">
        <f aca="false">1/AG161</f>
        <v>66.8800499412187</v>
      </c>
      <c r="AI161" s="11" t="n">
        <f aca="false">AH161/10</f>
        <v>6.68800499412187</v>
      </c>
      <c r="AJ161" s="11" t="n">
        <f aca="false">AI161*AF161</f>
        <v>2.55438058377602</v>
      </c>
      <c r="AK161" s="11" t="s">
        <v>463</v>
      </c>
      <c r="AL161" s="11" t="s">
        <v>464</v>
      </c>
      <c r="AM161" s="11" t="s">
        <v>376</v>
      </c>
      <c r="AN161" s="11" t="s">
        <v>58</v>
      </c>
      <c r="AO161" s="11" t="s">
        <v>81</v>
      </c>
      <c r="AP161" s="11" t="s">
        <v>60</v>
      </c>
      <c r="AQ161" s="11" t="s">
        <v>210</v>
      </c>
    </row>
    <row r="162" customFormat="false" ht="13.8" hidden="false" customHeight="false" outlineLevel="0" collapsed="false">
      <c r="A162" s="11" t="s">
        <v>461</v>
      </c>
      <c r="B162" s="11" t="n">
        <v>23</v>
      </c>
      <c r="C162" s="11" t="s">
        <v>462</v>
      </c>
      <c r="D162" s="11" t="n">
        <v>2013</v>
      </c>
      <c r="E162" s="11" t="s">
        <v>236</v>
      </c>
      <c r="F162" s="11" t="s">
        <v>46</v>
      </c>
      <c r="G162" s="1" t="n">
        <v>17.7</v>
      </c>
      <c r="H162" s="1" t="n">
        <v>1044.7</v>
      </c>
      <c r="I162" s="11" t="n">
        <f aca="false">(G162+10) / (H162/1000)</f>
        <v>26.5147889346224</v>
      </c>
      <c r="J162" s="11" t="n">
        <v>6.1</v>
      </c>
      <c r="K162" s="1" t="s">
        <v>102</v>
      </c>
      <c r="L162" s="11" t="s">
        <v>75</v>
      </c>
      <c r="M162" s="11" t="s">
        <v>76</v>
      </c>
      <c r="N162" s="11" t="s">
        <v>50</v>
      </c>
      <c r="O162" s="11" t="s">
        <v>50</v>
      </c>
      <c r="P162" s="11" t="s">
        <v>51</v>
      </c>
      <c r="Q162" s="11" t="s">
        <v>78</v>
      </c>
      <c r="R162" s="11" t="n">
        <v>1.5</v>
      </c>
      <c r="S162" s="11" t="str">
        <f aca="false">IF(R162&gt;=2,"&gt; 2","&lt; 2")</f>
        <v>&lt; 2</v>
      </c>
      <c r="T162" s="12" t="n">
        <v>40179</v>
      </c>
      <c r="U162" s="29" t="n">
        <v>1</v>
      </c>
      <c r="V162" s="11" t="s">
        <v>106</v>
      </c>
      <c r="W162" s="11" t="n">
        <f aca="false">R162 *U162</f>
        <v>1.5</v>
      </c>
      <c r="X162" s="2" t="n">
        <v>0.27</v>
      </c>
      <c r="Y162" s="13" t="n">
        <v>0.05</v>
      </c>
      <c r="Z162" s="13" t="n">
        <f aca="false">Y162*SQRT(AA162)</f>
        <v>0.0866025403784438</v>
      </c>
      <c r="AA162" s="11" t="n">
        <v>3</v>
      </c>
      <c r="AB162" s="13" t="n">
        <v>0.34</v>
      </c>
      <c r="AC162" s="13" t="n">
        <v>0.04</v>
      </c>
      <c r="AD162" s="13" t="n">
        <f aca="false">AC162*SQRT(AE162)</f>
        <v>0.0692820323027551</v>
      </c>
      <c r="AE162" s="11" t="n">
        <v>3</v>
      </c>
      <c r="AF162" s="11" t="n">
        <f aca="false">LN(AB162/X162)</f>
        <v>0.230523658611832</v>
      </c>
      <c r="AG162" s="11" t="n">
        <f aca="false">((AD162)^2/((AB162)^2 * AE162)) + ((Z162)^2/((X162)^2 * AA162))</f>
        <v>0.0481343832618983</v>
      </c>
      <c r="AH162" s="11" t="n">
        <f aca="false">1/AG162</f>
        <v>20.7751701015679</v>
      </c>
      <c r="AI162" s="11" t="n">
        <f aca="false">AH162/10</f>
        <v>2.07751701015679</v>
      </c>
      <c r="AJ162" s="11" t="n">
        <f aca="false">AI162*AF162</f>
        <v>0.478916822009658</v>
      </c>
      <c r="AK162" s="11" t="s">
        <v>463</v>
      </c>
      <c r="AL162" s="11" t="s">
        <v>464</v>
      </c>
      <c r="AM162" s="11" t="s">
        <v>376</v>
      </c>
      <c r="AN162" s="11" t="s">
        <v>58</v>
      </c>
      <c r="AO162" s="11" t="s">
        <v>81</v>
      </c>
      <c r="AP162" s="11" t="s">
        <v>60</v>
      </c>
      <c r="AQ162" s="11" t="s">
        <v>210</v>
      </c>
    </row>
    <row r="163" customFormat="false" ht="13.8" hidden="false" customHeight="false" outlineLevel="0" collapsed="false">
      <c r="A163" s="11" t="s">
        <v>461</v>
      </c>
      <c r="B163" s="11" t="n">
        <v>23</v>
      </c>
      <c r="C163" s="11" t="s">
        <v>462</v>
      </c>
      <c r="D163" s="11" t="n">
        <v>2013</v>
      </c>
      <c r="E163" s="11" t="s">
        <v>236</v>
      </c>
      <c r="F163" s="11" t="s">
        <v>46</v>
      </c>
      <c r="G163" s="1" t="n">
        <v>17.7</v>
      </c>
      <c r="H163" s="1" t="n">
        <v>1044.7</v>
      </c>
      <c r="I163" s="11" t="n">
        <f aca="false">(G163+10) / (H163/1000)</f>
        <v>26.5147889346224</v>
      </c>
      <c r="J163" s="11" t="n">
        <v>6.1</v>
      </c>
      <c r="K163" s="1" t="s">
        <v>102</v>
      </c>
      <c r="L163" s="11" t="s">
        <v>75</v>
      </c>
      <c r="M163" s="11" t="s">
        <v>76</v>
      </c>
      <c r="N163" s="11" t="s">
        <v>50</v>
      </c>
      <c r="O163" s="11" t="s">
        <v>50</v>
      </c>
      <c r="P163" s="11" t="s">
        <v>51</v>
      </c>
      <c r="Q163" s="11" t="s">
        <v>78</v>
      </c>
      <c r="R163" s="11" t="n">
        <v>1.5</v>
      </c>
      <c r="S163" s="11" t="str">
        <f aca="false">IF(R163&gt;=2,"&gt; 2","&lt; 2")</f>
        <v>&lt; 2</v>
      </c>
      <c r="T163" s="12" t="n">
        <v>40210</v>
      </c>
      <c r="U163" s="29" t="n">
        <v>1</v>
      </c>
      <c r="V163" s="11" t="s">
        <v>106</v>
      </c>
      <c r="W163" s="11" t="n">
        <f aca="false">R163 *U163</f>
        <v>1.5</v>
      </c>
      <c r="X163" s="2" t="n">
        <v>1.13</v>
      </c>
      <c r="Y163" s="13" t="n">
        <v>0.0900000000000001</v>
      </c>
      <c r="Z163" s="13" t="n">
        <f aca="false">Y163*SQRT(AA163)</f>
        <v>0.155884572681199</v>
      </c>
      <c r="AA163" s="11" t="n">
        <v>3</v>
      </c>
      <c r="AB163" s="2" t="n">
        <v>1.26</v>
      </c>
      <c r="AC163" s="2" t="n">
        <v>0.11</v>
      </c>
      <c r="AD163" s="13" t="n">
        <f aca="false">AC163*SQRT(AE163)</f>
        <v>0.190525588832577</v>
      </c>
      <c r="AE163" s="11" t="n">
        <v>3</v>
      </c>
      <c r="AF163" s="11" t="n">
        <f aca="false">LN(AB163/X163)</f>
        <v>0.108894088239138</v>
      </c>
      <c r="AG163" s="11" t="n">
        <f aca="false">((AD163)^2/((AB163)^2 * AE163)) + ((Z163)^2/((X163)^2 * AA163))</f>
        <v>0.0139650552807044</v>
      </c>
      <c r="AH163" s="11" t="n">
        <f aca="false">1/AG163</f>
        <v>71.6073069457667</v>
      </c>
      <c r="AI163" s="11" t="n">
        <f aca="false">AH163/10</f>
        <v>7.16073069457667</v>
      </c>
      <c r="AJ163" s="11" t="n">
        <f aca="false">AI163*AF163</f>
        <v>0.779761240111936</v>
      </c>
      <c r="AK163" s="11" t="s">
        <v>463</v>
      </c>
      <c r="AL163" s="11" t="s">
        <v>464</v>
      </c>
      <c r="AM163" s="11" t="s">
        <v>376</v>
      </c>
      <c r="AN163" s="11" t="s">
        <v>58</v>
      </c>
      <c r="AO163" s="11" t="s">
        <v>81</v>
      </c>
      <c r="AP163" s="11" t="s">
        <v>60</v>
      </c>
      <c r="AQ163" s="11" t="s">
        <v>210</v>
      </c>
    </row>
    <row r="164" customFormat="false" ht="13.8" hidden="false" customHeight="false" outlineLevel="0" collapsed="false">
      <c r="A164" s="11" t="s">
        <v>461</v>
      </c>
      <c r="B164" s="11" t="n">
        <v>23</v>
      </c>
      <c r="C164" s="11" t="s">
        <v>462</v>
      </c>
      <c r="D164" s="11" t="n">
        <v>2013</v>
      </c>
      <c r="E164" s="11" t="s">
        <v>236</v>
      </c>
      <c r="F164" s="11" t="s">
        <v>46</v>
      </c>
      <c r="G164" s="1" t="n">
        <v>17.7</v>
      </c>
      <c r="H164" s="1" t="n">
        <v>1044.7</v>
      </c>
      <c r="I164" s="11" t="n">
        <f aca="false">(G164+10) / (H164/1000)</f>
        <v>26.5147889346224</v>
      </c>
      <c r="J164" s="11" t="n">
        <v>6.1</v>
      </c>
      <c r="K164" s="1" t="s">
        <v>102</v>
      </c>
      <c r="L164" s="11" t="s">
        <v>75</v>
      </c>
      <c r="M164" s="11" t="s">
        <v>76</v>
      </c>
      <c r="N164" s="11" t="s">
        <v>50</v>
      </c>
      <c r="O164" s="11" t="s">
        <v>50</v>
      </c>
      <c r="P164" s="11" t="s">
        <v>51</v>
      </c>
      <c r="Q164" s="11" t="s">
        <v>78</v>
      </c>
      <c r="R164" s="11" t="n">
        <v>1.5</v>
      </c>
      <c r="S164" s="11" t="str">
        <f aca="false">IF(R164&gt;=2,"&gt; 2","&lt; 2")</f>
        <v>&lt; 2</v>
      </c>
      <c r="T164" s="12" t="n">
        <v>40238</v>
      </c>
      <c r="U164" s="29" t="n">
        <v>1</v>
      </c>
      <c r="V164" s="11" t="s">
        <v>106</v>
      </c>
      <c r="W164" s="11" t="n">
        <f aca="false">R164 *U164</f>
        <v>1.5</v>
      </c>
      <c r="X164" s="2" t="n">
        <v>0.45</v>
      </c>
      <c r="Y164" s="13" t="n">
        <v>0.05</v>
      </c>
      <c r="Z164" s="13" t="n">
        <f aca="false">Y164*SQRT(AA164)</f>
        <v>0.0866025403784438</v>
      </c>
      <c r="AA164" s="11" t="n">
        <v>3</v>
      </c>
      <c r="AB164" s="2" t="n">
        <v>0.65</v>
      </c>
      <c r="AC164" s="2" t="n">
        <v>0.07</v>
      </c>
      <c r="AD164" s="13" t="n">
        <f aca="false">AC164*SQRT(AE164)</f>
        <v>0.121243556529821</v>
      </c>
      <c r="AE164" s="11" t="n">
        <v>3</v>
      </c>
      <c r="AF164" s="11" t="n">
        <f aca="false">LN(AB164/X164)</f>
        <v>0.367724780125317</v>
      </c>
      <c r="AG164" s="11" t="n">
        <f aca="false">((AD164)^2/((AB164)^2 * AE164)) + ((Z164)^2/((X164)^2 * AA164))</f>
        <v>0.0239433121484403</v>
      </c>
      <c r="AH164" s="11" t="n">
        <f aca="false">1/AG164</f>
        <v>41.7653160849403</v>
      </c>
      <c r="AI164" s="11" t="n">
        <f aca="false">AH164/10</f>
        <v>4.17653160849403</v>
      </c>
      <c r="AJ164" s="11" t="n">
        <f aca="false">AI164*AF164</f>
        <v>1.5358141674199</v>
      </c>
      <c r="AK164" s="11" t="s">
        <v>463</v>
      </c>
      <c r="AL164" s="11" t="s">
        <v>464</v>
      </c>
      <c r="AM164" s="11" t="s">
        <v>376</v>
      </c>
      <c r="AN164" s="11" t="s">
        <v>58</v>
      </c>
      <c r="AO164" s="11" t="s">
        <v>81</v>
      </c>
      <c r="AP164" s="11" t="s">
        <v>60</v>
      </c>
      <c r="AQ164" s="11" t="s">
        <v>210</v>
      </c>
    </row>
    <row r="165" customFormat="false" ht="13.8" hidden="false" customHeight="false" outlineLevel="0" collapsed="false">
      <c r="A165" s="11" t="s">
        <v>461</v>
      </c>
      <c r="B165" s="11" t="n">
        <v>23</v>
      </c>
      <c r="C165" s="11" t="s">
        <v>462</v>
      </c>
      <c r="D165" s="11" t="n">
        <v>2013</v>
      </c>
      <c r="E165" s="11" t="s">
        <v>236</v>
      </c>
      <c r="F165" s="11" t="s">
        <v>46</v>
      </c>
      <c r="G165" s="1" t="n">
        <v>17.7</v>
      </c>
      <c r="H165" s="1" t="n">
        <v>1044.7</v>
      </c>
      <c r="I165" s="11" t="n">
        <f aca="false">(G165+10) / (H165/1000)</f>
        <v>26.5147889346224</v>
      </c>
      <c r="J165" s="11" t="n">
        <v>6.1</v>
      </c>
      <c r="K165" s="1" t="s">
        <v>102</v>
      </c>
      <c r="L165" s="11" t="s">
        <v>75</v>
      </c>
      <c r="M165" s="11" t="s">
        <v>76</v>
      </c>
      <c r="N165" s="11" t="s">
        <v>50</v>
      </c>
      <c r="O165" s="11" t="s">
        <v>50</v>
      </c>
      <c r="P165" s="11" t="s">
        <v>51</v>
      </c>
      <c r="Q165" s="11" t="s">
        <v>78</v>
      </c>
      <c r="R165" s="11" t="n">
        <v>1.5</v>
      </c>
      <c r="S165" s="11" t="str">
        <f aca="false">IF(R165&gt;=2,"&gt; 2","&lt; 2")</f>
        <v>&lt; 2</v>
      </c>
      <c r="T165" s="12" t="n">
        <v>40269</v>
      </c>
      <c r="U165" s="29" t="n">
        <v>1</v>
      </c>
      <c r="V165" s="11" t="s">
        <v>106</v>
      </c>
      <c r="W165" s="11" t="n">
        <f aca="false">R165 *U165</f>
        <v>1.5</v>
      </c>
      <c r="X165" s="2" t="n">
        <v>2.32</v>
      </c>
      <c r="Y165" s="13" t="n">
        <v>0.0700000000000003</v>
      </c>
      <c r="Z165" s="13" t="n">
        <f aca="false">Y165*SQRT(AA165)</f>
        <v>0.121243556529822</v>
      </c>
      <c r="AA165" s="11" t="n">
        <v>3</v>
      </c>
      <c r="AB165" s="2" t="n">
        <v>2.48</v>
      </c>
      <c r="AC165" s="2" t="n">
        <v>0.0699999999999998</v>
      </c>
      <c r="AD165" s="13" t="n">
        <f aca="false">AC165*SQRT(AE165)</f>
        <v>0.121243556529821</v>
      </c>
      <c r="AE165" s="11" t="n">
        <v>3</v>
      </c>
      <c r="AF165" s="11" t="n">
        <f aca="false">LN(AB165/X165)</f>
        <v>0.0666913744986724</v>
      </c>
      <c r="AG165" s="11" t="n">
        <f aca="false">((AD165)^2/((AB165)^2 * AE165)) + ((Z165)^2/((X165)^2 * AA165))</f>
        <v>0.00170707070394618</v>
      </c>
      <c r="AH165" s="11" t="n">
        <f aca="false">1/AG165</f>
        <v>585.798817640261</v>
      </c>
      <c r="AI165" s="11" t="n">
        <f aca="false">AH165/10</f>
        <v>58.5798817640261</v>
      </c>
      <c r="AJ165" s="11" t="n">
        <f aca="false">AI165*AF165</f>
        <v>3.90677283281261</v>
      </c>
      <c r="AK165" s="11" t="s">
        <v>463</v>
      </c>
      <c r="AL165" s="11" t="s">
        <v>464</v>
      </c>
      <c r="AM165" s="11" t="s">
        <v>376</v>
      </c>
      <c r="AN165" s="11" t="s">
        <v>58</v>
      </c>
      <c r="AO165" s="11" t="s">
        <v>81</v>
      </c>
      <c r="AP165" s="11" t="s">
        <v>60</v>
      </c>
      <c r="AQ165" s="11" t="s">
        <v>210</v>
      </c>
    </row>
    <row r="166" customFormat="false" ht="13.8" hidden="false" customHeight="false" outlineLevel="0" collapsed="false">
      <c r="A166" s="11" t="s">
        <v>461</v>
      </c>
      <c r="B166" s="11" t="n">
        <v>23</v>
      </c>
      <c r="C166" s="11" t="s">
        <v>462</v>
      </c>
      <c r="D166" s="11" t="n">
        <v>2013</v>
      </c>
      <c r="E166" s="11" t="s">
        <v>236</v>
      </c>
      <c r="F166" s="11" t="s">
        <v>46</v>
      </c>
      <c r="G166" s="1" t="n">
        <v>17.7</v>
      </c>
      <c r="H166" s="1" t="n">
        <v>1044.7</v>
      </c>
      <c r="I166" s="11" t="n">
        <f aca="false">(G166+10) / (H166/1000)</f>
        <v>26.5147889346224</v>
      </c>
      <c r="J166" s="11" t="n">
        <v>6.1</v>
      </c>
      <c r="K166" s="1" t="s">
        <v>102</v>
      </c>
      <c r="L166" s="11" t="s">
        <v>75</v>
      </c>
      <c r="M166" s="11" t="s">
        <v>76</v>
      </c>
      <c r="N166" s="11" t="s">
        <v>50</v>
      </c>
      <c r="O166" s="11" t="s">
        <v>50</v>
      </c>
      <c r="P166" s="11" t="s">
        <v>51</v>
      </c>
      <c r="Q166" s="11" t="s">
        <v>78</v>
      </c>
      <c r="R166" s="11" t="n">
        <v>1.5</v>
      </c>
      <c r="S166" s="11" t="str">
        <f aca="false">IF(R166&gt;=2,"&gt; 2","&lt; 2")</f>
        <v>&lt; 2</v>
      </c>
      <c r="T166" s="12" t="n">
        <v>40299</v>
      </c>
      <c r="U166" s="29" t="n">
        <v>1</v>
      </c>
      <c r="V166" s="11" t="s">
        <v>106</v>
      </c>
      <c r="W166" s="11" t="n">
        <f aca="false">R166 *U166</f>
        <v>1.5</v>
      </c>
      <c r="X166" s="2" t="n">
        <v>4.03</v>
      </c>
      <c r="Y166" s="13" t="n">
        <v>0.29</v>
      </c>
      <c r="Z166" s="13" t="n">
        <f aca="false">Y166*SQRT(AA166)</f>
        <v>0.502294734194974</v>
      </c>
      <c r="AA166" s="11" t="n">
        <v>3</v>
      </c>
      <c r="AB166" s="2" t="n">
        <v>4.55</v>
      </c>
      <c r="AC166" s="2" t="n">
        <v>0.29</v>
      </c>
      <c r="AD166" s="13" t="n">
        <f aca="false">AC166*SQRT(AE166)</f>
        <v>0.502294734194974</v>
      </c>
      <c r="AE166" s="11" t="n">
        <v>3</v>
      </c>
      <c r="AF166" s="11" t="n">
        <f aca="false">LN(AB166/X166)</f>
        <v>0.121360857004267</v>
      </c>
      <c r="AG166" s="11" t="n">
        <f aca="false">((AD166)^2/((AB166)^2 * AE166)) + ((Z166)^2/((X166)^2 * AA166))</f>
        <v>0.00924059576973781</v>
      </c>
      <c r="AH166" s="11" t="n">
        <f aca="false">1/AG166</f>
        <v>108.218130618257</v>
      </c>
      <c r="AI166" s="11" t="n">
        <f aca="false">AH166/10</f>
        <v>10.8218130618257</v>
      </c>
      <c r="AJ166" s="11" t="n">
        <f aca="false">AI166*AF166</f>
        <v>1.31334450752314</v>
      </c>
      <c r="AK166" s="11" t="s">
        <v>463</v>
      </c>
      <c r="AL166" s="11" t="s">
        <v>464</v>
      </c>
      <c r="AM166" s="11" t="s">
        <v>376</v>
      </c>
      <c r="AN166" s="11" t="s">
        <v>58</v>
      </c>
      <c r="AO166" s="11" t="s">
        <v>81</v>
      </c>
      <c r="AP166" s="11" t="s">
        <v>60</v>
      </c>
      <c r="AQ166" s="11" t="s">
        <v>210</v>
      </c>
    </row>
    <row r="167" customFormat="false" ht="13.8" hidden="false" customHeight="false" outlineLevel="0" collapsed="false">
      <c r="A167" s="11" t="s">
        <v>461</v>
      </c>
      <c r="B167" s="11" t="n">
        <v>23</v>
      </c>
      <c r="C167" s="11" t="s">
        <v>462</v>
      </c>
      <c r="D167" s="11" t="n">
        <v>2013</v>
      </c>
      <c r="E167" s="11" t="s">
        <v>236</v>
      </c>
      <c r="F167" s="11" t="s">
        <v>46</v>
      </c>
      <c r="G167" s="1" t="n">
        <v>17.7</v>
      </c>
      <c r="H167" s="1" t="n">
        <v>1044.7</v>
      </c>
      <c r="I167" s="11" t="n">
        <f aca="false">(G167+10) / (H167/1000)</f>
        <v>26.5147889346224</v>
      </c>
      <c r="J167" s="11" t="n">
        <v>6.1</v>
      </c>
      <c r="K167" s="1" t="s">
        <v>102</v>
      </c>
      <c r="L167" s="11" t="s">
        <v>75</v>
      </c>
      <c r="M167" s="11" t="s">
        <v>76</v>
      </c>
      <c r="N167" s="11" t="s">
        <v>50</v>
      </c>
      <c r="O167" s="11" t="s">
        <v>50</v>
      </c>
      <c r="P167" s="11" t="s">
        <v>51</v>
      </c>
      <c r="Q167" s="11" t="s">
        <v>78</v>
      </c>
      <c r="R167" s="11" t="n">
        <v>1.5</v>
      </c>
      <c r="S167" s="11" t="str">
        <f aca="false">IF(R167&gt;=2,"&gt; 2","&lt; 2")</f>
        <v>&lt; 2</v>
      </c>
      <c r="T167" s="12" t="n">
        <v>40330</v>
      </c>
      <c r="U167" s="29" t="n">
        <v>1</v>
      </c>
      <c r="V167" s="11" t="s">
        <v>106</v>
      </c>
      <c r="W167" s="11" t="n">
        <f aca="false">R167 *U167</f>
        <v>1.5</v>
      </c>
      <c r="X167" s="2" t="n">
        <v>5.29</v>
      </c>
      <c r="Y167" s="13" t="n">
        <v>0.34</v>
      </c>
      <c r="Z167" s="13" t="n">
        <f aca="false">Y167*SQRT(AA167)</f>
        <v>0.588897274573418</v>
      </c>
      <c r="AA167" s="11" t="n">
        <v>3</v>
      </c>
      <c r="AB167" s="2" t="n">
        <v>5.56</v>
      </c>
      <c r="AC167" s="2" t="n">
        <v>0.340000000000001</v>
      </c>
      <c r="AD167" s="13" t="n">
        <f aca="false">AC167*SQRT(AE167)</f>
        <v>0.58889727457342</v>
      </c>
      <c r="AE167" s="11" t="n">
        <v>3</v>
      </c>
      <c r="AF167" s="11" t="n">
        <f aca="false">LN(AB167/X167)</f>
        <v>0.0497798623922828</v>
      </c>
      <c r="AG167" s="11" t="n">
        <f aca="false">((AD167)^2/((AB167)^2 * AE167)) + ((Z167)^2/((X167)^2 * AA167))</f>
        <v>0.00787037167899148</v>
      </c>
      <c r="AH167" s="11" t="n">
        <f aca="false">1/AG167</f>
        <v>127.058802403109</v>
      </c>
      <c r="AI167" s="11" t="n">
        <f aca="false">AH167/10</f>
        <v>12.7058802403109</v>
      </c>
      <c r="AJ167" s="11" t="n">
        <f aca="false">AI167*AF167</f>
        <v>0.632496969935502</v>
      </c>
      <c r="AK167" s="11" t="s">
        <v>463</v>
      </c>
      <c r="AL167" s="11" t="s">
        <v>464</v>
      </c>
      <c r="AM167" s="11" t="s">
        <v>376</v>
      </c>
      <c r="AN167" s="11" t="s">
        <v>58</v>
      </c>
      <c r="AO167" s="11" t="s">
        <v>81</v>
      </c>
      <c r="AP167" s="11" t="s">
        <v>60</v>
      </c>
      <c r="AQ167" s="11" t="s">
        <v>210</v>
      </c>
    </row>
    <row r="168" customFormat="false" ht="13.8" hidden="false" customHeight="false" outlineLevel="0" collapsed="false">
      <c r="A168" s="11" t="s">
        <v>262</v>
      </c>
      <c r="B168" s="11" t="n">
        <v>25</v>
      </c>
      <c r="C168" s="11" t="s">
        <v>263</v>
      </c>
      <c r="D168" s="11" t="n">
        <v>2018</v>
      </c>
      <c r="E168" s="11" t="s">
        <v>155</v>
      </c>
      <c r="F168" s="11" t="s">
        <v>46</v>
      </c>
      <c r="G168" s="1" t="n">
        <v>7.5</v>
      </c>
      <c r="H168" s="1" t="n">
        <v>384</v>
      </c>
      <c r="I168" s="11" t="n">
        <f aca="false">(G168+10) / (H168/1000)</f>
        <v>45.5729166666667</v>
      </c>
      <c r="J168" s="11" t="n">
        <v>7</v>
      </c>
      <c r="K168" s="1" t="s">
        <v>47</v>
      </c>
      <c r="L168" s="11" t="s">
        <v>89</v>
      </c>
      <c r="M168" s="11" t="s">
        <v>264</v>
      </c>
      <c r="N168" s="11" t="s">
        <v>77</v>
      </c>
      <c r="O168" s="11" t="s">
        <v>77</v>
      </c>
      <c r="P168" s="11" t="s">
        <v>91</v>
      </c>
      <c r="Q168" s="11" t="s">
        <v>78</v>
      </c>
      <c r="R168" s="11" t="n">
        <v>2.25</v>
      </c>
      <c r="S168" s="11" t="str">
        <f aca="false">IF(R168&gt;=2,"&gt; 2","&lt; 2")</f>
        <v>&gt; 2</v>
      </c>
      <c r="T168" s="11" t="n">
        <v>2013</v>
      </c>
      <c r="U168" s="29" t="n">
        <v>7</v>
      </c>
      <c r="V168" s="11" t="s">
        <v>106</v>
      </c>
      <c r="W168" s="11" t="n">
        <f aca="false">R168 *U168</f>
        <v>15.75</v>
      </c>
      <c r="X168" s="13" t="n">
        <v>16.03</v>
      </c>
      <c r="Y168" s="13" t="n">
        <v>1.62</v>
      </c>
      <c r="Z168" s="13" t="n">
        <f aca="false">Y168*SQRT(AA168)</f>
        <v>3.62243012354966</v>
      </c>
      <c r="AA168" s="11" t="n">
        <v>5</v>
      </c>
      <c r="AB168" s="2" t="n">
        <v>19.16</v>
      </c>
      <c r="AC168" s="13" t="n">
        <v>1.5</v>
      </c>
      <c r="AD168" s="13" t="n">
        <f aca="false">AC168*SQRT(AE168)</f>
        <v>3.35410196624968</v>
      </c>
      <c r="AE168" s="11" t="n">
        <v>5</v>
      </c>
      <c r="AF168" s="11" t="n">
        <f aca="false">LN(AB168/X168)</f>
        <v>0.178362805921253</v>
      </c>
      <c r="AG168" s="11" t="n">
        <f aca="false">((AD168)^2/((AB168)^2 * AE168)) + ((Z168)^2/((X168)^2 * AA168))</f>
        <v>0.0163422536271986</v>
      </c>
      <c r="AH168" s="11" t="n">
        <f aca="false">1/AG168</f>
        <v>61.1910708775006</v>
      </c>
      <c r="AI168" s="11" t="n">
        <f aca="false">AH168/2</f>
        <v>30.5955354387503</v>
      </c>
      <c r="AJ168" s="11" t="n">
        <f aca="false">AI168*AF168</f>
        <v>5.45710554951864</v>
      </c>
      <c r="AK168" s="11" t="s">
        <v>465</v>
      </c>
      <c r="AL168" s="11" t="s">
        <v>466</v>
      </c>
      <c r="AM168" s="11" t="s">
        <v>376</v>
      </c>
      <c r="AN168" s="11" t="s">
        <v>58</v>
      </c>
      <c r="AO168" s="11" t="s">
        <v>59</v>
      </c>
      <c r="AP168" s="11" t="s">
        <v>65</v>
      </c>
      <c r="AQ168" s="11" t="s">
        <v>158</v>
      </c>
    </row>
    <row r="169" customFormat="false" ht="13.8" hidden="false" customHeight="false" outlineLevel="0" collapsed="false">
      <c r="A169" s="11" t="s">
        <v>262</v>
      </c>
      <c r="B169" s="11" t="n">
        <v>25</v>
      </c>
      <c r="C169" s="11" t="s">
        <v>263</v>
      </c>
      <c r="D169" s="11" t="n">
        <v>2018</v>
      </c>
      <c r="E169" s="11" t="s">
        <v>155</v>
      </c>
      <c r="F169" s="11" t="s">
        <v>110</v>
      </c>
      <c r="G169" s="1" t="n">
        <v>7.5</v>
      </c>
      <c r="H169" s="1" t="n">
        <v>384</v>
      </c>
      <c r="I169" s="11" t="n">
        <f aca="false">(G169+10) / (H169/1000)</f>
        <v>45.5729166666667</v>
      </c>
      <c r="J169" s="11" t="n">
        <v>7</v>
      </c>
      <c r="K169" s="1" t="s">
        <v>47</v>
      </c>
      <c r="L169" s="11" t="s">
        <v>89</v>
      </c>
      <c r="M169" s="11" t="s">
        <v>264</v>
      </c>
      <c r="N169" s="11" t="s">
        <v>77</v>
      </c>
      <c r="O169" s="11" t="s">
        <v>77</v>
      </c>
      <c r="P169" s="11" t="s">
        <v>91</v>
      </c>
      <c r="Q169" s="11" t="s">
        <v>78</v>
      </c>
      <c r="R169" s="11" t="n">
        <v>2.25</v>
      </c>
      <c r="S169" s="11" t="str">
        <f aca="false">IF(R169&gt;=2,"&gt; 2","&lt; 2")</f>
        <v>&gt; 2</v>
      </c>
      <c r="T169" s="11" t="n">
        <v>2013</v>
      </c>
      <c r="U169" s="29" t="n">
        <v>7</v>
      </c>
      <c r="V169" s="11" t="s">
        <v>106</v>
      </c>
      <c r="W169" s="11" t="n">
        <f aca="false">R169 *U169</f>
        <v>15.75</v>
      </c>
      <c r="X169" s="2" t="n">
        <v>20.69</v>
      </c>
      <c r="Y169" s="13" t="n">
        <v>0.879999999999999</v>
      </c>
      <c r="Z169" s="13" t="n">
        <f aca="false">Y169*SQRT(AA169)</f>
        <v>1.96773982019981</v>
      </c>
      <c r="AA169" s="11" t="n">
        <v>5</v>
      </c>
      <c r="AB169" s="2" t="n">
        <v>21.16</v>
      </c>
      <c r="AC169" s="13" t="n">
        <v>2.06</v>
      </c>
      <c r="AD169" s="13" t="n">
        <f aca="false">AC169*SQRT(AE169)</f>
        <v>4.60630003364956</v>
      </c>
      <c r="AE169" s="11" t="n">
        <v>5</v>
      </c>
      <c r="AF169" s="11" t="n">
        <f aca="false">LN(AB169/X169)</f>
        <v>0.022462115232647</v>
      </c>
      <c r="AG169" s="11" t="n">
        <f aca="false">((AD169)^2/((AB169)^2 * AE169)) + ((Z169)^2/((X169)^2 * AA169))</f>
        <v>0.0112867275532879</v>
      </c>
      <c r="AH169" s="11" t="n">
        <f aca="false">1/AG169</f>
        <v>88.5996401772534</v>
      </c>
      <c r="AI169" s="11" t="n">
        <f aca="false">AH169/2</f>
        <v>44.2998200886267</v>
      </c>
      <c r="AJ169" s="11" t="n">
        <f aca="false">AI169*AF169</f>
        <v>0.995067663616263</v>
      </c>
      <c r="AK169" s="11" t="s">
        <v>465</v>
      </c>
      <c r="AL169" s="11" t="s">
        <v>466</v>
      </c>
      <c r="AM169" s="11" t="s">
        <v>376</v>
      </c>
      <c r="AN169" s="11" t="s">
        <v>58</v>
      </c>
      <c r="AO169" s="11" t="s">
        <v>59</v>
      </c>
      <c r="AP169" s="11" t="s">
        <v>65</v>
      </c>
      <c r="AQ169" s="11" t="s">
        <v>158</v>
      </c>
    </row>
    <row r="170" customFormat="false" ht="13.8" hidden="false" customHeight="false" outlineLevel="0" collapsed="false">
      <c r="A170" s="11" t="s">
        <v>271</v>
      </c>
      <c r="B170" s="11" t="n">
        <v>27</v>
      </c>
      <c r="C170" s="11" t="s">
        <v>272</v>
      </c>
      <c r="D170" s="11" t="n">
        <v>2014</v>
      </c>
      <c r="E170" s="11" t="s">
        <v>267</v>
      </c>
      <c r="F170" s="11" t="s">
        <v>46</v>
      </c>
      <c r="G170" s="1" t="n">
        <v>9.6</v>
      </c>
      <c r="H170" s="1" t="n">
        <v>1280</v>
      </c>
      <c r="I170" s="11" t="n">
        <f aca="false">(G170+10) / (H170/1000)</f>
        <v>15.3125</v>
      </c>
      <c r="J170" s="11" t="n">
        <v>5.1</v>
      </c>
      <c r="K170" s="1" t="s">
        <v>102</v>
      </c>
      <c r="L170" s="11" t="s">
        <v>89</v>
      </c>
      <c r="M170" s="11" t="s">
        <v>273</v>
      </c>
      <c r="N170" s="11" t="s">
        <v>50</v>
      </c>
      <c r="O170" s="11" t="s">
        <v>77</v>
      </c>
      <c r="P170" s="11" t="s">
        <v>91</v>
      </c>
      <c r="Q170" s="11" t="s">
        <v>52</v>
      </c>
      <c r="R170" s="11" t="n">
        <v>3</v>
      </c>
      <c r="S170" s="11" t="str">
        <f aca="false">IF(R170&gt;=2,"&gt; 2","&lt; 2")</f>
        <v>&gt; 2</v>
      </c>
      <c r="T170" s="12" t="n">
        <v>40817</v>
      </c>
      <c r="U170" s="29" t="n">
        <v>2.25</v>
      </c>
      <c r="V170" s="11" t="s">
        <v>106</v>
      </c>
      <c r="W170" s="11" t="n">
        <f aca="false">R170 *U170</f>
        <v>6.75</v>
      </c>
      <c r="X170" s="13" t="n">
        <v>618.95</v>
      </c>
      <c r="Y170" s="13" t="n">
        <v>33.68</v>
      </c>
      <c r="Z170" s="13" t="n">
        <f aca="false">Y170*SQRT(AA170)</f>
        <v>67.36</v>
      </c>
      <c r="AA170" s="11" t="n">
        <v>4</v>
      </c>
      <c r="AB170" s="2" t="n">
        <v>958.6</v>
      </c>
      <c r="AC170" s="13" t="n">
        <v>36.49</v>
      </c>
      <c r="AD170" s="13" t="n">
        <f aca="false">AC170*SQRT(AE170)</f>
        <v>72.98</v>
      </c>
      <c r="AE170" s="11" t="n">
        <v>4</v>
      </c>
      <c r="AF170" s="11" t="n">
        <f aca="false">LN(AB170/X170)</f>
        <v>0.437449392747712</v>
      </c>
      <c r="AG170" s="11" t="n">
        <f aca="false">((AD170)^2/((AB170)^2 * AE170)) + ((Z170)^2/((X170)^2 * AA170))</f>
        <v>0.00440997833220104</v>
      </c>
      <c r="AH170" s="11" t="n">
        <f aca="false">1/AG170</f>
        <v>226.758483754476</v>
      </c>
      <c r="AI170" s="11" t="n">
        <f aca="false">AH170/2</f>
        <v>113.379241877238</v>
      </c>
      <c r="AJ170" s="11" t="n">
        <f aca="false">AI170*AF170</f>
        <v>49.5976805093937</v>
      </c>
      <c r="AK170" s="11" t="s">
        <v>374</v>
      </c>
      <c r="AL170" s="11" t="s">
        <v>467</v>
      </c>
      <c r="AM170" s="11" t="s">
        <v>376</v>
      </c>
      <c r="AN170" s="11" t="s">
        <v>58</v>
      </c>
      <c r="AO170" s="11" t="s">
        <v>141</v>
      </c>
      <c r="AP170" s="11" t="s">
        <v>65</v>
      </c>
      <c r="AQ170" s="11" t="s">
        <v>275</v>
      </c>
    </row>
    <row r="171" customFormat="false" ht="13.8" hidden="false" customHeight="false" outlineLevel="0" collapsed="false">
      <c r="A171" s="11" t="s">
        <v>271</v>
      </c>
      <c r="B171" s="11" t="n">
        <v>27</v>
      </c>
      <c r="C171" s="11" t="s">
        <v>272</v>
      </c>
      <c r="D171" s="11" t="n">
        <v>2014</v>
      </c>
      <c r="E171" s="11" t="s">
        <v>267</v>
      </c>
      <c r="F171" s="11" t="s">
        <v>83</v>
      </c>
      <c r="G171" s="1" t="n">
        <v>9.6</v>
      </c>
      <c r="H171" s="1" t="n">
        <v>1280</v>
      </c>
      <c r="I171" s="11" t="n">
        <f aca="false">(G171+10) / (H171/1000)</f>
        <v>15.3125</v>
      </c>
      <c r="J171" s="11" t="n">
        <v>5.1</v>
      </c>
      <c r="K171" s="1" t="s">
        <v>102</v>
      </c>
      <c r="L171" s="11" t="s">
        <v>89</v>
      </c>
      <c r="M171" s="11" t="s">
        <v>273</v>
      </c>
      <c r="N171" s="11" t="s">
        <v>50</v>
      </c>
      <c r="O171" s="11" t="s">
        <v>77</v>
      </c>
      <c r="P171" s="11" t="s">
        <v>91</v>
      </c>
      <c r="Q171" s="11" t="s">
        <v>52</v>
      </c>
      <c r="R171" s="11" t="n">
        <v>3</v>
      </c>
      <c r="S171" s="11" t="str">
        <f aca="false">IF(R171&gt;=2,"&gt; 2","&lt; 2")</f>
        <v>&gt; 2</v>
      </c>
      <c r="T171" s="12" t="n">
        <v>40817</v>
      </c>
      <c r="U171" s="29" t="n">
        <v>2.25</v>
      </c>
      <c r="V171" s="11" t="s">
        <v>106</v>
      </c>
      <c r="W171" s="11" t="n">
        <f aca="false">R171 *U171</f>
        <v>6.75</v>
      </c>
      <c r="X171" s="2" t="n">
        <v>750.88</v>
      </c>
      <c r="Y171" s="13" t="n">
        <v>28.07</v>
      </c>
      <c r="Z171" s="13" t="n">
        <f aca="false">Y171*SQRT(AA171)</f>
        <v>56.1400000000001</v>
      </c>
      <c r="AA171" s="11" t="n">
        <v>4</v>
      </c>
      <c r="AB171" s="2" t="n">
        <v>1127.02</v>
      </c>
      <c r="AC171" s="13" t="n">
        <v>30.8700000000001</v>
      </c>
      <c r="AD171" s="13" t="n">
        <f aca="false">AC171*SQRT(AE171)</f>
        <v>61.7400000000002</v>
      </c>
      <c r="AE171" s="11" t="n">
        <v>4</v>
      </c>
      <c r="AF171" s="11" t="n">
        <f aca="false">LN(AB171/X171)</f>
        <v>0.406086408065133</v>
      </c>
      <c r="AG171" s="11" t="n">
        <f aca="false">((AD171)^2/((AB171)^2 * AE171)) + ((Z171)^2/((X171)^2 * AA171))</f>
        <v>0.00214773097327021</v>
      </c>
      <c r="AH171" s="11" t="n">
        <f aca="false">1/AG171</f>
        <v>465.607663364544</v>
      </c>
      <c r="AI171" s="11" t="n">
        <f aca="false">AH171/2</f>
        <v>232.803831682272</v>
      </c>
      <c r="AJ171" s="11" t="n">
        <f aca="false">AI171*AF171</f>
        <v>94.5384717916537</v>
      </c>
      <c r="AK171" s="11" t="s">
        <v>374</v>
      </c>
      <c r="AL171" s="11" t="s">
        <v>468</v>
      </c>
      <c r="AM171" s="11" t="s">
        <v>376</v>
      </c>
      <c r="AN171" s="11" t="s">
        <v>58</v>
      </c>
      <c r="AO171" s="11" t="s">
        <v>141</v>
      </c>
      <c r="AP171" s="11" t="s">
        <v>65</v>
      </c>
      <c r="AQ171" s="11" t="s">
        <v>275</v>
      </c>
    </row>
    <row r="172" customFormat="false" ht="13.8" hidden="false" customHeight="false" outlineLevel="0" collapsed="false">
      <c r="A172" s="11" t="s">
        <v>271</v>
      </c>
      <c r="B172" s="11" t="n">
        <v>27</v>
      </c>
      <c r="C172" s="11" t="s">
        <v>272</v>
      </c>
      <c r="D172" s="11" t="n">
        <v>2014</v>
      </c>
      <c r="E172" s="11" t="s">
        <v>267</v>
      </c>
      <c r="F172" s="11" t="s">
        <v>46</v>
      </c>
      <c r="G172" s="1" t="n">
        <v>9.6</v>
      </c>
      <c r="H172" s="1" t="n">
        <v>1280</v>
      </c>
      <c r="I172" s="11" t="n">
        <f aca="false">(G172+10) / (H172/1000)</f>
        <v>15.3125</v>
      </c>
      <c r="J172" s="11" t="n">
        <v>5.1</v>
      </c>
      <c r="K172" s="1" t="s">
        <v>102</v>
      </c>
      <c r="L172" s="11" t="s">
        <v>89</v>
      </c>
      <c r="M172" s="11" t="s">
        <v>273</v>
      </c>
      <c r="N172" s="11" t="s">
        <v>50</v>
      </c>
      <c r="O172" s="11" t="s">
        <v>77</v>
      </c>
      <c r="P172" s="11" t="s">
        <v>91</v>
      </c>
      <c r="Q172" s="11" t="s">
        <v>52</v>
      </c>
      <c r="R172" s="11" t="n">
        <v>3</v>
      </c>
      <c r="S172" s="11" t="str">
        <f aca="false">IF(R172&gt;=2,"&gt; 2","&lt; 2")</f>
        <v>&gt; 2</v>
      </c>
      <c r="T172" s="12" t="n">
        <v>40179</v>
      </c>
      <c r="U172" s="29" t="n">
        <v>2.25</v>
      </c>
      <c r="V172" s="11" t="s">
        <v>106</v>
      </c>
      <c r="W172" s="11" t="n">
        <f aca="false">R172 *U172</f>
        <v>6.75</v>
      </c>
      <c r="X172" s="13" t="n">
        <v>0.97</v>
      </c>
      <c r="Y172" s="13" t="n">
        <v>0.12</v>
      </c>
      <c r="Z172" s="13" t="n">
        <f aca="false">Y172*SQRT(AA172)</f>
        <v>0.24</v>
      </c>
      <c r="AA172" s="11" t="n">
        <v>4</v>
      </c>
      <c r="AB172" s="13" t="n">
        <v>1.07</v>
      </c>
      <c r="AC172" s="13" t="n">
        <v>0.06</v>
      </c>
      <c r="AD172" s="13" t="n">
        <f aca="false">AC172*SQRT(AE172)</f>
        <v>0.12</v>
      </c>
      <c r="AE172" s="11" t="n">
        <v>4</v>
      </c>
      <c r="AF172" s="11" t="n">
        <f aca="false">LN(AB172/X172)</f>
        <v>0.0981178559585234</v>
      </c>
      <c r="AG172" s="11" t="n">
        <f aca="false">((AD172)^2/((AB172)^2 * AE172)) + ((Z172)^2/((X172)^2 * AA172))</f>
        <v>0.0184488751173941</v>
      </c>
      <c r="AH172" s="11" t="n">
        <f aca="false">1/AG172</f>
        <v>54.2038467731386</v>
      </c>
      <c r="AI172" s="11" t="n">
        <f aca="false">AH172/44</f>
        <v>1.23190560848042</v>
      </c>
      <c r="AJ172" s="11" t="n">
        <f aca="false">AI172*AF172</f>
        <v>0.120871937047379</v>
      </c>
      <c r="AK172" s="11" t="s">
        <v>392</v>
      </c>
      <c r="AL172" s="11" t="s">
        <v>467</v>
      </c>
      <c r="AM172" s="11" t="s">
        <v>390</v>
      </c>
      <c r="AN172" s="11" t="s">
        <v>58</v>
      </c>
      <c r="AO172" s="11" t="s">
        <v>141</v>
      </c>
      <c r="AP172" s="11" t="s">
        <v>108</v>
      </c>
      <c r="AQ172" s="11" t="s">
        <v>275</v>
      </c>
    </row>
    <row r="173" customFormat="false" ht="13.8" hidden="false" customHeight="false" outlineLevel="0" collapsed="false">
      <c r="A173" s="11" t="s">
        <v>271</v>
      </c>
      <c r="B173" s="11" t="n">
        <v>27</v>
      </c>
      <c r="C173" s="11" t="s">
        <v>272</v>
      </c>
      <c r="D173" s="11" t="n">
        <v>2014</v>
      </c>
      <c r="E173" s="11" t="s">
        <v>267</v>
      </c>
      <c r="F173" s="11" t="s">
        <v>83</v>
      </c>
      <c r="G173" s="1" t="n">
        <v>9.6</v>
      </c>
      <c r="H173" s="1" t="n">
        <v>1280</v>
      </c>
      <c r="I173" s="11" t="n">
        <f aca="false">(G173+10) / (H173/1000)</f>
        <v>15.3125</v>
      </c>
      <c r="J173" s="11" t="n">
        <v>5.1</v>
      </c>
      <c r="K173" s="1" t="s">
        <v>102</v>
      </c>
      <c r="L173" s="11" t="s">
        <v>89</v>
      </c>
      <c r="M173" s="11" t="s">
        <v>273</v>
      </c>
      <c r="N173" s="11" t="s">
        <v>50</v>
      </c>
      <c r="O173" s="11" t="s">
        <v>77</v>
      </c>
      <c r="P173" s="11" t="s">
        <v>91</v>
      </c>
      <c r="Q173" s="11" t="s">
        <v>52</v>
      </c>
      <c r="R173" s="11" t="n">
        <v>3</v>
      </c>
      <c r="S173" s="11" t="str">
        <f aca="false">IF(R173&gt;=2,"&gt; 2","&lt; 2")</f>
        <v>&gt; 2</v>
      </c>
      <c r="T173" s="12" t="n">
        <v>40179</v>
      </c>
      <c r="U173" s="29" t="n">
        <v>2.25</v>
      </c>
      <c r="V173" s="11" t="s">
        <v>106</v>
      </c>
      <c r="W173" s="11" t="n">
        <f aca="false">R173 *U173</f>
        <v>6.75</v>
      </c>
      <c r="X173" s="13" t="n">
        <v>0.97</v>
      </c>
      <c r="Y173" s="13" t="n">
        <v>0.12</v>
      </c>
      <c r="Z173" s="13" t="n">
        <f aca="false">Y173*SQRT(AA173)</f>
        <v>0.24</v>
      </c>
      <c r="AA173" s="11" t="n">
        <v>4</v>
      </c>
      <c r="AB173" s="13" t="n">
        <v>1.21</v>
      </c>
      <c r="AC173" s="13" t="n">
        <v>0.12</v>
      </c>
      <c r="AD173" s="13" t="n">
        <f aca="false">AC173*SQRT(AE173)</f>
        <v>0.24</v>
      </c>
      <c r="AE173" s="11" t="n">
        <v>4</v>
      </c>
      <c r="AF173" s="11" t="n">
        <f aca="false">LN(AB173/X173)</f>
        <v>0.221079567093358</v>
      </c>
      <c r="AG173" s="11" t="n">
        <f aca="false">((AD173)^2/((AB173)^2 * AE173)) + ((Z173)^2/((X173)^2 * AA173))</f>
        <v>0.0251398894528676</v>
      </c>
      <c r="AH173" s="11" t="n">
        <f aca="false">1/AG173</f>
        <v>39.7774223261723</v>
      </c>
      <c r="AI173" s="11" t="n">
        <f aca="false">AH173/44</f>
        <v>0.904032325594826</v>
      </c>
      <c r="AJ173" s="11" t="n">
        <f aca="false">AI173*AF173</f>
        <v>0.199863075180906</v>
      </c>
      <c r="AK173" s="11" t="s">
        <v>392</v>
      </c>
      <c r="AL173" s="11" t="s">
        <v>467</v>
      </c>
      <c r="AM173" s="11" t="s">
        <v>390</v>
      </c>
      <c r="AN173" s="11" t="s">
        <v>58</v>
      </c>
      <c r="AO173" s="11" t="s">
        <v>141</v>
      </c>
      <c r="AP173" s="11" t="s">
        <v>108</v>
      </c>
      <c r="AQ173" s="11" t="s">
        <v>275</v>
      </c>
    </row>
    <row r="174" customFormat="false" ht="13.8" hidden="false" customHeight="false" outlineLevel="0" collapsed="false">
      <c r="A174" s="11" t="s">
        <v>271</v>
      </c>
      <c r="B174" s="11" t="n">
        <v>27</v>
      </c>
      <c r="C174" s="11" t="s">
        <v>272</v>
      </c>
      <c r="D174" s="11" t="n">
        <v>2014</v>
      </c>
      <c r="E174" s="11" t="s">
        <v>267</v>
      </c>
      <c r="F174" s="11" t="s">
        <v>46</v>
      </c>
      <c r="G174" s="1" t="n">
        <v>9.6</v>
      </c>
      <c r="H174" s="1" t="n">
        <v>1280</v>
      </c>
      <c r="I174" s="11" t="n">
        <f aca="false">(G174+10) / (H174/1000)</f>
        <v>15.3125</v>
      </c>
      <c r="J174" s="11" t="n">
        <v>5.1</v>
      </c>
      <c r="K174" s="1" t="s">
        <v>102</v>
      </c>
      <c r="L174" s="11" t="s">
        <v>89</v>
      </c>
      <c r="M174" s="11" t="s">
        <v>273</v>
      </c>
      <c r="N174" s="11" t="s">
        <v>50</v>
      </c>
      <c r="O174" s="11" t="s">
        <v>77</v>
      </c>
      <c r="P174" s="11" t="s">
        <v>91</v>
      </c>
      <c r="Q174" s="11" t="s">
        <v>52</v>
      </c>
      <c r="R174" s="11" t="n">
        <v>3</v>
      </c>
      <c r="S174" s="11" t="str">
        <f aca="false">IF(R174&gt;=2,"&gt; 2","&lt; 2")</f>
        <v>&gt; 2</v>
      </c>
      <c r="T174" s="12" t="n">
        <v>40210</v>
      </c>
      <c r="U174" s="29" t="n">
        <v>2.25</v>
      </c>
      <c r="V174" s="11" t="s">
        <v>106</v>
      </c>
      <c r="W174" s="11" t="n">
        <f aca="false">R174 *U174</f>
        <v>6.75</v>
      </c>
      <c r="X174" s="13" t="n">
        <v>1.92</v>
      </c>
      <c r="Y174" s="13" t="n">
        <v>0.21</v>
      </c>
      <c r="Z174" s="13" t="n">
        <f aca="false">Y174*SQRT(AA174)</f>
        <v>0.42</v>
      </c>
      <c r="AA174" s="11" t="n">
        <v>4</v>
      </c>
      <c r="AB174" s="13" t="n">
        <v>2.37</v>
      </c>
      <c r="AC174" s="13" t="n">
        <v>0.25</v>
      </c>
      <c r="AD174" s="13" t="n">
        <f aca="false">AC174*SQRT(AE174)</f>
        <v>0.5</v>
      </c>
      <c r="AE174" s="11" t="n">
        <v>4</v>
      </c>
      <c r="AF174" s="11" t="n">
        <f aca="false">LN(AB174/X174)</f>
        <v>0.21056476910735</v>
      </c>
      <c r="AG174" s="11" t="n">
        <f aca="false">((AD174)^2/((AB174)^2 * AE174)) + ((Z174)^2/((X174)^2 * AA174))</f>
        <v>0.0230900248093366</v>
      </c>
      <c r="AH174" s="11" t="n">
        <f aca="false">1/AG174</f>
        <v>43.3087451510942</v>
      </c>
      <c r="AI174" s="11" t="n">
        <f aca="false">AH174/44</f>
        <v>0.984289662524867</v>
      </c>
      <c r="AJ174" s="11" t="n">
        <f aca="false">AI174*AF174</f>
        <v>0.2072567255243</v>
      </c>
      <c r="AK174" s="11" t="s">
        <v>392</v>
      </c>
      <c r="AL174" s="11" t="s">
        <v>467</v>
      </c>
      <c r="AM174" s="11" t="s">
        <v>390</v>
      </c>
      <c r="AN174" s="11" t="s">
        <v>58</v>
      </c>
      <c r="AO174" s="11" t="s">
        <v>141</v>
      </c>
      <c r="AP174" s="11" t="s">
        <v>108</v>
      </c>
      <c r="AQ174" s="11" t="s">
        <v>275</v>
      </c>
    </row>
    <row r="175" customFormat="false" ht="13.8" hidden="false" customHeight="false" outlineLevel="0" collapsed="false">
      <c r="A175" s="11" t="s">
        <v>271</v>
      </c>
      <c r="B175" s="11" t="n">
        <v>27</v>
      </c>
      <c r="C175" s="11" t="s">
        <v>272</v>
      </c>
      <c r="D175" s="11" t="n">
        <v>2014</v>
      </c>
      <c r="E175" s="11" t="s">
        <v>267</v>
      </c>
      <c r="F175" s="11" t="s">
        <v>83</v>
      </c>
      <c r="G175" s="1" t="n">
        <v>9.6</v>
      </c>
      <c r="H175" s="1" t="n">
        <v>1280</v>
      </c>
      <c r="I175" s="11" t="n">
        <f aca="false">(G175+10) / (H175/1000)</f>
        <v>15.3125</v>
      </c>
      <c r="J175" s="11" t="n">
        <v>5.1</v>
      </c>
      <c r="K175" s="1" t="s">
        <v>102</v>
      </c>
      <c r="L175" s="11" t="s">
        <v>89</v>
      </c>
      <c r="M175" s="11" t="s">
        <v>273</v>
      </c>
      <c r="N175" s="11" t="s">
        <v>50</v>
      </c>
      <c r="O175" s="11" t="s">
        <v>77</v>
      </c>
      <c r="P175" s="11" t="s">
        <v>91</v>
      </c>
      <c r="Q175" s="11" t="s">
        <v>52</v>
      </c>
      <c r="R175" s="11" t="n">
        <v>3</v>
      </c>
      <c r="S175" s="11" t="str">
        <f aca="false">IF(R175&gt;=2,"&gt; 2","&lt; 2")</f>
        <v>&gt; 2</v>
      </c>
      <c r="T175" s="12" t="n">
        <v>40210</v>
      </c>
      <c r="U175" s="29" t="n">
        <v>2.25</v>
      </c>
      <c r="V175" s="11" t="s">
        <v>106</v>
      </c>
      <c r="W175" s="11" t="n">
        <f aca="false">R175 *U175</f>
        <v>6.75</v>
      </c>
      <c r="X175" s="13" t="n">
        <v>1.47</v>
      </c>
      <c r="Y175" s="13" t="n">
        <v>0.18</v>
      </c>
      <c r="Z175" s="13" t="n">
        <f aca="false">Y175*SQRT(AA175)</f>
        <v>0.36</v>
      </c>
      <c r="AA175" s="11" t="n">
        <v>4</v>
      </c>
      <c r="AB175" s="13" t="n">
        <v>1.98</v>
      </c>
      <c r="AC175" s="13" t="n">
        <v>0.15</v>
      </c>
      <c r="AD175" s="13" t="n">
        <f aca="false">AC175*SQRT(AE175)</f>
        <v>0.3</v>
      </c>
      <c r="AE175" s="11" t="n">
        <v>4</v>
      </c>
      <c r="AF175" s="11" t="n">
        <f aca="false">LN(AB175/X175)</f>
        <v>0.297834443915799</v>
      </c>
      <c r="AG175" s="11" t="n">
        <f aca="false">((AD175)^2/((AB175)^2 * AE175)) + ((Z175)^2/((X175)^2 * AA175))</f>
        <v>0.0207329628877469</v>
      </c>
      <c r="AH175" s="11" t="n">
        <f aca="false">1/AG175</f>
        <v>48.2323730290858</v>
      </c>
      <c r="AI175" s="11" t="n">
        <f aca="false">AH175/44</f>
        <v>1.09619029611559</v>
      </c>
      <c r="AJ175" s="11" t="n">
        <f aca="false">AI175*AF175</f>
        <v>0.326483227269482</v>
      </c>
      <c r="AK175" s="11" t="s">
        <v>392</v>
      </c>
      <c r="AL175" s="11" t="s">
        <v>467</v>
      </c>
      <c r="AM175" s="11" t="s">
        <v>390</v>
      </c>
      <c r="AN175" s="11" t="s">
        <v>58</v>
      </c>
      <c r="AO175" s="11" t="s">
        <v>141</v>
      </c>
      <c r="AP175" s="11" t="s">
        <v>108</v>
      </c>
      <c r="AQ175" s="11" t="s">
        <v>275</v>
      </c>
    </row>
    <row r="176" customFormat="false" ht="13.8" hidden="false" customHeight="false" outlineLevel="0" collapsed="false">
      <c r="A176" s="11" t="s">
        <v>271</v>
      </c>
      <c r="B176" s="11" t="n">
        <v>27</v>
      </c>
      <c r="C176" s="11" t="s">
        <v>272</v>
      </c>
      <c r="D176" s="11" t="n">
        <v>2014</v>
      </c>
      <c r="E176" s="11" t="s">
        <v>267</v>
      </c>
      <c r="F176" s="11" t="s">
        <v>46</v>
      </c>
      <c r="G176" s="1" t="n">
        <v>9.6</v>
      </c>
      <c r="H176" s="1" t="n">
        <v>1280</v>
      </c>
      <c r="I176" s="11" t="n">
        <f aca="false">(G176+10) / (H176/1000)</f>
        <v>15.3125</v>
      </c>
      <c r="J176" s="11" t="n">
        <v>5.1</v>
      </c>
      <c r="K176" s="1" t="s">
        <v>102</v>
      </c>
      <c r="L176" s="11" t="s">
        <v>89</v>
      </c>
      <c r="M176" s="11" t="s">
        <v>273</v>
      </c>
      <c r="N176" s="11" t="s">
        <v>50</v>
      </c>
      <c r="O176" s="11" t="s">
        <v>77</v>
      </c>
      <c r="P176" s="11" t="s">
        <v>91</v>
      </c>
      <c r="Q176" s="11" t="s">
        <v>52</v>
      </c>
      <c r="R176" s="11" t="n">
        <v>3</v>
      </c>
      <c r="S176" s="11" t="str">
        <f aca="false">IF(R176&gt;=2,"&gt; 2","&lt; 2")</f>
        <v>&gt; 2</v>
      </c>
      <c r="T176" s="12" t="n">
        <v>40238</v>
      </c>
      <c r="U176" s="29" t="n">
        <v>2.25</v>
      </c>
      <c r="V176" s="11" t="s">
        <v>106</v>
      </c>
      <c r="W176" s="11" t="n">
        <f aca="false">R176 *U176</f>
        <v>6.75</v>
      </c>
      <c r="X176" s="13" t="n">
        <v>0.56</v>
      </c>
      <c r="Y176" s="13" t="n">
        <v>0.1</v>
      </c>
      <c r="Z176" s="13" t="n">
        <f aca="false">Y176*SQRT(AA176)</f>
        <v>0.2</v>
      </c>
      <c r="AA176" s="11" t="n">
        <v>4</v>
      </c>
      <c r="AB176" s="13" t="n">
        <v>0.87</v>
      </c>
      <c r="AC176" s="13" t="n">
        <v>0.1</v>
      </c>
      <c r="AD176" s="13" t="n">
        <f aca="false">AC176*SQRT(AE176)</f>
        <v>0.2</v>
      </c>
      <c r="AE176" s="11" t="n">
        <v>4</v>
      </c>
      <c r="AF176" s="11" t="n">
        <f aca="false">LN(AB176/X176)</f>
        <v>0.440556427919434</v>
      </c>
      <c r="AG176" s="11" t="n">
        <f aca="false">((AD176)^2/((AB176)^2 * AE176)) + ((Z176)^2/((X176)^2 * AA176))</f>
        <v>0.0450995400141824</v>
      </c>
      <c r="AH176" s="11" t="n">
        <f aca="false">1/AG176</f>
        <v>22.1731751517982</v>
      </c>
      <c r="AI176" s="11" t="n">
        <f aca="false">AH176/44</f>
        <v>0.503935798904506</v>
      </c>
      <c r="AJ176" s="11" t="n">
        <f aca="false">AI176*AF176</f>
        <v>0.222012155466095</v>
      </c>
      <c r="AK176" s="11" t="s">
        <v>392</v>
      </c>
      <c r="AL176" s="11" t="s">
        <v>467</v>
      </c>
      <c r="AM176" s="11" t="s">
        <v>390</v>
      </c>
      <c r="AN176" s="11" t="s">
        <v>58</v>
      </c>
      <c r="AO176" s="11" t="s">
        <v>141</v>
      </c>
      <c r="AP176" s="11" t="s">
        <v>108</v>
      </c>
      <c r="AQ176" s="11" t="s">
        <v>275</v>
      </c>
    </row>
    <row r="177" customFormat="false" ht="13.8" hidden="false" customHeight="false" outlineLevel="0" collapsed="false">
      <c r="A177" s="11" t="s">
        <v>271</v>
      </c>
      <c r="B177" s="11" t="n">
        <v>27</v>
      </c>
      <c r="C177" s="11" t="s">
        <v>272</v>
      </c>
      <c r="D177" s="11" t="n">
        <v>2014</v>
      </c>
      <c r="E177" s="11" t="s">
        <v>267</v>
      </c>
      <c r="F177" s="11" t="s">
        <v>83</v>
      </c>
      <c r="G177" s="1" t="n">
        <v>9.6</v>
      </c>
      <c r="H177" s="1" t="n">
        <v>1280</v>
      </c>
      <c r="I177" s="11" t="n">
        <f aca="false">(G177+10) / (H177/1000)</f>
        <v>15.3125</v>
      </c>
      <c r="J177" s="11" t="n">
        <v>5.1</v>
      </c>
      <c r="K177" s="1" t="s">
        <v>102</v>
      </c>
      <c r="L177" s="11" t="s">
        <v>89</v>
      </c>
      <c r="M177" s="11" t="s">
        <v>273</v>
      </c>
      <c r="N177" s="11" t="s">
        <v>50</v>
      </c>
      <c r="O177" s="11" t="s">
        <v>77</v>
      </c>
      <c r="P177" s="11" t="s">
        <v>91</v>
      </c>
      <c r="Q177" s="11" t="s">
        <v>52</v>
      </c>
      <c r="R177" s="11" t="n">
        <v>3</v>
      </c>
      <c r="S177" s="11" t="str">
        <f aca="false">IF(R177&gt;=2,"&gt; 2","&lt; 2")</f>
        <v>&gt; 2</v>
      </c>
      <c r="T177" s="12" t="n">
        <v>40238</v>
      </c>
      <c r="U177" s="29" t="n">
        <v>2.25</v>
      </c>
      <c r="V177" s="11" t="s">
        <v>106</v>
      </c>
      <c r="W177" s="11" t="n">
        <f aca="false">R177 *U177</f>
        <v>6.75</v>
      </c>
      <c r="X177" s="13" t="n">
        <v>0.58</v>
      </c>
      <c r="Y177" s="13" t="n">
        <v>0.12</v>
      </c>
      <c r="Z177" s="13" t="n">
        <f aca="false">Y177*SQRT(AA177)</f>
        <v>0.24</v>
      </c>
      <c r="AA177" s="11" t="n">
        <v>4</v>
      </c>
      <c r="AB177" s="13" t="n">
        <v>0.72</v>
      </c>
      <c r="AC177" s="13" t="n">
        <v>0.13</v>
      </c>
      <c r="AD177" s="13" t="n">
        <f aca="false">AC177*SQRT(AE177)</f>
        <v>0.26</v>
      </c>
      <c r="AE177" s="11" t="n">
        <v>4</v>
      </c>
      <c r="AF177" s="11" t="n">
        <f aca="false">LN(AB177/X177)</f>
        <v>0.216223108469636</v>
      </c>
      <c r="AG177" s="11" t="n">
        <f aca="false">((AD177)^2/((AB177)^2 * AE177)) + ((Z177)^2/((X177)^2 * AA177))</f>
        <v>0.0754064917573142</v>
      </c>
      <c r="AH177" s="11" t="n">
        <f aca="false">1/AG177</f>
        <v>13.2614576901199</v>
      </c>
      <c r="AI177" s="11" t="n">
        <f aca="false">AH177/44</f>
        <v>0.301396765684544</v>
      </c>
      <c r="AJ177" s="11" t="n">
        <f aca="false">AI177*AF177</f>
        <v>0.0651689455590066</v>
      </c>
      <c r="AK177" s="11" t="s">
        <v>392</v>
      </c>
      <c r="AL177" s="11" t="s">
        <v>467</v>
      </c>
      <c r="AM177" s="11" t="s">
        <v>390</v>
      </c>
      <c r="AN177" s="11" t="s">
        <v>58</v>
      </c>
      <c r="AO177" s="11" t="s">
        <v>141</v>
      </c>
      <c r="AP177" s="11" t="s">
        <v>108</v>
      </c>
      <c r="AQ177" s="11" t="s">
        <v>275</v>
      </c>
    </row>
    <row r="178" customFormat="false" ht="13.8" hidden="false" customHeight="false" outlineLevel="0" collapsed="false">
      <c r="A178" s="11" t="s">
        <v>271</v>
      </c>
      <c r="B178" s="11" t="n">
        <v>27</v>
      </c>
      <c r="C178" s="11" t="s">
        <v>272</v>
      </c>
      <c r="D178" s="11" t="n">
        <v>2014</v>
      </c>
      <c r="E178" s="11" t="s">
        <v>267</v>
      </c>
      <c r="F178" s="11" t="s">
        <v>46</v>
      </c>
      <c r="G178" s="1" t="n">
        <v>9.6</v>
      </c>
      <c r="H178" s="1" t="n">
        <v>1280</v>
      </c>
      <c r="I178" s="11" t="n">
        <f aca="false">(G178+10) / (H178/1000)</f>
        <v>15.3125</v>
      </c>
      <c r="J178" s="11" t="n">
        <v>5.1</v>
      </c>
      <c r="K178" s="1" t="s">
        <v>102</v>
      </c>
      <c r="L178" s="11" t="s">
        <v>89</v>
      </c>
      <c r="M178" s="11" t="s">
        <v>273</v>
      </c>
      <c r="N178" s="11" t="s">
        <v>50</v>
      </c>
      <c r="O178" s="11" t="s">
        <v>77</v>
      </c>
      <c r="P178" s="11" t="s">
        <v>91</v>
      </c>
      <c r="Q178" s="11" t="s">
        <v>52</v>
      </c>
      <c r="R178" s="11" t="n">
        <v>3</v>
      </c>
      <c r="S178" s="11" t="str">
        <f aca="false">IF(R178&gt;=2,"&gt; 2","&lt; 2")</f>
        <v>&gt; 2</v>
      </c>
      <c r="T178" s="12" t="n">
        <v>40269</v>
      </c>
      <c r="U178" s="29" t="n">
        <v>2.25</v>
      </c>
      <c r="V178" s="11" t="s">
        <v>106</v>
      </c>
      <c r="W178" s="11" t="n">
        <f aca="false">R178 *U178</f>
        <v>6.75</v>
      </c>
      <c r="X178" s="13" t="n">
        <v>0.5</v>
      </c>
      <c r="Y178" s="13" t="n">
        <v>0.13</v>
      </c>
      <c r="Z178" s="13" t="n">
        <f aca="false">Y178*SQRT(AA178)</f>
        <v>0.26</v>
      </c>
      <c r="AA178" s="11" t="n">
        <v>4</v>
      </c>
      <c r="AB178" s="13" t="n">
        <v>0.69</v>
      </c>
      <c r="AC178" s="13" t="n">
        <v>0.1</v>
      </c>
      <c r="AD178" s="13" t="n">
        <f aca="false">AC178*SQRT(AE178)</f>
        <v>0.2</v>
      </c>
      <c r="AE178" s="11" t="n">
        <v>4</v>
      </c>
      <c r="AF178" s="11" t="n">
        <f aca="false">LN(AB178/X178)</f>
        <v>0.322083499169113</v>
      </c>
      <c r="AG178" s="11" t="n">
        <f aca="false">((AD178)^2/((AB178)^2 * AE178)) + ((Z178)^2/((X178)^2 * AA178))</f>
        <v>0.0886039907582441</v>
      </c>
      <c r="AH178" s="11" t="n">
        <f aca="false">1/AG178</f>
        <v>11.2861733590364</v>
      </c>
      <c r="AI178" s="11" t="n">
        <f aca="false">AH178/44</f>
        <v>0.256503939978099</v>
      </c>
      <c r="AJ178" s="11" t="n">
        <f aca="false">AI178*AF178</f>
        <v>0.0826156865388102</v>
      </c>
      <c r="AK178" s="11" t="s">
        <v>392</v>
      </c>
      <c r="AL178" s="11" t="s">
        <v>467</v>
      </c>
      <c r="AM178" s="11" t="s">
        <v>390</v>
      </c>
      <c r="AN178" s="11" t="s">
        <v>58</v>
      </c>
      <c r="AO178" s="11" t="s">
        <v>141</v>
      </c>
      <c r="AP178" s="11" t="s">
        <v>108</v>
      </c>
      <c r="AQ178" s="11" t="s">
        <v>275</v>
      </c>
    </row>
    <row r="179" customFormat="false" ht="13.8" hidden="false" customHeight="false" outlineLevel="0" collapsed="false">
      <c r="A179" s="11" t="s">
        <v>271</v>
      </c>
      <c r="B179" s="11" t="n">
        <v>27</v>
      </c>
      <c r="C179" s="11" t="s">
        <v>272</v>
      </c>
      <c r="D179" s="11" t="n">
        <v>2014</v>
      </c>
      <c r="E179" s="11" t="s">
        <v>267</v>
      </c>
      <c r="F179" s="11" t="s">
        <v>83</v>
      </c>
      <c r="G179" s="1" t="n">
        <v>9.6</v>
      </c>
      <c r="H179" s="1" t="n">
        <v>1280</v>
      </c>
      <c r="I179" s="11" t="n">
        <f aca="false">(G179+10) / (H179/1000)</f>
        <v>15.3125</v>
      </c>
      <c r="J179" s="11" t="n">
        <v>5.1</v>
      </c>
      <c r="K179" s="1" t="s">
        <v>102</v>
      </c>
      <c r="L179" s="11" t="s">
        <v>89</v>
      </c>
      <c r="M179" s="11" t="s">
        <v>273</v>
      </c>
      <c r="N179" s="11" t="s">
        <v>50</v>
      </c>
      <c r="O179" s="11" t="s">
        <v>77</v>
      </c>
      <c r="P179" s="11" t="s">
        <v>91</v>
      </c>
      <c r="Q179" s="11" t="s">
        <v>52</v>
      </c>
      <c r="R179" s="11" t="n">
        <v>3</v>
      </c>
      <c r="S179" s="11" t="str">
        <f aca="false">IF(R179&gt;=2,"&gt; 2","&lt; 2")</f>
        <v>&gt; 2</v>
      </c>
      <c r="T179" s="12" t="n">
        <v>40269</v>
      </c>
      <c r="U179" s="29" t="n">
        <v>2.25</v>
      </c>
      <c r="V179" s="11" t="s">
        <v>106</v>
      </c>
      <c r="W179" s="11" t="n">
        <f aca="false">R179 *U179</f>
        <v>6.75</v>
      </c>
      <c r="X179" s="13" t="n">
        <v>0.61</v>
      </c>
      <c r="Y179" s="13" t="n">
        <v>0.09</v>
      </c>
      <c r="Z179" s="13" t="n">
        <f aca="false">Y179*SQRT(AA179)</f>
        <v>0.18</v>
      </c>
      <c r="AA179" s="11" t="n">
        <v>4</v>
      </c>
      <c r="AB179" s="13" t="n">
        <v>0.78</v>
      </c>
      <c r="AC179" s="13" t="n">
        <v>0.09</v>
      </c>
      <c r="AD179" s="13" t="n">
        <f aca="false">AC179*SQRT(AE179)</f>
        <v>0.18</v>
      </c>
      <c r="AE179" s="11" t="n">
        <v>4</v>
      </c>
      <c r="AF179" s="11" t="n">
        <f aca="false">LN(AB179/X179)</f>
        <v>0.245834962516281</v>
      </c>
      <c r="AG179" s="11" t="n">
        <f aca="false">((AD179)^2/((AB179)^2 * AE179)) + ((Z179)^2/((X179)^2 * AA179))</f>
        <v>0.0350819513110461</v>
      </c>
      <c r="AH179" s="11" t="n">
        <f aca="false">1/AG179</f>
        <v>28.5046858178933</v>
      </c>
      <c r="AI179" s="11" t="n">
        <f aca="false">AH179/44</f>
        <v>0.647833768588485</v>
      </c>
      <c r="AJ179" s="11" t="n">
        <f aca="false">AI179*AF179</f>
        <v>0.159260190217731</v>
      </c>
      <c r="AK179" s="11" t="s">
        <v>392</v>
      </c>
      <c r="AL179" s="11" t="s">
        <v>467</v>
      </c>
      <c r="AM179" s="11" t="s">
        <v>390</v>
      </c>
      <c r="AN179" s="11" t="s">
        <v>58</v>
      </c>
      <c r="AO179" s="11" t="s">
        <v>141</v>
      </c>
      <c r="AP179" s="11" t="s">
        <v>108</v>
      </c>
      <c r="AQ179" s="11" t="s">
        <v>275</v>
      </c>
    </row>
    <row r="180" customFormat="false" ht="13.8" hidden="false" customHeight="false" outlineLevel="0" collapsed="false">
      <c r="A180" s="11" t="s">
        <v>271</v>
      </c>
      <c r="B180" s="11" t="n">
        <v>27</v>
      </c>
      <c r="C180" s="11" t="s">
        <v>272</v>
      </c>
      <c r="D180" s="11" t="n">
        <v>2014</v>
      </c>
      <c r="E180" s="11" t="s">
        <v>267</v>
      </c>
      <c r="F180" s="11" t="s">
        <v>46</v>
      </c>
      <c r="G180" s="1" t="n">
        <v>9.6</v>
      </c>
      <c r="H180" s="1" t="n">
        <v>1280</v>
      </c>
      <c r="I180" s="11" t="n">
        <f aca="false">(G180+10) / (H180/1000)</f>
        <v>15.3125</v>
      </c>
      <c r="J180" s="11" t="n">
        <v>5.1</v>
      </c>
      <c r="K180" s="1" t="s">
        <v>102</v>
      </c>
      <c r="L180" s="11" t="s">
        <v>89</v>
      </c>
      <c r="M180" s="11" t="s">
        <v>273</v>
      </c>
      <c r="N180" s="11" t="s">
        <v>50</v>
      </c>
      <c r="O180" s="11" t="s">
        <v>77</v>
      </c>
      <c r="P180" s="11" t="s">
        <v>91</v>
      </c>
      <c r="Q180" s="11" t="s">
        <v>52</v>
      </c>
      <c r="R180" s="11" t="n">
        <v>3</v>
      </c>
      <c r="S180" s="11" t="str">
        <f aca="false">IF(R180&gt;=2,"&gt; 2","&lt; 2")</f>
        <v>&gt; 2</v>
      </c>
      <c r="T180" s="12" t="n">
        <v>40299</v>
      </c>
      <c r="U180" s="29" t="n">
        <v>2.25</v>
      </c>
      <c r="V180" s="11" t="s">
        <v>106</v>
      </c>
      <c r="W180" s="11" t="n">
        <f aca="false">R180 *U180</f>
        <v>6.75</v>
      </c>
      <c r="X180" s="13" t="n">
        <v>0.56</v>
      </c>
      <c r="Y180" s="13" t="n">
        <v>0.07</v>
      </c>
      <c r="Z180" s="13" t="n">
        <f aca="false">Y180*SQRT(AA180)</f>
        <v>0.14</v>
      </c>
      <c r="AA180" s="11" t="n">
        <v>4</v>
      </c>
      <c r="AB180" s="13" t="n">
        <v>0.56</v>
      </c>
      <c r="AC180" s="13" t="n">
        <v>0.05</v>
      </c>
      <c r="AD180" s="13" t="n">
        <f aca="false">AC180*SQRT(AE180)</f>
        <v>0.1</v>
      </c>
      <c r="AE180" s="11" t="n">
        <v>4</v>
      </c>
      <c r="AF180" s="11" t="n">
        <f aca="false">LN(AB180/X180)</f>
        <v>0</v>
      </c>
      <c r="AG180" s="11" t="n">
        <f aca="false">((AD180)^2/((AB180)^2 * AE180)) + ((Z180)^2/((X180)^2 * AA180))</f>
        <v>0.0235969387755102</v>
      </c>
      <c r="AH180" s="11" t="n">
        <f aca="false">1/AG180</f>
        <v>42.3783783783784</v>
      </c>
      <c r="AI180" s="11" t="n">
        <f aca="false">AH180/44</f>
        <v>0.963144963144963</v>
      </c>
      <c r="AJ180" s="11" t="n">
        <f aca="false">AI180*AF180</f>
        <v>0</v>
      </c>
      <c r="AK180" s="11" t="s">
        <v>392</v>
      </c>
      <c r="AL180" s="11" t="s">
        <v>467</v>
      </c>
      <c r="AM180" s="11" t="s">
        <v>390</v>
      </c>
      <c r="AN180" s="11" t="s">
        <v>58</v>
      </c>
      <c r="AO180" s="11" t="s">
        <v>141</v>
      </c>
      <c r="AP180" s="11" t="s">
        <v>108</v>
      </c>
      <c r="AQ180" s="11" t="s">
        <v>275</v>
      </c>
    </row>
    <row r="181" customFormat="false" ht="13.8" hidden="false" customHeight="false" outlineLevel="0" collapsed="false">
      <c r="A181" s="11" t="s">
        <v>271</v>
      </c>
      <c r="B181" s="11" t="n">
        <v>27</v>
      </c>
      <c r="C181" s="11" t="s">
        <v>272</v>
      </c>
      <c r="D181" s="11" t="n">
        <v>2014</v>
      </c>
      <c r="E181" s="11" t="s">
        <v>267</v>
      </c>
      <c r="F181" s="11" t="s">
        <v>83</v>
      </c>
      <c r="G181" s="1" t="n">
        <v>9.6</v>
      </c>
      <c r="H181" s="1" t="n">
        <v>1280</v>
      </c>
      <c r="I181" s="11" t="n">
        <f aca="false">(G181+10) / (H181/1000)</f>
        <v>15.3125</v>
      </c>
      <c r="J181" s="11" t="n">
        <v>5.1</v>
      </c>
      <c r="K181" s="1" t="s">
        <v>102</v>
      </c>
      <c r="L181" s="11" t="s">
        <v>89</v>
      </c>
      <c r="M181" s="11" t="s">
        <v>273</v>
      </c>
      <c r="N181" s="11" t="s">
        <v>50</v>
      </c>
      <c r="O181" s="11" t="s">
        <v>77</v>
      </c>
      <c r="P181" s="11" t="s">
        <v>91</v>
      </c>
      <c r="Q181" s="11" t="s">
        <v>52</v>
      </c>
      <c r="R181" s="11" t="n">
        <v>3</v>
      </c>
      <c r="S181" s="11" t="str">
        <f aca="false">IF(R181&gt;=2,"&gt; 2","&lt; 2")</f>
        <v>&gt; 2</v>
      </c>
      <c r="T181" s="12" t="n">
        <v>40299</v>
      </c>
      <c r="U181" s="29" t="n">
        <v>2.25</v>
      </c>
      <c r="V181" s="11" t="s">
        <v>106</v>
      </c>
      <c r="W181" s="11" t="n">
        <f aca="false">R181 *U181</f>
        <v>6.75</v>
      </c>
      <c r="X181" s="13" t="n">
        <v>0.45</v>
      </c>
      <c r="Y181" s="13" t="n">
        <v>0.06</v>
      </c>
      <c r="Z181" s="13" t="n">
        <f aca="false">Y181*SQRT(AA181)</f>
        <v>0.12</v>
      </c>
      <c r="AA181" s="11" t="n">
        <v>4</v>
      </c>
      <c r="AB181" s="13" t="n">
        <v>0.56</v>
      </c>
      <c r="AC181" s="13" t="n">
        <v>0.13</v>
      </c>
      <c r="AD181" s="13" t="n">
        <f aca="false">AC181*SQRT(AE181)</f>
        <v>0.26</v>
      </c>
      <c r="AE181" s="11" t="n">
        <v>4</v>
      </c>
      <c r="AF181" s="11" t="n">
        <f aca="false">LN(AB181/X181)</f>
        <v>0.218689200964829</v>
      </c>
      <c r="AG181" s="11" t="n">
        <f aca="false">((AD181)^2/((AB181)^2 * AE181)) + ((Z181)^2/((X181)^2 * AA181))</f>
        <v>0.0716680839002268</v>
      </c>
      <c r="AH181" s="11" t="n">
        <f aca="false">1/AG181</f>
        <v>13.9532124424054</v>
      </c>
      <c r="AI181" s="11" t="n">
        <f aca="false">AH181/44</f>
        <v>0.317118464600123</v>
      </c>
      <c r="AJ181" s="11" t="n">
        <f aca="false">AI181*AF181</f>
        <v>0.0693503836345943</v>
      </c>
      <c r="AK181" s="11" t="s">
        <v>392</v>
      </c>
      <c r="AL181" s="11" t="s">
        <v>467</v>
      </c>
      <c r="AM181" s="11" t="s">
        <v>390</v>
      </c>
      <c r="AN181" s="11" t="s">
        <v>58</v>
      </c>
      <c r="AO181" s="11" t="s">
        <v>141</v>
      </c>
      <c r="AP181" s="11" t="s">
        <v>108</v>
      </c>
      <c r="AQ181" s="11" t="s">
        <v>275</v>
      </c>
    </row>
    <row r="182" customFormat="false" ht="13.8" hidden="false" customHeight="false" outlineLevel="0" collapsed="false">
      <c r="A182" s="11" t="s">
        <v>271</v>
      </c>
      <c r="B182" s="11" t="n">
        <v>27</v>
      </c>
      <c r="C182" s="11" t="s">
        <v>272</v>
      </c>
      <c r="D182" s="11" t="n">
        <v>2014</v>
      </c>
      <c r="E182" s="11" t="s">
        <v>267</v>
      </c>
      <c r="F182" s="11" t="s">
        <v>46</v>
      </c>
      <c r="G182" s="1" t="n">
        <v>9.6</v>
      </c>
      <c r="H182" s="1" t="n">
        <v>1280</v>
      </c>
      <c r="I182" s="11" t="n">
        <f aca="false">(G182+10) / (H182/1000)</f>
        <v>15.3125</v>
      </c>
      <c r="J182" s="11" t="n">
        <v>5.1</v>
      </c>
      <c r="K182" s="1" t="s">
        <v>102</v>
      </c>
      <c r="L182" s="11" t="s">
        <v>89</v>
      </c>
      <c r="M182" s="11" t="s">
        <v>273</v>
      </c>
      <c r="N182" s="11" t="s">
        <v>50</v>
      </c>
      <c r="O182" s="11" t="s">
        <v>77</v>
      </c>
      <c r="P182" s="11" t="s">
        <v>91</v>
      </c>
      <c r="Q182" s="11" t="s">
        <v>52</v>
      </c>
      <c r="R182" s="11" t="n">
        <v>3</v>
      </c>
      <c r="S182" s="11" t="str">
        <f aca="false">IF(R182&gt;=2,"&gt; 2","&lt; 2")</f>
        <v>&gt; 2</v>
      </c>
      <c r="T182" s="12" t="n">
        <v>40330</v>
      </c>
      <c r="U182" s="29" t="n">
        <v>2.25</v>
      </c>
      <c r="V182" s="11" t="s">
        <v>106</v>
      </c>
      <c r="W182" s="11" t="n">
        <f aca="false">R182 *U182</f>
        <v>6.75</v>
      </c>
      <c r="X182" s="13" t="n">
        <v>0.23</v>
      </c>
      <c r="Y182" s="13" t="n">
        <v>0.12</v>
      </c>
      <c r="Z182" s="13" t="n">
        <f aca="false">Y182*SQRT(AA182)</f>
        <v>0.24</v>
      </c>
      <c r="AA182" s="11" t="n">
        <v>4</v>
      </c>
      <c r="AB182" s="13" t="n">
        <v>0.29</v>
      </c>
      <c r="AC182" s="13" t="n">
        <v>0.08</v>
      </c>
      <c r="AD182" s="13" t="n">
        <f aca="false">AC182*SQRT(AE182)</f>
        <v>0.16</v>
      </c>
      <c r="AE182" s="11" t="n">
        <v>4</v>
      </c>
      <c r="AF182" s="11" t="n">
        <f aca="false">LN(AB182/X182)</f>
        <v>0.231801614057324</v>
      </c>
      <c r="AG182" s="11" t="n">
        <f aca="false">((AD182)^2/((AB182)^2 * AE182)) + ((Z182)^2/((X182)^2 * AA182))</f>
        <v>0.348311601320779</v>
      </c>
      <c r="AH182" s="11" t="n">
        <f aca="false">1/AG182</f>
        <v>2.87099251419721</v>
      </c>
      <c r="AI182" s="11" t="n">
        <f aca="false">AH182/44</f>
        <v>0.0652498298681184</v>
      </c>
      <c r="AJ182" s="11" t="n">
        <f aca="false">AI182*AF182</f>
        <v>0.0151250158803956</v>
      </c>
      <c r="AK182" s="11" t="s">
        <v>392</v>
      </c>
      <c r="AL182" s="11" t="s">
        <v>467</v>
      </c>
      <c r="AM182" s="11" t="s">
        <v>390</v>
      </c>
      <c r="AN182" s="11" t="s">
        <v>58</v>
      </c>
      <c r="AO182" s="11" t="s">
        <v>141</v>
      </c>
      <c r="AP182" s="11" t="s">
        <v>108</v>
      </c>
      <c r="AQ182" s="11" t="s">
        <v>275</v>
      </c>
    </row>
    <row r="183" customFormat="false" ht="13.8" hidden="false" customHeight="false" outlineLevel="0" collapsed="false">
      <c r="A183" s="11" t="s">
        <v>271</v>
      </c>
      <c r="B183" s="11" t="n">
        <v>27</v>
      </c>
      <c r="C183" s="11" t="s">
        <v>272</v>
      </c>
      <c r="D183" s="11" t="n">
        <v>2014</v>
      </c>
      <c r="E183" s="11" t="s">
        <v>267</v>
      </c>
      <c r="F183" s="11" t="s">
        <v>83</v>
      </c>
      <c r="G183" s="1" t="n">
        <v>9.6</v>
      </c>
      <c r="H183" s="1" t="n">
        <v>1280</v>
      </c>
      <c r="I183" s="11" t="n">
        <f aca="false">(G183+10) / (H183/1000)</f>
        <v>15.3125</v>
      </c>
      <c r="J183" s="11" t="n">
        <v>5.1</v>
      </c>
      <c r="K183" s="1" t="s">
        <v>102</v>
      </c>
      <c r="L183" s="11" t="s">
        <v>89</v>
      </c>
      <c r="M183" s="11" t="s">
        <v>273</v>
      </c>
      <c r="N183" s="11" t="s">
        <v>50</v>
      </c>
      <c r="O183" s="11" t="s">
        <v>77</v>
      </c>
      <c r="P183" s="11" t="s">
        <v>91</v>
      </c>
      <c r="Q183" s="11" t="s">
        <v>52</v>
      </c>
      <c r="R183" s="11" t="n">
        <v>3</v>
      </c>
      <c r="S183" s="11" t="str">
        <f aca="false">IF(R183&gt;=2,"&gt; 2","&lt; 2")</f>
        <v>&gt; 2</v>
      </c>
      <c r="T183" s="12" t="n">
        <v>40330</v>
      </c>
      <c r="U183" s="29" t="n">
        <v>2.25</v>
      </c>
      <c r="V183" s="11" t="s">
        <v>106</v>
      </c>
      <c r="W183" s="11" t="n">
        <f aca="false">R183 *U183</f>
        <v>6.75</v>
      </c>
      <c r="X183" s="13" t="n">
        <v>0.17</v>
      </c>
      <c r="Y183" s="13" t="n">
        <v>0.1</v>
      </c>
      <c r="Z183" s="13" t="n">
        <f aca="false">Y183*SQRT(AA183)</f>
        <v>0.2</v>
      </c>
      <c r="AA183" s="11" t="n">
        <v>4</v>
      </c>
      <c r="AB183" s="13" t="n">
        <v>0.31</v>
      </c>
      <c r="AC183" s="13" t="n">
        <v>0.08</v>
      </c>
      <c r="AD183" s="13" t="n">
        <f aca="false">AC183*SQRT(AE183)</f>
        <v>0.16</v>
      </c>
      <c r="AE183" s="11" t="n">
        <v>4</v>
      </c>
      <c r="AF183" s="11" t="n">
        <f aca="false">LN(AB183/X183)</f>
        <v>0.60077386042893</v>
      </c>
      <c r="AG183" s="11" t="n">
        <f aca="false">((AD183)^2/((AB183)^2 * AE183)) + ((Z183)^2/((X183)^2 * AA183))</f>
        <v>0.412618055730586</v>
      </c>
      <c r="AH183" s="11" t="n">
        <f aca="false">1/AG183</f>
        <v>2.42354881496737</v>
      </c>
      <c r="AI183" s="11" t="n">
        <f aca="false">AH183/44</f>
        <v>0.0550806548856219</v>
      </c>
      <c r="AJ183" s="11" t="n">
        <f aca="false">AI183*AF183</f>
        <v>0.0330910176705887</v>
      </c>
      <c r="AK183" s="11" t="s">
        <v>392</v>
      </c>
      <c r="AL183" s="11" t="s">
        <v>467</v>
      </c>
      <c r="AM183" s="11" t="s">
        <v>390</v>
      </c>
      <c r="AN183" s="11" t="s">
        <v>58</v>
      </c>
      <c r="AO183" s="11" t="s">
        <v>141</v>
      </c>
      <c r="AP183" s="11" t="s">
        <v>108</v>
      </c>
      <c r="AQ183" s="11" t="s">
        <v>275</v>
      </c>
    </row>
    <row r="184" customFormat="false" ht="13.8" hidden="false" customHeight="false" outlineLevel="0" collapsed="false">
      <c r="A184" s="11" t="s">
        <v>271</v>
      </c>
      <c r="B184" s="11" t="n">
        <v>27</v>
      </c>
      <c r="C184" s="11" t="s">
        <v>272</v>
      </c>
      <c r="D184" s="11" t="n">
        <v>2014</v>
      </c>
      <c r="E184" s="11" t="s">
        <v>267</v>
      </c>
      <c r="F184" s="11" t="s">
        <v>46</v>
      </c>
      <c r="G184" s="1" t="n">
        <v>9.6</v>
      </c>
      <c r="H184" s="1" t="n">
        <v>1280</v>
      </c>
      <c r="I184" s="11" t="n">
        <f aca="false">(G184+10) / (H184/1000)</f>
        <v>15.3125</v>
      </c>
      <c r="J184" s="11" t="n">
        <v>5.1</v>
      </c>
      <c r="K184" s="1" t="s">
        <v>102</v>
      </c>
      <c r="L184" s="11" t="s">
        <v>89</v>
      </c>
      <c r="M184" s="11" t="s">
        <v>273</v>
      </c>
      <c r="N184" s="11" t="s">
        <v>50</v>
      </c>
      <c r="O184" s="11" t="s">
        <v>77</v>
      </c>
      <c r="P184" s="11" t="s">
        <v>91</v>
      </c>
      <c r="Q184" s="11" t="s">
        <v>52</v>
      </c>
      <c r="R184" s="11" t="n">
        <v>3</v>
      </c>
      <c r="S184" s="11" t="str">
        <f aca="false">IF(R184&gt;=2,"&gt; 2","&lt; 2")</f>
        <v>&gt; 2</v>
      </c>
      <c r="T184" s="12" t="n">
        <v>40360</v>
      </c>
      <c r="U184" s="29" t="n">
        <v>2.25</v>
      </c>
      <c r="V184" s="11" t="s">
        <v>106</v>
      </c>
      <c r="W184" s="11" t="n">
        <f aca="false">R184 *U184</f>
        <v>6.75</v>
      </c>
      <c r="X184" s="13" t="n">
        <v>0.14</v>
      </c>
      <c r="Y184" s="13" t="n">
        <v>0.08</v>
      </c>
      <c r="Z184" s="13" t="n">
        <f aca="false">Y184*SQRT(AA184)</f>
        <v>0.16</v>
      </c>
      <c r="AA184" s="11" t="n">
        <v>4</v>
      </c>
      <c r="AB184" s="13" t="n">
        <v>0.3</v>
      </c>
      <c r="AC184" s="13" t="n">
        <v>0.03</v>
      </c>
      <c r="AD184" s="13" t="n">
        <f aca="false">AC184*SQRT(AE184)</f>
        <v>0.06</v>
      </c>
      <c r="AE184" s="11" t="n">
        <v>4</v>
      </c>
      <c r="AF184" s="11" t="n">
        <f aca="false">LN(AB184/X184)</f>
        <v>0.762140052046897</v>
      </c>
      <c r="AG184" s="11" t="n">
        <f aca="false">((AD184)^2/((AB184)^2 * AE184)) + ((Z184)^2/((X184)^2 * AA184))</f>
        <v>0.336530612244898</v>
      </c>
      <c r="AH184" s="11" t="n">
        <f aca="false">1/AG184</f>
        <v>2.97149787750152</v>
      </c>
      <c r="AI184" s="11" t="n">
        <f aca="false">AH184/44</f>
        <v>0.067534042670489</v>
      </c>
      <c r="AJ184" s="11" t="n">
        <f aca="false">AI184*AF184</f>
        <v>0.0514703987958239</v>
      </c>
      <c r="AK184" s="11" t="s">
        <v>392</v>
      </c>
      <c r="AL184" s="11" t="s">
        <v>467</v>
      </c>
      <c r="AM184" s="11" t="s">
        <v>390</v>
      </c>
      <c r="AN184" s="11" t="s">
        <v>58</v>
      </c>
      <c r="AO184" s="11" t="s">
        <v>141</v>
      </c>
      <c r="AP184" s="11" t="s">
        <v>108</v>
      </c>
      <c r="AQ184" s="11" t="s">
        <v>275</v>
      </c>
    </row>
    <row r="185" customFormat="false" ht="13.8" hidden="false" customHeight="false" outlineLevel="0" collapsed="false">
      <c r="A185" s="11" t="s">
        <v>271</v>
      </c>
      <c r="B185" s="11" t="n">
        <v>27</v>
      </c>
      <c r="C185" s="11" t="s">
        <v>272</v>
      </c>
      <c r="D185" s="11" t="n">
        <v>2014</v>
      </c>
      <c r="E185" s="11" t="s">
        <v>267</v>
      </c>
      <c r="F185" s="11" t="s">
        <v>83</v>
      </c>
      <c r="G185" s="1" t="n">
        <v>9.6</v>
      </c>
      <c r="H185" s="1" t="n">
        <v>1280</v>
      </c>
      <c r="I185" s="11" t="n">
        <f aca="false">(G185+10) / (H185/1000)</f>
        <v>15.3125</v>
      </c>
      <c r="J185" s="11" t="n">
        <v>5.1</v>
      </c>
      <c r="K185" s="1" t="s">
        <v>102</v>
      </c>
      <c r="L185" s="11" t="s">
        <v>89</v>
      </c>
      <c r="M185" s="11" t="s">
        <v>273</v>
      </c>
      <c r="N185" s="11" t="s">
        <v>50</v>
      </c>
      <c r="O185" s="11" t="s">
        <v>77</v>
      </c>
      <c r="P185" s="11" t="s">
        <v>91</v>
      </c>
      <c r="Q185" s="11" t="s">
        <v>52</v>
      </c>
      <c r="R185" s="11" t="n">
        <v>3</v>
      </c>
      <c r="S185" s="11" t="str">
        <f aca="false">IF(R185&gt;=2,"&gt; 2","&lt; 2")</f>
        <v>&gt; 2</v>
      </c>
      <c r="T185" s="12" t="n">
        <v>40360</v>
      </c>
      <c r="U185" s="29" t="n">
        <v>2.25</v>
      </c>
      <c r="V185" s="11" t="s">
        <v>106</v>
      </c>
      <c r="W185" s="11" t="n">
        <f aca="false">R185 *U185</f>
        <v>6.75</v>
      </c>
      <c r="X185" s="13" t="n">
        <v>0.15</v>
      </c>
      <c r="Y185" s="13" t="n">
        <v>0.09</v>
      </c>
      <c r="Z185" s="13" t="n">
        <f aca="false">Y185*SQRT(AA185)</f>
        <v>0.18</v>
      </c>
      <c r="AA185" s="11" t="n">
        <v>4</v>
      </c>
      <c r="AB185" s="13" t="n">
        <v>0.29</v>
      </c>
      <c r="AC185" s="13" t="n">
        <v>0.09</v>
      </c>
      <c r="AD185" s="13" t="n">
        <f aca="false">AC185*SQRT(AE185)</f>
        <v>0.18</v>
      </c>
      <c r="AE185" s="11" t="n">
        <v>4</v>
      </c>
      <c r="AF185" s="11" t="n">
        <f aca="false">LN(AB185/X185)</f>
        <v>0.659245628884264</v>
      </c>
      <c r="AG185" s="11" t="n">
        <f aca="false">((AD185)^2/((AB185)^2 * AE185)) + ((Z185)^2/((X185)^2 * AA185))</f>
        <v>0.456313912009512</v>
      </c>
      <c r="AH185" s="11" t="n">
        <f aca="false">1/AG185</f>
        <v>2.1914738378153</v>
      </c>
      <c r="AI185" s="11" t="n">
        <f aca="false">AH185/44</f>
        <v>0.0498062235867114</v>
      </c>
      <c r="AJ185" s="11" t="n">
        <f aca="false">AI185*AF185</f>
        <v>0.0328345351907718</v>
      </c>
      <c r="AK185" s="11" t="s">
        <v>392</v>
      </c>
      <c r="AL185" s="11" t="s">
        <v>467</v>
      </c>
      <c r="AM185" s="11" t="s">
        <v>390</v>
      </c>
      <c r="AN185" s="11" t="s">
        <v>58</v>
      </c>
      <c r="AO185" s="11" t="s">
        <v>141</v>
      </c>
      <c r="AP185" s="11" t="s">
        <v>108</v>
      </c>
      <c r="AQ185" s="11" t="s">
        <v>275</v>
      </c>
    </row>
    <row r="186" customFormat="false" ht="13.8" hidden="false" customHeight="false" outlineLevel="0" collapsed="false">
      <c r="A186" s="11" t="s">
        <v>271</v>
      </c>
      <c r="B186" s="11" t="n">
        <v>27</v>
      </c>
      <c r="C186" s="11" t="s">
        <v>272</v>
      </c>
      <c r="D186" s="11" t="n">
        <v>2014</v>
      </c>
      <c r="E186" s="11" t="s">
        <v>267</v>
      </c>
      <c r="F186" s="11" t="s">
        <v>46</v>
      </c>
      <c r="G186" s="1" t="n">
        <v>9.6</v>
      </c>
      <c r="H186" s="1" t="n">
        <v>1280</v>
      </c>
      <c r="I186" s="11" t="n">
        <f aca="false">(G186+10) / (H186/1000)</f>
        <v>15.3125</v>
      </c>
      <c r="J186" s="11" t="n">
        <v>5.1</v>
      </c>
      <c r="K186" s="1" t="s">
        <v>102</v>
      </c>
      <c r="L186" s="11" t="s">
        <v>89</v>
      </c>
      <c r="M186" s="11" t="s">
        <v>273</v>
      </c>
      <c r="N186" s="11" t="s">
        <v>50</v>
      </c>
      <c r="O186" s="11" t="s">
        <v>77</v>
      </c>
      <c r="P186" s="11" t="s">
        <v>91</v>
      </c>
      <c r="Q186" s="11" t="s">
        <v>52</v>
      </c>
      <c r="R186" s="11" t="n">
        <v>3</v>
      </c>
      <c r="S186" s="11" t="str">
        <f aca="false">IF(R186&gt;=2,"&gt; 2","&lt; 2")</f>
        <v>&gt; 2</v>
      </c>
      <c r="T186" s="12" t="n">
        <v>40391</v>
      </c>
      <c r="U186" s="29" t="n">
        <v>2.25</v>
      </c>
      <c r="V186" s="11" t="s">
        <v>106</v>
      </c>
      <c r="W186" s="11" t="n">
        <f aca="false">R186 *U186</f>
        <v>6.75</v>
      </c>
      <c r="X186" s="13" t="n">
        <v>0.23</v>
      </c>
      <c r="Y186" s="13" t="n">
        <v>0.11</v>
      </c>
      <c r="Z186" s="13" t="n">
        <f aca="false">Y186*SQRT(AA186)</f>
        <v>0.22</v>
      </c>
      <c r="AA186" s="11" t="n">
        <v>4</v>
      </c>
      <c r="AB186" s="13" t="n">
        <v>0.32</v>
      </c>
      <c r="AC186" s="13" t="n">
        <v>0.03</v>
      </c>
      <c r="AD186" s="13" t="n">
        <f aca="false">AC186*SQRT(AE186)</f>
        <v>0.06</v>
      </c>
      <c r="AE186" s="11" t="n">
        <v>4</v>
      </c>
      <c r="AF186" s="11" t="n">
        <f aca="false">LN(AB186/X186)</f>
        <v>0.330241686870577</v>
      </c>
      <c r="AG186" s="11" t="n">
        <f aca="false">((AD186)^2/((AB186)^2 * AE186)) + ((Z186)^2/((X186)^2 * AA186))</f>
        <v>0.237522521857278</v>
      </c>
      <c r="AH186" s="11" t="n">
        <f aca="false">1/AG186</f>
        <v>4.2101270741849</v>
      </c>
      <c r="AI186" s="11" t="n">
        <f aca="false">AH186/44</f>
        <v>0.0956847062314749</v>
      </c>
      <c r="AJ186" s="11" t="n">
        <f aca="false">AI186*AF186</f>
        <v>0.0315990787935979</v>
      </c>
      <c r="AK186" s="11" t="s">
        <v>392</v>
      </c>
      <c r="AL186" s="11" t="s">
        <v>467</v>
      </c>
      <c r="AM186" s="11" t="s">
        <v>390</v>
      </c>
      <c r="AN186" s="11" t="s">
        <v>58</v>
      </c>
      <c r="AO186" s="11" t="s">
        <v>141</v>
      </c>
      <c r="AP186" s="11" t="s">
        <v>108</v>
      </c>
      <c r="AQ186" s="11" t="s">
        <v>275</v>
      </c>
    </row>
    <row r="187" customFormat="false" ht="13.8" hidden="false" customHeight="false" outlineLevel="0" collapsed="false">
      <c r="A187" s="11" t="s">
        <v>271</v>
      </c>
      <c r="B187" s="11" t="n">
        <v>27</v>
      </c>
      <c r="C187" s="11" t="s">
        <v>272</v>
      </c>
      <c r="D187" s="11" t="n">
        <v>2014</v>
      </c>
      <c r="E187" s="11" t="s">
        <v>267</v>
      </c>
      <c r="F187" s="11" t="s">
        <v>83</v>
      </c>
      <c r="G187" s="1" t="n">
        <v>9.6</v>
      </c>
      <c r="H187" s="1" t="n">
        <v>1280</v>
      </c>
      <c r="I187" s="11" t="n">
        <f aca="false">(G187+10) / (H187/1000)</f>
        <v>15.3125</v>
      </c>
      <c r="J187" s="11" t="n">
        <v>5.1</v>
      </c>
      <c r="K187" s="1" t="s">
        <v>102</v>
      </c>
      <c r="L187" s="11" t="s">
        <v>89</v>
      </c>
      <c r="M187" s="11" t="s">
        <v>273</v>
      </c>
      <c r="N187" s="11" t="s">
        <v>50</v>
      </c>
      <c r="O187" s="11" t="s">
        <v>77</v>
      </c>
      <c r="P187" s="11" t="s">
        <v>91</v>
      </c>
      <c r="Q187" s="11" t="s">
        <v>52</v>
      </c>
      <c r="R187" s="11" t="n">
        <v>3</v>
      </c>
      <c r="S187" s="11" t="str">
        <f aca="false">IF(R187&gt;=2,"&gt; 2","&lt; 2")</f>
        <v>&gt; 2</v>
      </c>
      <c r="T187" s="12" t="n">
        <v>40391</v>
      </c>
      <c r="U187" s="29" t="n">
        <v>2.25</v>
      </c>
      <c r="V187" s="11" t="s">
        <v>106</v>
      </c>
      <c r="W187" s="11" t="n">
        <f aca="false">R187 *U187</f>
        <v>6.75</v>
      </c>
      <c r="X187" s="13" t="n">
        <v>0.14</v>
      </c>
      <c r="Y187" s="13" t="n">
        <v>0.09</v>
      </c>
      <c r="Z187" s="13" t="n">
        <f aca="false">Y187*SQRT(AA187)</f>
        <v>0.18</v>
      </c>
      <c r="AA187" s="11" t="n">
        <v>4</v>
      </c>
      <c r="AB187" s="13" t="n">
        <v>0.3</v>
      </c>
      <c r="AC187" s="13" t="n">
        <v>0.09</v>
      </c>
      <c r="AD187" s="13" t="n">
        <f aca="false">AC187*SQRT(AE187)</f>
        <v>0.18</v>
      </c>
      <c r="AE187" s="11" t="n">
        <v>4</v>
      </c>
      <c r="AF187" s="11" t="n">
        <f aca="false">LN(AB187/X187)</f>
        <v>0.762140052046897</v>
      </c>
      <c r="AG187" s="11" t="n">
        <f aca="false">((AD187)^2/((AB187)^2 * AE187)) + ((Z187)^2/((X187)^2 * AA187))</f>
        <v>0.503265306122449</v>
      </c>
      <c r="AH187" s="11" t="n">
        <f aca="false">1/AG187</f>
        <v>1.98702351987024</v>
      </c>
      <c r="AI187" s="11" t="n">
        <f aca="false">AH187/44</f>
        <v>0.0451596254515963</v>
      </c>
      <c r="AJ187" s="11" t="n">
        <f aca="false">AI187*AF187</f>
        <v>0.034417959292098</v>
      </c>
      <c r="AK187" s="11" t="s">
        <v>392</v>
      </c>
      <c r="AL187" s="11" t="s">
        <v>467</v>
      </c>
      <c r="AM187" s="11" t="s">
        <v>390</v>
      </c>
      <c r="AN187" s="11" t="s">
        <v>58</v>
      </c>
      <c r="AO187" s="11" t="s">
        <v>141</v>
      </c>
      <c r="AP187" s="11" t="s">
        <v>108</v>
      </c>
      <c r="AQ187" s="11" t="s">
        <v>275</v>
      </c>
    </row>
    <row r="188" customFormat="false" ht="13.8" hidden="false" customHeight="false" outlineLevel="0" collapsed="false">
      <c r="A188" s="11" t="s">
        <v>271</v>
      </c>
      <c r="B188" s="11" t="n">
        <v>27</v>
      </c>
      <c r="C188" s="11" t="s">
        <v>272</v>
      </c>
      <c r="D188" s="11" t="n">
        <v>2014</v>
      </c>
      <c r="E188" s="11" t="s">
        <v>267</v>
      </c>
      <c r="F188" s="11" t="s">
        <v>46</v>
      </c>
      <c r="G188" s="1" t="n">
        <v>9.6</v>
      </c>
      <c r="H188" s="1" t="n">
        <v>1280</v>
      </c>
      <c r="I188" s="11" t="n">
        <f aca="false">(G188+10) / (H188/1000)</f>
        <v>15.3125</v>
      </c>
      <c r="J188" s="11" t="n">
        <v>5.1</v>
      </c>
      <c r="K188" s="1" t="s">
        <v>102</v>
      </c>
      <c r="L188" s="11" t="s">
        <v>89</v>
      </c>
      <c r="M188" s="11" t="s">
        <v>273</v>
      </c>
      <c r="N188" s="11" t="s">
        <v>50</v>
      </c>
      <c r="O188" s="11" t="s">
        <v>77</v>
      </c>
      <c r="P188" s="11" t="s">
        <v>91</v>
      </c>
      <c r="Q188" s="11" t="s">
        <v>52</v>
      </c>
      <c r="R188" s="11" t="n">
        <v>3</v>
      </c>
      <c r="S188" s="11" t="str">
        <f aca="false">IF(R188&gt;=2,"&gt; 2","&lt; 2")</f>
        <v>&gt; 2</v>
      </c>
      <c r="T188" s="12" t="n">
        <v>40422</v>
      </c>
      <c r="U188" s="29" t="n">
        <v>2.25</v>
      </c>
      <c r="V188" s="11" t="s">
        <v>106</v>
      </c>
      <c r="W188" s="11" t="n">
        <f aca="false">R188 *U188</f>
        <v>6.75</v>
      </c>
      <c r="X188" s="13" t="n">
        <v>0.56</v>
      </c>
      <c r="Y188" s="13" t="n">
        <v>0.13</v>
      </c>
      <c r="Z188" s="13" t="n">
        <f aca="false">Y188*SQRT(AA188)</f>
        <v>0.26</v>
      </c>
      <c r="AA188" s="11" t="n">
        <v>4</v>
      </c>
      <c r="AB188" s="13" t="n">
        <v>0.88</v>
      </c>
      <c r="AC188" s="13" t="n">
        <v>0.16</v>
      </c>
      <c r="AD188" s="13" t="n">
        <f aca="false">AC188*SQRT(AE188)</f>
        <v>0.32</v>
      </c>
      <c r="AE188" s="11" t="n">
        <v>4</v>
      </c>
      <c r="AF188" s="11" t="n">
        <f aca="false">LN(AB188/X188)</f>
        <v>0.451985123743057</v>
      </c>
      <c r="AG188" s="11" t="n">
        <f aca="false">((AD188)^2/((AB188)^2 * AE188)) + ((Z188)^2/((X188)^2 * AA188))</f>
        <v>0.0869481573621184</v>
      </c>
      <c r="AH188" s="11" t="n">
        <f aca="false">1/AG188</f>
        <v>11.5011062952748</v>
      </c>
      <c r="AI188" s="11" t="n">
        <f aca="false">AH188/44</f>
        <v>0.261388779438063</v>
      </c>
      <c r="AJ188" s="11" t="n">
        <f aca="false">AI188*AF188</f>
        <v>0.11814383981936</v>
      </c>
      <c r="AK188" s="11" t="s">
        <v>392</v>
      </c>
      <c r="AL188" s="11" t="s">
        <v>467</v>
      </c>
      <c r="AM188" s="11" t="s">
        <v>390</v>
      </c>
      <c r="AN188" s="11" t="s">
        <v>58</v>
      </c>
      <c r="AO188" s="11" t="s">
        <v>141</v>
      </c>
      <c r="AP188" s="11" t="s">
        <v>108</v>
      </c>
      <c r="AQ188" s="11" t="s">
        <v>275</v>
      </c>
    </row>
    <row r="189" customFormat="false" ht="13.8" hidden="false" customHeight="false" outlineLevel="0" collapsed="false">
      <c r="A189" s="11" t="s">
        <v>271</v>
      </c>
      <c r="B189" s="11" t="n">
        <v>27</v>
      </c>
      <c r="C189" s="11" t="s">
        <v>272</v>
      </c>
      <c r="D189" s="11" t="n">
        <v>2014</v>
      </c>
      <c r="E189" s="11" t="s">
        <v>267</v>
      </c>
      <c r="F189" s="11" t="s">
        <v>83</v>
      </c>
      <c r="G189" s="1" t="n">
        <v>9.6</v>
      </c>
      <c r="H189" s="1" t="n">
        <v>1280</v>
      </c>
      <c r="I189" s="11" t="n">
        <f aca="false">(G189+10) / (H189/1000)</f>
        <v>15.3125</v>
      </c>
      <c r="J189" s="11" t="n">
        <v>5.1</v>
      </c>
      <c r="K189" s="1" t="s">
        <v>102</v>
      </c>
      <c r="L189" s="11" t="s">
        <v>89</v>
      </c>
      <c r="M189" s="11" t="s">
        <v>273</v>
      </c>
      <c r="N189" s="11" t="s">
        <v>50</v>
      </c>
      <c r="O189" s="11" t="s">
        <v>77</v>
      </c>
      <c r="P189" s="11" t="s">
        <v>91</v>
      </c>
      <c r="Q189" s="11" t="s">
        <v>52</v>
      </c>
      <c r="R189" s="11" t="n">
        <v>3</v>
      </c>
      <c r="S189" s="11" t="str">
        <f aca="false">IF(R189&gt;=2,"&gt; 2","&lt; 2")</f>
        <v>&gt; 2</v>
      </c>
      <c r="T189" s="12" t="n">
        <v>40422</v>
      </c>
      <c r="U189" s="29" t="n">
        <v>2.25</v>
      </c>
      <c r="V189" s="11" t="s">
        <v>106</v>
      </c>
      <c r="W189" s="11" t="n">
        <f aca="false">R189 *U189</f>
        <v>6.75</v>
      </c>
      <c r="X189" s="13" t="n">
        <v>0.42</v>
      </c>
      <c r="Y189" s="13" t="n">
        <v>0.07</v>
      </c>
      <c r="Z189" s="13" t="n">
        <f aca="false">Y189*SQRT(AA189)</f>
        <v>0.14</v>
      </c>
      <c r="AA189" s="11" t="n">
        <v>4</v>
      </c>
      <c r="AB189" s="13" t="n">
        <v>0.66</v>
      </c>
      <c r="AC189" s="13" t="n">
        <v>0.14</v>
      </c>
      <c r="AD189" s="13" t="n">
        <f aca="false">AC189*SQRT(AE189)</f>
        <v>0.28</v>
      </c>
      <c r="AE189" s="11" t="n">
        <v>4</v>
      </c>
      <c r="AF189" s="11" t="n">
        <f aca="false">LN(AB189/X189)</f>
        <v>0.451985123743057</v>
      </c>
      <c r="AG189" s="11" t="n">
        <f aca="false">((AD189)^2/((AB189)^2 * AE189)) + ((Z189)^2/((X189)^2 * AA189))</f>
        <v>0.0727731864095501</v>
      </c>
      <c r="AH189" s="11" t="n">
        <f aca="false">1/AG189</f>
        <v>13.7413249211356</v>
      </c>
      <c r="AI189" s="11" t="n">
        <f aca="false">AH189/44</f>
        <v>0.312302839116719</v>
      </c>
      <c r="AJ189" s="11" t="n">
        <f aca="false">AI189*AF189</f>
        <v>0.141156237383478</v>
      </c>
      <c r="AK189" s="11" t="s">
        <v>392</v>
      </c>
      <c r="AL189" s="11" t="s">
        <v>467</v>
      </c>
      <c r="AM189" s="11" t="s">
        <v>390</v>
      </c>
      <c r="AN189" s="11" t="s">
        <v>58</v>
      </c>
      <c r="AO189" s="11" t="s">
        <v>141</v>
      </c>
      <c r="AP189" s="11" t="s">
        <v>108</v>
      </c>
      <c r="AQ189" s="11" t="s">
        <v>275</v>
      </c>
    </row>
    <row r="190" customFormat="false" ht="13.8" hidden="false" customHeight="false" outlineLevel="0" collapsed="false">
      <c r="A190" s="11" t="s">
        <v>271</v>
      </c>
      <c r="B190" s="11" t="n">
        <v>27</v>
      </c>
      <c r="C190" s="11" t="s">
        <v>272</v>
      </c>
      <c r="D190" s="11" t="n">
        <v>2014</v>
      </c>
      <c r="E190" s="11" t="s">
        <v>267</v>
      </c>
      <c r="F190" s="11" t="s">
        <v>46</v>
      </c>
      <c r="G190" s="1" t="n">
        <v>9.6</v>
      </c>
      <c r="H190" s="1" t="n">
        <v>1280</v>
      </c>
      <c r="I190" s="11" t="n">
        <f aca="false">(G190+10) / (H190/1000)</f>
        <v>15.3125</v>
      </c>
      <c r="J190" s="11" t="n">
        <v>5.1</v>
      </c>
      <c r="K190" s="1" t="s">
        <v>102</v>
      </c>
      <c r="L190" s="11" t="s">
        <v>89</v>
      </c>
      <c r="M190" s="11" t="s">
        <v>273</v>
      </c>
      <c r="N190" s="11" t="s">
        <v>50</v>
      </c>
      <c r="O190" s="11" t="s">
        <v>77</v>
      </c>
      <c r="P190" s="11" t="s">
        <v>91</v>
      </c>
      <c r="Q190" s="11" t="s">
        <v>52</v>
      </c>
      <c r="R190" s="11" t="n">
        <v>3</v>
      </c>
      <c r="S190" s="11" t="str">
        <f aca="false">IF(R190&gt;=2,"&gt; 2","&lt; 2")</f>
        <v>&gt; 2</v>
      </c>
      <c r="T190" s="12" t="n">
        <v>40452</v>
      </c>
      <c r="U190" s="29" t="n">
        <v>2.25</v>
      </c>
      <c r="V190" s="11" t="s">
        <v>106</v>
      </c>
      <c r="W190" s="11" t="n">
        <f aca="false">R190 *U190</f>
        <v>6.75</v>
      </c>
      <c r="X190" s="13" t="n">
        <v>0.66</v>
      </c>
      <c r="Y190" s="13" t="n">
        <v>0.12</v>
      </c>
      <c r="Z190" s="13" t="n">
        <f aca="false">Y190*SQRT(AA190)</f>
        <v>0.24</v>
      </c>
      <c r="AA190" s="11" t="n">
        <v>4</v>
      </c>
      <c r="AB190" s="13" t="n">
        <v>1.11</v>
      </c>
      <c r="AC190" s="13" t="n">
        <v>0.08</v>
      </c>
      <c r="AD190" s="13" t="n">
        <f aca="false">AC190*SQRT(AE190)</f>
        <v>0.16</v>
      </c>
      <c r="AE190" s="11" t="n">
        <v>4</v>
      </c>
      <c r="AF190" s="11" t="n">
        <f aca="false">LN(AB190/X190)</f>
        <v>0.519875459285909</v>
      </c>
      <c r="AG190" s="11" t="n">
        <f aca="false">((AD190)^2/((AB190)^2 * AE190)) + ((Z190)^2/((X190)^2 * AA190))</f>
        <v>0.0382522348124314</v>
      </c>
      <c r="AH190" s="11" t="n">
        <f aca="false">1/AG190</f>
        <v>26.1422634495335</v>
      </c>
      <c r="AI190" s="11" t="n">
        <f aca="false">AH190/44</f>
        <v>0.594142351125762</v>
      </c>
      <c r="AJ190" s="11" t="n">
        <f aca="false">AI190*AF190</f>
        <v>0.308880027672715</v>
      </c>
      <c r="AK190" s="11" t="s">
        <v>392</v>
      </c>
      <c r="AL190" s="11" t="s">
        <v>467</v>
      </c>
      <c r="AM190" s="11" t="s">
        <v>390</v>
      </c>
      <c r="AN190" s="11" t="s">
        <v>58</v>
      </c>
      <c r="AO190" s="11" t="s">
        <v>141</v>
      </c>
      <c r="AP190" s="11" t="s">
        <v>108</v>
      </c>
      <c r="AQ190" s="11" t="s">
        <v>275</v>
      </c>
    </row>
    <row r="191" customFormat="false" ht="13.8" hidden="false" customHeight="false" outlineLevel="0" collapsed="false">
      <c r="A191" s="11" t="s">
        <v>271</v>
      </c>
      <c r="B191" s="11" t="n">
        <v>27</v>
      </c>
      <c r="C191" s="11" t="s">
        <v>272</v>
      </c>
      <c r="D191" s="11" t="n">
        <v>2014</v>
      </c>
      <c r="E191" s="11" t="s">
        <v>267</v>
      </c>
      <c r="F191" s="11" t="s">
        <v>83</v>
      </c>
      <c r="G191" s="1" t="n">
        <v>9.6</v>
      </c>
      <c r="H191" s="1" t="n">
        <v>1280</v>
      </c>
      <c r="I191" s="11" t="n">
        <f aca="false">(G191+10) / (H191/1000)</f>
        <v>15.3125</v>
      </c>
      <c r="J191" s="11" t="n">
        <v>5.1</v>
      </c>
      <c r="K191" s="1" t="s">
        <v>102</v>
      </c>
      <c r="L191" s="11" t="s">
        <v>89</v>
      </c>
      <c r="M191" s="11" t="s">
        <v>273</v>
      </c>
      <c r="N191" s="11" t="s">
        <v>50</v>
      </c>
      <c r="O191" s="11" t="s">
        <v>77</v>
      </c>
      <c r="P191" s="11" t="s">
        <v>91</v>
      </c>
      <c r="Q191" s="11" t="s">
        <v>52</v>
      </c>
      <c r="R191" s="11" t="n">
        <v>3</v>
      </c>
      <c r="S191" s="11" t="str">
        <f aca="false">IF(R191&gt;=2,"&gt; 2","&lt; 2")</f>
        <v>&gt; 2</v>
      </c>
      <c r="T191" s="12" t="n">
        <v>40452</v>
      </c>
      <c r="U191" s="29" t="n">
        <v>2.25</v>
      </c>
      <c r="V191" s="11" t="s">
        <v>106</v>
      </c>
      <c r="W191" s="11" t="n">
        <f aca="false">R191 *U191</f>
        <v>6.75</v>
      </c>
      <c r="X191" s="13" t="n">
        <v>0.51</v>
      </c>
      <c r="Y191" s="13" t="n">
        <v>0.08</v>
      </c>
      <c r="Z191" s="13" t="n">
        <f aca="false">Y191*SQRT(AA191)</f>
        <v>0.16</v>
      </c>
      <c r="AA191" s="11" t="n">
        <v>4</v>
      </c>
      <c r="AB191" s="13" t="n">
        <v>0.82</v>
      </c>
      <c r="AC191" s="13" t="n">
        <v>0.19</v>
      </c>
      <c r="AD191" s="13" t="n">
        <f aca="false">AC191*SQRT(AE191)</f>
        <v>0.38</v>
      </c>
      <c r="AE191" s="11" t="n">
        <v>4</v>
      </c>
      <c r="AF191" s="11" t="n">
        <f aca="false">LN(AB191/X191)</f>
        <v>0.474893614539927</v>
      </c>
      <c r="AG191" s="11" t="n">
        <f aca="false">((AD191)^2/((AB191)^2 * AE191)) + ((Z191)^2/((X191)^2 * AA191))</f>
        <v>0.0782942015849393</v>
      </c>
      <c r="AH191" s="11" t="n">
        <f aca="false">1/AG191</f>
        <v>12.7723379223061</v>
      </c>
      <c r="AI191" s="11" t="n">
        <f aca="false">AH191/44</f>
        <v>0.290280407325139</v>
      </c>
      <c r="AJ191" s="11" t="n">
        <f aca="false">AI191*AF191</f>
        <v>0.137852311864758</v>
      </c>
      <c r="AK191" s="11" t="s">
        <v>392</v>
      </c>
      <c r="AL191" s="11" t="s">
        <v>467</v>
      </c>
      <c r="AM191" s="11" t="s">
        <v>390</v>
      </c>
      <c r="AN191" s="11" t="s">
        <v>58</v>
      </c>
      <c r="AO191" s="11" t="s">
        <v>141</v>
      </c>
      <c r="AP191" s="11" t="s">
        <v>108</v>
      </c>
      <c r="AQ191" s="11" t="s">
        <v>275</v>
      </c>
    </row>
    <row r="192" customFormat="false" ht="13.8" hidden="false" customHeight="false" outlineLevel="0" collapsed="false">
      <c r="A192" s="11" t="s">
        <v>271</v>
      </c>
      <c r="B192" s="11" t="n">
        <v>27</v>
      </c>
      <c r="C192" s="11" t="s">
        <v>272</v>
      </c>
      <c r="D192" s="11" t="n">
        <v>2014</v>
      </c>
      <c r="E192" s="11" t="s">
        <v>267</v>
      </c>
      <c r="F192" s="11" t="s">
        <v>46</v>
      </c>
      <c r="G192" s="1" t="n">
        <v>9.6</v>
      </c>
      <c r="H192" s="1" t="n">
        <v>1280</v>
      </c>
      <c r="I192" s="11" t="n">
        <f aca="false">(G192+10) / (H192/1000)</f>
        <v>15.3125</v>
      </c>
      <c r="J192" s="11" t="n">
        <v>5.1</v>
      </c>
      <c r="K192" s="1" t="s">
        <v>102</v>
      </c>
      <c r="L192" s="11" t="s">
        <v>89</v>
      </c>
      <c r="M192" s="11" t="s">
        <v>273</v>
      </c>
      <c r="N192" s="11" t="s">
        <v>50</v>
      </c>
      <c r="O192" s="11" t="s">
        <v>77</v>
      </c>
      <c r="P192" s="11" t="s">
        <v>91</v>
      </c>
      <c r="Q192" s="11" t="s">
        <v>52</v>
      </c>
      <c r="R192" s="11" t="n">
        <v>3</v>
      </c>
      <c r="S192" s="11" t="str">
        <f aca="false">IF(R192&gt;=2,"&gt; 2","&lt; 2")</f>
        <v>&gt; 2</v>
      </c>
      <c r="T192" s="12" t="n">
        <v>40483</v>
      </c>
      <c r="U192" s="29" t="n">
        <v>2.25</v>
      </c>
      <c r="V192" s="11" t="s">
        <v>106</v>
      </c>
      <c r="W192" s="11" t="n">
        <f aca="false">R192 *U192</f>
        <v>6.75</v>
      </c>
      <c r="X192" s="13" t="n">
        <v>0.93</v>
      </c>
      <c r="Y192" s="13" t="n">
        <v>0.17</v>
      </c>
      <c r="Z192" s="13" t="n">
        <f aca="false">Y192*SQRT(AA192)</f>
        <v>0.34</v>
      </c>
      <c r="AA192" s="11" t="n">
        <v>4</v>
      </c>
      <c r="AB192" s="13" t="n">
        <v>1.39</v>
      </c>
      <c r="AC192" s="13" t="n">
        <v>0.15</v>
      </c>
      <c r="AD192" s="13" t="n">
        <f aca="false">AC192*SQRT(AE192)</f>
        <v>0.3</v>
      </c>
      <c r="AE192" s="11" t="n">
        <v>4</v>
      </c>
      <c r="AF192" s="11" t="n">
        <f aca="false">LN(AB192/X192)</f>
        <v>0.401874439977436</v>
      </c>
      <c r="AG192" s="11" t="n">
        <f aca="false">((AD192)^2/((AB192)^2 * AE192)) + ((Z192)^2/((X192)^2 * AA192))</f>
        <v>0.045059627516397</v>
      </c>
      <c r="AH192" s="11" t="n">
        <f aca="false">1/AG192</f>
        <v>22.1928155006631</v>
      </c>
      <c r="AI192" s="11" t="n">
        <f aca="false">AH192/44</f>
        <v>0.504382170469615</v>
      </c>
      <c r="AJ192" s="11" t="n">
        <f aca="false">AI192*AF192</f>
        <v>0.20269830229208</v>
      </c>
      <c r="AK192" s="11" t="s">
        <v>392</v>
      </c>
      <c r="AL192" s="11" t="s">
        <v>467</v>
      </c>
      <c r="AM192" s="11" t="s">
        <v>390</v>
      </c>
      <c r="AN192" s="11" t="s">
        <v>58</v>
      </c>
      <c r="AO192" s="11" t="s">
        <v>141</v>
      </c>
      <c r="AP192" s="11" t="s">
        <v>108</v>
      </c>
      <c r="AQ192" s="11" t="s">
        <v>275</v>
      </c>
    </row>
    <row r="193" customFormat="false" ht="13.8" hidden="false" customHeight="false" outlineLevel="0" collapsed="false">
      <c r="A193" s="11" t="s">
        <v>271</v>
      </c>
      <c r="B193" s="11" t="n">
        <v>27</v>
      </c>
      <c r="C193" s="11" t="s">
        <v>272</v>
      </c>
      <c r="D193" s="11" t="n">
        <v>2014</v>
      </c>
      <c r="E193" s="11" t="s">
        <v>267</v>
      </c>
      <c r="F193" s="11" t="s">
        <v>83</v>
      </c>
      <c r="G193" s="1" t="n">
        <v>9.6</v>
      </c>
      <c r="H193" s="1" t="n">
        <v>1280</v>
      </c>
      <c r="I193" s="11" t="n">
        <f aca="false">(G193+10) / (H193/1000)</f>
        <v>15.3125</v>
      </c>
      <c r="J193" s="11" t="n">
        <v>5.1</v>
      </c>
      <c r="K193" s="1" t="s">
        <v>102</v>
      </c>
      <c r="L193" s="11" t="s">
        <v>89</v>
      </c>
      <c r="M193" s="11" t="s">
        <v>273</v>
      </c>
      <c r="N193" s="11" t="s">
        <v>50</v>
      </c>
      <c r="O193" s="11" t="s">
        <v>77</v>
      </c>
      <c r="P193" s="11" t="s">
        <v>91</v>
      </c>
      <c r="Q193" s="11" t="s">
        <v>52</v>
      </c>
      <c r="R193" s="11" t="n">
        <v>3</v>
      </c>
      <c r="S193" s="11" t="str">
        <f aca="false">IF(R193&gt;=2,"&gt; 2","&lt; 2")</f>
        <v>&gt; 2</v>
      </c>
      <c r="T193" s="12" t="n">
        <v>40483</v>
      </c>
      <c r="U193" s="29" t="n">
        <v>2.25</v>
      </c>
      <c r="V193" s="11" t="s">
        <v>106</v>
      </c>
      <c r="W193" s="11" t="n">
        <f aca="false">R193 *U193</f>
        <v>6.75</v>
      </c>
      <c r="X193" s="13" t="n">
        <v>1.11</v>
      </c>
      <c r="Y193" s="13" t="n">
        <v>0.09</v>
      </c>
      <c r="Z193" s="13" t="n">
        <f aca="false">Y193*SQRT(AA193)</f>
        <v>0.18</v>
      </c>
      <c r="AA193" s="11" t="n">
        <v>4</v>
      </c>
      <c r="AB193" s="13" t="n">
        <v>1.61</v>
      </c>
      <c r="AC193" s="13" t="n">
        <v>0.07</v>
      </c>
      <c r="AD193" s="13" t="n">
        <f aca="false">AC193*SQRT(AE193)</f>
        <v>0.14</v>
      </c>
      <c r="AE193" s="11" t="n">
        <v>4</v>
      </c>
      <c r="AF193" s="11" t="n">
        <f aca="false">LN(AB193/X193)</f>
        <v>0.371874163672129</v>
      </c>
      <c r="AG193" s="11" t="n">
        <f aca="false">((AD193)^2/((AB193)^2 * AE193)) + ((Z193)^2/((X193)^2 * AA193))</f>
        <v>0.00846450087751881</v>
      </c>
      <c r="AH193" s="11" t="n">
        <f aca="false">1/AG193</f>
        <v>118.140456769984</v>
      </c>
      <c r="AI193" s="11" t="n">
        <f aca="false">AH193/44</f>
        <v>2.68501038113599</v>
      </c>
      <c r="AJ193" s="11" t="n">
        <f aca="false">AI193*AF193</f>
        <v>0.998485989935931</v>
      </c>
      <c r="AK193" s="11" t="s">
        <v>392</v>
      </c>
      <c r="AL193" s="11" t="s">
        <v>467</v>
      </c>
      <c r="AM193" s="11" t="s">
        <v>390</v>
      </c>
      <c r="AN193" s="11" t="s">
        <v>58</v>
      </c>
      <c r="AO193" s="11" t="s">
        <v>141</v>
      </c>
      <c r="AP193" s="11" t="s">
        <v>108</v>
      </c>
      <c r="AQ193" s="11" t="s">
        <v>275</v>
      </c>
    </row>
    <row r="194" customFormat="false" ht="13.8" hidden="false" customHeight="false" outlineLevel="0" collapsed="false">
      <c r="A194" s="11" t="s">
        <v>271</v>
      </c>
      <c r="B194" s="11" t="n">
        <v>27</v>
      </c>
      <c r="C194" s="11" t="s">
        <v>272</v>
      </c>
      <c r="D194" s="11" t="n">
        <v>2014</v>
      </c>
      <c r="E194" s="11" t="s">
        <v>267</v>
      </c>
      <c r="F194" s="11" t="s">
        <v>46</v>
      </c>
      <c r="G194" s="1" t="n">
        <v>9.6</v>
      </c>
      <c r="H194" s="1" t="n">
        <v>1280</v>
      </c>
      <c r="I194" s="11" t="n">
        <f aca="false">(G194+10) / (H194/1000)</f>
        <v>15.3125</v>
      </c>
      <c r="J194" s="11" t="n">
        <v>5.1</v>
      </c>
      <c r="K194" s="1" t="s">
        <v>102</v>
      </c>
      <c r="L194" s="11" t="s">
        <v>89</v>
      </c>
      <c r="M194" s="11" t="s">
        <v>273</v>
      </c>
      <c r="N194" s="11" t="s">
        <v>50</v>
      </c>
      <c r="O194" s="11" t="s">
        <v>77</v>
      </c>
      <c r="P194" s="11" t="s">
        <v>91</v>
      </c>
      <c r="Q194" s="11" t="s">
        <v>52</v>
      </c>
      <c r="R194" s="11" t="n">
        <v>3</v>
      </c>
      <c r="S194" s="11" t="str">
        <f aca="false">IF(R194&gt;=2,"&gt; 2","&lt; 2")</f>
        <v>&gt; 2</v>
      </c>
      <c r="T194" s="12" t="n">
        <v>40513</v>
      </c>
      <c r="U194" s="29" t="n">
        <v>2.25</v>
      </c>
      <c r="V194" s="11" t="s">
        <v>106</v>
      </c>
      <c r="W194" s="11" t="n">
        <f aca="false">R194 *U194</f>
        <v>6.75</v>
      </c>
      <c r="X194" s="13" t="n">
        <v>0.93</v>
      </c>
      <c r="Y194" s="13" t="n">
        <v>0.06</v>
      </c>
      <c r="Z194" s="13" t="n">
        <f aca="false">Y194*SQRT(AA194)</f>
        <v>0.12</v>
      </c>
      <c r="AA194" s="11" t="n">
        <v>4</v>
      </c>
      <c r="AB194" s="13" t="n">
        <v>1.1</v>
      </c>
      <c r="AC194" s="13" t="n">
        <v>0.04</v>
      </c>
      <c r="AD194" s="13" t="n">
        <f aca="false">AC194*SQRT(AE194)</f>
        <v>0.08</v>
      </c>
      <c r="AE194" s="11" t="n">
        <v>4</v>
      </c>
      <c r="AF194" s="11" t="n">
        <f aca="false">LN(AB194/X194)</f>
        <v>0.16788087263916</v>
      </c>
      <c r="AG194" s="11" t="n">
        <f aca="false">((AD194)^2/((AB194)^2 * AE194)) + ((Z194)^2/((X194)^2 * AA194))</f>
        <v>0.00548464495489375</v>
      </c>
      <c r="AH194" s="11" t="n">
        <f aca="false">1/AG194</f>
        <v>182.327207727045</v>
      </c>
      <c r="AI194" s="11" t="n">
        <f aca="false">AH194/44</f>
        <v>4.14380017561465</v>
      </c>
      <c r="AJ194" s="11" t="n">
        <f aca="false">AI194*AF194</f>
        <v>0.695664789524492</v>
      </c>
      <c r="AK194" s="11" t="s">
        <v>392</v>
      </c>
      <c r="AL194" s="11" t="s">
        <v>467</v>
      </c>
      <c r="AM194" s="11" t="s">
        <v>390</v>
      </c>
      <c r="AN194" s="11" t="s">
        <v>58</v>
      </c>
      <c r="AO194" s="11" t="s">
        <v>141</v>
      </c>
      <c r="AP194" s="11" t="s">
        <v>108</v>
      </c>
      <c r="AQ194" s="11" t="s">
        <v>275</v>
      </c>
    </row>
    <row r="195" customFormat="false" ht="13.8" hidden="false" customHeight="false" outlineLevel="0" collapsed="false">
      <c r="A195" s="11" t="s">
        <v>271</v>
      </c>
      <c r="B195" s="11" t="n">
        <v>27</v>
      </c>
      <c r="C195" s="11" t="s">
        <v>272</v>
      </c>
      <c r="D195" s="11" t="n">
        <v>2014</v>
      </c>
      <c r="E195" s="11" t="s">
        <v>267</v>
      </c>
      <c r="F195" s="11" t="s">
        <v>83</v>
      </c>
      <c r="G195" s="1" t="n">
        <v>9.6</v>
      </c>
      <c r="H195" s="1" t="n">
        <v>1280</v>
      </c>
      <c r="I195" s="11" t="n">
        <f aca="false">(G195+10) / (H195/1000)</f>
        <v>15.3125</v>
      </c>
      <c r="J195" s="11" t="n">
        <v>5.1</v>
      </c>
      <c r="K195" s="1" t="s">
        <v>102</v>
      </c>
      <c r="L195" s="11" t="s">
        <v>89</v>
      </c>
      <c r="M195" s="11" t="s">
        <v>273</v>
      </c>
      <c r="N195" s="11" t="s">
        <v>50</v>
      </c>
      <c r="O195" s="11" t="s">
        <v>77</v>
      </c>
      <c r="P195" s="11" t="s">
        <v>91</v>
      </c>
      <c r="Q195" s="11" t="s">
        <v>52</v>
      </c>
      <c r="R195" s="11" t="n">
        <v>3</v>
      </c>
      <c r="S195" s="11" t="str">
        <f aca="false">IF(R195&gt;=2,"&gt; 2","&lt; 2")</f>
        <v>&gt; 2</v>
      </c>
      <c r="T195" s="12" t="n">
        <v>40513</v>
      </c>
      <c r="U195" s="29" t="n">
        <v>2.25</v>
      </c>
      <c r="V195" s="11" t="s">
        <v>106</v>
      </c>
      <c r="W195" s="11" t="n">
        <f aca="false">R195 *U195</f>
        <v>6.75</v>
      </c>
      <c r="X195" s="13" t="n">
        <v>0.83</v>
      </c>
      <c r="Y195" s="13" t="n">
        <v>0.15</v>
      </c>
      <c r="Z195" s="13" t="n">
        <f aca="false">Y195*SQRT(AA195)</f>
        <v>0.3</v>
      </c>
      <c r="AA195" s="11" t="n">
        <v>4</v>
      </c>
      <c r="AB195" s="13" t="n">
        <v>1.06</v>
      </c>
      <c r="AC195" s="13" t="n">
        <v>0.08</v>
      </c>
      <c r="AD195" s="13" t="n">
        <f aca="false">AC195*SQRT(AE195)</f>
        <v>0.16</v>
      </c>
      <c r="AE195" s="11" t="n">
        <v>4</v>
      </c>
      <c r="AF195" s="11" t="n">
        <f aca="false">LN(AB195/X195)</f>
        <v>0.244598486315469</v>
      </c>
      <c r="AG195" s="11" t="n">
        <f aca="false">((AD195)^2/((AB195)^2 * AE195)) + ((Z195)^2/((X195)^2 * AA195))</f>
        <v>0.0383567407521631</v>
      </c>
      <c r="AH195" s="11" t="n">
        <f aca="false">1/AG195</f>
        <v>26.0710368084026</v>
      </c>
      <c r="AI195" s="11" t="n">
        <f aca="false">AH195/44</f>
        <v>0.592523563827332</v>
      </c>
      <c r="AJ195" s="11" t="n">
        <f aca="false">AI195*AF195</f>
        <v>0.144930366818413</v>
      </c>
      <c r="AK195" s="11" t="s">
        <v>392</v>
      </c>
      <c r="AL195" s="11" t="s">
        <v>467</v>
      </c>
      <c r="AM195" s="11" t="s">
        <v>390</v>
      </c>
      <c r="AN195" s="11" t="s">
        <v>58</v>
      </c>
      <c r="AO195" s="11" t="s">
        <v>141</v>
      </c>
      <c r="AP195" s="11" t="s">
        <v>108</v>
      </c>
      <c r="AQ195" s="11" t="s">
        <v>275</v>
      </c>
    </row>
    <row r="196" customFormat="false" ht="13.8" hidden="false" customHeight="false" outlineLevel="0" collapsed="false">
      <c r="A196" s="11" t="s">
        <v>271</v>
      </c>
      <c r="B196" s="11" t="n">
        <v>27</v>
      </c>
      <c r="C196" s="11" t="s">
        <v>272</v>
      </c>
      <c r="D196" s="11" t="n">
        <v>2014</v>
      </c>
      <c r="E196" s="11" t="s">
        <v>267</v>
      </c>
      <c r="F196" s="11" t="s">
        <v>46</v>
      </c>
      <c r="G196" s="1" t="n">
        <v>9.6</v>
      </c>
      <c r="H196" s="1" t="n">
        <v>1280</v>
      </c>
      <c r="I196" s="11" t="n">
        <f aca="false">(G196+10) / (H196/1000)</f>
        <v>15.3125</v>
      </c>
      <c r="J196" s="11" t="n">
        <v>5.1</v>
      </c>
      <c r="K196" s="1" t="s">
        <v>102</v>
      </c>
      <c r="L196" s="11" t="s">
        <v>89</v>
      </c>
      <c r="M196" s="11" t="s">
        <v>273</v>
      </c>
      <c r="N196" s="11" t="s">
        <v>50</v>
      </c>
      <c r="O196" s="11" t="s">
        <v>77</v>
      </c>
      <c r="P196" s="11" t="s">
        <v>91</v>
      </c>
      <c r="Q196" s="11" t="s">
        <v>52</v>
      </c>
      <c r="R196" s="11" t="n">
        <v>3</v>
      </c>
      <c r="S196" s="11" t="str">
        <f aca="false">IF(R196&gt;=2,"&gt; 2","&lt; 2")</f>
        <v>&gt; 2</v>
      </c>
      <c r="T196" s="12" t="n">
        <v>40544</v>
      </c>
      <c r="U196" s="29" t="n">
        <v>2.25</v>
      </c>
      <c r="V196" s="11" t="s">
        <v>106</v>
      </c>
      <c r="W196" s="11" t="n">
        <f aca="false">R196 *U196</f>
        <v>6.75</v>
      </c>
      <c r="X196" s="13" t="n">
        <v>0.98</v>
      </c>
      <c r="Y196" s="13" t="n">
        <v>0.15</v>
      </c>
      <c r="Z196" s="13" t="n">
        <f aca="false">Y196*SQRT(AA196)</f>
        <v>0.3</v>
      </c>
      <c r="AA196" s="11" t="n">
        <v>4</v>
      </c>
      <c r="AB196" s="13" t="n">
        <v>1.27</v>
      </c>
      <c r="AC196" s="13" t="n">
        <v>0.12</v>
      </c>
      <c r="AD196" s="13" t="n">
        <f aca="false">AC196*SQRT(AE196)</f>
        <v>0.24</v>
      </c>
      <c r="AE196" s="11" t="n">
        <v>4</v>
      </c>
      <c r="AF196" s="11" t="n">
        <f aca="false">LN(AB196/X196)</f>
        <v>0.259219607788019</v>
      </c>
      <c r="AG196" s="11" t="n">
        <f aca="false">((AD196)^2/((AB196)^2 * AE196)) + ((Z196)^2/((X196)^2 * AA196))</f>
        <v>0.0323557562983514</v>
      </c>
      <c r="AH196" s="11" t="n">
        <f aca="false">1/AG196</f>
        <v>30.9064016547483</v>
      </c>
      <c r="AI196" s="11" t="n">
        <f aca="false">AH196/44</f>
        <v>0.702418219426097</v>
      </c>
      <c r="AJ196" s="11" t="n">
        <f aca="false">AI196*AF196</f>
        <v>0.182080575342792</v>
      </c>
      <c r="AK196" s="11" t="s">
        <v>392</v>
      </c>
      <c r="AL196" s="11" t="s">
        <v>467</v>
      </c>
      <c r="AM196" s="11" t="s">
        <v>390</v>
      </c>
      <c r="AN196" s="11" t="s">
        <v>58</v>
      </c>
      <c r="AO196" s="11" t="s">
        <v>141</v>
      </c>
      <c r="AP196" s="11" t="s">
        <v>108</v>
      </c>
      <c r="AQ196" s="11" t="s">
        <v>275</v>
      </c>
    </row>
    <row r="197" customFormat="false" ht="13.8" hidden="false" customHeight="false" outlineLevel="0" collapsed="false">
      <c r="A197" s="11" t="s">
        <v>271</v>
      </c>
      <c r="B197" s="11" t="n">
        <v>27</v>
      </c>
      <c r="C197" s="11" t="s">
        <v>272</v>
      </c>
      <c r="D197" s="11" t="n">
        <v>2014</v>
      </c>
      <c r="E197" s="11" t="s">
        <v>267</v>
      </c>
      <c r="F197" s="11" t="s">
        <v>83</v>
      </c>
      <c r="G197" s="1" t="n">
        <v>9.6</v>
      </c>
      <c r="H197" s="1" t="n">
        <v>1280</v>
      </c>
      <c r="I197" s="11" t="n">
        <f aca="false">(G197+10) / (H197/1000)</f>
        <v>15.3125</v>
      </c>
      <c r="J197" s="11" t="n">
        <v>5.1</v>
      </c>
      <c r="K197" s="1" t="s">
        <v>102</v>
      </c>
      <c r="L197" s="11" t="s">
        <v>89</v>
      </c>
      <c r="M197" s="11" t="s">
        <v>273</v>
      </c>
      <c r="N197" s="11" t="s">
        <v>50</v>
      </c>
      <c r="O197" s="11" t="s">
        <v>77</v>
      </c>
      <c r="P197" s="11" t="s">
        <v>91</v>
      </c>
      <c r="Q197" s="11" t="s">
        <v>52</v>
      </c>
      <c r="R197" s="11" t="n">
        <v>3</v>
      </c>
      <c r="S197" s="11" t="str">
        <f aca="false">IF(R197&gt;=2,"&gt; 2","&lt; 2")</f>
        <v>&gt; 2</v>
      </c>
      <c r="T197" s="12" t="n">
        <v>40544</v>
      </c>
      <c r="U197" s="29" t="n">
        <v>2.25</v>
      </c>
      <c r="V197" s="11" t="s">
        <v>106</v>
      </c>
      <c r="W197" s="11" t="n">
        <f aca="false">R197 *U197</f>
        <v>6.75</v>
      </c>
      <c r="X197" s="13" t="n">
        <v>1.11</v>
      </c>
      <c r="Y197" s="13" t="n">
        <v>0.16</v>
      </c>
      <c r="Z197" s="13" t="n">
        <f aca="false">Y197*SQRT(AA197)</f>
        <v>0.32</v>
      </c>
      <c r="AA197" s="11" t="n">
        <v>4</v>
      </c>
      <c r="AB197" s="13" t="n">
        <v>1.53</v>
      </c>
      <c r="AC197" s="13" t="n">
        <v>0.2</v>
      </c>
      <c r="AD197" s="13" t="n">
        <f aca="false">AC197*SQRT(AE197)</f>
        <v>0.4</v>
      </c>
      <c r="AE197" s="11" t="n">
        <v>4</v>
      </c>
      <c r="AF197" s="11" t="n">
        <f aca="false">LN(AB197/X197)</f>
        <v>0.320907720080101</v>
      </c>
      <c r="AG197" s="11" t="n">
        <f aca="false">((AD197)^2/((AB197)^2 * AE197)) + ((Z197)^2/((X197)^2 * AA197))</f>
        <v>0.0378649792908342</v>
      </c>
      <c r="AH197" s="11" t="n">
        <f aca="false">1/AG197</f>
        <v>26.4096275431495</v>
      </c>
      <c r="AI197" s="11" t="n">
        <f aca="false">AH197/44</f>
        <v>0.600218807798852</v>
      </c>
      <c r="AJ197" s="11" t="n">
        <f aca="false">AI197*AF197</f>
        <v>0.192614849159926</v>
      </c>
      <c r="AK197" s="11" t="s">
        <v>392</v>
      </c>
      <c r="AL197" s="11" t="s">
        <v>467</v>
      </c>
      <c r="AM197" s="11" t="s">
        <v>390</v>
      </c>
      <c r="AN197" s="11" t="s">
        <v>58</v>
      </c>
      <c r="AO197" s="11" t="s">
        <v>141</v>
      </c>
      <c r="AP197" s="11" t="s">
        <v>108</v>
      </c>
      <c r="AQ197" s="11" t="s">
        <v>275</v>
      </c>
    </row>
    <row r="198" customFormat="false" ht="13.8" hidden="false" customHeight="false" outlineLevel="0" collapsed="false">
      <c r="A198" s="11" t="s">
        <v>271</v>
      </c>
      <c r="B198" s="11" t="n">
        <v>27</v>
      </c>
      <c r="C198" s="11" t="s">
        <v>272</v>
      </c>
      <c r="D198" s="11" t="n">
        <v>2014</v>
      </c>
      <c r="E198" s="11" t="s">
        <v>267</v>
      </c>
      <c r="F198" s="11" t="s">
        <v>46</v>
      </c>
      <c r="G198" s="1" t="n">
        <v>9.6</v>
      </c>
      <c r="H198" s="1" t="n">
        <v>1280</v>
      </c>
      <c r="I198" s="11" t="n">
        <f aca="false">(G198+10) / (H198/1000)</f>
        <v>15.3125</v>
      </c>
      <c r="J198" s="11" t="n">
        <v>5.1</v>
      </c>
      <c r="K198" s="1" t="s">
        <v>102</v>
      </c>
      <c r="L198" s="11" t="s">
        <v>89</v>
      </c>
      <c r="M198" s="11" t="s">
        <v>273</v>
      </c>
      <c r="N198" s="11" t="s">
        <v>50</v>
      </c>
      <c r="O198" s="11" t="s">
        <v>77</v>
      </c>
      <c r="P198" s="11" t="s">
        <v>91</v>
      </c>
      <c r="Q198" s="11" t="s">
        <v>52</v>
      </c>
      <c r="R198" s="11" t="n">
        <v>3</v>
      </c>
      <c r="S198" s="11" t="str">
        <f aca="false">IF(R198&gt;=2,"&gt; 2","&lt; 2")</f>
        <v>&gt; 2</v>
      </c>
      <c r="T198" s="12" t="n">
        <v>40575</v>
      </c>
      <c r="U198" s="29" t="n">
        <v>2.25</v>
      </c>
      <c r="V198" s="11" t="s">
        <v>106</v>
      </c>
      <c r="W198" s="11" t="n">
        <f aca="false">R198 *U198</f>
        <v>6.75</v>
      </c>
      <c r="X198" s="13" t="n">
        <v>0.74</v>
      </c>
      <c r="Y198" s="13" t="n">
        <v>0.09</v>
      </c>
      <c r="Z198" s="13" t="n">
        <f aca="false">Y198*SQRT(AA198)</f>
        <v>0.18</v>
      </c>
      <c r="AA198" s="11" t="n">
        <v>4</v>
      </c>
      <c r="AB198" s="13" t="n">
        <v>0.94</v>
      </c>
      <c r="AC198" s="13" t="n">
        <v>0.07</v>
      </c>
      <c r="AD198" s="13" t="n">
        <f aca="false">AC198*SQRT(AE198)</f>
        <v>0.14</v>
      </c>
      <c r="AE198" s="11" t="n">
        <v>4</v>
      </c>
      <c r="AF198" s="11" t="n">
        <f aca="false">LN(AB198/X198)</f>
        <v>0.239229689065834</v>
      </c>
      <c r="AG198" s="11" t="n">
        <f aca="false">((AD198)^2/((AB198)^2 * AE198)) + ((Z198)^2/((X198)^2 * AA198))</f>
        <v>0.0203373145452844</v>
      </c>
      <c r="AH198" s="11" t="n">
        <f aca="false">1/AG198</f>
        <v>49.1707003780334</v>
      </c>
      <c r="AI198" s="11" t="n">
        <f aca="false">AH198/44</f>
        <v>1.11751591768258</v>
      </c>
      <c r="AJ198" s="11" t="n">
        <f aca="false">AI198*AF198</f>
        <v>0.267342985513324</v>
      </c>
      <c r="AK198" s="11" t="s">
        <v>392</v>
      </c>
      <c r="AL198" s="11" t="s">
        <v>467</v>
      </c>
      <c r="AM198" s="11" t="s">
        <v>390</v>
      </c>
      <c r="AN198" s="11" t="s">
        <v>58</v>
      </c>
      <c r="AO198" s="11" t="s">
        <v>141</v>
      </c>
      <c r="AP198" s="11" t="s">
        <v>108</v>
      </c>
      <c r="AQ198" s="11" t="s">
        <v>275</v>
      </c>
    </row>
    <row r="199" customFormat="false" ht="13.8" hidden="false" customHeight="false" outlineLevel="0" collapsed="false">
      <c r="A199" s="11" t="s">
        <v>271</v>
      </c>
      <c r="B199" s="11" t="n">
        <v>27</v>
      </c>
      <c r="C199" s="11" t="s">
        <v>272</v>
      </c>
      <c r="D199" s="11" t="n">
        <v>2014</v>
      </c>
      <c r="E199" s="11" t="s">
        <v>267</v>
      </c>
      <c r="F199" s="11" t="s">
        <v>83</v>
      </c>
      <c r="G199" s="1" t="n">
        <v>9.6</v>
      </c>
      <c r="H199" s="1" t="n">
        <v>1280</v>
      </c>
      <c r="I199" s="11" t="n">
        <f aca="false">(G199+10) / (H199/1000)</f>
        <v>15.3125</v>
      </c>
      <c r="J199" s="11" t="n">
        <v>5.1</v>
      </c>
      <c r="K199" s="1" t="s">
        <v>102</v>
      </c>
      <c r="L199" s="11" t="s">
        <v>89</v>
      </c>
      <c r="M199" s="11" t="s">
        <v>273</v>
      </c>
      <c r="N199" s="11" t="s">
        <v>50</v>
      </c>
      <c r="O199" s="11" t="s">
        <v>77</v>
      </c>
      <c r="P199" s="11" t="s">
        <v>91</v>
      </c>
      <c r="Q199" s="11" t="s">
        <v>52</v>
      </c>
      <c r="R199" s="11" t="n">
        <v>3</v>
      </c>
      <c r="S199" s="11" t="str">
        <f aca="false">IF(R199&gt;=2,"&gt; 2","&lt; 2")</f>
        <v>&gt; 2</v>
      </c>
      <c r="T199" s="12" t="n">
        <v>40575</v>
      </c>
      <c r="U199" s="29" t="n">
        <v>2.25</v>
      </c>
      <c r="V199" s="11" t="s">
        <v>106</v>
      </c>
      <c r="W199" s="11" t="n">
        <f aca="false">R199 *U199</f>
        <v>6.75</v>
      </c>
      <c r="X199" s="13" t="n">
        <v>0.85</v>
      </c>
      <c r="Y199" s="13" t="n">
        <v>0.1</v>
      </c>
      <c r="Z199" s="13" t="n">
        <f aca="false">Y199*SQRT(AA199)</f>
        <v>0.2</v>
      </c>
      <c r="AA199" s="11" t="n">
        <v>4</v>
      </c>
      <c r="AB199" s="13" t="n">
        <v>1.11</v>
      </c>
      <c r="AC199" s="13" t="n">
        <v>0.06</v>
      </c>
      <c r="AD199" s="13" t="n">
        <f aca="false">AC199*SQRT(AE199)</f>
        <v>0.12</v>
      </c>
      <c r="AE199" s="11" t="n">
        <v>4</v>
      </c>
      <c r="AF199" s="11" t="n">
        <f aca="false">LN(AB199/X199)</f>
        <v>0.266878944822018</v>
      </c>
      <c r="AG199" s="11" t="n">
        <f aca="false">((AD199)^2/((AB199)^2 * AE199)) + ((Z199)^2/((X199)^2 * AA199))</f>
        <v>0.0167626712095056</v>
      </c>
      <c r="AH199" s="11" t="n">
        <f aca="false">1/AG199</f>
        <v>59.6563630880579</v>
      </c>
      <c r="AI199" s="11" t="n">
        <f aca="false">AH199/44</f>
        <v>1.3558264338195</v>
      </c>
      <c r="AJ199" s="11" t="n">
        <f aca="false">AI199*AF199</f>
        <v>0.361841528019548</v>
      </c>
      <c r="AK199" s="11" t="s">
        <v>392</v>
      </c>
      <c r="AL199" s="11" t="s">
        <v>467</v>
      </c>
      <c r="AM199" s="11" t="s">
        <v>390</v>
      </c>
      <c r="AN199" s="11" t="s">
        <v>58</v>
      </c>
      <c r="AO199" s="11" t="s">
        <v>141</v>
      </c>
      <c r="AP199" s="11" t="s">
        <v>108</v>
      </c>
      <c r="AQ199" s="11" t="s">
        <v>275</v>
      </c>
    </row>
    <row r="200" customFormat="false" ht="13.8" hidden="false" customHeight="false" outlineLevel="0" collapsed="false">
      <c r="A200" s="11" t="s">
        <v>271</v>
      </c>
      <c r="B200" s="11" t="n">
        <v>27</v>
      </c>
      <c r="C200" s="11" t="s">
        <v>272</v>
      </c>
      <c r="D200" s="11" t="n">
        <v>2014</v>
      </c>
      <c r="E200" s="11" t="s">
        <v>267</v>
      </c>
      <c r="F200" s="11" t="s">
        <v>46</v>
      </c>
      <c r="G200" s="1" t="n">
        <v>9.6</v>
      </c>
      <c r="H200" s="1" t="n">
        <v>1280</v>
      </c>
      <c r="I200" s="11" t="n">
        <f aca="false">(G200+10) / (H200/1000)</f>
        <v>15.3125</v>
      </c>
      <c r="J200" s="11" t="n">
        <v>5.1</v>
      </c>
      <c r="K200" s="1" t="s">
        <v>102</v>
      </c>
      <c r="L200" s="11" t="s">
        <v>89</v>
      </c>
      <c r="M200" s="11" t="s">
        <v>273</v>
      </c>
      <c r="N200" s="11" t="s">
        <v>50</v>
      </c>
      <c r="O200" s="11" t="s">
        <v>77</v>
      </c>
      <c r="P200" s="11" t="s">
        <v>91</v>
      </c>
      <c r="Q200" s="11" t="s">
        <v>52</v>
      </c>
      <c r="R200" s="11" t="n">
        <v>3</v>
      </c>
      <c r="S200" s="11" t="str">
        <f aca="false">IF(R200&gt;=2,"&gt; 2","&lt; 2")</f>
        <v>&gt; 2</v>
      </c>
      <c r="T200" s="12" t="n">
        <v>40603</v>
      </c>
      <c r="U200" s="29" t="n">
        <v>2.25</v>
      </c>
      <c r="V200" s="11" t="s">
        <v>106</v>
      </c>
      <c r="W200" s="11" t="n">
        <f aca="false">R200 *U200</f>
        <v>6.75</v>
      </c>
      <c r="X200" s="13" t="n">
        <v>1.29</v>
      </c>
      <c r="Y200" s="13" t="n">
        <v>0.08</v>
      </c>
      <c r="Z200" s="13" t="n">
        <f aca="false">Y200*SQRT(AA200)</f>
        <v>0.16</v>
      </c>
      <c r="AA200" s="11" t="n">
        <v>4</v>
      </c>
      <c r="AB200" s="13" t="n">
        <v>1.29</v>
      </c>
      <c r="AC200" s="13" t="n">
        <v>0.09</v>
      </c>
      <c r="AD200" s="13" t="n">
        <f aca="false">AC200*SQRT(AE200)</f>
        <v>0.18</v>
      </c>
      <c r="AE200" s="11" t="n">
        <v>4</v>
      </c>
      <c r="AF200" s="11" t="n">
        <f aca="false">LN(AB200/X200)</f>
        <v>0</v>
      </c>
      <c r="AG200" s="11" t="n">
        <f aca="false">((AD200)^2/((AB200)^2 * AE200)) + ((Z200)^2/((X200)^2 * AA200))</f>
        <v>0.0087134186647437</v>
      </c>
      <c r="AH200" s="11" t="n">
        <f aca="false">1/AG200</f>
        <v>114.765517241379</v>
      </c>
      <c r="AI200" s="11" t="n">
        <f aca="false">AH200/44</f>
        <v>2.60830721003135</v>
      </c>
      <c r="AJ200" s="11" t="n">
        <f aca="false">AI200*AF200</f>
        <v>0</v>
      </c>
      <c r="AK200" s="11" t="s">
        <v>392</v>
      </c>
      <c r="AL200" s="11" t="s">
        <v>467</v>
      </c>
      <c r="AM200" s="11" t="s">
        <v>390</v>
      </c>
      <c r="AN200" s="11" t="s">
        <v>58</v>
      </c>
      <c r="AO200" s="11" t="s">
        <v>141</v>
      </c>
      <c r="AP200" s="11" t="s">
        <v>108</v>
      </c>
      <c r="AQ200" s="11" t="s">
        <v>275</v>
      </c>
    </row>
    <row r="201" customFormat="false" ht="13.8" hidden="false" customHeight="false" outlineLevel="0" collapsed="false">
      <c r="A201" s="11" t="s">
        <v>271</v>
      </c>
      <c r="B201" s="11" t="n">
        <v>27</v>
      </c>
      <c r="C201" s="11" t="s">
        <v>272</v>
      </c>
      <c r="D201" s="11" t="n">
        <v>2014</v>
      </c>
      <c r="E201" s="11" t="s">
        <v>267</v>
      </c>
      <c r="F201" s="11" t="s">
        <v>83</v>
      </c>
      <c r="G201" s="1" t="n">
        <v>9.6</v>
      </c>
      <c r="H201" s="1" t="n">
        <v>1280</v>
      </c>
      <c r="I201" s="11" t="n">
        <f aca="false">(G201+10) / (H201/1000)</f>
        <v>15.3125</v>
      </c>
      <c r="J201" s="11" t="n">
        <v>5.1</v>
      </c>
      <c r="K201" s="1" t="s">
        <v>102</v>
      </c>
      <c r="L201" s="11" t="s">
        <v>89</v>
      </c>
      <c r="M201" s="11" t="s">
        <v>273</v>
      </c>
      <c r="N201" s="11" t="s">
        <v>50</v>
      </c>
      <c r="O201" s="11" t="s">
        <v>77</v>
      </c>
      <c r="P201" s="11" t="s">
        <v>91</v>
      </c>
      <c r="Q201" s="11" t="s">
        <v>52</v>
      </c>
      <c r="R201" s="11" t="n">
        <v>3</v>
      </c>
      <c r="S201" s="11" t="str">
        <f aca="false">IF(R201&gt;=2,"&gt; 2","&lt; 2")</f>
        <v>&gt; 2</v>
      </c>
      <c r="T201" s="12" t="n">
        <v>40603</v>
      </c>
      <c r="U201" s="29" t="n">
        <v>2.25</v>
      </c>
      <c r="V201" s="11" t="s">
        <v>106</v>
      </c>
      <c r="W201" s="11" t="n">
        <f aca="false">R201 *U201</f>
        <v>6.75</v>
      </c>
      <c r="X201" s="13" t="n">
        <v>1.18</v>
      </c>
      <c r="Y201" s="13" t="n">
        <v>0.04</v>
      </c>
      <c r="Z201" s="13" t="n">
        <f aca="false">Y201*SQRT(AA201)</f>
        <v>0.08</v>
      </c>
      <c r="AA201" s="11" t="n">
        <v>4</v>
      </c>
      <c r="AB201" s="13" t="n">
        <v>1.23</v>
      </c>
      <c r="AC201" s="13" t="n">
        <v>0.11</v>
      </c>
      <c r="AD201" s="13" t="n">
        <f aca="false">AC201*SQRT(AE201)</f>
        <v>0.22</v>
      </c>
      <c r="AE201" s="11" t="n">
        <v>4</v>
      </c>
      <c r="AF201" s="11" t="n">
        <f aca="false">LN(AB201/X201)</f>
        <v>0.0414997309067528</v>
      </c>
      <c r="AG201" s="11" t="n">
        <f aca="false">((AD201)^2/((AB201)^2 * AE201)) + ((Z201)^2/((X201)^2 * AA201))</f>
        <v>0.00914697994451585</v>
      </c>
      <c r="AH201" s="11" t="n">
        <f aca="false">1/AG201</f>
        <v>109.325701604884</v>
      </c>
      <c r="AI201" s="11" t="n">
        <f aca="false">AH201/44</f>
        <v>2.48467503647464</v>
      </c>
      <c r="AJ201" s="11" t="n">
        <f aca="false">AI201*AF201</f>
        <v>0.103113345404424</v>
      </c>
      <c r="AK201" s="11" t="s">
        <v>392</v>
      </c>
      <c r="AL201" s="11" t="s">
        <v>467</v>
      </c>
      <c r="AM201" s="11" t="s">
        <v>390</v>
      </c>
      <c r="AN201" s="11" t="s">
        <v>58</v>
      </c>
      <c r="AO201" s="11" t="s">
        <v>141</v>
      </c>
      <c r="AP201" s="11" t="s">
        <v>108</v>
      </c>
      <c r="AQ201" s="11" t="s">
        <v>275</v>
      </c>
    </row>
    <row r="202" customFormat="false" ht="13.8" hidden="false" customHeight="false" outlineLevel="0" collapsed="false">
      <c r="A202" s="11" t="s">
        <v>271</v>
      </c>
      <c r="B202" s="11" t="n">
        <v>27</v>
      </c>
      <c r="C202" s="11" t="s">
        <v>272</v>
      </c>
      <c r="D202" s="11" t="n">
        <v>2014</v>
      </c>
      <c r="E202" s="11" t="s">
        <v>267</v>
      </c>
      <c r="F202" s="11" t="s">
        <v>46</v>
      </c>
      <c r="G202" s="1" t="n">
        <v>9.6</v>
      </c>
      <c r="H202" s="1" t="n">
        <v>1280</v>
      </c>
      <c r="I202" s="11" t="n">
        <f aca="false">(G202+10) / (H202/1000)</f>
        <v>15.3125</v>
      </c>
      <c r="J202" s="11" t="n">
        <v>5.1</v>
      </c>
      <c r="K202" s="1" t="s">
        <v>102</v>
      </c>
      <c r="L202" s="11" t="s">
        <v>89</v>
      </c>
      <c r="M202" s="11" t="s">
        <v>273</v>
      </c>
      <c r="N202" s="11" t="s">
        <v>50</v>
      </c>
      <c r="O202" s="11" t="s">
        <v>77</v>
      </c>
      <c r="P202" s="11" t="s">
        <v>91</v>
      </c>
      <c r="Q202" s="11" t="s">
        <v>52</v>
      </c>
      <c r="R202" s="11" t="n">
        <v>3</v>
      </c>
      <c r="S202" s="11" t="str">
        <f aca="false">IF(R202&gt;=2,"&gt; 2","&lt; 2")</f>
        <v>&gt; 2</v>
      </c>
      <c r="T202" s="12" t="n">
        <v>40634</v>
      </c>
      <c r="U202" s="29" t="n">
        <v>2.25</v>
      </c>
      <c r="V202" s="11" t="s">
        <v>106</v>
      </c>
      <c r="W202" s="11" t="n">
        <f aca="false">R202 *U202</f>
        <v>6.75</v>
      </c>
      <c r="X202" s="13" t="n">
        <v>1.26</v>
      </c>
      <c r="Y202" s="13" t="n">
        <v>0.01</v>
      </c>
      <c r="Z202" s="13" t="n">
        <f aca="false">Y202*SQRT(AA202)</f>
        <v>0.02</v>
      </c>
      <c r="AA202" s="11" t="n">
        <v>4</v>
      </c>
      <c r="AB202" s="13" t="n">
        <v>1.28</v>
      </c>
      <c r="AC202" s="13" t="n">
        <v>0.1</v>
      </c>
      <c r="AD202" s="13" t="n">
        <f aca="false">AC202*SQRT(AE202)</f>
        <v>0.2</v>
      </c>
      <c r="AE202" s="11" t="n">
        <v>4</v>
      </c>
      <c r="AF202" s="11" t="n">
        <f aca="false">LN(AB202/X202)</f>
        <v>0.0157483569681391</v>
      </c>
      <c r="AG202" s="11" t="n">
        <f aca="false">((AD202)^2/((AB202)^2 * AE202)) + ((Z202)^2/((X202)^2 * AA202))</f>
        <v>0.00616650378322625</v>
      </c>
      <c r="AH202" s="11" t="n">
        <f aca="false">1/AG202</f>
        <v>162.166445550579</v>
      </c>
      <c r="AI202" s="11" t="n">
        <f aca="false">AH202/44</f>
        <v>3.68560103524044</v>
      </c>
      <c r="AJ202" s="11" t="n">
        <f aca="false">AI202*AF202</f>
        <v>0.0580421607451095</v>
      </c>
      <c r="AK202" s="11" t="s">
        <v>392</v>
      </c>
      <c r="AL202" s="11" t="s">
        <v>467</v>
      </c>
      <c r="AM202" s="11" t="s">
        <v>390</v>
      </c>
      <c r="AN202" s="11" t="s">
        <v>58</v>
      </c>
      <c r="AO202" s="11" t="s">
        <v>141</v>
      </c>
      <c r="AP202" s="11" t="s">
        <v>108</v>
      </c>
      <c r="AQ202" s="11" t="s">
        <v>275</v>
      </c>
    </row>
    <row r="203" customFormat="false" ht="13.8" hidden="false" customHeight="false" outlineLevel="0" collapsed="false">
      <c r="A203" s="11" t="s">
        <v>271</v>
      </c>
      <c r="B203" s="11" t="n">
        <v>27</v>
      </c>
      <c r="C203" s="11" t="s">
        <v>272</v>
      </c>
      <c r="D203" s="11" t="n">
        <v>2014</v>
      </c>
      <c r="E203" s="11" t="s">
        <v>267</v>
      </c>
      <c r="F203" s="11" t="s">
        <v>83</v>
      </c>
      <c r="G203" s="1" t="n">
        <v>9.6</v>
      </c>
      <c r="H203" s="1" t="n">
        <v>1280</v>
      </c>
      <c r="I203" s="11" t="n">
        <f aca="false">(G203+10) / (H203/1000)</f>
        <v>15.3125</v>
      </c>
      <c r="J203" s="11" t="n">
        <v>5.1</v>
      </c>
      <c r="K203" s="1" t="s">
        <v>102</v>
      </c>
      <c r="L203" s="11" t="s">
        <v>89</v>
      </c>
      <c r="M203" s="11" t="s">
        <v>273</v>
      </c>
      <c r="N203" s="11" t="s">
        <v>50</v>
      </c>
      <c r="O203" s="11" t="s">
        <v>77</v>
      </c>
      <c r="P203" s="11" t="s">
        <v>91</v>
      </c>
      <c r="Q203" s="11" t="s">
        <v>52</v>
      </c>
      <c r="R203" s="11" t="n">
        <v>3</v>
      </c>
      <c r="S203" s="11" t="str">
        <f aca="false">IF(R203&gt;=2,"&gt; 2","&lt; 2")</f>
        <v>&gt; 2</v>
      </c>
      <c r="T203" s="12" t="n">
        <v>40634</v>
      </c>
      <c r="U203" s="29" t="n">
        <v>2.25</v>
      </c>
      <c r="V203" s="11" t="s">
        <v>106</v>
      </c>
      <c r="W203" s="11" t="n">
        <f aca="false">R203 *U203</f>
        <v>6.75</v>
      </c>
      <c r="X203" s="13" t="n">
        <v>1.1</v>
      </c>
      <c r="Y203" s="13" t="n">
        <v>0.11</v>
      </c>
      <c r="Z203" s="13" t="n">
        <f aca="false">Y203*SQRT(AA203)</f>
        <v>0.22</v>
      </c>
      <c r="AA203" s="11" t="n">
        <v>4</v>
      </c>
      <c r="AB203" s="13" t="n">
        <v>1.25</v>
      </c>
      <c r="AC203" s="13" t="n">
        <v>0.14</v>
      </c>
      <c r="AD203" s="13" t="n">
        <f aca="false">AC203*SQRT(AE203)</f>
        <v>0.28</v>
      </c>
      <c r="AE203" s="11" t="n">
        <v>4</v>
      </c>
      <c r="AF203" s="11" t="n">
        <f aca="false">LN(AB203/X203)</f>
        <v>0.127833371509885</v>
      </c>
      <c r="AG203" s="11" t="n">
        <f aca="false">((AD203)^2/((AB203)^2 * AE203)) + ((Z203)^2/((X203)^2 * AA203))</f>
        <v>0.022544</v>
      </c>
      <c r="AH203" s="11" t="n">
        <f aca="false">1/AG203</f>
        <v>44.3577004968063</v>
      </c>
      <c r="AI203" s="11" t="n">
        <f aca="false">AH203/44</f>
        <v>1.0081295567456</v>
      </c>
      <c r="AJ203" s="11" t="n">
        <f aca="false">AI203*AF203</f>
        <v>0.128872600157556</v>
      </c>
      <c r="AK203" s="11" t="s">
        <v>392</v>
      </c>
      <c r="AL203" s="11" t="s">
        <v>467</v>
      </c>
      <c r="AM203" s="11" t="s">
        <v>390</v>
      </c>
      <c r="AN203" s="11" t="s">
        <v>58</v>
      </c>
      <c r="AO203" s="11" t="s">
        <v>141</v>
      </c>
      <c r="AP203" s="11" t="s">
        <v>108</v>
      </c>
      <c r="AQ203" s="11" t="s">
        <v>275</v>
      </c>
    </row>
    <row r="204" customFormat="false" ht="13.8" hidden="false" customHeight="false" outlineLevel="0" collapsed="false">
      <c r="A204" s="11" t="s">
        <v>271</v>
      </c>
      <c r="B204" s="11" t="n">
        <v>27</v>
      </c>
      <c r="C204" s="11" t="s">
        <v>272</v>
      </c>
      <c r="D204" s="11" t="n">
        <v>2014</v>
      </c>
      <c r="E204" s="11" t="s">
        <v>267</v>
      </c>
      <c r="F204" s="11" t="s">
        <v>46</v>
      </c>
      <c r="G204" s="1" t="n">
        <v>9.6</v>
      </c>
      <c r="H204" s="1" t="n">
        <v>1280</v>
      </c>
      <c r="I204" s="11" t="n">
        <f aca="false">(G204+10) / (H204/1000)</f>
        <v>15.3125</v>
      </c>
      <c r="J204" s="11" t="n">
        <v>5.1</v>
      </c>
      <c r="K204" s="1" t="s">
        <v>102</v>
      </c>
      <c r="L204" s="11" t="s">
        <v>89</v>
      </c>
      <c r="M204" s="11" t="s">
        <v>273</v>
      </c>
      <c r="N204" s="11" t="s">
        <v>50</v>
      </c>
      <c r="O204" s="11" t="s">
        <v>77</v>
      </c>
      <c r="P204" s="11" t="s">
        <v>91</v>
      </c>
      <c r="Q204" s="11" t="s">
        <v>52</v>
      </c>
      <c r="R204" s="11" t="n">
        <v>3</v>
      </c>
      <c r="S204" s="11" t="str">
        <f aca="false">IF(R204&gt;=2,"&gt; 2","&lt; 2")</f>
        <v>&gt; 2</v>
      </c>
      <c r="T204" s="12" t="n">
        <v>40664</v>
      </c>
      <c r="U204" s="29" t="n">
        <v>2.25</v>
      </c>
      <c r="V204" s="11" t="s">
        <v>106</v>
      </c>
      <c r="W204" s="11" t="n">
        <f aca="false">R204 *U204</f>
        <v>6.75</v>
      </c>
      <c r="X204" s="13" t="n">
        <v>0.73</v>
      </c>
      <c r="Y204" s="13" t="n">
        <v>0.09</v>
      </c>
      <c r="Z204" s="13" t="n">
        <f aca="false">Y204*SQRT(AA204)</f>
        <v>0.18</v>
      </c>
      <c r="AA204" s="11" t="n">
        <v>4</v>
      </c>
      <c r="AB204" s="13" t="n">
        <v>0.87</v>
      </c>
      <c r="AC204" s="13" t="n">
        <v>0.07</v>
      </c>
      <c r="AD204" s="13" t="n">
        <f aca="false">AC204*SQRT(AE204)</f>
        <v>0.14</v>
      </c>
      <c r="AE204" s="11" t="n">
        <v>4</v>
      </c>
      <c r="AF204" s="11" t="n">
        <f aca="false">LN(AB204/X204)</f>
        <v>0.175448677506193</v>
      </c>
      <c r="AG204" s="11" t="n">
        <f aca="false">((AD204)^2/((AB204)^2 * AE204)) + ((Z204)^2/((X204)^2 * AA204))</f>
        <v>0.0216736244849753</v>
      </c>
      <c r="AH204" s="11" t="n">
        <f aca="false">1/AG204</f>
        <v>46.1390295237986</v>
      </c>
      <c r="AI204" s="11" t="n">
        <f aca="false">AH204/44</f>
        <v>1.04861430735906</v>
      </c>
      <c r="AJ204" s="11" t="n">
        <f aca="false">AI204*AF204</f>
        <v>0.18397799344022</v>
      </c>
      <c r="AK204" s="11" t="s">
        <v>392</v>
      </c>
      <c r="AL204" s="11" t="s">
        <v>467</v>
      </c>
      <c r="AM204" s="11" t="s">
        <v>390</v>
      </c>
      <c r="AN204" s="11" t="s">
        <v>58</v>
      </c>
      <c r="AO204" s="11" t="s">
        <v>141</v>
      </c>
      <c r="AP204" s="11" t="s">
        <v>108</v>
      </c>
      <c r="AQ204" s="11" t="s">
        <v>275</v>
      </c>
    </row>
    <row r="205" customFormat="false" ht="13.8" hidden="false" customHeight="false" outlineLevel="0" collapsed="false">
      <c r="A205" s="11" t="s">
        <v>271</v>
      </c>
      <c r="B205" s="11" t="n">
        <v>27</v>
      </c>
      <c r="C205" s="11" t="s">
        <v>272</v>
      </c>
      <c r="D205" s="11" t="n">
        <v>2014</v>
      </c>
      <c r="E205" s="11" t="s">
        <v>267</v>
      </c>
      <c r="F205" s="11" t="s">
        <v>83</v>
      </c>
      <c r="G205" s="1" t="n">
        <v>9.6</v>
      </c>
      <c r="H205" s="1" t="n">
        <v>1280</v>
      </c>
      <c r="I205" s="11" t="n">
        <f aca="false">(G205+10) / (H205/1000)</f>
        <v>15.3125</v>
      </c>
      <c r="J205" s="11" t="n">
        <v>5.1</v>
      </c>
      <c r="K205" s="1" t="s">
        <v>102</v>
      </c>
      <c r="L205" s="11" t="s">
        <v>89</v>
      </c>
      <c r="M205" s="11" t="s">
        <v>273</v>
      </c>
      <c r="N205" s="11" t="s">
        <v>50</v>
      </c>
      <c r="O205" s="11" t="s">
        <v>77</v>
      </c>
      <c r="P205" s="11" t="s">
        <v>91</v>
      </c>
      <c r="Q205" s="11" t="s">
        <v>52</v>
      </c>
      <c r="R205" s="11" t="n">
        <v>3</v>
      </c>
      <c r="S205" s="11" t="str">
        <f aca="false">IF(R205&gt;=2,"&gt; 2","&lt; 2")</f>
        <v>&gt; 2</v>
      </c>
      <c r="T205" s="12" t="n">
        <v>40664</v>
      </c>
      <c r="U205" s="29" t="n">
        <v>2.25</v>
      </c>
      <c r="V205" s="11" t="s">
        <v>106</v>
      </c>
      <c r="W205" s="11" t="n">
        <f aca="false">R205 *U205</f>
        <v>6.75</v>
      </c>
      <c r="X205" s="13" t="n">
        <v>0.78</v>
      </c>
      <c r="Y205" s="13" t="n">
        <v>0.02</v>
      </c>
      <c r="Z205" s="13" t="n">
        <f aca="false">Y205*SQRT(AA205)</f>
        <v>0.04</v>
      </c>
      <c r="AA205" s="11" t="n">
        <v>4</v>
      </c>
      <c r="AB205" s="13" t="n">
        <v>0.74</v>
      </c>
      <c r="AC205" s="13" t="n">
        <v>0.12</v>
      </c>
      <c r="AD205" s="13" t="n">
        <f aca="false">AC205*SQRT(AE205)</f>
        <v>0.24</v>
      </c>
      <c r="AE205" s="11" t="n">
        <v>4</v>
      </c>
      <c r="AF205" s="11" t="n">
        <f aca="false">LN(AB205/X205)</f>
        <v>-0.052643733485422</v>
      </c>
      <c r="AG205" s="11" t="n">
        <f aca="false">((AD205)^2/((AB205)^2 * AE205)) + ((Z205)^2/((X205)^2 * AA205))</f>
        <v>0.0269540290330311</v>
      </c>
      <c r="AH205" s="11" t="n">
        <f aca="false">1/AG205</f>
        <v>37.1002048997773</v>
      </c>
      <c r="AI205" s="11" t="n">
        <f aca="false">AH205/44</f>
        <v>0.843186474994939</v>
      </c>
      <c r="AJ205" s="11" t="n">
        <f aca="false">AI205*AF205</f>
        <v>-0.044388484068146</v>
      </c>
      <c r="AK205" s="11" t="s">
        <v>392</v>
      </c>
      <c r="AL205" s="11" t="s">
        <v>467</v>
      </c>
      <c r="AM205" s="11" t="s">
        <v>390</v>
      </c>
      <c r="AN205" s="11" t="s">
        <v>58</v>
      </c>
      <c r="AO205" s="11" t="s">
        <v>141</v>
      </c>
      <c r="AP205" s="11" t="s">
        <v>108</v>
      </c>
      <c r="AQ205" s="11" t="s">
        <v>275</v>
      </c>
    </row>
    <row r="206" customFormat="false" ht="13.8" hidden="false" customHeight="false" outlineLevel="0" collapsed="false">
      <c r="A206" s="11" t="s">
        <v>271</v>
      </c>
      <c r="B206" s="11" t="n">
        <v>27</v>
      </c>
      <c r="C206" s="11" t="s">
        <v>272</v>
      </c>
      <c r="D206" s="11" t="n">
        <v>2014</v>
      </c>
      <c r="E206" s="11" t="s">
        <v>267</v>
      </c>
      <c r="F206" s="11" t="s">
        <v>46</v>
      </c>
      <c r="G206" s="1" t="n">
        <v>9.6</v>
      </c>
      <c r="H206" s="1" t="n">
        <v>1280</v>
      </c>
      <c r="I206" s="11" t="n">
        <f aca="false">(G206+10) / (H206/1000)</f>
        <v>15.3125</v>
      </c>
      <c r="J206" s="11" t="n">
        <v>5.1</v>
      </c>
      <c r="K206" s="1" t="s">
        <v>102</v>
      </c>
      <c r="L206" s="11" t="s">
        <v>89</v>
      </c>
      <c r="M206" s="11" t="s">
        <v>273</v>
      </c>
      <c r="N206" s="11" t="s">
        <v>50</v>
      </c>
      <c r="O206" s="11" t="s">
        <v>77</v>
      </c>
      <c r="P206" s="11" t="s">
        <v>91</v>
      </c>
      <c r="Q206" s="11" t="s">
        <v>52</v>
      </c>
      <c r="R206" s="11" t="n">
        <v>3</v>
      </c>
      <c r="S206" s="11" t="str">
        <f aca="false">IF(R206&gt;=2,"&gt; 2","&lt; 2")</f>
        <v>&gt; 2</v>
      </c>
      <c r="T206" s="12" t="n">
        <v>40695</v>
      </c>
      <c r="U206" s="29" t="n">
        <v>2.25</v>
      </c>
      <c r="V206" s="11" t="s">
        <v>106</v>
      </c>
      <c r="W206" s="11" t="n">
        <f aca="false">R206 *U206</f>
        <v>6.75</v>
      </c>
      <c r="X206" s="13" t="n">
        <v>0.58</v>
      </c>
      <c r="Y206" s="13" t="n">
        <v>0.11</v>
      </c>
      <c r="Z206" s="13" t="n">
        <f aca="false">Y206*SQRT(AA206)</f>
        <v>0.22</v>
      </c>
      <c r="AA206" s="11" t="n">
        <v>4</v>
      </c>
      <c r="AB206" s="13" t="n">
        <v>0.56</v>
      </c>
      <c r="AC206" s="13" t="n">
        <v>0.08</v>
      </c>
      <c r="AD206" s="13" t="n">
        <f aca="false">AC206*SQRT(AE206)</f>
        <v>0.16</v>
      </c>
      <c r="AE206" s="11" t="n">
        <v>4</v>
      </c>
      <c r="AF206" s="11" t="n">
        <f aca="false">LN(AB206/X206)</f>
        <v>-0.0350913198112699</v>
      </c>
      <c r="AG206" s="11" t="n">
        <f aca="false">((AD206)^2/((AB206)^2 * AE206)) + ((Z206)^2/((X206)^2 * AA206))</f>
        <v>0.0563772476886117</v>
      </c>
      <c r="AH206" s="11" t="n">
        <f aca="false">1/AG206</f>
        <v>17.7376519961261</v>
      </c>
      <c r="AI206" s="11" t="n">
        <f aca="false">AH206/44</f>
        <v>0.403128454457412</v>
      </c>
      <c r="AJ206" s="11" t="n">
        <f aca="false">AI206*AF206</f>
        <v>-0.014146309520388</v>
      </c>
      <c r="AK206" s="11" t="s">
        <v>392</v>
      </c>
      <c r="AL206" s="11" t="s">
        <v>467</v>
      </c>
      <c r="AM206" s="11" t="s">
        <v>390</v>
      </c>
      <c r="AN206" s="11" t="s">
        <v>58</v>
      </c>
      <c r="AO206" s="11" t="s">
        <v>141</v>
      </c>
      <c r="AP206" s="11" t="s">
        <v>108</v>
      </c>
      <c r="AQ206" s="11" t="s">
        <v>275</v>
      </c>
    </row>
    <row r="207" customFormat="false" ht="13.8" hidden="false" customHeight="false" outlineLevel="0" collapsed="false">
      <c r="A207" s="11" t="s">
        <v>271</v>
      </c>
      <c r="B207" s="11" t="n">
        <v>27</v>
      </c>
      <c r="C207" s="11" t="s">
        <v>272</v>
      </c>
      <c r="D207" s="11" t="n">
        <v>2014</v>
      </c>
      <c r="E207" s="11" t="s">
        <v>267</v>
      </c>
      <c r="F207" s="11" t="s">
        <v>83</v>
      </c>
      <c r="G207" s="1" t="n">
        <v>9.6</v>
      </c>
      <c r="H207" s="1" t="n">
        <v>1280</v>
      </c>
      <c r="I207" s="11" t="n">
        <f aca="false">(G207+10) / (H207/1000)</f>
        <v>15.3125</v>
      </c>
      <c r="J207" s="11" t="n">
        <v>5.1</v>
      </c>
      <c r="K207" s="1" t="s">
        <v>102</v>
      </c>
      <c r="L207" s="11" t="s">
        <v>89</v>
      </c>
      <c r="M207" s="11" t="s">
        <v>273</v>
      </c>
      <c r="N207" s="11" t="s">
        <v>50</v>
      </c>
      <c r="O207" s="11" t="s">
        <v>77</v>
      </c>
      <c r="P207" s="11" t="s">
        <v>91</v>
      </c>
      <c r="Q207" s="11" t="s">
        <v>52</v>
      </c>
      <c r="R207" s="11" t="n">
        <v>3</v>
      </c>
      <c r="S207" s="11" t="str">
        <f aca="false">IF(R207&gt;=2,"&gt; 2","&lt; 2")</f>
        <v>&gt; 2</v>
      </c>
      <c r="T207" s="12" t="n">
        <v>40695</v>
      </c>
      <c r="U207" s="29" t="n">
        <v>2.25</v>
      </c>
      <c r="V207" s="11" t="s">
        <v>106</v>
      </c>
      <c r="W207" s="11" t="n">
        <f aca="false">R207 *U207</f>
        <v>6.75</v>
      </c>
      <c r="X207" s="13" t="n">
        <v>0.48</v>
      </c>
      <c r="Y207" s="13" t="n">
        <v>0.15</v>
      </c>
      <c r="Z207" s="13" t="n">
        <f aca="false">Y207*SQRT(AA207)</f>
        <v>0.3</v>
      </c>
      <c r="AA207" s="11" t="n">
        <v>4</v>
      </c>
      <c r="AB207" s="13" t="n">
        <v>0.55</v>
      </c>
      <c r="AC207" s="13" t="n">
        <v>0.12</v>
      </c>
      <c r="AD207" s="13" t="n">
        <f aca="false">AC207*SQRT(AE207)</f>
        <v>0.24</v>
      </c>
      <c r="AE207" s="11" t="n">
        <v>4</v>
      </c>
      <c r="AF207" s="11" t="n">
        <f aca="false">LN(AB207/X207)</f>
        <v>0.13613217432458</v>
      </c>
      <c r="AG207" s="11" t="n">
        <f aca="false">((AD207)^2/((AB207)^2 * AE207)) + ((Z207)^2/((X207)^2 * AA207))</f>
        <v>0.145259555785124</v>
      </c>
      <c r="AH207" s="11" t="n">
        <f aca="false">1/AG207</f>
        <v>6.88422868013761</v>
      </c>
      <c r="AI207" s="11" t="n">
        <f aca="false">AH207/44</f>
        <v>0.1564597427304</v>
      </c>
      <c r="AJ207" s="11" t="n">
        <f aca="false">AI207*AF207</f>
        <v>0.0212992049721538</v>
      </c>
      <c r="AK207" s="11" t="s">
        <v>392</v>
      </c>
      <c r="AL207" s="11" t="s">
        <v>467</v>
      </c>
      <c r="AM207" s="11" t="s">
        <v>390</v>
      </c>
      <c r="AN207" s="11" t="s">
        <v>58</v>
      </c>
      <c r="AO207" s="11" t="s">
        <v>141</v>
      </c>
      <c r="AP207" s="11" t="s">
        <v>108</v>
      </c>
      <c r="AQ207" s="11" t="s">
        <v>275</v>
      </c>
    </row>
    <row r="208" customFormat="false" ht="13.8" hidden="false" customHeight="false" outlineLevel="0" collapsed="false">
      <c r="A208" s="11" t="s">
        <v>271</v>
      </c>
      <c r="B208" s="11" t="n">
        <v>27</v>
      </c>
      <c r="C208" s="11" t="s">
        <v>272</v>
      </c>
      <c r="D208" s="11" t="n">
        <v>2014</v>
      </c>
      <c r="E208" s="11" t="s">
        <v>267</v>
      </c>
      <c r="F208" s="11" t="s">
        <v>46</v>
      </c>
      <c r="G208" s="1" t="n">
        <v>9.6</v>
      </c>
      <c r="H208" s="1" t="n">
        <v>1280</v>
      </c>
      <c r="I208" s="11" t="n">
        <f aca="false">(G208+10) / (H208/1000)</f>
        <v>15.3125</v>
      </c>
      <c r="J208" s="11" t="n">
        <v>5.1</v>
      </c>
      <c r="K208" s="1" t="s">
        <v>102</v>
      </c>
      <c r="L208" s="11" t="s">
        <v>89</v>
      </c>
      <c r="M208" s="11" t="s">
        <v>273</v>
      </c>
      <c r="N208" s="11" t="s">
        <v>50</v>
      </c>
      <c r="O208" s="11" t="s">
        <v>77</v>
      </c>
      <c r="P208" s="11" t="s">
        <v>91</v>
      </c>
      <c r="Q208" s="11" t="s">
        <v>52</v>
      </c>
      <c r="R208" s="11" t="n">
        <v>3</v>
      </c>
      <c r="S208" s="11" t="str">
        <f aca="false">IF(R208&gt;=2,"&gt; 2","&lt; 2")</f>
        <v>&gt; 2</v>
      </c>
      <c r="T208" s="12" t="n">
        <v>40725</v>
      </c>
      <c r="U208" s="29" t="n">
        <v>2.25</v>
      </c>
      <c r="V208" s="11" t="s">
        <v>106</v>
      </c>
      <c r="W208" s="11" t="n">
        <f aca="false">R208 *U208</f>
        <v>6.75</v>
      </c>
      <c r="X208" s="13" t="n">
        <v>0.11</v>
      </c>
      <c r="Y208" s="13" t="n">
        <v>0.05</v>
      </c>
      <c r="Z208" s="13" t="n">
        <f aca="false">Y208*SQRT(AA208)</f>
        <v>0.1</v>
      </c>
      <c r="AA208" s="11" t="n">
        <v>4</v>
      </c>
      <c r="AB208" s="13" t="n">
        <v>0.35</v>
      </c>
      <c r="AC208" s="13" t="n">
        <v>0.08</v>
      </c>
      <c r="AD208" s="13" t="n">
        <f aca="false">AC208*SQRT(AE208)</f>
        <v>0.16</v>
      </c>
      <c r="AE208" s="11" t="n">
        <v>4</v>
      </c>
      <c r="AF208" s="11" t="n">
        <f aca="false">LN(AB208/X208)</f>
        <v>1.15745278869104</v>
      </c>
      <c r="AG208" s="11" t="n">
        <f aca="false">((AD208)^2/((AB208)^2 * AE208)) + ((Z208)^2/((X208)^2 * AA208))</f>
        <v>0.258856468207118</v>
      </c>
      <c r="AH208" s="11" t="n">
        <f aca="false">1/AG208</f>
        <v>3.86314472621126</v>
      </c>
      <c r="AI208" s="11" t="n">
        <f aca="false">AH208/44</f>
        <v>0.0877987437775286</v>
      </c>
      <c r="AJ208" s="11" t="n">
        <f aca="false">AI208*AF208</f>
        <v>0.101622900828871</v>
      </c>
      <c r="AK208" s="11" t="s">
        <v>392</v>
      </c>
      <c r="AL208" s="11" t="s">
        <v>467</v>
      </c>
      <c r="AM208" s="11" t="s">
        <v>390</v>
      </c>
      <c r="AN208" s="11" t="s">
        <v>58</v>
      </c>
      <c r="AO208" s="11" t="s">
        <v>141</v>
      </c>
      <c r="AP208" s="11" t="s">
        <v>108</v>
      </c>
      <c r="AQ208" s="11" t="s">
        <v>275</v>
      </c>
    </row>
    <row r="209" customFormat="false" ht="13.8" hidden="false" customHeight="false" outlineLevel="0" collapsed="false">
      <c r="A209" s="11" t="s">
        <v>271</v>
      </c>
      <c r="B209" s="11" t="n">
        <v>27</v>
      </c>
      <c r="C209" s="11" t="s">
        <v>272</v>
      </c>
      <c r="D209" s="11" t="n">
        <v>2014</v>
      </c>
      <c r="E209" s="11" t="s">
        <v>267</v>
      </c>
      <c r="F209" s="11" t="s">
        <v>83</v>
      </c>
      <c r="G209" s="1" t="n">
        <v>9.6</v>
      </c>
      <c r="H209" s="1" t="n">
        <v>1280</v>
      </c>
      <c r="I209" s="11" t="n">
        <f aca="false">(G209+10) / (H209/1000)</f>
        <v>15.3125</v>
      </c>
      <c r="J209" s="11" t="n">
        <v>5.1</v>
      </c>
      <c r="K209" s="1" t="s">
        <v>102</v>
      </c>
      <c r="L209" s="11" t="s">
        <v>89</v>
      </c>
      <c r="M209" s="11" t="s">
        <v>273</v>
      </c>
      <c r="N209" s="11" t="s">
        <v>50</v>
      </c>
      <c r="O209" s="11" t="s">
        <v>77</v>
      </c>
      <c r="P209" s="11" t="s">
        <v>91</v>
      </c>
      <c r="Q209" s="11" t="s">
        <v>52</v>
      </c>
      <c r="R209" s="11" t="n">
        <v>3</v>
      </c>
      <c r="S209" s="11" t="str">
        <f aca="false">IF(R209&gt;=2,"&gt; 2","&lt; 2")</f>
        <v>&gt; 2</v>
      </c>
      <c r="T209" s="12" t="n">
        <v>40725</v>
      </c>
      <c r="U209" s="29" t="n">
        <v>2.25</v>
      </c>
      <c r="V209" s="11" t="s">
        <v>106</v>
      </c>
      <c r="W209" s="11" t="n">
        <f aca="false">R209 *U209</f>
        <v>6.75</v>
      </c>
      <c r="X209" s="13" t="n">
        <v>0.16</v>
      </c>
      <c r="Y209" s="13" t="n">
        <v>0.09</v>
      </c>
      <c r="Z209" s="13" t="n">
        <f aca="false">Y209*SQRT(AA209)</f>
        <v>0.18</v>
      </c>
      <c r="AA209" s="11" t="n">
        <v>4</v>
      </c>
      <c r="AB209" s="13" t="n">
        <v>0.24</v>
      </c>
      <c r="AC209" s="13" t="n">
        <v>0.19</v>
      </c>
      <c r="AD209" s="13" t="n">
        <f aca="false">AC209*SQRT(AE209)</f>
        <v>0.38</v>
      </c>
      <c r="AE209" s="11" t="n">
        <v>4</v>
      </c>
      <c r="AF209" s="11" t="n">
        <f aca="false">LN(AB209/X209)</f>
        <v>0.405465108108164</v>
      </c>
      <c r="AG209" s="11" t="n">
        <f aca="false">((AD209)^2/((AB209)^2 * AE209)) + ((Z209)^2/((X209)^2 * AA209))</f>
        <v>0.943142361111111</v>
      </c>
      <c r="AH209" s="11" t="n">
        <f aca="false">1/AG209</f>
        <v>1.06028531983433</v>
      </c>
      <c r="AI209" s="11" t="n">
        <f aca="false">AH209/44</f>
        <v>0.0240973936325984</v>
      </c>
      <c r="AJ209" s="11" t="n">
        <f aca="false">AI209*AF209</f>
        <v>0.00977065231436649</v>
      </c>
      <c r="AK209" s="11" t="s">
        <v>392</v>
      </c>
      <c r="AL209" s="11" t="s">
        <v>467</v>
      </c>
      <c r="AM209" s="11" t="s">
        <v>390</v>
      </c>
      <c r="AN209" s="11" t="s">
        <v>58</v>
      </c>
      <c r="AO209" s="11" t="s">
        <v>141</v>
      </c>
      <c r="AP209" s="11" t="s">
        <v>108</v>
      </c>
      <c r="AQ209" s="11" t="s">
        <v>275</v>
      </c>
    </row>
    <row r="210" customFormat="false" ht="13.8" hidden="false" customHeight="false" outlineLevel="0" collapsed="false">
      <c r="A210" s="11" t="s">
        <v>271</v>
      </c>
      <c r="B210" s="11" t="n">
        <v>27</v>
      </c>
      <c r="C210" s="11" t="s">
        <v>272</v>
      </c>
      <c r="D210" s="11" t="n">
        <v>2014</v>
      </c>
      <c r="E210" s="11" t="s">
        <v>267</v>
      </c>
      <c r="F210" s="11" t="s">
        <v>46</v>
      </c>
      <c r="G210" s="1" t="n">
        <v>9.6</v>
      </c>
      <c r="H210" s="1" t="n">
        <v>1280</v>
      </c>
      <c r="I210" s="11" t="n">
        <f aca="false">(G210+10) / (H210/1000)</f>
        <v>15.3125</v>
      </c>
      <c r="J210" s="11" t="n">
        <v>5.1</v>
      </c>
      <c r="K210" s="1" t="s">
        <v>102</v>
      </c>
      <c r="L210" s="11" t="s">
        <v>89</v>
      </c>
      <c r="M210" s="11" t="s">
        <v>273</v>
      </c>
      <c r="N210" s="11" t="s">
        <v>50</v>
      </c>
      <c r="O210" s="11" t="s">
        <v>77</v>
      </c>
      <c r="P210" s="11" t="s">
        <v>91</v>
      </c>
      <c r="Q210" s="11" t="s">
        <v>52</v>
      </c>
      <c r="R210" s="11" t="n">
        <v>3</v>
      </c>
      <c r="S210" s="11" t="str">
        <f aca="false">IF(R210&gt;=2,"&gt; 2","&lt; 2")</f>
        <v>&gt; 2</v>
      </c>
      <c r="T210" s="12" t="n">
        <v>40756</v>
      </c>
      <c r="U210" s="29" t="n">
        <v>2.25</v>
      </c>
      <c r="V210" s="11" t="s">
        <v>106</v>
      </c>
      <c r="W210" s="11" t="n">
        <f aca="false">R210 *U210</f>
        <v>6.75</v>
      </c>
      <c r="X210" s="13" t="n">
        <v>0.26</v>
      </c>
      <c r="Y210" s="13" t="n">
        <v>0.07</v>
      </c>
      <c r="Z210" s="13" t="n">
        <f aca="false">Y210*SQRT(AA210)</f>
        <v>0.14</v>
      </c>
      <c r="AA210" s="11" t="n">
        <v>4</v>
      </c>
      <c r="AB210" s="13" t="n">
        <v>0.32</v>
      </c>
      <c r="AC210" s="13" t="n">
        <v>0.08</v>
      </c>
      <c r="AD210" s="13" t="n">
        <f aca="false">AC210*SQRT(AE210)</f>
        <v>0.16</v>
      </c>
      <c r="AE210" s="11" t="n">
        <v>4</v>
      </c>
      <c r="AF210" s="11" t="n">
        <f aca="false">LN(AB210/X210)</f>
        <v>0.207639364778245</v>
      </c>
      <c r="AG210" s="11" t="n">
        <f aca="false">((AD210)^2/((AB210)^2 * AE210)) + ((Z210)^2/((X210)^2 * AA210))</f>
        <v>0.134985207100592</v>
      </c>
      <c r="AH210" s="11" t="n">
        <f aca="false">1/AG210</f>
        <v>7.40821917808218</v>
      </c>
      <c r="AI210" s="11" t="n">
        <f aca="false">AH210/44</f>
        <v>0.168368617683686</v>
      </c>
      <c r="AJ210" s="11" t="n">
        <f aca="false">AI210*AF210</f>
        <v>0.0349599528244317</v>
      </c>
      <c r="AK210" s="11" t="s">
        <v>392</v>
      </c>
      <c r="AL210" s="11" t="s">
        <v>467</v>
      </c>
      <c r="AM210" s="11" t="s">
        <v>390</v>
      </c>
      <c r="AN210" s="11" t="s">
        <v>58</v>
      </c>
      <c r="AO210" s="11" t="s">
        <v>141</v>
      </c>
      <c r="AP210" s="11" t="s">
        <v>108</v>
      </c>
      <c r="AQ210" s="11" t="s">
        <v>275</v>
      </c>
    </row>
    <row r="211" customFormat="false" ht="13.8" hidden="false" customHeight="false" outlineLevel="0" collapsed="false">
      <c r="A211" s="11" t="s">
        <v>271</v>
      </c>
      <c r="B211" s="11" t="n">
        <v>27</v>
      </c>
      <c r="C211" s="11" t="s">
        <v>272</v>
      </c>
      <c r="D211" s="11" t="n">
        <v>2014</v>
      </c>
      <c r="E211" s="11" t="s">
        <v>267</v>
      </c>
      <c r="F211" s="11" t="s">
        <v>83</v>
      </c>
      <c r="G211" s="1" t="n">
        <v>9.6</v>
      </c>
      <c r="H211" s="1" t="n">
        <v>1280</v>
      </c>
      <c r="I211" s="11" t="n">
        <f aca="false">(G211+10) / (H211/1000)</f>
        <v>15.3125</v>
      </c>
      <c r="J211" s="11" t="n">
        <v>5.1</v>
      </c>
      <c r="K211" s="1" t="s">
        <v>102</v>
      </c>
      <c r="L211" s="11" t="s">
        <v>89</v>
      </c>
      <c r="M211" s="11" t="s">
        <v>273</v>
      </c>
      <c r="N211" s="11" t="s">
        <v>50</v>
      </c>
      <c r="O211" s="11" t="s">
        <v>77</v>
      </c>
      <c r="P211" s="11" t="s">
        <v>91</v>
      </c>
      <c r="Q211" s="11" t="s">
        <v>52</v>
      </c>
      <c r="R211" s="11" t="n">
        <v>3</v>
      </c>
      <c r="S211" s="11" t="str">
        <f aca="false">IF(R211&gt;=2,"&gt; 2","&lt; 2")</f>
        <v>&gt; 2</v>
      </c>
      <c r="T211" s="12" t="n">
        <v>40756</v>
      </c>
      <c r="U211" s="29" t="n">
        <v>2.25</v>
      </c>
      <c r="V211" s="11" t="s">
        <v>106</v>
      </c>
      <c r="W211" s="11" t="n">
        <f aca="false">R211 *U211</f>
        <v>6.75</v>
      </c>
      <c r="X211" s="13" t="n">
        <v>0.25</v>
      </c>
      <c r="Y211" s="13" t="n">
        <v>0.08</v>
      </c>
      <c r="Z211" s="13" t="n">
        <f aca="false">Y211*SQRT(AA211)</f>
        <v>0.16</v>
      </c>
      <c r="AA211" s="11" t="n">
        <v>4</v>
      </c>
      <c r="AB211" s="13" t="n">
        <v>0.34</v>
      </c>
      <c r="AC211" s="13" t="n">
        <v>0.04</v>
      </c>
      <c r="AD211" s="13" t="n">
        <f aca="false">AC211*SQRT(AE211)</f>
        <v>0.08</v>
      </c>
      <c r="AE211" s="11" t="n">
        <v>4</v>
      </c>
      <c r="AF211" s="11" t="n">
        <f aca="false">LN(AB211/X211)</f>
        <v>0.307484699747961</v>
      </c>
      <c r="AG211" s="11" t="n">
        <f aca="false">((AD211)^2/((AB211)^2 * AE211)) + ((Z211)^2/((X211)^2 * AA211))</f>
        <v>0.116240830449827</v>
      </c>
      <c r="AH211" s="11" t="n">
        <f aca="false">1/AG211</f>
        <v>8.60282911030672</v>
      </c>
      <c r="AI211" s="11" t="n">
        <f aca="false">AH211/44</f>
        <v>0.195518843416062</v>
      </c>
      <c r="AJ211" s="11" t="n">
        <f aca="false">AI211*AF211</f>
        <v>0.0601190528628564</v>
      </c>
      <c r="AK211" s="11" t="s">
        <v>392</v>
      </c>
      <c r="AL211" s="11" t="s">
        <v>467</v>
      </c>
      <c r="AM211" s="11" t="s">
        <v>390</v>
      </c>
      <c r="AN211" s="11" t="s">
        <v>58</v>
      </c>
      <c r="AO211" s="11" t="s">
        <v>141</v>
      </c>
      <c r="AP211" s="11" t="s">
        <v>108</v>
      </c>
      <c r="AQ211" s="11" t="s">
        <v>275</v>
      </c>
    </row>
    <row r="212" customFormat="false" ht="13.8" hidden="false" customHeight="false" outlineLevel="0" collapsed="false">
      <c r="A212" s="11" t="s">
        <v>271</v>
      </c>
      <c r="B212" s="11" t="n">
        <v>27</v>
      </c>
      <c r="C212" s="11" t="s">
        <v>272</v>
      </c>
      <c r="D212" s="11" t="n">
        <v>2014</v>
      </c>
      <c r="E212" s="11" t="s">
        <v>267</v>
      </c>
      <c r="F212" s="11" t="s">
        <v>46</v>
      </c>
      <c r="G212" s="1" t="n">
        <v>9.6</v>
      </c>
      <c r="H212" s="1" t="n">
        <v>1280</v>
      </c>
      <c r="I212" s="11" t="n">
        <f aca="false">(G212+10) / (H212/1000)</f>
        <v>15.3125</v>
      </c>
      <c r="J212" s="11" t="n">
        <v>5.1</v>
      </c>
      <c r="K212" s="1" t="s">
        <v>102</v>
      </c>
      <c r="L212" s="11" t="s">
        <v>89</v>
      </c>
      <c r="M212" s="11" t="s">
        <v>273</v>
      </c>
      <c r="N212" s="11" t="s">
        <v>50</v>
      </c>
      <c r="O212" s="11" t="s">
        <v>77</v>
      </c>
      <c r="P212" s="11" t="s">
        <v>91</v>
      </c>
      <c r="Q212" s="11" t="s">
        <v>52</v>
      </c>
      <c r="R212" s="11" t="n">
        <v>3</v>
      </c>
      <c r="S212" s="11" t="str">
        <f aca="false">IF(R212&gt;=2,"&gt; 2","&lt; 2")</f>
        <v>&gt; 2</v>
      </c>
      <c r="T212" s="12" t="n">
        <v>40787</v>
      </c>
      <c r="U212" s="29" t="n">
        <v>2.25</v>
      </c>
      <c r="V212" s="11" t="s">
        <v>106</v>
      </c>
      <c r="W212" s="11" t="n">
        <f aca="false">R212 *U212</f>
        <v>6.75</v>
      </c>
      <c r="X212" s="13" t="n">
        <v>0.46</v>
      </c>
      <c r="Y212" s="13" t="n">
        <v>0.1</v>
      </c>
      <c r="Z212" s="13" t="n">
        <f aca="false">Y212*SQRT(AA212)</f>
        <v>0.2</v>
      </c>
      <c r="AA212" s="11" t="n">
        <v>4</v>
      </c>
      <c r="AB212" s="13" t="n">
        <v>0.63</v>
      </c>
      <c r="AC212" s="13" t="n">
        <v>0.06</v>
      </c>
      <c r="AD212" s="13" t="n">
        <f aca="false">AC212*SQRT(AE212)</f>
        <v>0.12</v>
      </c>
      <c r="AE212" s="11" t="n">
        <v>4</v>
      </c>
      <c r="AF212" s="11" t="n">
        <f aca="false">LN(AB212/X212)</f>
        <v>0.314493329902438</v>
      </c>
      <c r="AG212" s="11" t="n">
        <f aca="false">((AD212)^2/((AB212)^2 * AE212)) + ((Z212)^2/((X212)^2 * AA212))</f>
        <v>0.0563292739906297</v>
      </c>
      <c r="AH212" s="11" t="n">
        <f aca="false">1/AG212</f>
        <v>17.7527585419679</v>
      </c>
      <c r="AI212" s="11" t="n">
        <f aca="false">AH212/44</f>
        <v>0.403471785044724</v>
      </c>
      <c r="AJ212" s="11" t="n">
        <f aca="false">AI212*AF212</f>
        <v>0.126889185200396</v>
      </c>
      <c r="AK212" s="11" t="s">
        <v>392</v>
      </c>
      <c r="AL212" s="11" t="s">
        <v>467</v>
      </c>
      <c r="AM212" s="11" t="s">
        <v>390</v>
      </c>
      <c r="AN212" s="11" t="s">
        <v>58</v>
      </c>
      <c r="AO212" s="11" t="s">
        <v>141</v>
      </c>
      <c r="AP212" s="11" t="s">
        <v>108</v>
      </c>
      <c r="AQ212" s="11" t="s">
        <v>275</v>
      </c>
    </row>
    <row r="213" customFormat="false" ht="13.8" hidden="false" customHeight="false" outlineLevel="0" collapsed="false">
      <c r="A213" s="11" t="s">
        <v>271</v>
      </c>
      <c r="B213" s="11" t="n">
        <v>27</v>
      </c>
      <c r="C213" s="11" t="s">
        <v>272</v>
      </c>
      <c r="D213" s="11" t="n">
        <v>2014</v>
      </c>
      <c r="E213" s="11" t="s">
        <v>267</v>
      </c>
      <c r="F213" s="11" t="s">
        <v>83</v>
      </c>
      <c r="G213" s="1" t="n">
        <v>9.6</v>
      </c>
      <c r="H213" s="1" t="n">
        <v>1280</v>
      </c>
      <c r="I213" s="11" t="n">
        <f aca="false">(G213+10) / (H213/1000)</f>
        <v>15.3125</v>
      </c>
      <c r="J213" s="11" t="n">
        <v>5.1</v>
      </c>
      <c r="K213" s="1" t="s">
        <v>102</v>
      </c>
      <c r="L213" s="11" t="s">
        <v>89</v>
      </c>
      <c r="M213" s="11" t="s">
        <v>273</v>
      </c>
      <c r="N213" s="11" t="s">
        <v>50</v>
      </c>
      <c r="O213" s="11" t="s">
        <v>77</v>
      </c>
      <c r="P213" s="11" t="s">
        <v>91</v>
      </c>
      <c r="Q213" s="11" t="s">
        <v>52</v>
      </c>
      <c r="R213" s="11" t="n">
        <v>3</v>
      </c>
      <c r="S213" s="11" t="str">
        <f aca="false">IF(R213&gt;=2,"&gt; 2","&lt; 2")</f>
        <v>&gt; 2</v>
      </c>
      <c r="T213" s="12" t="n">
        <v>40787</v>
      </c>
      <c r="U213" s="29" t="n">
        <v>2.25</v>
      </c>
      <c r="V213" s="11" t="s">
        <v>106</v>
      </c>
      <c r="W213" s="11" t="n">
        <f aca="false">R213 *U213</f>
        <v>6.75</v>
      </c>
      <c r="X213" s="13" t="n">
        <v>0.4</v>
      </c>
      <c r="Y213" s="13" t="n">
        <v>0.09</v>
      </c>
      <c r="Z213" s="13" t="n">
        <f aca="false">Y213*SQRT(AA213)</f>
        <v>0.18</v>
      </c>
      <c r="AA213" s="11" t="n">
        <v>4</v>
      </c>
      <c r="AB213" s="13" t="n">
        <v>0.63</v>
      </c>
      <c r="AC213" s="13" t="n">
        <v>0.06</v>
      </c>
      <c r="AD213" s="13" t="n">
        <f aca="false">AC213*SQRT(AE213)</f>
        <v>0.12</v>
      </c>
      <c r="AE213" s="11" t="n">
        <v>4</v>
      </c>
      <c r="AF213" s="11" t="n">
        <f aca="false">LN(AB213/X213)</f>
        <v>0.454255272277596</v>
      </c>
      <c r="AG213" s="11" t="n">
        <f aca="false">((AD213)^2/((AB213)^2 * AE213)) + ((Z213)^2/((X213)^2 * AA213))</f>
        <v>0.0596952947845805</v>
      </c>
      <c r="AH213" s="11" t="n">
        <f aca="false">1/AG213</f>
        <v>16.7517390375347</v>
      </c>
      <c r="AI213" s="11" t="n">
        <f aca="false">AH213/44</f>
        <v>0.380721341762153</v>
      </c>
      <c r="AJ213" s="11" t="n">
        <f aca="false">AI213*AF213</f>
        <v>0.172944676764058</v>
      </c>
      <c r="AK213" s="11" t="s">
        <v>392</v>
      </c>
      <c r="AL213" s="11" t="s">
        <v>467</v>
      </c>
      <c r="AM213" s="11" t="s">
        <v>390</v>
      </c>
      <c r="AN213" s="11" t="s">
        <v>58</v>
      </c>
      <c r="AO213" s="11" t="s">
        <v>141</v>
      </c>
      <c r="AP213" s="11" t="s">
        <v>108</v>
      </c>
      <c r="AQ213" s="11" t="s">
        <v>275</v>
      </c>
    </row>
    <row r="214" customFormat="false" ht="13.8" hidden="false" customHeight="false" outlineLevel="0" collapsed="false">
      <c r="A214" s="11" t="s">
        <v>271</v>
      </c>
      <c r="B214" s="11" t="n">
        <v>27</v>
      </c>
      <c r="C214" s="11" t="s">
        <v>272</v>
      </c>
      <c r="D214" s="11" t="n">
        <v>2014</v>
      </c>
      <c r="E214" s="11" t="s">
        <v>267</v>
      </c>
      <c r="F214" s="11" t="s">
        <v>46</v>
      </c>
      <c r="G214" s="1" t="n">
        <v>9.6</v>
      </c>
      <c r="H214" s="1" t="n">
        <v>1280</v>
      </c>
      <c r="I214" s="11" t="n">
        <f aca="false">(G214+10) / (H214/1000)</f>
        <v>15.3125</v>
      </c>
      <c r="J214" s="11" t="n">
        <v>5.1</v>
      </c>
      <c r="K214" s="1" t="s">
        <v>102</v>
      </c>
      <c r="L214" s="11" t="s">
        <v>89</v>
      </c>
      <c r="M214" s="11" t="s">
        <v>273</v>
      </c>
      <c r="N214" s="11" t="s">
        <v>50</v>
      </c>
      <c r="O214" s="11" t="s">
        <v>77</v>
      </c>
      <c r="P214" s="11" t="s">
        <v>91</v>
      </c>
      <c r="Q214" s="11" t="s">
        <v>52</v>
      </c>
      <c r="R214" s="11" t="n">
        <v>3</v>
      </c>
      <c r="S214" s="11" t="str">
        <f aca="false">IF(R214&gt;=2,"&gt; 2","&lt; 2")</f>
        <v>&gt; 2</v>
      </c>
      <c r="T214" s="12" t="n">
        <v>40817</v>
      </c>
      <c r="U214" s="29" t="n">
        <v>2.25</v>
      </c>
      <c r="V214" s="11" t="s">
        <v>106</v>
      </c>
      <c r="W214" s="11" t="n">
        <f aca="false">R214 *U214</f>
        <v>6.75</v>
      </c>
      <c r="X214" s="13" t="n">
        <v>0.82</v>
      </c>
      <c r="Y214" s="13" t="n">
        <v>0.11</v>
      </c>
      <c r="Z214" s="13" t="n">
        <f aca="false">Y214*SQRT(AA214)</f>
        <v>0.22</v>
      </c>
      <c r="AA214" s="11" t="n">
        <v>4</v>
      </c>
      <c r="AB214" s="13" t="n">
        <v>0.99</v>
      </c>
      <c r="AC214" s="13" t="n">
        <v>0.08</v>
      </c>
      <c r="AD214" s="13" t="n">
        <f aca="false">AC214*SQRT(AE214)</f>
        <v>0.16</v>
      </c>
      <c r="AE214" s="11" t="n">
        <v>4</v>
      </c>
      <c r="AF214" s="11" t="n">
        <f aca="false">LN(AB214/X214)</f>
        <v>0.188400602870337</v>
      </c>
      <c r="AG214" s="11" t="n">
        <f aca="false">((AD214)^2/((AB214)^2 * AE214)) + ((Z214)^2/((X214)^2 * AA214))</f>
        <v>0.0245251868519044</v>
      </c>
      <c r="AH214" s="11" t="n">
        <f aca="false">1/AG214</f>
        <v>40.7744090203476</v>
      </c>
      <c r="AI214" s="11" t="n">
        <f aca="false">AH214/44</f>
        <v>0.926691114098808</v>
      </c>
      <c r="AJ214" s="11" t="n">
        <f aca="false">AI214*AF214</f>
        <v>0.1745891645708</v>
      </c>
      <c r="AK214" s="11" t="s">
        <v>392</v>
      </c>
      <c r="AL214" s="11" t="s">
        <v>467</v>
      </c>
      <c r="AM214" s="11" t="s">
        <v>390</v>
      </c>
      <c r="AN214" s="11" t="s">
        <v>58</v>
      </c>
      <c r="AO214" s="11" t="s">
        <v>141</v>
      </c>
      <c r="AP214" s="11" t="s">
        <v>108</v>
      </c>
      <c r="AQ214" s="11" t="s">
        <v>275</v>
      </c>
    </row>
    <row r="215" customFormat="false" ht="13.8" hidden="false" customHeight="false" outlineLevel="0" collapsed="false">
      <c r="A215" s="11" t="s">
        <v>271</v>
      </c>
      <c r="B215" s="11" t="n">
        <v>27</v>
      </c>
      <c r="C215" s="11" t="s">
        <v>272</v>
      </c>
      <c r="D215" s="11" t="n">
        <v>2014</v>
      </c>
      <c r="E215" s="11" t="s">
        <v>267</v>
      </c>
      <c r="F215" s="11" t="s">
        <v>83</v>
      </c>
      <c r="G215" s="1" t="n">
        <v>9.6</v>
      </c>
      <c r="H215" s="1" t="n">
        <v>1280</v>
      </c>
      <c r="I215" s="11" t="n">
        <f aca="false">(G215+10) / (H215/1000)</f>
        <v>15.3125</v>
      </c>
      <c r="J215" s="11" t="n">
        <v>5.1</v>
      </c>
      <c r="K215" s="1" t="s">
        <v>102</v>
      </c>
      <c r="L215" s="11" t="s">
        <v>89</v>
      </c>
      <c r="M215" s="11" t="s">
        <v>273</v>
      </c>
      <c r="N215" s="11" t="s">
        <v>50</v>
      </c>
      <c r="O215" s="11" t="s">
        <v>77</v>
      </c>
      <c r="P215" s="11" t="s">
        <v>91</v>
      </c>
      <c r="Q215" s="11" t="s">
        <v>52</v>
      </c>
      <c r="R215" s="11" t="n">
        <v>3</v>
      </c>
      <c r="S215" s="11" t="str">
        <f aca="false">IF(R215&gt;=2,"&gt; 2","&lt; 2")</f>
        <v>&gt; 2</v>
      </c>
      <c r="T215" s="12" t="n">
        <v>40817</v>
      </c>
      <c r="U215" s="29" t="n">
        <v>2.25</v>
      </c>
      <c r="V215" s="11" t="s">
        <v>106</v>
      </c>
      <c r="W215" s="11" t="n">
        <f aca="false">R215 *U215</f>
        <v>6.75</v>
      </c>
      <c r="X215" s="13" t="n">
        <v>0.81</v>
      </c>
      <c r="Y215" s="13" t="n">
        <v>0.1</v>
      </c>
      <c r="Z215" s="13" t="n">
        <f aca="false">Y215*SQRT(AA215)</f>
        <v>0.2</v>
      </c>
      <c r="AA215" s="11" t="n">
        <v>4</v>
      </c>
      <c r="AB215" s="13" t="n">
        <v>1.03</v>
      </c>
      <c r="AC215" s="13" t="n">
        <v>0.06</v>
      </c>
      <c r="AD215" s="13" t="n">
        <f aca="false">AC215*SQRT(AE215)</f>
        <v>0.12</v>
      </c>
      <c r="AE215" s="11" t="n">
        <v>4</v>
      </c>
      <c r="AF215" s="11" t="n">
        <f aca="false">LN(AB215/X215)</f>
        <v>0.240279833557197</v>
      </c>
      <c r="AG215" s="11" t="n">
        <f aca="false">((AD215)^2/((AB215)^2 * AE215)) + ((Z215)^2/((X215)^2 * AA215))</f>
        <v>0.0186349243004688</v>
      </c>
      <c r="AH215" s="11" t="n">
        <f aca="false">1/AG215</f>
        <v>53.6626810968501</v>
      </c>
      <c r="AI215" s="11" t="n">
        <f aca="false">AH215/44</f>
        <v>1.21960638856478</v>
      </c>
      <c r="AJ215" s="11" t="n">
        <f aca="false">AI215*AF215</f>
        <v>0.293046820049639</v>
      </c>
      <c r="AK215" s="11" t="s">
        <v>392</v>
      </c>
      <c r="AL215" s="11" t="s">
        <v>467</v>
      </c>
      <c r="AM215" s="11" t="s">
        <v>390</v>
      </c>
      <c r="AN215" s="11" t="s">
        <v>58</v>
      </c>
      <c r="AO215" s="11" t="s">
        <v>141</v>
      </c>
      <c r="AP215" s="11" t="s">
        <v>108</v>
      </c>
      <c r="AQ215" s="11" t="s">
        <v>275</v>
      </c>
    </row>
    <row r="216" customFormat="false" ht="13.8" hidden="false" customHeight="false" outlineLevel="0" collapsed="false">
      <c r="A216" s="11" t="s">
        <v>469</v>
      </c>
      <c r="B216" s="11" t="n">
        <v>28</v>
      </c>
      <c r="C216" s="11" t="s">
        <v>470</v>
      </c>
      <c r="D216" s="11" t="n">
        <v>2001</v>
      </c>
      <c r="E216" s="11" t="s">
        <v>471</v>
      </c>
      <c r="F216" s="11" t="s">
        <v>46</v>
      </c>
      <c r="G216" s="1" t="n">
        <v>16.3</v>
      </c>
      <c r="H216" s="1" t="n">
        <v>914</v>
      </c>
      <c r="I216" s="11" t="n">
        <f aca="false">(G216+10) / (H216/1000)</f>
        <v>28.7746170678337</v>
      </c>
      <c r="J216" s="11" t="n">
        <v>6.8</v>
      </c>
      <c r="K216" s="1" t="s">
        <v>47</v>
      </c>
      <c r="L216" s="11" t="s">
        <v>89</v>
      </c>
      <c r="M216" s="11" t="s">
        <v>279</v>
      </c>
      <c r="N216" s="11" t="s">
        <v>77</v>
      </c>
      <c r="O216" s="11" t="s">
        <v>77</v>
      </c>
      <c r="P216" s="11" t="s">
        <v>91</v>
      </c>
      <c r="Q216" s="11" t="s">
        <v>78</v>
      </c>
      <c r="R216" s="11" t="n">
        <v>2</v>
      </c>
      <c r="S216" s="11" t="str">
        <f aca="false">IF(R216&gt;=2,"&gt; 2","&lt; 2")</f>
        <v>&gt; 2</v>
      </c>
      <c r="T216" s="12" t="n">
        <v>36465</v>
      </c>
      <c r="U216" s="29" t="n">
        <v>1</v>
      </c>
      <c r="V216" s="11" t="s">
        <v>106</v>
      </c>
      <c r="W216" s="11" t="n">
        <f aca="false">R216 *U216</f>
        <v>2</v>
      </c>
      <c r="X216" s="13" t="n">
        <v>0.64</v>
      </c>
      <c r="Y216" s="13" t="n">
        <v>0.09</v>
      </c>
      <c r="Z216" s="13" t="n">
        <f aca="false">Y216*SQRT(AA216)</f>
        <v>0.201246117974981</v>
      </c>
      <c r="AA216" s="11" t="n">
        <v>5</v>
      </c>
      <c r="AB216" s="13" t="n">
        <v>0.9</v>
      </c>
      <c r="AC216" s="13" t="n">
        <v>0.19</v>
      </c>
      <c r="AD216" s="13" t="n">
        <f aca="false">AC216*SQRT(AE216)</f>
        <v>0.42485291572496</v>
      </c>
      <c r="AE216" s="11" t="n">
        <v>5</v>
      </c>
      <c r="AF216" s="11" t="n">
        <f aca="false">LN(AB216/X216)</f>
        <v>0.340926586970593</v>
      </c>
      <c r="AG216" s="11" t="n">
        <f aca="false">((AD216)^2/((AB216)^2 * AE216)) + ((Z216)^2/((X216)^2 * AA216))</f>
        <v>0.0643432918595679</v>
      </c>
      <c r="AH216" s="11" t="n">
        <f aca="false">1/AG216</f>
        <v>15.5416356717114</v>
      </c>
      <c r="AI216" s="11" t="n">
        <f aca="false">AH216/26</f>
        <v>0.597755218142747</v>
      </c>
      <c r="AJ216" s="11" t="n">
        <f aca="false">AI216*AF216</f>
        <v>0.203790646365269</v>
      </c>
      <c r="AK216" s="11" t="s">
        <v>392</v>
      </c>
      <c r="AL216" s="11" t="s">
        <v>472</v>
      </c>
      <c r="AM216" s="11" t="s">
        <v>376</v>
      </c>
      <c r="AN216" s="11" t="s">
        <v>58</v>
      </c>
      <c r="AO216" s="11" t="s">
        <v>59</v>
      </c>
      <c r="AP216" s="11" t="s">
        <v>108</v>
      </c>
      <c r="AQ216" s="11" t="s">
        <v>95</v>
      </c>
    </row>
    <row r="217" customFormat="false" ht="13.8" hidden="false" customHeight="false" outlineLevel="0" collapsed="false">
      <c r="A217" s="11" t="s">
        <v>469</v>
      </c>
      <c r="B217" s="11" t="n">
        <v>28</v>
      </c>
      <c r="C217" s="11" t="s">
        <v>470</v>
      </c>
      <c r="D217" s="11" t="n">
        <v>2001</v>
      </c>
      <c r="E217" s="11" t="s">
        <v>471</v>
      </c>
      <c r="F217" s="11" t="s">
        <v>96</v>
      </c>
      <c r="G217" s="1" t="n">
        <v>16.3</v>
      </c>
      <c r="H217" s="1" t="n">
        <v>914</v>
      </c>
      <c r="I217" s="11" t="n">
        <f aca="false">(G217+10) / (H217/1000)</f>
        <v>28.7746170678337</v>
      </c>
      <c r="J217" s="11" t="n">
        <v>6.8</v>
      </c>
      <c r="K217" s="1" t="s">
        <v>47</v>
      </c>
      <c r="L217" s="11" t="s">
        <v>89</v>
      </c>
      <c r="M217" s="11" t="s">
        <v>279</v>
      </c>
      <c r="N217" s="11" t="s">
        <v>77</v>
      </c>
      <c r="O217" s="11" t="s">
        <v>77</v>
      </c>
      <c r="P217" s="11" t="s">
        <v>91</v>
      </c>
      <c r="Q217" s="11" t="s">
        <v>78</v>
      </c>
      <c r="R217" s="11" t="n">
        <v>2</v>
      </c>
      <c r="S217" s="11" t="str">
        <f aca="false">IF(R217&gt;=2,"&gt; 2","&lt; 2")</f>
        <v>&gt; 2</v>
      </c>
      <c r="T217" s="12" t="n">
        <v>36465</v>
      </c>
      <c r="U217" s="29" t="n">
        <v>1</v>
      </c>
      <c r="V217" s="11" t="s">
        <v>106</v>
      </c>
      <c r="W217" s="11" t="n">
        <f aca="false">R217 *U217</f>
        <v>2</v>
      </c>
      <c r="X217" s="13" t="n">
        <v>0.64</v>
      </c>
      <c r="Y217" s="13" t="n">
        <v>0.07</v>
      </c>
      <c r="Z217" s="13" t="n">
        <f aca="false">Y217*SQRT(AA217)</f>
        <v>0.156524758424985</v>
      </c>
      <c r="AA217" s="11" t="n">
        <v>5</v>
      </c>
      <c r="AB217" s="13" t="n">
        <v>0.83</v>
      </c>
      <c r="AC217" s="13" t="n">
        <v>0.09</v>
      </c>
      <c r="AD217" s="13" t="n">
        <f aca="false">AC217*SQRT(AE217)</f>
        <v>0.201246117974981</v>
      </c>
      <c r="AE217" s="11" t="n">
        <v>5</v>
      </c>
      <c r="AF217" s="11" t="n">
        <f aca="false">LN(AB217/X217)</f>
        <v>0.259957524436926</v>
      </c>
      <c r="AG217" s="11" t="n">
        <f aca="false">((AD217)^2/((AB217)^2 * AE217)) + ((Z217)^2/((X217)^2 * AA217))</f>
        <v>0.0237207654979859</v>
      </c>
      <c r="AH217" s="11" t="n">
        <f aca="false">1/AG217</f>
        <v>42.1571555135903</v>
      </c>
      <c r="AI217" s="11" t="n">
        <f aca="false">AH217/26</f>
        <v>1.62142905821501</v>
      </c>
      <c r="AJ217" s="11" t="n">
        <f aca="false">AI217*AF217</f>
        <v>0.42150268402367</v>
      </c>
      <c r="AK217" s="11" t="s">
        <v>392</v>
      </c>
      <c r="AL217" s="11" t="s">
        <v>472</v>
      </c>
      <c r="AM217" s="11" t="s">
        <v>376</v>
      </c>
      <c r="AN217" s="11" t="s">
        <v>58</v>
      </c>
      <c r="AO217" s="11" t="s">
        <v>59</v>
      </c>
      <c r="AP217" s="11" t="s">
        <v>108</v>
      </c>
      <c r="AQ217" s="11" t="s">
        <v>95</v>
      </c>
    </row>
    <row r="218" customFormat="false" ht="13.8" hidden="false" customHeight="false" outlineLevel="0" collapsed="false">
      <c r="A218" s="11" t="s">
        <v>469</v>
      </c>
      <c r="B218" s="11" t="n">
        <v>28</v>
      </c>
      <c r="C218" s="11" t="s">
        <v>470</v>
      </c>
      <c r="D218" s="11" t="n">
        <v>2001</v>
      </c>
      <c r="E218" s="11" t="s">
        <v>471</v>
      </c>
      <c r="F218" s="11" t="s">
        <v>46</v>
      </c>
      <c r="G218" s="1" t="n">
        <v>16.3</v>
      </c>
      <c r="H218" s="1" t="n">
        <v>914</v>
      </c>
      <c r="I218" s="11" t="n">
        <f aca="false">(G218+10) / (H218/1000)</f>
        <v>28.7746170678337</v>
      </c>
      <c r="J218" s="11" t="n">
        <v>6.8</v>
      </c>
      <c r="K218" s="1" t="s">
        <v>47</v>
      </c>
      <c r="L218" s="11" t="s">
        <v>89</v>
      </c>
      <c r="M218" s="11" t="s">
        <v>279</v>
      </c>
      <c r="N218" s="11" t="s">
        <v>77</v>
      </c>
      <c r="O218" s="11" t="s">
        <v>77</v>
      </c>
      <c r="P218" s="11" t="s">
        <v>91</v>
      </c>
      <c r="Q218" s="11" t="s">
        <v>78</v>
      </c>
      <c r="R218" s="11" t="n">
        <v>2</v>
      </c>
      <c r="S218" s="11" t="str">
        <f aca="false">IF(R218&gt;=2,"&gt; 2","&lt; 2")</f>
        <v>&gt; 2</v>
      </c>
      <c r="T218" s="12" t="n">
        <v>36495</v>
      </c>
      <c r="U218" s="29" t="n">
        <v>1</v>
      </c>
      <c r="V218" s="11" t="s">
        <v>106</v>
      </c>
      <c r="W218" s="11" t="n">
        <f aca="false">R218 *U218</f>
        <v>2</v>
      </c>
      <c r="X218" s="13" t="n">
        <v>0.44</v>
      </c>
      <c r="Y218" s="13" t="n">
        <v>0.14</v>
      </c>
      <c r="Z218" s="13" t="n">
        <f aca="false">Y218*SQRT(AA218)</f>
        <v>0.313049516849971</v>
      </c>
      <c r="AA218" s="11" t="n">
        <v>5</v>
      </c>
      <c r="AB218" s="13" t="n">
        <v>0.41</v>
      </c>
      <c r="AC218" s="13" t="n">
        <v>0.07</v>
      </c>
      <c r="AD218" s="13" t="n">
        <f aca="false">AC218*SQRT(AE218)</f>
        <v>0.156524758424985</v>
      </c>
      <c r="AE218" s="11" t="n">
        <v>5</v>
      </c>
      <c r="AF218" s="11" t="n">
        <f aca="false">LN(AB218/X218)</f>
        <v>-0.0706175672139534</v>
      </c>
      <c r="AG218" s="11" t="n">
        <f aca="false">((AD218)^2/((AB218)^2 * AE218)) + ((Z218)^2/((X218)^2 * AA218))</f>
        <v>0.13038898530489</v>
      </c>
      <c r="AH218" s="11" t="n">
        <f aca="false">1/AG218</f>
        <v>7.66935947589199</v>
      </c>
      <c r="AI218" s="11" t="n">
        <f aca="false">AH218/26</f>
        <v>0.294975364457384</v>
      </c>
      <c r="AJ218" s="11" t="n">
        <f aca="false">AI218*AF218</f>
        <v>-0.0208304426260297</v>
      </c>
      <c r="AK218" s="11" t="s">
        <v>392</v>
      </c>
      <c r="AL218" s="11" t="s">
        <v>472</v>
      </c>
      <c r="AM218" s="11" t="s">
        <v>376</v>
      </c>
      <c r="AN218" s="11" t="s">
        <v>58</v>
      </c>
      <c r="AO218" s="11" t="s">
        <v>59</v>
      </c>
      <c r="AP218" s="11" t="s">
        <v>108</v>
      </c>
      <c r="AQ218" s="11" t="s">
        <v>95</v>
      </c>
    </row>
    <row r="219" customFormat="false" ht="13.8" hidden="false" customHeight="false" outlineLevel="0" collapsed="false">
      <c r="A219" s="11" t="s">
        <v>469</v>
      </c>
      <c r="B219" s="11" t="n">
        <v>28</v>
      </c>
      <c r="C219" s="11" t="s">
        <v>470</v>
      </c>
      <c r="D219" s="11" t="n">
        <v>2001</v>
      </c>
      <c r="E219" s="11" t="s">
        <v>471</v>
      </c>
      <c r="F219" s="11" t="s">
        <v>96</v>
      </c>
      <c r="G219" s="1" t="n">
        <v>16.3</v>
      </c>
      <c r="H219" s="1" t="n">
        <v>914</v>
      </c>
      <c r="I219" s="11" t="n">
        <f aca="false">(G219+10) / (H219/1000)</f>
        <v>28.7746170678337</v>
      </c>
      <c r="J219" s="11" t="n">
        <v>6.8</v>
      </c>
      <c r="K219" s="1" t="s">
        <v>47</v>
      </c>
      <c r="L219" s="11" t="s">
        <v>89</v>
      </c>
      <c r="M219" s="11" t="s">
        <v>279</v>
      </c>
      <c r="N219" s="11" t="s">
        <v>77</v>
      </c>
      <c r="O219" s="11" t="s">
        <v>77</v>
      </c>
      <c r="P219" s="11" t="s">
        <v>91</v>
      </c>
      <c r="Q219" s="11" t="s">
        <v>78</v>
      </c>
      <c r="R219" s="11" t="n">
        <v>2</v>
      </c>
      <c r="S219" s="11" t="str">
        <f aca="false">IF(R219&gt;=2,"&gt; 2","&lt; 2")</f>
        <v>&gt; 2</v>
      </c>
      <c r="T219" s="12" t="n">
        <v>36495</v>
      </c>
      <c r="U219" s="29" t="n">
        <v>1</v>
      </c>
      <c r="V219" s="11" t="s">
        <v>106</v>
      </c>
      <c r="W219" s="11" t="n">
        <f aca="false">R219 *U219</f>
        <v>2</v>
      </c>
      <c r="X219" s="13" t="n">
        <v>0.38</v>
      </c>
      <c r="Y219" s="13" t="n">
        <v>0.09</v>
      </c>
      <c r="Z219" s="13" t="n">
        <f aca="false">Y219*SQRT(AA219)</f>
        <v>0.201246117974981</v>
      </c>
      <c r="AA219" s="11" t="n">
        <v>5</v>
      </c>
      <c r="AB219" s="13" t="n">
        <v>0.55</v>
      </c>
      <c r="AC219" s="13" t="n">
        <v>0.07</v>
      </c>
      <c r="AD219" s="13" t="n">
        <f aca="false">AC219*SQRT(AE219)</f>
        <v>0.156524758424985</v>
      </c>
      <c r="AE219" s="11" t="n">
        <v>5</v>
      </c>
      <c r="AF219" s="11" t="n">
        <f aca="false">LN(AB219/X219)</f>
        <v>0.369747025506085</v>
      </c>
      <c r="AG219" s="11" t="n">
        <f aca="false">((AD219)^2/((AB219)^2 * AE219)) + ((Z219)^2/((X219)^2 * AA219))</f>
        <v>0.0722925299329228</v>
      </c>
      <c r="AH219" s="11" t="n">
        <f aca="false">1/AG219</f>
        <v>13.8326878437905</v>
      </c>
      <c r="AI219" s="11" t="n">
        <f aca="false">AH219/26</f>
        <v>0.532026455530403</v>
      </c>
      <c r="AJ219" s="11" t="n">
        <f aca="false">AI219*AF219</f>
        <v>0.196715199422912</v>
      </c>
      <c r="AK219" s="11" t="s">
        <v>392</v>
      </c>
      <c r="AL219" s="11" t="s">
        <v>472</v>
      </c>
      <c r="AM219" s="11" t="s">
        <v>376</v>
      </c>
      <c r="AN219" s="11" t="s">
        <v>58</v>
      </c>
      <c r="AO219" s="11" t="s">
        <v>59</v>
      </c>
      <c r="AP219" s="11" t="s">
        <v>108</v>
      </c>
      <c r="AQ219" s="11" t="s">
        <v>95</v>
      </c>
    </row>
    <row r="220" customFormat="false" ht="13.8" hidden="false" customHeight="false" outlineLevel="0" collapsed="false">
      <c r="A220" s="11" t="s">
        <v>469</v>
      </c>
      <c r="B220" s="11" t="n">
        <v>28</v>
      </c>
      <c r="C220" s="11" t="s">
        <v>470</v>
      </c>
      <c r="D220" s="11" t="n">
        <v>2001</v>
      </c>
      <c r="E220" s="11" t="s">
        <v>471</v>
      </c>
      <c r="F220" s="11" t="s">
        <v>46</v>
      </c>
      <c r="G220" s="1" t="n">
        <v>16.3</v>
      </c>
      <c r="H220" s="1" t="n">
        <v>914</v>
      </c>
      <c r="I220" s="11" t="n">
        <f aca="false">(G220+10) / (H220/1000)</f>
        <v>28.7746170678337</v>
      </c>
      <c r="J220" s="11" t="n">
        <v>6.8</v>
      </c>
      <c r="K220" s="1" t="s">
        <v>47</v>
      </c>
      <c r="L220" s="11" t="s">
        <v>89</v>
      </c>
      <c r="M220" s="11" t="s">
        <v>279</v>
      </c>
      <c r="N220" s="11" t="s">
        <v>77</v>
      </c>
      <c r="O220" s="11" t="s">
        <v>77</v>
      </c>
      <c r="P220" s="11" t="s">
        <v>91</v>
      </c>
      <c r="Q220" s="11" t="s">
        <v>78</v>
      </c>
      <c r="R220" s="11" t="n">
        <v>2</v>
      </c>
      <c r="S220" s="11" t="str">
        <f aca="false">IF(R220&gt;=2,"&gt; 2","&lt; 2")</f>
        <v>&gt; 2</v>
      </c>
      <c r="T220" s="12" t="n">
        <v>36526</v>
      </c>
      <c r="U220" s="29" t="n">
        <v>1</v>
      </c>
      <c r="V220" s="11" t="s">
        <v>106</v>
      </c>
      <c r="W220" s="11" t="n">
        <f aca="false">R220 *U220</f>
        <v>2</v>
      </c>
      <c r="X220" s="13" t="n">
        <v>0.58</v>
      </c>
      <c r="Y220" s="13" t="n">
        <v>0.68</v>
      </c>
      <c r="Z220" s="13" t="n">
        <f aca="false">Y220*SQRT(AA220)</f>
        <v>1.52052622469986</v>
      </c>
      <c r="AA220" s="11" t="n">
        <v>5</v>
      </c>
      <c r="AB220" s="13" t="n">
        <v>0.57</v>
      </c>
      <c r="AC220" s="13" t="n">
        <v>0.06</v>
      </c>
      <c r="AD220" s="13" t="n">
        <f aca="false">AC220*SQRT(AE220)</f>
        <v>0.134164078649987</v>
      </c>
      <c r="AE220" s="11" t="n">
        <v>5</v>
      </c>
      <c r="AF220" s="11" t="n">
        <f aca="false">LN(AB220/X220)</f>
        <v>-0.0173917427118692</v>
      </c>
      <c r="AG220" s="11" t="n">
        <f aca="false">((AD220)^2/((AB220)^2 * AE220)) + ((Z220)^2/((X220)^2 * AA220))</f>
        <v>1.38563443466919</v>
      </c>
      <c r="AH220" s="11" t="n">
        <f aca="false">1/AG220</f>
        <v>0.721691071598363</v>
      </c>
      <c r="AI220" s="11" t="n">
        <f aca="false">AH220/26</f>
        <v>0.0277573489076294</v>
      </c>
      <c r="AJ220" s="11" t="n">
        <f aca="false">AI220*AF220</f>
        <v>-0.000482748670565074</v>
      </c>
      <c r="AK220" s="11" t="s">
        <v>392</v>
      </c>
      <c r="AL220" s="11" t="s">
        <v>472</v>
      </c>
      <c r="AM220" s="11" t="s">
        <v>376</v>
      </c>
      <c r="AN220" s="11" t="s">
        <v>58</v>
      </c>
      <c r="AO220" s="11" t="s">
        <v>59</v>
      </c>
      <c r="AP220" s="11" t="s">
        <v>108</v>
      </c>
      <c r="AQ220" s="11" t="s">
        <v>95</v>
      </c>
    </row>
    <row r="221" customFormat="false" ht="13.8" hidden="false" customHeight="false" outlineLevel="0" collapsed="false">
      <c r="A221" s="11" t="s">
        <v>469</v>
      </c>
      <c r="B221" s="11" t="n">
        <v>28</v>
      </c>
      <c r="C221" s="11" t="s">
        <v>470</v>
      </c>
      <c r="D221" s="11" t="n">
        <v>2001</v>
      </c>
      <c r="E221" s="11" t="s">
        <v>471</v>
      </c>
      <c r="F221" s="11" t="s">
        <v>96</v>
      </c>
      <c r="G221" s="1" t="n">
        <v>16.3</v>
      </c>
      <c r="H221" s="1" t="n">
        <v>914</v>
      </c>
      <c r="I221" s="11" t="n">
        <f aca="false">(G221+10) / (H221/1000)</f>
        <v>28.7746170678337</v>
      </c>
      <c r="J221" s="11" t="n">
        <v>6.8</v>
      </c>
      <c r="K221" s="1" t="s">
        <v>47</v>
      </c>
      <c r="L221" s="11" t="s">
        <v>89</v>
      </c>
      <c r="M221" s="11" t="s">
        <v>279</v>
      </c>
      <c r="N221" s="11" t="s">
        <v>77</v>
      </c>
      <c r="O221" s="11" t="s">
        <v>77</v>
      </c>
      <c r="P221" s="11" t="s">
        <v>91</v>
      </c>
      <c r="Q221" s="11" t="s">
        <v>78</v>
      </c>
      <c r="R221" s="11" t="n">
        <v>2</v>
      </c>
      <c r="S221" s="11" t="str">
        <f aca="false">IF(R221&gt;=2,"&gt; 2","&lt; 2")</f>
        <v>&gt; 2</v>
      </c>
      <c r="T221" s="12" t="n">
        <v>36526</v>
      </c>
      <c r="U221" s="29" t="n">
        <v>1</v>
      </c>
      <c r="V221" s="11" t="s">
        <v>106</v>
      </c>
      <c r="W221" s="11" t="n">
        <f aca="false">R221 *U221</f>
        <v>2</v>
      </c>
      <c r="X221" s="13" t="n">
        <v>0.52</v>
      </c>
      <c r="Y221" s="13" t="n">
        <v>0.08</v>
      </c>
      <c r="Z221" s="13" t="n">
        <f aca="false">Y221*SQRT(AA221)</f>
        <v>0.178885438199983</v>
      </c>
      <c r="AA221" s="11" t="n">
        <v>5</v>
      </c>
      <c r="AB221" s="13" t="n">
        <v>0.53</v>
      </c>
      <c r="AC221" s="13" t="n">
        <v>0.06</v>
      </c>
      <c r="AD221" s="13" t="n">
        <f aca="false">AC221*SQRT(AE221)</f>
        <v>0.134164078649987</v>
      </c>
      <c r="AE221" s="11" t="n">
        <v>5</v>
      </c>
      <c r="AF221" s="11" t="n">
        <f aca="false">LN(AB221/X221)</f>
        <v>0.0190481949706944</v>
      </c>
      <c r="AG221" s="11" t="n">
        <f aca="false">((AD221)^2/((AB221)^2 * AE221)) + ((Z221)^2/((X221)^2 * AA221))</f>
        <v>0.0364845877894595</v>
      </c>
      <c r="AH221" s="11" t="n">
        <f aca="false">1/AG221</f>
        <v>27.4088337182448</v>
      </c>
      <c r="AI221" s="11" t="n">
        <f aca="false">AH221/26</f>
        <v>1.05418591224018</v>
      </c>
      <c r="AJ221" s="11" t="n">
        <f aca="false">AI221*AF221</f>
        <v>0.0200803387917103</v>
      </c>
      <c r="AK221" s="11" t="s">
        <v>392</v>
      </c>
      <c r="AL221" s="11" t="s">
        <v>472</v>
      </c>
      <c r="AM221" s="11" t="s">
        <v>376</v>
      </c>
      <c r="AN221" s="11" t="s">
        <v>58</v>
      </c>
      <c r="AO221" s="11" t="s">
        <v>59</v>
      </c>
      <c r="AP221" s="11" t="s">
        <v>108</v>
      </c>
      <c r="AQ221" s="11" t="s">
        <v>95</v>
      </c>
    </row>
    <row r="222" customFormat="false" ht="13.8" hidden="false" customHeight="false" outlineLevel="0" collapsed="false">
      <c r="A222" s="11" t="s">
        <v>469</v>
      </c>
      <c r="B222" s="11" t="n">
        <v>28</v>
      </c>
      <c r="C222" s="11" t="s">
        <v>470</v>
      </c>
      <c r="D222" s="11" t="n">
        <v>2001</v>
      </c>
      <c r="E222" s="11" t="s">
        <v>471</v>
      </c>
      <c r="F222" s="11" t="s">
        <v>46</v>
      </c>
      <c r="G222" s="1" t="n">
        <v>16.3</v>
      </c>
      <c r="H222" s="1" t="n">
        <v>914</v>
      </c>
      <c r="I222" s="11" t="n">
        <f aca="false">(G222+10) / (H222/1000)</f>
        <v>28.7746170678337</v>
      </c>
      <c r="J222" s="11" t="n">
        <v>6.8</v>
      </c>
      <c r="K222" s="1" t="s">
        <v>47</v>
      </c>
      <c r="L222" s="11" t="s">
        <v>89</v>
      </c>
      <c r="M222" s="11" t="s">
        <v>279</v>
      </c>
      <c r="N222" s="11" t="s">
        <v>77</v>
      </c>
      <c r="O222" s="11" t="s">
        <v>77</v>
      </c>
      <c r="P222" s="11" t="s">
        <v>91</v>
      </c>
      <c r="Q222" s="11" t="s">
        <v>78</v>
      </c>
      <c r="R222" s="11" t="n">
        <v>2</v>
      </c>
      <c r="S222" s="11" t="str">
        <f aca="false">IF(R222&gt;=2,"&gt; 2","&lt; 2")</f>
        <v>&gt; 2</v>
      </c>
      <c r="T222" s="12" t="n">
        <v>36557</v>
      </c>
      <c r="U222" s="29" t="n">
        <v>1</v>
      </c>
      <c r="V222" s="11" t="s">
        <v>106</v>
      </c>
      <c r="W222" s="11" t="n">
        <f aca="false">R222 *U222</f>
        <v>2</v>
      </c>
      <c r="X222" s="13" t="n">
        <v>1.03</v>
      </c>
      <c r="Y222" s="13" t="n">
        <v>0.18</v>
      </c>
      <c r="Z222" s="13" t="n">
        <f aca="false">Y222*SQRT(AA222)</f>
        <v>0.402492235949962</v>
      </c>
      <c r="AA222" s="11" t="n">
        <v>5</v>
      </c>
      <c r="AB222" s="13" t="n">
        <v>1.26</v>
      </c>
      <c r="AC222" s="13" t="n">
        <v>0.1</v>
      </c>
      <c r="AD222" s="13" t="n">
        <f aca="false">AC222*SQRT(AE222)</f>
        <v>0.223606797749979</v>
      </c>
      <c r="AE222" s="11" t="n">
        <v>5</v>
      </c>
      <c r="AF222" s="11" t="n">
        <f aca="false">LN(AB222/X222)</f>
        <v>0.201552918721842</v>
      </c>
      <c r="AG222" s="11" t="n">
        <f aca="false">((AD222)^2/((AB222)^2 * AE222)) + ((Z222)^2/((X222)^2 * AA222))</f>
        <v>0.036838923278559</v>
      </c>
      <c r="AH222" s="11" t="n">
        <f aca="false">1/AG222</f>
        <v>27.145201623795</v>
      </c>
      <c r="AI222" s="11" t="n">
        <f aca="false">AH222/26</f>
        <v>1.04404621629981</v>
      </c>
      <c r="AJ222" s="11" t="n">
        <f aca="false">AI222*AF222</f>
        <v>0.210430562175722</v>
      </c>
      <c r="AK222" s="11" t="s">
        <v>392</v>
      </c>
      <c r="AL222" s="11" t="s">
        <v>472</v>
      </c>
      <c r="AM222" s="11" t="s">
        <v>376</v>
      </c>
      <c r="AN222" s="11" t="s">
        <v>58</v>
      </c>
      <c r="AO222" s="11" t="s">
        <v>59</v>
      </c>
      <c r="AP222" s="11" t="s">
        <v>108</v>
      </c>
      <c r="AQ222" s="11" t="s">
        <v>95</v>
      </c>
    </row>
    <row r="223" customFormat="false" ht="13.8" hidden="false" customHeight="false" outlineLevel="0" collapsed="false">
      <c r="A223" s="11" t="s">
        <v>469</v>
      </c>
      <c r="B223" s="11" t="n">
        <v>28</v>
      </c>
      <c r="C223" s="11" t="s">
        <v>470</v>
      </c>
      <c r="D223" s="11" t="n">
        <v>2001</v>
      </c>
      <c r="E223" s="11" t="s">
        <v>471</v>
      </c>
      <c r="F223" s="11" t="s">
        <v>96</v>
      </c>
      <c r="G223" s="1" t="n">
        <v>16.3</v>
      </c>
      <c r="H223" s="1" t="n">
        <v>914</v>
      </c>
      <c r="I223" s="11" t="n">
        <f aca="false">(G223+10) / (H223/1000)</f>
        <v>28.7746170678337</v>
      </c>
      <c r="J223" s="11" t="n">
        <v>6.8</v>
      </c>
      <c r="K223" s="1" t="s">
        <v>47</v>
      </c>
      <c r="L223" s="11" t="s">
        <v>89</v>
      </c>
      <c r="M223" s="11" t="s">
        <v>279</v>
      </c>
      <c r="N223" s="11" t="s">
        <v>77</v>
      </c>
      <c r="O223" s="11" t="s">
        <v>77</v>
      </c>
      <c r="P223" s="11" t="s">
        <v>91</v>
      </c>
      <c r="Q223" s="11" t="s">
        <v>78</v>
      </c>
      <c r="R223" s="11" t="n">
        <v>2</v>
      </c>
      <c r="S223" s="11" t="str">
        <f aca="false">IF(R223&gt;=2,"&gt; 2","&lt; 2")</f>
        <v>&gt; 2</v>
      </c>
      <c r="T223" s="12" t="n">
        <v>36557</v>
      </c>
      <c r="U223" s="29" t="n">
        <v>1</v>
      </c>
      <c r="V223" s="11" t="s">
        <v>106</v>
      </c>
      <c r="W223" s="11" t="n">
        <f aca="false">R223 *U223</f>
        <v>2</v>
      </c>
      <c r="X223" s="13" t="n">
        <v>1.01</v>
      </c>
      <c r="Y223" s="13" t="n">
        <v>0.11</v>
      </c>
      <c r="Z223" s="13" t="n">
        <f aca="false">Y223*SQRT(AA223)</f>
        <v>0.245967477524977</v>
      </c>
      <c r="AA223" s="11" t="n">
        <v>5</v>
      </c>
      <c r="AB223" s="13" t="n">
        <v>1.13</v>
      </c>
      <c r="AC223" s="13" t="n">
        <v>0.08</v>
      </c>
      <c r="AD223" s="13" t="n">
        <f aca="false">AC223*SQRT(AE223)</f>
        <v>0.178885438199983</v>
      </c>
      <c r="AE223" s="11" t="n">
        <v>5</v>
      </c>
      <c r="AF223" s="11" t="n">
        <f aca="false">LN(AB223/X223)</f>
        <v>0.112267301871081</v>
      </c>
      <c r="AG223" s="11" t="n">
        <f aca="false">((AD223)^2/((AB223)^2 * AE223)) + ((Z223)^2/((X223)^2 * AA223))</f>
        <v>0.016873720971416</v>
      </c>
      <c r="AH223" s="11" t="n">
        <f aca="false">1/AG223</f>
        <v>59.2637511129878</v>
      </c>
      <c r="AI223" s="11" t="n">
        <f aca="false">AH223/26</f>
        <v>2.27937504280722</v>
      </c>
      <c r="AJ223" s="11" t="n">
        <f aca="false">AI223*AF223</f>
        <v>0.255899286008246</v>
      </c>
      <c r="AK223" s="11" t="s">
        <v>392</v>
      </c>
      <c r="AL223" s="11" t="s">
        <v>472</v>
      </c>
      <c r="AM223" s="11" t="s">
        <v>376</v>
      </c>
      <c r="AN223" s="11" t="s">
        <v>58</v>
      </c>
      <c r="AO223" s="11" t="s">
        <v>59</v>
      </c>
      <c r="AP223" s="11" t="s">
        <v>108</v>
      </c>
      <c r="AQ223" s="11" t="s">
        <v>95</v>
      </c>
    </row>
    <row r="224" customFormat="false" ht="13.8" hidden="false" customHeight="false" outlineLevel="0" collapsed="false">
      <c r="A224" s="11" t="s">
        <v>469</v>
      </c>
      <c r="B224" s="11" t="n">
        <v>28</v>
      </c>
      <c r="C224" s="11" t="s">
        <v>470</v>
      </c>
      <c r="D224" s="11" t="n">
        <v>2001</v>
      </c>
      <c r="E224" s="11" t="s">
        <v>471</v>
      </c>
      <c r="F224" s="11" t="s">
        <v>46</v>
      </c>
      <c r="G224" s="1" t="n">
        <v>16.3</v>
      </c>
      <c r="H224" s="1" t="n">
        <v>914</v>
      </c>
      <c r="I224" s="11" t="n">
        <f aca="false">(G224+10) / (H224/1000)</f>
        <v>28.7746170678337</v>
      </c>
      <c r="J224" s="11" t="n">
        <v>6.8</v>
      </c>
      <c r="K224" s="1" t="s">
        <v>47</v>
      </c>
      <c r="L224" s="11" t="s">
        <v>89</v>
      </c>
      <c r="M224" s="11" t="s">
        <v>279</v>
      </c>
      <c r="N224" s="11" t="s">
        <v>77</v>
      </c>
      <c r="O224" s="11" t="s">
        <v>77</v>
      </c>
      <c r="P224" s="11" t="s">
        <v>91</v>
      </c>
      <c r="Q224" s="11" t="s">
        <v>78</v>
      </c>
      <c r="R224" s="11" t="n">
        <v>2</v>
      </c>
      <c r="S224" s="11" t="str">
        <f aca="false">IF(R224&gt;=2,"&gt; 2","&lt; 2")</f>
        <v>&gt; 2</v>
      </c>
      <c r="T224" s="12" t="n">
        <v>36586</v>
      </c>
      <c r="U224" s="29" t="n">
        <v>1</v>
      </c>
      <c r="V224" s="11" t="s">
        <v>106</v>
      </c>
      <c r="W224" s="11" t="n">
        <f aca="false">R224 *U224</f>
        <v>2</v>
      </c>
      <c r="X224" s="13" t="n">
        <v>1.61</v>
      </c>
      <c r="Y224" s="13" t="n">
        <v>0.23</v>
      </c>
      <c r="Z224" s="13" t="n">
        <f aca="false">Y224*SQRT(AA224)</f>
        <v>0.514295634824952</v>
      </c>
      <c r="AA224" s="11" t="n">
        <v>5</v>
      </c>
      <c r="AB224" s="13" t="n">
        <v>1.36</v>
      </c>
      <c r="AC224" s="13" t="n">
        <v>0.2</v>
      </c>
      <c r="AD224" s="13" t="n">
        <f aca="false">AC224*SQRT(AE224)</f>
        <v>0.447213595499958</v>
      </c>
      <c r="AE224" s="11" t="n">
        <v>5</v>
      </c>
      <c r="AF224" s="11" t="n">
        <f aca="false">LN(AB224/X224)</f>
        <v>-0.168749479248411</v>
      </c>
      <c r="AG224" s="11" t="n">
        <f aca="false">((AD224)^2/((AB224)^2 * AE224)) + ((Z224)^2/((X224)^2 * AA224))</f>
        <v>0.0420344608431608</v>
      </c>
      <c r="AH224" s="11" t="n">
        <f aca="false">1/AG224</f>
        <v>23.790004199916</v>
      </c>
      <c r="AI224" s="11" t="n">
        <f aca="false">AH224/26</f>
        <v>0.915000161535231</v>
      </c>
      <c r="AJ224" s="11" t="n">
        <f aca="false">AI224*AF224</f>
        <v>-0.154405800771282</v>
      </c>
      <c r="AK224" s="11" t="s">
        <v>392</v>
      </c>
      <c r="AL224" s="11" t="s">
        <v>472</v>
      </c>
      <c r="AM224" s="11" t="s">
        <v>376</v>
      </c>
      <c r="AN224" s="11" t="s">
        <v>58</v>
      </c>
      <c r="AO224" s="11" t="s">
        <v>59</v>
      </c>
      <c r="AP224" s="11" t="s">
        <v>108</v>
      </c>
      <c r="AQ224" s="11" t="s">
        <v>95</v>
      </c>
    </row>
    <row r="225" customFormat="false" ht="13.8" hidden="false" customHeight="false" outlineLevel="0" collapsed="false">
      <c r="A225" s="11" t="s">
        <v>469</v>
      </c>
      <c r="B225" s="11" t="n">
        <v>28</v>
      </c>
      <c r="C225" s="11" t="s">
        <v>470</v>
      </c>
      <c r="D225" s="11" t="n">
        <v>2001</v>
      </c>
      <c r="E225" s="11" t="s">
        <v>471</v>
      </c>
      <c r="F225" s="11" t="s">
        <v>96</v>
      </c>
      <c r="G225" s="1" t="n">
        <v>16.3</v>
      </c>
      <c r="H225" s="1" t="n">
        <v>914</v>
      </c>
      <c r="I225" s="11" t="n">
        <f aca="false">(G225+10) / (H225/1000)</f>
        <v>28.7746170678337</v>
      </c>
      <c r="J225" s="11" t="n">
        <v>6.8</v>
      </c>
      <c r="K225" s="1" t="s">
        <v>47</v>
      </c>
      <c r="L225" s="11" t="s">
        <v>89</v>
      </c>
      <c r="M225" s="11" t="s">
        <v>279</v>
      </c>
      <c r="N225" s="11" t="s">
        <v>77</v>
      </c>
      <c r="O225" s="11" t="s">
        <v>77</v>
      </c>
      <c r="P225" s="11" t="s">
        <v>91</v>
      </c>
      <c r="Q225" s="11" t="s">
        <v>78</v>
      </c>
      <c r="R225" s="11" t="n">
        <v>2</v>
      </c>
      <c r="S225" s="11" t="str">
        <f aca="false">IF(R225&gt;=2,"&gt; 2","&lt; 2")</f>
        <v>&gt; 2</v>
      </c>
      <c r="T225" s="12" t="n">
        <v>36586</v>
      </c>
      <c r="U225" s="29" t="n">
        <v>1</v>
      </c>
      <c r="V225" s="11" t="s">
        <v>106</v>
      </c>
      <c r="W225" s="11" t="n">
        <f aca="false">R225 *U225</f>
        <v>2</v>
      </c>
      <c r="X225" s="13" t="n">
        <v>1.72</v>
      </c>
      <c r="Y225" s="13" t="n">
        <v>0.11</v>
      </c>
      <c r="Z225" s="13" t="n">
        <f aca="false">Y225*SQRT(AA225)</f>
        <v>0.245967477524977</v>
      </c>
      <c r="AA225" s="11" t="n">
        <v>5</v>
      </c>
      <c r="AB225" s="13" t="n">
        <v>1.58</v>
      </c>
      <c r="AC225" s="13" t="n">
        <v>0.18</v>
      </c>
      <c r="AD225" s="13" t="n">
        <f aca="false">AC225*SQRT(AE225)</f>
        <v>0.402492235949962</v>
      </c>
      <c r="AE225" s="11" t="n">
        <v>5</v>
      </c>
      <c r="AF225" s="11" t="n">
        <f aca="false">LN(AB225/X225)</f>
        <v>-0.0848994437864862</v>
      </c>
      <c r="AG225" s="11" t="n">
        <f aca="false">((AD225)^2/((AB225)^2 * AE225)) + ((Z225)^2/((X225)^2 * AA225))</f>
        <v>0.0170687379875696</v>
      </c>
      <c r="AH225" s="11" t="n">
        <f aca="false">1/AG225</f>
        <v>58.5866395470043</v>
      </c>
      <c r="AI225" s="11" t="n">
        <f aca="false">AH225/26</f>
        <v>2.2533322902694</v>
      </c>
      <c r="AJ225" s="11" t="n">
        <f aca="false">AI225*AF225</f>
        <v>-0.191306658110001</v>
      </c>
      <c r="AK225" s="11" t="s">
        <v>392</v>
      </c>
      <c r="AL225" s="11" t="s">
        <v>472</v>
      </c>
      <c r="AM225" s="11" t="s">
        <v>376</v>
      </c>
      <c r="AN225" s="11" t="s">
        <v>58</v>
      </c>
      <c r="AO225" s="11" t="s">
        <v>59</v>
      </c>
      <c r="AP225" s="11" t="s">
        <v>108</v>
      </c>
      <c r="AQ225" s="11" t="s">
        <v>95</v>
      </c>
    </row>
    <row r="226" customFormat="false" ht="13.8" hidden="false" customHeight="false" outlineLevel="0" collapsed="false">
      <c r="A226" s="11" t="s">
        <v>469</v>
      </c>
      <c r="B226" s="11" t="n">
        <v>28</v>
      </c>
      <c r="C226" s="11" t="s">
        <v>470</v>
      </c>
      <c r="D226" s="11" t="n">
        <v>2001</v>
      </c>
      <c r="E226" s="11" t="s">
        <v>471</v>
      </c>
      <c r="F226" s="11" t="s">
        <v>46</v>
      </c>
      <c r="G226" s="1" t="n">
        <v>16.3</v>
      </c>
      <c r="H226" s="1" t="n">
        <v>914</v>
      </c>
      <c r="I226" s="11" t="n">
        <f aca="false">(G226+10) / (H226/1000)</f>
        <v>28.7746170678337</v>
      </c>
      <c r="J226" s="11" t="n">
        <v>6.8</v>
      </c>
      <c r="K226" s="1" t="s">
        <v>47</v>
      </c>
      <c r="L226" s="11" t="s">
        <v>89</v>
      </c>
      <c r="M226" s="11" t="s">
        <v>279</v>
      </c>
      <c r="N226" s="11" t="s">
        <v>77</v>
      </c>
      <c r="O226" s="11" t="s">
        <v>77</v>
      </c>
      <c r="P226" s="11" t="s">
        <v>91</v>
      </c>
      <c r="Q226" s="11" t="s">
        <v>78</v>
      </c>
      <c r="R226" s="11" t="n">
        <v>2</v>
      </c>
      <c r="S226" s="11" t="str">
        <f aca="false">IF(R226&gt;=2,"&gt; 2","&lt; 2")</f>
        <v>&gt; 2</v>
      </c>
      <c r="T226" s="12" t="n">
        <v>36617</v>
      </c>
      <c r="U226" s="29" t="n">
        <v>1</v>
      </c>
      <c r="V226" s="11" t="s">
        <v>106</v>
      </c>
      <c r="W226" s="11" t="n">
        <f aca="false">R226 *U226</f>
        <v>2</v>
      </c>
      <c r="X226" s="13" t="n">
        <v>1.8</v>
      </c>
      <c r="Y226" s="13" t="n">
        <v>0.28</v>
      </c>
      <c r="Z226" s="13" t="n">
        <f aca="false">Y226*SQRT(AA226)</f>
        <v>0.626099033699941</v>
      </c>
      <c r="AA226" s="11" t="n">
        <v>5</v>
      </c>
      <c r="AB226" s="13" t="n">
        <v>1.94</v>
      </c>
      <c r="AC226" s="13" t="n">
        <v>0.1</v>
      </c>
      <c r="AD226" s="13" t="n">
        <f aca="false">AC226*SQRT(AE226)</f>
        <v>0.223606797749979</v>
      </c>
      <c r="AE226" s="11" t="n">
        <v>5</v>
      </c>
      <c r="AF226" s="11" t="n">
        <f aca="false">LN(AB226/X226)</f>
        <v>0.0749013081731177</v>
      </c>
      <c r="AG226" s="11" t="n">
        <f aca="false">((AD226)^2/((AB226)^2 * AE226)) + ((Z226)^2/((X226)^2 * AA226))</f>
        <v>0.0268545613669077</v>
      </c>
      <c r="AH226" s="11" t="n">
        <f aca="false">1/AG226</f>
        <v>37.2376218079763</v>
      </c>
      <c r="AI226" s="11" t="n">
        <f aca="false">AH226/26</f>
        <v>1.4322162233837</v>
      </c>
      <c r="AJ226" s="11" t="n">
        <f aca="false">AI226*AF226</f>
        <v>0.107274868718201</v>
      </c>
      <c r="AK226" s="11" t="s">
        <v>392</v>
      </c>
      <c r="AL226" s="11" t="s">
        <v>472</v>
      </c>
      <c r="AM226" s="11" t="s">
        <v>376</v>
      </c>
      <c r="AN226" s="11" t="s">
        <v>58</v>
      </c>
      <c r="AO226" s="11" t="s">
        <v>59</v>
      </c>
      <c r="AP226" s="11" t="s">
        <v>108</v>
      </c>
      <c r="AQ226" s="11" t="s">
        <v>95</v>
      </c>
    </row>
    <row r="227" customFormat="false" ht="13.8" hidden="false" customHeight="false" outlineLevel="0" collapsed="false">
      <c r="A227" s="11" t="s">
        <v>469</v>
      </c>
      <c r="B227" s="11" t="n">
        <v>28</v>
      </c>
      <c r="C227" s="11" t="s">
        <v>470</v>
      </c>
      <c r="D227" s="11" t="n">
        <v>2001</v>
      </c>
      <c r="E227" s="11" t="s">
        <v>471</v>
      </c>
      <c r="F227" s="11" t="s">
        <v>96</v>
      </c>
      <c r="G227" s="1" t="n">
        <v>16.3</v>
      </c>
      <c r="H227" s="1" t="n">
        <v>914</v>
      </c>
      <c r="I227" s="11" t="n">
        <f aca="false">(G227+10) / (H227/1000)</f>
        <v>28.7746170678337</v>
      </c>
      <c r="J227" s="11" t="n">
        <v>6.8</v>
      </c>
      <c r="K227" s="1" t="s">
        <v>47</v>
      </c>
      <c r="L227" s="11" t="s">
        <v>89</v>
      </c>
      <c r="M227" s="11" t="s">
        <v>279</v>
      </c>
      <c r="N227" s="11" t="s">
        <v>77</v>
      </c>
      <c r="O227" s="11" t="s">
        <v>77</v>
      </c>
      <c r="P227" s="11" t="s">
        <v>91</v>
      </c>
      <c r="Q227" s="11" t="s">
        <v>78</v>
      </c>
      <c r="R227" s="11" t="n">
        <v>2</v>
      </c>
      <c r="S227" s="11" t="str">
        <f aca="false">IF(R227&gt;=2,"&gt; 2","&lt; 2")</f>
        <v>&gt; 2</v>
      </c>
      <c r="T227" s="12" t="n">
        <v>36617</v>
      </c>
      <c r="U227" s="29" t="n">
        <v>1</v>
      </c>
      <c r="V227" s="11" t="s">
        <v>106</v>
      </c>
      <c r="W227" s="11" t="n">
        <f aca="false">R227 *U227</f>
        <v>2</v>
      </c>
      <c r="X227" s="13" t="n">
        <v>2.03</v>
      </c>
      <c r="Y227" s="13" t="n">
        <v>0.16</v>
      </c>
      <c r="Z227" s="13" t="n">
        <f aca="false">Y227*SQRT(AA227)</f>
        <v>0.357770876399966</v>
      </c>
      <c r="AA227" s="11" t="n">
        <v>5</v>
      </c>
      <c r="AB227" s="13" t="n">
        <v>2.45</v>
      </c>
      <c r="AC227" s="13" t="n">
        <v>0.22</v>
      </c>
      <c r="AD227" s="13" t="n">
        <f aca="false">AC227*SQRT(AE227)</f>
        <v>0.491934955049954</v>
      </c>
      <c r="AE227" s="11" t="n">
        <v>5</v>
      </c>
      <c r="AF227" s="11" t="n">
        <f aca="false">LN(AB227/X227)</f>
        <v>0.18805223150294</v>
      </c>
      <c r="AG227" s="11" t="n">
        <f aca="false">((AD227)^2/((AB227)^2 * AE227)) + ((Z227)^2/((X227)^2 * AA227))</f>
        <v>0.0142755421467769</v>
      </c>
      <c r="AH227" s="11" t="n">
        <f aca="false">1/AG227</f>
        <v>70.0498789971194</v>
      </c>
      <c r="AI227" s="11" t="n">
        <f aca="false">AH227/26</f>
        <v>2.69422611527382</v>
      </c>
      <c r="AJ227" s="11" t="n">
        <f aca="false">AI227*AF227</f>
        <v>0.506655233150739</v>
      </c>
      <c r="AK227" s="11" t="s">
        <v>392</v>
      </c>
      <c r="AL227" s="11" t="s">
        <v>472</v>
      </c>
      <c r="AM227" s="11" t="s">
        <v>376</v>
      </c>
      <c r="AN227" s="11" t="s">
        <v>58</v>
      </c>
      <c r="AO227" s="11" t="s">
        <v>59</v>
      </c>
      <c r="AP227" s="11" t="s">
        <v>108</v>
      </c>
      <c r="AQ227" s="11" t="s">
        <v>95</v>
      </c>
    </row>
    <row r="228" customFormat="false" ht="13.8" hidden="false" customHeight="false" outlineLevel="0" collapsed="false">
      <c r="A228" s="11" t="s">
        <v>469</v>
      </c>
      <c r="B228" s="11" t="n">
        <v>28</v>
      </c>
      <c r="C228" s="11" t="s">
        <v>470</v>
      </c>
      <c r="D228" s="11" t="n">
        <v>2001</v>
      </c>
      <c r="E228" s="11" t="s">
        <v>471</v>
      </c>
      <c r="F228" s="11" t="s">
        <v>46</v>
      </c>
      <c r="G228" s="1" t="n">
        <v>16.3</v>
      </c>
      <c r="H228" s="1" t="n">
        <v>914</v>
      </c>
      <c r="I228" s="11" t="n">
        <f aca="false">(G228+10) / (H228/1000)</f>
        <v>28.7746170678337</v>
      </c>
      <c r="J228" s="11" t="n">
        <v>6.8</v>
      </c>
      <c r="K228" s="1" t="s">
        <v>47</v>
      </c>
      <c r="L228" s="11" t="s">
        <v>89</v>
      </c>
      <c r="M228" s="11" t="s">
        <v>279</v>
      </c>
      <c r="N228" s="11" t="s">
        <v>77</v>
      </c>
      <c r="O228" s="11" t="s">
        <v>77</v>
      </c>
      <c r="P228" s="11" t="s">
        <v>91</v>
      </c>
      <c r="Q228" s="11" t="s">
        <v>78</v>
      </c>
      <c r="R228" s="11" t="n">
        <v>2</v>
      </c>
      <c r="S228" s="11" t="str">
        <f aca="false">IF(R228&gt;=2,"&gt; 2","&lt; 2")</f>
        <v>&gt; 2</v>
      </c>
      <c r="T228" s="12" t="n">
        <v>36647</v>
      </c>
      <c r="U228" s="29" t="n">
        <v>1</v>
      </c>
      <c r="V228" s="11" t="s">
        <v>106</v>
      </c>
      <c r="W228" s="11" t="n">
        <f aca="false">R228 *U228</f>
        <v>2</v>
      </c>
      <c r="X228" s="13" t="n">
        <v>2.98</v>
      </c>
      <c r="Y228" s="13" t="n">
        <v>0.22</v>
      </c>
      <c r="Z228" s="13" t="n">
        <f aca="false">Y228*SQRT(AA228)</f>
        <v>0.491934955049954</v>
      </c>
      <c r="AA228" s="11" t="n">
        <v>5</v>
      </c>
      <c r="AB228" s="13" t="n">
        <v>2.95</v>
      </c>
      <c r="AC228" s="13" t="n">
        <v>0.11</v>
      </c>
      <c r="AD228" s="13" t="n">
        <f aca="false">AC228*SQRT(AE228)</f>
        <v>0.245967477524977</v>
      </c>
      <c r="AE228" s="11" t="n">
        <v>5</v>
      </c>
      <c r="AF228" s="11" t="n">
        <f aca="false">LN(AB228/X228)</f>
        <v>-0.0101181301655846</v>
      </c>
      <c r="AG228" s="11" t="n">
        <f aca="false">((AD228)^2/((AB228)^2 * AE228)) + ((Z228)^2/((X228)^2 * AA228))</f>
        <v>0.00684061000174155</v>
      </c>
      <c r="AH228" s="11" t="n">
        <f aca="false">1/AG228</f>
        <v>146.185793335011</v>
      </c>
      <c r="AI228" s="11" t="n">
        <f aca="false">AH228/26</f>
        <v>5.62253051288504</v>
      </c>
      <c r="AJ228" s="11" t="n">
        <f aca="false">AI228*AF228</f>
        <v>-0.056889495589342</v>
      </c>
      <c r="AK228" s="11" t="s">
        <v>392</v>
      </c>
      <c r="AL228" s="11" t="s">
        <v>472</v>
      </c>
      <c r="AM228" s="11" t="s">
        <v>376</v>
      </c>
      <c r="AN228" s="11" t="s">
        <v>58</v>
      </c>
      <c r="AO228" s="11" t="s">
        <v>59</v>
      </c>
      <c r="AP228" s="11" t="s">
        <v>108</v>
      </c>
      <c r="AQ228" s="11" t="s">
        <v>95</v>
      </c>
    </row>
    <row r="229" customFormat="false" ht="13.8" hidden="false" customHeight="false" outlineLevel="0" collapsed="false">
      <c r="A229" s="11" t="s">
        <v>469</v>
      </c>
      <c r="B229" s="11" t="n">
        <v>28</v>
      </c>
      <c r="C229" s="11" t="s">
        <v>470</v>
      </c>
      <c r="D229" s="11" t="n">
        <v>2001</v>
      </c>
      <c r="E229" s="11" t="s">
        <v>471</v>
      </c>
      <c r="F229" s="11" t="s">
        <v>96</v>
      </c>
      <c r="G229" s="1" t="n">
        <v>16.3</v>
      </c>
      <c r="H229" s="1" t="n">
        <v>914</v>
      </c>
      <c r="I229" s="11" t="n">
        <f aca="false">(G229+10) / (H229/1000)</f>
        <v>28.7746170678337</v>
      </c>
      <c r="J229" s="11" t="n">
        <v>6.8</v>
      </c>
      <c r="K229" s="1" t="s">
        <v>47</v>
      </c>
      <c r="L229" s="11" t="s">
        <v>89</v>
      </c>
      <c r="M229" s="11" t="s">
        <v>279</v>
      </c>
      <c r="N229" s="11" t="s">
        <v>77</v>
      </c>
      <c r="O229" s="11" t="s">
        <v>77</v>
      </c>
      <c r="P229" s="11" t="s">
        <v>91</v>
      </c>
      <c r="Q229" s="11" t="s">
        <v>78</v>
      </c>
      <c r="R229" s="11" t="n">
        <v>2</v>
      </c>
      <c r="S229" s="11" t="str">
        <f aca="false">IF(R229&gt;=2,"&gt; 2","&lt; 2")</f>
        <v>&gt; 2</v>
      </c>
      <c r="T229" s="12" t="n">
        <v>36647</v>
      </c>
      <c r="U229" s="29" t="n">
        <v>1</v>
      </c>
      <c r="V229" s="11" t="s">
        <v>106</v>
      </c>
      <c r="W229" s="11" t="n">
        <f aca="false">R229 *U229</f>
        <v>2</v>
      </c>
      <c r="X229" s="13" t="n">
        <v>3.2</v>
      </c>
      <c r="Y229" s="13" t="n">
        <v>0.15</v>
      </c>
      <c r="Z229" s="13" t="n">
        <f aca="false">Y229*SQRT(AA229)</f>
        <v>0.335410196624968</v>
      </c>
      <c r="AA229" s="11" t="n">
        <v>5</v>
      </c>
      <c r="AB229" s="13" t="n">
        <v>3.52</v>
      </c>
      <c r="AC229" s="13" t="n">
        <v>0.27</v>
      </c>
      <c r="AD229" s="13" t="n">
        <f aca="false">AC229*SQRT(AE229)</f>
        <v>0.603738353924943</v>
      </c>
      <c r="AE229" s="11" t="n">
        <v>5</v>
      </c>
      <c r="AF229" s="11" t="n">
        <f aca="false">LN(AB229/X229)</f>
        <v>0.0953101798043247</v>
      </c>
      <c r="AG229" s="11" t="n">
        <f aca="false">((AD229)^2/((AB229)^2 * AE229)) + ((Z229)^2/((X229)^2 * AA229))</f>
        <v>0.00808085291838843</v>
      </c>
      <c r="AH229" s="11" t="n">
        <f aca="false">1/AG229</f>
        <v>123.749313358302</v>
      </c>
      <c r="AI229" s="11" t="n">
        <f aca="false">AH229/26</f>
        <v>4.75958897531931</v>
      </c>
      <c r="AJ229" s="11" t="n">
        <f aca="false">AI229*AF229</f>
        <v>0.453637281032365</v>
      </c>
      <c r="AK229" s="11" t="s">
        <v>392</v>
      </c>
      <c r="AL229" s="11" t="s">
        <v>472</v>
      </c>
      <c r="AM229" s="11" t="s">
        <v>376</v>
      </c>
      <c r="AN229" s="11" t="s">
        <v>58</v>
      </c>
      <c r="AO229" s="11" t="s">
        <v>59</v>
      </c>
      <c r="AP229" s="11" t="s">
        <v>108</v>
      </c>
      <c r="AQ229" s="11" t="s">
        <v>95</v>
      </c>
    </row>
    <row r="230" customFormat="false" ht="13.8" hidden="false" customHeight="false" outlineLevel="0" collapsed="false">
      <c r="A230" s="11" t="s">
        <v>469</v>
      </c>
      <c r="B230" s="11" t="n">
        <v>28</v>
      </c>
      <c r="C230" s="11" t="s">
        <v>470</v>
      </c>
      <c r="D230" s="11" t="n">
        <v>2001</v>
      </c>
      <c r="E230" s="11" t="s">
        <v>471</v>
      </c>
      <c r="F230" s="11" t="s">
        <v>46</v>
      </c>
      <c r="G230" s="1" t="n">
        <v>16.3</v>
      </c>
      <c r="H230" s="1" t="n">
        <v>914</v>
      </c>
      <c r="I230" s="11" t="n">
        <f aca="false">(G230+10) / (H230/1000)</f>
        <v>28.7746170678337</v>
      </c>
      <c r="J230" s="11" t="n">
        <v>6.8</v>
      </c>
      <c r="K230" s="1" t="s">
        <v>47</v>
      </c>
      <c r="L230" s="11" t="s">
        <v>89</v>
      </c>
      <c r="M230" s="11" t="s">
        <v>279</v>
      </c>
      <c r="N230" s="11" t="s">
        <v>77</v>
      </c>
      <c r="O230" s="11" t="s">
        <v>77</v>
      </c>
      <c r="P230" s="11" t="s">
        <v>91</v>
      </c>
      <c r="Q230" s="11" t="s">
        <v>78</v>
      </c>
      <c r="R230" s="11" t="n">
        <v>2</v>
      </c>
      <c r="S230" s="11" t="str">
        <f aca="false">IF(R230&gt;=2,"&gt; 2","&lt; 2")</f>
        <v>&gt; 2</v>
      </c>
      <c r="T230" s="12" t="n">
        <v>36678</v>
      </c>
      <c r="U230" s="29" t="n">
        <v>1</v>
      </c>
      <c r="V230" s="11" t="s">
        <v>106</v>
      </c>
      <c r="W230" s="11" t="n">
        <f aca="false">R230 *U230</f>
        <v>2</v>
      </c>
      <c r="X230" s="13" t="n">
        <v>3.05</v>
      </c>
      <c r="Y230" s="13" t="n">
        <v>0.26</v>
      </c>
      <c r="Z230" s="13" t="n">
        <f aca="false">Y230*SQRT(AA230)</f>
        <v>0.581377674149945</v>
      </c>
      <c r="AA230" s="11" t="n">
        <v>5</v>
      </c>
      <c r="AB230" s="13" t="n">
        <v>2.6</v>
      </c>
      <c r="AC230" s="13" t="n">
        <v>0.29</v>
      </c>
      <c r="AD230" s="13" t="n">
        <f aca="false">AC230*SQRT(AE230)</f>
        <v>0.648459713474939</v>
      </c>
      <c r="AE230" s="11" t="n">
        <v>5</v>
      </c>
      <c r="AF230" s="11" t="n">
        <f aca="false">LN(AB230/X230)</f>
        <v>-0.159630145591884</v>
      </c>
      <c r="AG230" s="11" t="n">
        <f aca="false">((AD230)^2/((AB230)^2 * AE230)) + ((Z230)^2/((X230)^2 * AA230))</f>
        <v>0.0197076921486716</v>
      </c>
      <c r="AH230" s="11" t="n">
        <f aca="false">1/AG230</f>
        <v>50.7416085280896</v>
      </c>
      <c r="AI230" s="11" t="n">
        <f aca="false">AH230/26</f>
        <v>1.95160032800345</v>
      </c>
      <c r="AJ230" s="11" t="n">
        <f aca="false">AI230*AF230</f>
        <v>-0.311534244496359</v>
      </c>
      <c r="AK230" s="11" t="s">
        <v>392</v>
      </c>
      <c r="AL230" s="11" t="s">
        <v>472</v>
      </c>
      <c r="AM230" s="11" t="s">
        <v>376</v>
      </c>
      <c r="AN230" s="11" t="s">
        <v>58</v>
      </c>
      <c r="AO230" s="11" t="s">
        <v>59</v>
      </c>
      <c r="AP230" s="11" t="s">
        <v>108</v>
      </c>
      <c r="AQ230" s="11" t="s">
        <v>95</v>
      </c>
    </row>
    <row r="231" customFormat="false" ht="13.8" hidden="false" customHeight="false" outlineLevel="0" collapsed="false">
      <c r="A231" s="11" t="s">
        <v>469</v>
      </c>
      <c r="B231" s="11" t="n">
        <v>28</v>
      </c>
      <c r="C231" s="11" t="s">
        <v>470</v>
      </c>
      <c r="D231" s="11" t="n">
        <v>2001</v>
      </c>
      <c r="E231" s="11" t="s">
        <v>471</v>
      </c>
      <c r="F231" s="11" t="s">
        <v>96</v>
      </c>
      <c r="G231" s="1" t="n">
        <v>16.3</v>
      </c>
      <c r="H231" s="1" t="n">
        <v>914</v>
      </c>
      <c r="I231" s="11" t="n">
        <f aca="false">(G231+10) / (H231/1000)</f>
        <v>28.7746170678337</v>
      </c>
      <c r="J231" s="11" t="n">
        <v>6.8</v>
      </c>
      <c r="K231" s="1" t="s">
        <v>47</v>
      </c>
      <c r="L231" s="11" t="s">
        <v>89</v>
      </c>
      <c r="M231" s="11" t="s">
        <v>279</v>
      </c>
      <c r="N231" s="11" t="s">
        <v>77</v>
      </c>
      <c r="O231" s="11" t="s">
        <v>77</v>
      </c>
      <c r="P231" s="11" t="s">
        <v>91</v>
      </c>
      <c r="Q231" s="11" t="s">
        <v>78</v>
      </c>
      <c r="R231" s="11" t="n">
        <v>2</v>
      </c>
      <c r="S231" s="11" t="str">
        <f aca="false">IF(R231&gt;=2,"&gt; 2","&lt; 2")</f>
        <v>&gt; 2</v>
      </c>
      <c r="T231" s="12" t="n">
        <v>36678</v>
      </c>
      <c r="U231" s="29" t="n">
        <v>1</v>
      </c>
      <c r="V231" s="11" t="s">
        <v>106</v>
      </c>
      <c r="W231" s="11" t="n">
        <f aca="false">R231 *U231</f>
        <v>2</v>
      </c>
      <c r="X231" s="13" t="n">
        <v>3.08</v>
      </c>
      <c r="Y231" s="13" t="n">
        <v>0.25</v>
      </c>
      <c r="Z231" s="13" t="n">
        <f aca="false">Y231*SQRT(AA231)</f>
        <v>0.559016994374947</v>
      </c>
      <c r="AA231" s="11" t="n">
        <v>5</v>
      </c>
      <c r="AB231" s="13" t="n">
        <v>3.19</v>
      </c>
      <c r="AC231" s="13" t="n">
        <v>0.37</v>
      </c>
      <c r="AD231" s="13" t="n">
        <f aca="false">AC231*SQRT(AE231)</f>
        <v>0.827345151674922</v>
      </c>
      <c r="AE231" s="11" t="n">
        <v>5</v>
      </c>
      <c r="AF231" s="11" t="n">
        <f aca="false">LN(AB231/X231)</f>
        <v>0.03509131981127</v>
      </c>
      <c r="AG231" s="11" t="n">
        <f aca="false">((AD231)^2/((AB231)^2 * AE231)) + ((Z231)^2/((X231)^2 * AA231))</f>
        <v>0.0200414702196363</v>
      </c>
      <c r="AH231" s="11" t="n">
        <f aca="false">1/AG231</f>
        <v>49.8965389784736</v>
      </c>
      <c r="AI231" s="11" t="n">
        <f aca="false">AH231/26</f>
        <v>1.91909765301821</v>
      </c>
      <c r="AJ231" s="11" t="n">
        <f aca="false">AI231*AF231</f>
        <v>0.0673436694911197</v>
      </c>
      <c r="AK231" s="11" t="s">
        <v>392</v>
      </c>
      <c r="AL231" s="11" t="s">
        <v>472</v>
      </c>
      <c r="AM231" s="11" t="s">
        <v>376</v>
      </c>
      <c r="AN231" s="11" t="s">
        <v>58</v>
      </c>
      <c r="AO231" s="11" t="s">
        <v>59</v>
      </c>
      <c r="AP231" s="11" t="s">
        <v>108</v>
      </c>
      <c r="AQ231" s="11" t="s">
        <v>95</v>
      </c>
    </row>
    <row r="232" customFormat="false" ht="13.8" hidden="false" customHeight="false" outlineLevel="0" collapsed="false">
      <c r="A232" s="11" t="s">
        <v>469</v>
      </c>
      <c r="B232" s="11" t="n">
        <v>28</v>
      </c>
      <c r="C232" s="11" t="s">
        <v>470</v>
      </c>
      <c r="D232" s="11" t="n">
        <v>2001</v>
      </c>
      <c r="E232" s="11" t="s">
        <v>471</v>
      </c>
      <c r="F232" s="11" t="s">
        <v>46</v>
      </c>
      <c r="G232" s="1" t="n">
        <v>16.3</v>
      </c>
      <c r="H232" s="1" t="n">
        <v>914</v>
      </c>
      <c r="I232" s="11" t="n">
        <f aca="false">(G232+10) / (H232/1000)</f>
        <v>28.7746170678337</v>
      </c>
      <c r="J232" s="11" t="n">
        <v>6.8</v>
      </c>
      <c r="K232" s="1" t="s">
        <v>47</v>
      </c>
      <c r="L232" s="11" t="s">
        <v>89</v>
      </c>
      <c r="M232" s="11" t="s">
        <v>279</v>
      </c>
      <c r="N232" s="11" t="s">
        <v>77</v>
      </c>
      <c r="O232" s="11" t="s">
        <v>77</v>
      </c>
      <c r="P232" s="11" t="s">
        <v>91</v>
      </c>
      <c r="Q232" s="11" t="s">
        <v>78</v>
      </c>
      <c r="R232" s="11" t="n">
        <v>2</v>
      </c>
      <c r="S232" s="11" t="str">
        <f aca="false">IF(R232&gt;=2,"&gt; 2","&lt; 2")</f>
        <v>&gt; 2</v>
      </c>
      <c r="T232" s="12" t="n">
        <v>36708</v>
      </c>
      <c r="U232" s="29" t="n">
        <v>1</v>
      </c>
      <c r="V232" s="11" t="s">
        <v>106</v>
      </c>
      <c r="W232" s="11" t="n">
        <f aca="false">R232 *U232</f>
        <v>2</v>
      </c>
      <c r="X232" s="13" t="n">
        <v>4.78</v>
      </c>
      <c r="Y232" s="13" t="n">
        <v>0.36</v>
      </c>
      <c r="Z232" s="13" t="n">
        <f aca="false">Y232*SQRT(AA232)</f>
        <v>0.804984471899924</v>
      </c>
      <c r="AA232" s="11" t="n">
        <v>5</v>
      </c>
      <c r="AB232" s="13" t="n">
        <v>4.93</v>
      </c>
      <c r="AC232" s="13" t="n">
        <v>0.24</v>
      </c>
      <c r="AD232" s="13" t="n">
        <f aca="false">AC232*SQRT(AE232)</f>
        <v>0.53665631459995</v>
      </c>
      <c r="AE232" s="11" t="n">
        <v>5</v>
      </c>
      <c r="AF232" s="11" t="n">
        <f aca="false">LN(AB232/X232)</f>
        <v>0.030898441551234</v>
      </c>
      <c r="AG232" s="11" t="n">
        <f aca="false">((AD232)^2/((AB232)^2 * AE232)) + ((Z232)^2/((X232)^2 * AA232))</f>
        <v>0.00804206209568847</v>
      </c>
      <c r="AH232" s="11" t="n">
        <f aca="false">1/AG232</f>
        <v>124.346217189261</v>
      </c>
      <c r="AI232" s="11" t="n">
        <f aca="false">AH232/26</f>
        <v>4.78254681497157</v>
      </c>
      <c r="AJ232" s="11" t="n">
        <f aca="false">AI232*AF232</f>
        <v>0.147773243228439</v>
      </c>
      <c r="AK232" s="11" t="s">
        <v>392</v>
      </c>
      <c r="AL232" s="11" t="s">
        <v>472</v>
      </c>
      <c r="AM232" s="11" t="s">
        <v>376</v>
      </c>
      <c r="AN232" s="11" t="s">
        <v>58</v>
      </c>
      <c r="AO232" s="11" t="s">
        <v>59</v>
      </c>
      <c r="AP232" s="11" t="s">
        <v>108</v>
      </c>
      <c r="AQ232" s="11" t="s">
        <v>95</v>
      </c>
    </row>
    <row r="233" customFormat="false" ht="13.8" hidden="false" customHeight="false" outlineLevel="0" collapsed="false">
      <c r="A233" s="11" t="s">
        <v>469</v>
      </c>
      <c r="B233" s="11" t="n">
        <v>28</v>
      </c>
      <c r="C233" s="11" t="s">
        <v>470</v>
      </c>
      <c r="D233" s="11" t="n">
        <v>2001</v>
      </c>
      <c r="E233" s="11" t="s">
        <v>471</v>
      </c>
      <c r="F233" s="11" t="s">
        <v>96</v>
      </c>
      <c r="G233" s="1" t="n">
        <v>16.3</v>
      </c>
      <c r="H233" s="1" t="n">
        <v>914</v>
      </c>
      <c r="I233" s="11" t="n">
        <f aca="false">(G233+10) / (H233/1000)</f>
        <v>28.7746170678337</v>
      </c>
      <c r="J233" s="11" t="n">
        <v>6.8</v>
      </c>
      <c r="K233" s="1" t="s">
        <v>47</v>
      </c>
      <c r="L233" s="11" t="s">
        <v>89</v>
      </c>
      <c r="M233" s="11" t="s">
        <v>279</v>
      </c>
      <c r="N233" s="11" t="s">
        <v>77</v>
      </c>
      <c r="O233" s="11" t="s">
        <v>77</v>
      </c>
      <c r="P233" s="11" t="s">
        <v>91</v>
      </c>
      <c r="Q233" s="11" t="s">
        <v>78</v>
      </c>
      <c r="R233" s="11" t="n">
        <v>2</v>
      </c>
      <c r="S233" s="11" t="str">
        <f aca="false">IF(R233&gt;=2,"&gt; 2","&lt; 2")</f>
        <v>&gt; 2</v>
      </c>
      <c r="T233" s="12" t="n">
        <v>36708</v>
      </c>
      <c r="U233" s="29" t="n">
        <v>1</v>
      </c>
      <c r="V233" s="11" t="s">
        <v>106</v>
      </c>
      <c r="W233" s="11" t="n">
        <f aca="false">R233 *U233</f>
        <v>2</v>
      </c>
      <c r="X233" s="13" t="n">
        <v>4.93</v>
      </c>
      <c r="Y233" s="13" t="n">
        <v>0.2</v>
      </c>
      <c r="Z233" s="13" t="n">
        <f aca="false">Y233*SQRT(AA233)</f>
        <v>0.447213595499958</v>
      </c>
      <c r="AA233" s="11" t="n">
        <v>5</v>
      </c>
      <c r="AB233" s="13" t="n">
        <v>5.37</v>
      </c>
      <c r="AC233" s="13" t="n">
        <v>0.26</v>
      </c>
      <c r="AD233" s="13" t="n">
        <f aca="false">AC233*SQRT(AE233)</f>
        <v>0.581377674149945</v>
      </c>
      <c r="AE233" s="11" t="n">
        <v>5</v>
      </c>
      <c r="AF233" s="11" t="n">
        <f aca="false">LN(AB233/X233)</f>
        <v>0.0854889204661747</v>
      </c>
      <c r="AG233" s="11" t="n">
        <f aca="false">((AD233)^2/((AB233)^2 * AE233)) + ((Z233)^2/((X233)^2 * AA233))</f>
        <v>0.00398997736619988</v>
      </c>
      <c r="AH233" s="11" t="n">
        <f aca="false">1/AG233</f>
        <v>250.627988136288</v>
      </c>
      <c r="AI233" s="11" t="n">
        <f aca="false">AH233/26</f>
        <v>9.63953800524184</v>
      </c>
      <c r="AJ233" s="11" t="n">
        <f aca="false">AI233*AF233</f>
        <v>0.824073697860788</v>
      </c>
      <c r="AK233" s="11" t="s">
        <v>392</v>
      </c>
      <c r="AL233" s="11" t="s">
        <v>472</v>
      </c>
      <c r="AM233" s="11" t="s">
        <v>376</v>
      </c>
      <c r="AN233" s="11" t="s">
        <v>58</v>
      </c>
      <c r="AO233" s="11" t="s">
        <v>59</v>
      </c>
      <c r="AP233" s="11" t="s">
        <v>108</v>
      </c>
      <c r="AQ233" s="11" t="s">
        <v>95</v>
      </c>
    </row>
    <row r="234" customFormat="false" ht="13.8" hidden="false" customHeight="false" outlineLevel="0" collapsed="false">
      <c r="A234" s="11" t="s">
        <v>469</v>
      </c>
      <c r="B234" s="11" t="n">
        <v>28</v>
      </c>
      <c r="C234" s="11" t="s">
        <v>470</v>
      </c>
      <c r="D234" s="11" t="n">
        <v>2001</v>
      </c>
      <c r="E234" s="11" t="s">
        <v>471</v>
      </c>
      <c r="F234" s="11" t="s">
        <v>46</v>
      </c>
      <c r="G234" s="1" t="n">
        <v>16.3</v>
      </c>
      <c r="H234" s="1" t="n">
        <v>914</v>
      </c>
      <c r="I234" s="11" t="n">
        <f aca="false">(G234+10) / (H234/1000)</f>
        <v>28.7746170678337</v>
      </c>
      <c r="J234" s="11" t="n">
        <v>6.8</v>
      </c>
      <c r="K234" s="1" t="s">
        <v>47</v>
      </c>
      <c r="L234" s="11" t="s">
        <v>89</v>
      </c>
      <c r="M234" s="11" t="s">
        <v>279</v>
      </c>
      <c r="N234" s="11" t="s">
        <v>77</v>
      </c>
      <c r="O234" s="11" t="s">
        <v>77</v>
      </c>
      <c r="P234" s="11" t="s">
        <v>91</v>
      </c>
      <c r="Q234" s="11" t="s">
        <v>78</v>
      </c>
      <c r="R234" s="11" t="n">
        <v>2</v>
      </c>
      <c r="S234" s="11" t="str">
        <f aca="false">IF(R234&gt;=2,"&gt; 2","&lt; 2")</f>
        <v>&gt; 2</v>
      </c>
      <c r="T234" s="12" t="n">
        <v>36739</v>
      </c>
      <c r="U234" s="29" t="n">
        <v>1</v>
      </c>
      <c r="V234" s="11" t="s">
        <v>106</v>
      </c>
      <c r="W234" s="11" t="n">
        <f aca="false">R234 *U234</f>
        <v>2</v>
      </c>
      <c r="X234" s="13" t="n">
        <v>2.69</v>
      </c>
      <c r="Y234" s="13" t="n">
        <v>0.19</v>
      </c>
      <c r="Z234" s="13" t="n">
        <f aca="false">Y234*SQRT(AA234)</f>
        <v>0.42485291572496</v>
      </c>
      <c r="AA234" s="11" t="n">
        <v>5</v>
      </c>
      <c r="AB234" s="13" t="n">
        <v>2.37</v>
      </c>
      <c r="AC234" s="13" t="n">
        <v>0.15</v>
      </c>
      <c r="AD234" s="13" t="n">
        <f aca="false">AC234*SQRT(AE234)</f>
        <v>0.335410196624968</v>
      </c>
      <c r="AE234" s="11" t="n">
        <v>5</v>
      </c>
      <c r="AF234" s="11" t="n">
        <f aca="false">LN(AB234/X234)</f>
        <v>-0.126651238466708</v>
      </c>
      <c r="AG234" s="11" t="n">
        <f aca="false">((AD234)^2/((AB234)^2 * AE234)) + ((Z234)^2/((X234)^2 * AA234))</f>
        <v>0.0089946435292022</v>
      </c>
      <c r="AH234" s="11" t="n">
        <f aca="false">1/AG234</f>
        <v>111.17727976138</v>
      </c>
      <c r="AI234" s="11" t="n">
        <f aca="false">AH234/26</f>
        <v>4.27604922159154</v>
      </c>
      <c r="AJ234" s="11" t="n">
        <f aca="false">AI234*AF234</f>
        <v>-0.541566929659171</v>
      </c>
      <c r="AK234" s="11" t="s">
        <v>392</v>
      </c>
      <c r="AL234" s="11" t="s">
        <v>472</v>
      </c>
      <c r="AM234" s="11" t="s">
        <v>376</v>
      </c>
      <c r="AN234" s="11" t="s">
        <v>58</v>
      </c>
      <c r="AO234" s="11" t="s">
        <v>59</v>
      </c>
      <c r="AP234" s="11" t="s">
        <v>108</v>
      </c>
      <c r="AQ234" s="11" t="s">
        <v>95</v>
      </c>
    </row>
    <row r="235" customFormat="false" ht="13.8" hidden="false" customHeight="false" outlineLevel="0" collapsed="false">
      <c r="A235" s="11" t="s">
        <v>469</v>
      </c>
      <c r="B235" s="11" t="n">
        <v>28</v>
      </c>
      <c r="C235" s="11" t="s">
        <v>470</v>
      </c>
      <c r="D235" s="11" t="n">
        <v>2001</v>
      </c>
      <c r="E235" s="11" t="s">
        <v>471</v>
      </c>
      <c r="F235" s="11" t="s">
        <v>96</v>
      </c>
      <c r="G235" s="1" t="n">
        <v>16.3</v>
      </c>
      <c r="H235" s="1" t="n">
        <v>914</v>
      </c>
      <c r="I235" s="11" t="n">
        <f aca="false">(G235+10) / (H235/1000)</f>
        <v>28.7746170678337</v>
      </c>
      <c r="J235" s="11" t="n">
        <v>6.8</v>
      </c>
      <c r="K235" s="1" t="s">
        <v>47</v>
      </c>
      <c r="L235" s="11" t="s">
        <v>89</v>
      </c>
      <c r="M235" s="11" t="s">
        <v>279</v>
      </c>
      <c r="N235" s="11" t="s">
        <v>77</v>
      </c>
      <c r="O235" s="11" t="s">
        <v>77</v>
      </c>
      <c r="P235" s="11" t="s">
        <v>91</v>
      </c>
      <c r="Q235" s="11" t="s">
        <v>78</v>
      </c>
      <c r="R235" s="11" t="n">
        <v>2</v>
      </c>
      <c r="S235" s="11" t="str">
        <f aca="false">IF(R235&gt;=2,"&gt; 2","&lt; 2")</f>
        <v>&gt; 2</v>
      </c>
      <c r="T235" s="12" t="n">
        <v>36739</v>
      </c>
      <c r="U235" s="29" t="n">
        <v>1</v>
      </c>
      <c r="V235" s="11" t="s">
        <v>106</v>
      </c>
      <c r="W235" s="11" t="n">
        <f aca="false">R235 *U235</f>
        <v>2</v>
      </c>
      <c r="X235" s="13" t="n">
        <v>1.47</v>
      </c>
      <c r="Y235" s="13" t="n">
        <v>0.13</v>
      </c>
      <c r="Z235" s="13" t="n">
        <f aca="false">Y235*SQRT(AA235)</f>
        <v>0.290688837074973</v>
      </c>
      <c r="AA235" s="11" t="n">
        <v>5</v>
      </c>
      <c r="AB235" s="13" t="n">
        <v>1.67</v>
      </c>
      <c r="AC235" s="13" t="n">
        <v>0.25</v>
      </c>
      <c r="AD235" s="13" t="n">
        <f aca="false">AC235*SQRT(AE235)</f>
        <v>0.559016994374947</v>
      </c>
      <c r="AE235" s="11" t="n">
        <v>5</v>
      </c>
      <c r="AF235" s="11" t="n">
        <f aca="false">LN(AB235/X235)</f>
        <v>0.127561225638019</v>
      </c>
      <c r="AG235" s="11" t="n">
        <f aca="false">((AD235)^2/((AB235)^2 * AE235)) + ((Z235)^2/((X235)^2 * AA235))</f>
        <v>0.030231084682786</v>
      </c>
      <c r="AH235" s="11" t="n">
        <f aca="false">1/AG235</f>
        <v>33.0785352392405</v>
      </c>
      <c r="AI235" s="11" t="n">
        <f aca="false">AH235/26</f>
        <v>1.2722513553554</v>
      </c>
      <c r="AJ235" s="11" t="n">
        <f aca="false">AI235*AF235</f>
        <v>0.162289942208766</v>
      </c>
      <c r="AK235" s="11" t="s">
        <v>392</v>
      </c>
      <c r="AL235" s="11" t="s">
        <v>472</v>
      </c>
      <c r="AM235" s="11" t="s">
        <v>376</v>
      </c>
      <c r="AN235" s="11" t="s">
        <v>58</v>
      </c>
      <c r="AO235" s="11" t="s">
        <v>59</v>
      </c>
      <c r="AP235" s="11" t="s">
        <v>108</v>
      </c>
      <c r="AQ235" s="11" t="s">
        <v>95</v>
      </c>
    </row>
    <row r="236" customFormat="false" ht="13.8" hidden="false" customHeight="false" outlineLevel="0" collapsed="false">
      <c r="A236" s="11" t="s">
        <v>469</v>
      </c>
      <c r="B236" s="11" t="n">
        <v>28</v>
      </c>
      <c r="C236" s="11" t="s">
        <v>470</v>
      </c>
      <c r="D236" s="11" t="n">
        <v>2001</v>
      </c>
      <c r="E236" s="11" t="s">
        <v>471</v>
      </c>
      <c r="F236" s="11" t="s">
        <v>46</v>
      </c>
      <c r="G236" s="1" t="n">
        <v>16.3</v>
      </c>
      <c r="H236" s="1" t="n">
        <v>914</v>
      </c>
      <c r="I236" s="11" t="n">
        <f aca="false">(G236+10) / (H236/1000)</f>
        <v>28.7746170678337</v>
      </c>
      <c r="J236" s="11" t="n">
        <v>6.8</v>
      </c>
      <c r="K236" s="1" t="s">
        <v>47</v>
      </c>
      <c r="L236" s="11" t="s">
        <v>89</v>
      </c>
      <c r="M236" s="11" t="s">
        <v>279</v>
      </c>
      <c r="N236" s="11" t="s">
        <v>77</v>
      </c>
      <c r="O236" s="11" t="s">
        <v>77</v>
      </c>
      <c r="P236" s="11" t="s">
        <v>91</v>
      </c>
      <c r="Q236" s="11" t="s">
        <v>78</v>
      </c>
      <c r="R236" s="11" t="n">
        <v>2</v>
      </c>
      <c r="S236" s="11" t="str">
        <f aca="false">IF(R236&gt;=2,"&gt; 2","&lt; 2")</f>
        <v>&gt; 2</v>
      </c>
      <c r="T236" s="12" t="n">
        <v>36770</v>
      </c>
      <c r="U236" s="29" t="n">
        <v>1</v>
      </c>
      <c r="V236" s="11" t="s">
        <v>106</v>
      </c>
      <c r="W236" s="11" t="n">
        <f aca="false">R236 *U236</f>
        <v>2</v>
      </c>
      <c r="X236" s="13" t="n">
        <v>0.88</v>
      </c>
      <c r="Y236" s="13" t="n">
        <v>0.1</v>
      </c>
      <c r="Z236" s="13" t="n">
        <f aca="false">Y236*SQRT(AA236)</f>
        <v>0.223606797749979</v>
      </c>
      <c r="AA236" s="11" t="n">
        <v>5</v>
      </c>
      <c r="AB236" s="13" t="n">
        <v>0.93</v>
      </c>
      <c r="AC236" s="13" t="n">
        <v>0.15</v>
      </c>
      <c r="AD236" s="13" t="n">
        <f aca="false">AC236*SQRT(AE236)</f>
        <v>0.335410196624968</v>
      </c>
      <c r="AE236" s="11" t="n">
        <v>5</v>
      </c>
      <c r="AF236" s="11" t="n">
        <f aca="false">LN(AB236/X236)</f>
        <v>0.0552626786750495</v>
      </c>
      <c r="AG236" s="11" t="n">
        <f aca="false">((AD236)^2/((AB236)^2 * AE236)) + ((Z236)^2/((X236)^2 * AA236))</f>
        <v>0.0389277912986644</v>
      </c>
      <c r="AH236" s="11" t="n">
        <f aca="false">1/AG236</f>
        <v>25.6885881946842</v>
      </c>
      <c r="AI236" s="11" t="n">
        <f aca="false">AH236/26</f>
        <v>0.988022622872469</v>
      </c>
      <c r="AJ236" s="11" t="n">
        <f aca="false">AI236*AF236</f>
        <v>0.0546007767314809</v>
      </c>
      <c r="AK236" s="11" t="s">
        <v>392</v>
      </c>
      <c r="AL236" s="11" t="s">
        <v>472</v>
      </c>
      <c r="AM236" s="11" t="s">
        <v>376</v>
      </c>
      <c r="AN236" s="11" t="s">
        <v>58</v>
      </c>
      <c r="AO236" s="11" t="s">
        <v>59</v>
      </c>
      <c r="AP236" s="11" t="s">
        <v>108</v>
      </c>
      <c r="AQ236" s="11" t="s">
        <v>95</v>
      </c>
    </row>
    <row r="237" customFormat="false" ht="13.8" hidden="false" customHeight="false" outlineLevel="0" collapsed="false">
      <c r="A237" s="11" t="s">
        <v>469</v>
      </c>
      <c r="B237" s="11" t="n">
        <v>28</v>
      </c>
      <c r="C237" s="11" t="s">
        <v>470</v>
      </c>
      <c r="D237" s="11" t="n">
        <v>2001</v>
      </c>
      <c r="E237" s="11" t="s">
        <v>471</v>
      </c>
      <c r="F237" s="11" t="s">
        <v>96</v>
      </c>
      <c r="G237" s="1" t="n">
        <v>16.3</v>
      </c>
      <c r="H237" s="1" t="n">
        <v>914</v>
      </c>
      <c r="I237" s="11" t="n">
        <f aca="false">(G237+10) / (H237/1000)</f>
        <v>28.7746170678337</v>
      </c>
      <c r="J237" s="11" t="n">
        <v>6.8</v>
      </c>
      <c r="K237" s="1" t="s">
        <v>47</v>
      </c>
      <c r="L237" s="11" t="s">
        <v>89</v>
      </c>
      <c r="M237" s="11" t="s">
        <v>279</v>
      </c>
      <c r="N237" s="11" t="s">
        <v>77</v>
      </c>
      <c r="O237" s="11" t="s">
        <v>77</v>
      </c>
      <c r="P237" s="11" t="s">
        <v>91</v>
      </c>
      <c r="Q237" s="11" t="s">
        <v>78</v>
      </c>
      <c r="R237" s="11" t="n">
        <v>2</v>
      </c>
      <c r="S237" s="11" t="str">
        <f aca="false">IF(R237&gt;=2,"&gt; 2","&lt; 2")</f>
        <v>&gt; 2</v>
      </c>
      <c r="T237" s="12" t="n">
        <v>36770</v>
      </c>
      <c r="U237" s="29" t="n">
        <v>1</v>
      </c>
      <c r="V237" s="11" t="s">
        <v>106</v>
      </c>
      <c r="W237" s="11" t="n">
        <f aca="false">R237 *U237</f>
        <v>2</v>
      </c>
      <c r="X237" s="13" t="n">
        <v>0.8</v>
      </c>
      <c r="Y237" s="13" t="n">
        <v>0.1</v>
      </c>
      <c r="Z237" s="13" t="n">
        <f aca="false">Y237*SQRT(AA237)</f>
        <v>0.223606797749979</v>
      </c>
      <c r="AA237" s="11" t="n">
        <v>5</v>
      </c>
      <c r="AB237" s="13" t="n">
        <v>1.02</v>
      </c>
      <c r="AC237" s="13" t="n">
        <v>0.19</v>
      </c>
      <c r="AD237" s="13" t="n">
        <f aca="false">AC237*SQRT(AE237)</f>
        <v>0.42485291572496</v>
      </c>
      <c r="AE237" s="11" t="n">
        <v>5</v>
      </c>
      <c r="AF237" s="11" t="n">
        <f aca="false">LN(AB237/X237)</f>
        <v>0.242946178610389</v>
      </c>
      <c r="AG237" s="11" t="n">
        <f aca="false">((AD237)^2/((AB237)^2 * AE237)) + ((Z237)^2/((X237)^2 * AA237))</f>
        <v>0.0503231930026913</v>
      </c>
      <c r="AH237" s="11" t="n">
        <f aca="false">1/AG237</f>
        <v>19.8715530619553</v>
      </c>
      <c r="AI237" s="11" t="n">
        <f aca="false">AH237/26</f>
        <v>0.764290502382898</v>
      </c>
      <c r="AJ237" s="11" t="n">
        <f aca="false">AI237*AF237</f>
        <v>0.185681456902139</v>
      </c>
      <c r="AK237" s="11" t="s">
        <v>392</v>
      </c>
      <c r="AL237" s="11" t="s">
        <v>472</v>
      </c>
      <c r="AM237" s="11" t="s">
        <v>376</v>
      </c>
      <c r="AN237" s="11" t="s">
        <v>58</v>
      </c>
      <c r="AO237" s="11" t="s">
        <v>59</v>
      </c>
      <c r="AP237" s="11" t="s">
        <v>108</v>
      </c>
      <c r="AQ237" s="11" t="s">
        <v>95</v>
      </c>
    </row>
    <row r="238" customFormat="false" ht="13.8" hidden="false" customHeight="false" outlineLevel="0" collapsed="false">
      <c r="A238" s="11" t="s">
        <v>469</v>
      </c>
      <c r="B238" s="11" t="n">
        <v>28</v>
      </c>
      <c r="C238" s="11" t="s">
        <v>470</v>
      </c>
      <c r="D238" s="11" t="n">
        <v>2001</v>
      </c>
      <c r="E238" s="11" t="s">
        <v>471</v>
      </c>
      <c r="F238" s="11" t="s">
        <v>46</v>
      </c>
      <c r="G238" s="1" t="n">
        <v>16.3</v>
      </c>
      <c r="H238" s="1" t="n">
        <v>914</v>
      </c>
      <c r="I238" s="11" t="n">
        <f aca="false">(G238+10) / (H238/1000)</f>
        <v>28.7746170678337</v>
      </c>
      <c r="J238" s="11" t="n">
        <v>6.8</v>
      </c>
      <c r="K238" s="1" t="s">
        <v>47</v>
      </c>
      <c r="L238" s="11" t="s">
        <v>89</v>
      </c>
      <c r="M238" s="11" t="s">
        <v>279</v>
      </c>
      <c r="N238" s="11" t="s">
        <v>77</v>
      </c>
      <c r="O238" s="11" t="s">
        <v>77</v>
      </c>
      <c r="P238" s="11" t="s">
        <v>91</v>
      </c>
      <c r="Q238" s="11" t="s">
        <v>78</v>
      </c>
      <c r="R238" s="11" t="n">
        <v>2</v>
      </c>
      <c r="S238" s="11" t="str">
        <f aca="false">IF(R238&gt;=2,"&gt; 2","&lt; 2")</f>
        <v>&gt; 2</v>
      </c>
      <c r="T238" s="12" t="n">
        <v>36800</v>
      </c>
      <c r="U238" s="29" t="n">
        <v>1</v>
      </c>
      <c r="V238" s="11" t="s">
        <v>106</v>
      </c>
      <c r="W238" s="11" t="n">
        <f aca="false">R238 *U238</f>
        <v>2</v>
      </c>
      <c r="X238" s="13" t="n">
        <v>2.1</v>
      </c>
      <c r="Y238" s="13" t="n">
        <v>0.19</v>
      </c>
      <c r="Z238" s="13" t="n">
        <f aca="false">Y238*SQRT(AA238)</f>
        <v>0.42485291572496</v>
      </c>
      <c r="AA238" s="11" t="n">
        <v>5</v>
      </c>
      <c r="AB238" s="13" t="n">
        <v>2.61</v>
      </c>
      <c r="AC238" s="13" t="n">
        <v>0.11</v>
      </c>
      <c r="AD238" s="13" t="n">
        <f aca="false">AC238*SQRT(AE238)</f>
        <v>0.245967477524977</v>
      </c>
      <c r="AE238" s="11" t="n">
        <v>5</v>
      </c>
      <c r="AF238" s="11" t="n">
        <f aca="false">LN(AB238/X238)</f>
        <v>0.217412876605225</v>
      </c>
      <c r="AG238" s="11" t="n">
        <f aca="false">((AD238)^2/((AB238)^2 * AE238)) + ((Z238)^2/((X238)^2 * AA238))</f>
        <v>0.00996219212571628</v>
      </c>
      <c r="AH238" s="11" t="n">
        <f aca="false">1/AG238</f>
        <v>100.379513603097</v>
      </c>
      <c r="AI238" s="11" t="n">
        <f aca="false">AH238/26</f>
        <v>3.86075052319603</v>
      </c>
      <c r="AJ238" s="11" t="n">
        <f aca="false">AI238*AF238</f>
        <v>0.839376877103176</v>
      </c>
      <c r="AK238" s="11" t="s">
        <v>392</v>
      </c>
      <c r="AL238" s="11" t="s">
        <v>472</v>
      </c>
      <c r="AM238" s="11" t="s">
        <v>376</v>
      </c>
      <c r="AN238" s="11" t="s">
        <v>58</v>
      </c>
      <c r="AO238" s="11" t="s">
        <v>59</v>
      </c>
      <c r="AP238" s="11" t="s">
        <v>108</v>
      </c>
      <c r="AQ238" s="11" t="s">
        <v>95</v>
      </c>
    </row>
    <row r="239" customFormat="false" ht="13.8" hidden="false" customHeight="false" outlineLevel="0" collapsed="false">
      <c r="A239" s="11" t="s">
        <v>469</v>
      </c>
      <c r="B239" s="11" t="n">
        <v>28</v>
      </c>
      <c r="C239" s="11" t="s">
        <v>470</v>
      </c>
      <c r="D239" s="11" t="n">
        <v>2001</v>
      </c>
      <c r="E239" s="11" t="s">
        <v>471</v>
      </c>
      <c r="F239" s="11" t="s">
        <v>96</v>
      </c>
      <c r="G239" s="1" t="n">
        <v>16.3</v>
      </c>
      <c r="H239" s="1" t="n">
        <v>914</v>
      </c>
      <c r="I239" s="11" t="n">
        <f aca="false">(G239+10) / (H239/1000)</f>
        <v>28.7746170678337</v>
      </c>
      <c r="J239" s="11" t="n">
        <v>6.8</v>
      </c>
      <c r="K239" s="1" t="s">
        <v>47</v>
      </c>
      <c r="L239" s="11" t="s">
        <v>89</v>
      </c>
      <c r="M239" s="11" t="s">
        <v>279</v>
      </c>
      <c r="N239" s="11" t="s">
        <v>77</v>
      </c>
      <c r="O239" s="11" t="s">
        <v>77</v>
      </c>
      <c r="P239" s="11" t="s">
        <v>91</v>
      </c>
      <c r="Q239" s="11" t="s">
        <v>78</v>
      </c>
      <c r="R239" s="11" t="n">
        <v>2</v>
      </c>
      <c r="S239" s="11" t="str">
        <f aca="false">IF(R239&gt;=2,"&gt; 2","&lt; 2")</f>
        <v>&gt; 2</v>
      </c>
      <c r="T239" s="12" t="n">
        <v>36800</v>
      </c>
      <c r="U239" s="29" t="n">
        <v>1</v>
      </c>
      <c r="V239" s="11" t="s">
        <v>106</v>
      </c>
      <c r="W239" s="11" t="n">
        <f aca="false">R239 *U239</f>
        <v>2</v>
      </c>
      <c r="X239" s="13" t="n">
        <v>2.21</v>
      </c>
      <c r="Y239" s="13" t="n">
        <v>0.14</v>
      </c>
      <c r="Z239" s="13" t="n">
        <f aca="false">Y239*SQRT(AA239)</f>
        <v>0.313049516849971</v>
      </c>
      <c r="AA239" s="11" t="n">
        <v>5</v>
      </c>
      <c r="AB239" s="13" t="n">
        <v>2.9</v>
      </c>
      <c r="AC239" s="13" t="n">
        <v>0.17</v>
      </c>
      <c r="AD239" s="13" t="n">
        <f aca="false">AC239*SQRT(AE239)</f>
        <v>0.380131556174964</v>
      </c>
      <c r="AE239" s="11" t="n">
        <v>5</v>
      </c>
      <c r="AF239" s="11" t="n">
        <f aca="false">LN(AB239/X239)</f>
        <v>0.271718221462767</v>
      </c>
      <c r="AG239" s="11" t="n">
        <f aca="false">((AD239)^2/((AB239)^2 * AE239)) + ((Z239)^2/((X239)^2 * AA239))</f>
        <v>0.00744940710204758</v>
      </c>
      <c r="AH239" s="11" t="n">
        <f aca="false">1/AG239</f>
        <v>134.238871134474</v>
      </c>
      <c r="AI239" s="11" t="n">
        <f aca="false">AH239/26</f>
        <v>5.16303350517207</v>
      </c>
      <c r="AJ239" s="11" t="n">
        <f aca="false">AI239*AF239</f>
        <v>1.40289028137803</v>
      </c>
      <c r="AK239" s="11" t="s">
        <v>392</v>
      </c>
      <c r="AL239" s="11" t="s">
        <v>472</v>
      </c>
      <c r="AM239" s="11" t="s">
        <v>376</v>
      </c>
      <c r="AN239" s="11" t="s">
        <v>58</v>
      </c>
      <c r="AO239" s="11" t="s">
        <v>59</v>
      </c>
      <c r="AP239" s="11" t="s">
        <v>108</v>
      </c>
      <c r="AQ239" s="11" t="s">
        <v>95</v>
      </c>
    </row>
    <row r="240" customFormat="false" ht="13.8" hidden="false" customHeight="false" outlineLevel="0" collapsed="false">
      <c r="A240" s="11" t="s">
        <v>469</v>
      </c>
      <c r="B240" s="11" t="n">
        <v>28</v>
      </c>
      <c r="C240" s="11" t="s">
        <v>470</v>
      </c>
      <c r="D240" s="11" t="n">
        <v>2001</v>
      </c>
      <c r="E240" s="11" t="s">
        <v>471</v>
      </c>
      <c r="F240" s="11" t="s">
        <v>46</v>
      </c>
      <c r="G240" s="1" t="n">
        <v>16.3</v>
      </c>
      <c r="H240" s="1" t="n">
        <v>914</v>
      </c>
      <c r="I240" s="11" t="n">
        <f aca="false">(G240+10) / (H240/1000)</f>
        <v>28.7746170678337</v>
      </c>
      <c r="J240" s="11" t="n">
        <v>6.8</v>
      </c>
      <c r="K240" s="1" t="s">
        <v>47</v>
      </c>
      <c r="L240" s="11" t="s">
        <v>89</v>
      </c>
      <c r="M240" s="11" t="s">
        <v>279</v>
      </c>
      <c r="N240" s="11" t="s">
        <v>77</v>
      </c>
      <c r="O240" s="11" t="s">
        <v>77</v>
      </c>
      <c r="P240" s="11" t="s">
        <v>91</v>
      </c>
      <c r="Q240" s="11" t="s">
        <v>78</v>
      </c>
      <c r="R240" s="11" t="n">
        <v>2</v>
      </c>
      <c r="S240" s="11" t="str">
        <f aca="false">IF(R240&gt;=2,"&gt; 2","&lt; 2")</f>
        <v>&gt; 2</v>
      </c>
      <c r="T240" s="12" t="n">
        <v>36831</v>
      </c>
      <c r="U240" s="29" t="n">
        <v>1</v>
      </c>
      <c r="V240" s="11" t="s">
        <v>106</v>
      </c>
      <c r="W240" s="11" t="n">
        <f aca="false">R240 *U240</f>
        <v>2</v>
      </c>
      <c r="X240" s="13" t="n">
        <v>0.41</v>
      </c>
      <c r="Y240" s="13" t="n">
        <v>0.11</v>
      </c>
      <c r="Z240" s="13" t="n">
        <f aca="false">Y240*SQRT(AA240)</f>
        <v>0.245967477524977</v>
      </c>
      <c r="AA240" s="11" t="n">
        <v>5</v>
      </c>
      <c r="AB240" s="13" t="n">
        <v>0.37</v>
      </c>
      <c r="AC240" s="13" t="n">
        <v>0.12</v>
      </c>
      <c r="AD240" s="13" t="n">
        <f aca="false">AC240*SQRT(AE240)</f>
        <v>0.268328157299975</v>
      </c>
      <c r="AE240" s="11" t="n">
        <v>5</v>
      </c>
      <c r="AF240" s="11" t="n">
        <f aca="false">LN(AB240/X240)</f>
        <v>-0.102654154060083</v>
      </c>
      <c r="AG240" s="11" t="n">
        <f aca="false">((AD240)^2/((AB240)^2 * AE240)) + ((Z240)^2/((X240)^2 * AA240))</f>
        <v>0.177167231060506</v>
      </c>
      <c r="AH240" s="11" t="n">
        <f aca="false">1/AG240</f>
        <v>5.64438465292987</v>
      </c>
      <c r="AI240" s="11" t="n">
        <f aca="false">AH240/26</f>
        <v>0.21709171742038</v>
      </c>
      <c r="AJ240" s="11" t="n">
        <f aca="false">AI240*AF240</f>
        <v>-0.0222853666052397</v>
      </c>
      <c r="AK240" s="11" t="s">
        <v>392</v>
      </c>
      <c r="AL240" s="11" t="s">
        <v>472</v>
      </c>
      <c r="AM240" s="11" t="s">
        <v>376</v>
      </c>
      <c r="AN240" s="11" t="s">
        <v>58</v>
      </c>
      <c r="AO240" s="11" t="s">
        <v>59</v>
      </c>
      <c r="AP240" s="11" t="s">
        <v>108</v>
      </c>
      <c r="AQ240" s="11" t="s">
        <v>95</v>
      </c>
    </row>
    <row r="241" customFormat="false" ht="13.8" hidden="false" customHeight="false" outlineLevel="0" collapsed="false">
      <c r="A241" s="11" t="s">
        <v>469</v>
      </c>
      <c r="B241" s="11" t="n">
        <v>28</v>
      </c>
      <c r="C241" s="11" t="s">
        <v>470</v>
      </c>
      <c r="D241" s="11" t="n">
        <v>2001</v>
      </c>
      <c r="E241" s="11" t="s">
        <v>471</v>
      </c>
      <c r="F241" s="11" t="s">
        <v>96</v>
      </c>
      <c r="G241" s="1" t="n">
        <v>16.3</v>
      </c>
      <c r="H241" s="1" t="n">
        <v>914</v>
      </c>
      <c r="I241" s="11" t="n">
        <f aca="false">(G241+10) / (H241/1000)</f>
        <v>28.7746170678337</v>
      </c>
      <c r="J241" s="11" t="n">
        <v>6.8</v>
      </c>
      <c r="K241" s="1" t="s">
        <v>47</v>
      </c>
      <c r="L241" s="11" t="s">
        <v>89</v>
      </c>
      <c r="M241" s="11" t="s">
        <v>279</v>
      </c>
      <c r="N241" s="11" t="s">
        <v>77</v>
      </c>
      <c r="O241" s="11" t="s">
        <v>77</v>
      </c>
      <c r="P241" s="11" t="s">
        <v>91</v>
      </c>
      <c r="Q241" s="11" t="s">
        <v>78</v>
      </c>
      <c r="R241" s="11" t="n">
        <v>2</v>
      </c>
      <c r="S241" s="11" t="str">
        <f aca="false">IF(R241&gt;=2,"&gt; 2","&lt; 2")</f>
        <v>&gt; 2</v>
      </c>
      <c r="T241" s="12" t="n">
        <v>36831</v>
      </c>
      <c r="U241" s="29" t="n">
        <v>1</v>
      </c>
      <c r="V241" s="11" t="s">
        <v>106</v>
      </c>
      <c r="W241" s="11" t="n">
        <f aca="false">R241 *U241</f>
        <v>2</v>
      </c>
      <c r="X241" s="13" t="n">
        <v>0.51</v>
      </c>
      <c r="Y241" s="13" t="n">
        <v>0.11</v>
      </c>
      <c r="Z241" s="13" t="n">
        <f aca="false">Y241*SQRT(AA241)</f>
        <v>0.245967477524977</v>
      </c>
      <c r="AA241" s="11" t="n">
        <v>5</v>
      </c>
      <c r="AB241" s="13" t="n">
        <v>0.38</v>
      </c>
      <c r="AC241" s="13" t="n">
        <v>0.15</v>
      </c>
      <c r="AD241" s="13" t="n">
        <f aca="false">AC241*SQRT(AE241)</f>
        <v>0.335410196624968</v>
      </c>
      <c r="AE241" s="11" t="n">
        <v>5</v>
      </c>
      <c r="AF241" s="11" t="n">
        <f aca="false">LN(AB241/X241)</f>
        <v>-0.29423947299794</v>
      </c>
      <c r="AG241" s="11" t="n">
        <f aca="false">((AD241)^2/((AB241)^2 * AE241)) + ((Z241)^2/((X241)^2 * AA241))</f>
        <v>0.202337743527154</v>
      </c>
      <c r="AH241" s="11" t="n">
        <f aca="false">1/AG241</f>
        <v>4.94223164975544</v>
      </c>
      <c r="AI241" s="11" t="n">
        <f aca="false">AH241/26</f>
        <v>0.190085832682902</v>
      </c>
      <c r="AJ241" s="11" t="n">
        <f aca="false">AI241*AF241</f>
        <v>-0.0559307552329917</v>
      </c>
      <c r="AK241" s="11" t="s">
        <v>392</v>
      </c>
      <c r="AL241" s="11" t="s">
        <v>472</v>
      </c>
      <c r="AM241" s="11" t="s">
        <v>376</v>
      </c>
      <c r="AN241" s="11" t="s">
        <v>58</v>
      </c>
      <c r="AO241" s="11" t="s">
        <v>59</v>
      </c>
      <c r="AP241" s="11" t="s">
        <v>108</v>
      </c>
      <c r="AQ241" s="11" t="s">
        <v>95</v>
      </c>
    </row>
    <row r="242" customFormat="false" ht="13.8" hidden="false" customHeight="false" outlineLevel="0" collapsed="false">
      <c r="A242" s="11" t="s">
        <v>276</v>
      </c>
      <c r="B242" s="11" t="n">
        <v>29</v>
      </c>
      <c r="C242" s="11" t="s">
        <v>277</v>
      </c>
      <c r="D242" s="11" t="n">
        <v>2011</v>
      </c>
      <c r="E242" s="11" t="s">
        <v>278</v>
      </c>
      <c r="F242" s="11" t="s">
        <v>46</v>
      </c>
      <c r="G242" s="1" t="n">
        <v>16.3</v>
      </c>
      <c r="H242" s="1" t="n">
        <v>914</v>
      </c>
      <c r="I242" s="11" t="n">
        <f aca="false">(G242+10) / (H242/1000)</f>
        <v>28.7746170678337</v>
      </c>
      <c r="J242" s="11" t="n">
        <v>6.8</v>
      </c>
      <c r="K242" s="1" t="s">
        <v>47</v>
      </c>
      <c r="L242" s="11" t="s">
        <v>89</v>
      </c>
      <c r="M242" s="11" t="s">
        <v>279</v>
      </c>
      <c r="N242" s="11" t="s">
        <v>77</v>
      </c>
      <c r="O242" s="11" t="s">
        <v>77</v>
      </c>
      <c r="P242" s="11" t="s">
        <v>91</v>
      </c>
      <c r="Q242" s="11" t="s">
        <v>78</v>
      </c>
      <c r="R242" s="11" t="n">
        <v>2</v>
      </c>
      <c r="S242" s="11" t="str">
        <f aca="false">IF(R242&gt;=2,"&gt; 2","&lt; 2")</f>
        <v>&gt; 2</v>
      </c>
      <c r="T242" s="12" t="n">
        <v>39173</v>
      </c>
      <c r="U242" s="29" t="n">
        <v>8</v>
      </c>
      <c r="V242" s="11" t="s">
        <v>54</v>
      </c>
      <c r="W242" s="11" t="n">
        <f aca="false">R242 *U242</f>
        <v>16</v>
      </c>
      <c r="X242" s="13" t="n">
        <v>454.76</v>
      </c>
      <c r="Y242" s="13" t="n">
        <v>48.26</v>
      </c>
      <c r="Z242" s="13" t="n">
        <f aca="false">Y242*SQRT(AA242)</f>
        <v>118.212374986716</v>
      </c>
      <c r="AA242" s="11" t="n">
        <v>6</v>
      </c>
      <c r="AB242" s="13" t="n">
        <v>5444.03</v>
      </c>
      <c r="AC242" s="13" t="n">
        <v>60.31</v>
      </c>
      <c r="AD242" s="13" t="n">
        <f aca="false">AC242*SQRT(AE242)</f>
        <v>147.728726387253</v>
      </c>
      <c r="AE242" s="11" t="n">
        <v>6</v>
      </c>
      <c r="AF242" s="11" t="n">
        <f aca="false">LN(AB242/X242)</f>
        <v>2.4825050671492</v>
      </c>
      <c r="AG242" s="11" t="n">
        <f aca="false">((AD242)^2/((AB242)^2 * AE242)) + ((Z242)^2/((X242)^2 * AA242))</f>
        <v>0.0113845861782554</v>
      </c>
      <c r="AH242" s="11" t="n">
        <f aca="false">1/AG242</f>
        <v>87.8380631796704</v>
      </c>
      <c r="AI242" s="1" t="n">
        <f aca="false">AH242</f>
        <v>87.8380631796704</v>
      </c>
      <c r="AJ242" s="11" t="n">
        <f aca="false">AI242*AF242</f>
        <v>218.058436932103</v>
      </c>
      <c r="AK242" s="11" t="s">
        <v>473</v>
      </c>
      <c r="AL242" s="11" t="s">
        <v>420</v>
      </c>
      <c r="AM242" s="11" t="s">
        <v>390</v>
      </c>
      <c r="AN242" s="11" t="s">
        <v>58</v>
      </c>
      <c r="AO242" s="11" t="s">
        <v>81</v>
      </c>
      <c r="AP242" s="11" t="s">
        <v>474</v>
      </c>
      <c r="AQ242" s="11" t="s">
        <v>95</v>
      </c>
    </row>
    <row r="243" customFormat="false" ht="13.8" hidden="false" customHeight="false" outlineLevel="0" collapsed="false">
      <c r="A243" s="11" t="s">
        <v>276</v>
      </c>
      <c r="B243" s="11" t="n">
        <v>29</v>
      </c>
      <c r="C243" s="11" t="s">
        <v>277</v>
      </c>
      <c r="D243" s="11" t="n">
        <v>2011</v>
      </c>
      <c r="E243" s="11" t="s">
        <v>278</v>
      </c>
      <c r="F243" s="11" t="s">
        <v>46</v>
      </c>
      <c r="G243" s="1" t="n">
        <v>16.3</v>
      </c>
      <c r="H243" s="1" t="n">
        <v>914</v>
      </c>
      <c r="I243" s="11" t="n">
        <f aca="false">(G243+10) / (H243/1000)</f>
        <v>28.7746170678337</v>
      </c>
      <c r="J243" s="11" t="n">
        <v>6.8</v>
      </c>
      <c r="K243" s="1" t="s">
        <v>47</v>
      </c>
      <c r="L243" s="11" t="s">
        <v>89</v>
      </c>
      <c r="M243" s="11" t="s">
        <v>279</v>
      </c>
      <c r="N243" s="11" t="s">
        <v>77</v>
      </c>
      <c r="O243" s="11" t="s">
        <v>77</v>
      </c>
      <c r="P243" s="11" t="s">
        <v>91</v>
      </c>
      <c r="Q243" s="11" t="s">
        <v>78</v>
      </c>
      <c r="R243" s="11" t="n">
        <v>2</v>
      </c>
      <c r="S243" s="11" t="str">
        <f aca="false">IF(R243&gt;=2,"&gt; 2","&lt; 2")</f>
        <v>&gt; 2</v>
      </c>
      <c r="T243" s="12" t="n">
        <v>39173</v>
      </c>
      <c r="U243" s="29" t="n">
        <v>8</v>
      </c>
      <c r="V243" s="11" t="s">
        <v>54</v>
      </c>
      <c r="W243" s="11" t="n">
        <f aca="false">R243 *U243</f>
        <v>16</v>
      </c>
      <c r="X243" s="13" t="n">
        <v>770.81</v>
      </c>
      <c r="Y243" s="13" t="n">
        <v>65.14</v>
      </c>
      <c r="Z243" s="13" t="n">
        <f aca="false">Y243*SQRT(AA243)</f>
        <v>159.559761844896</v>
      </c>
      <c r="AA243" s="11" t="n">
        <v>6</v>
      </c>
      <c r="AB243" s="13" t="n">
        <v>944.51</v>
      </c>
      <c r="AC243" s="13" t="n">
        <v>120.63</v>
      </c>
      <c r="AD243" s="13" t="n">
        <f aca="false">AC243*SQRT(AE243)</f>
        <v>295.481947671935</v>
      </c>
      <c r="AE243" s="11" t="n">
        <v>6</v>
      </c>
      <c r="AF243" s="11" t="n">
        <f aca="false">LN(AB243/X243)</f>
        <v>0.203224364507963</v>
      </c>
      <c r="AG243" s="11" t="n">
        <f aca="false">((AD243)^2/((AB243)^2 * AE243)) + ((Z243)^2/((X243)^2 * AA243))</f>
        <v>0.02345332376058</v>
      </c>
      <c r="AH243" s="11" t="n">
        <f aca="false">1/AG243</f>
        <v>42.6378798249818</v>
      </c>
      <c r="AI243" s="11" t="n">
        <f aca="false">AH243</f>
        <v>42.6378798249818</v>
      </c>
      <c r="AJ243" s="11" t="n">
        <f aca="false">AI243*AF243</f>
        <v>8.66505603139882</v>
      </c>
      <c r="AK243" s="11" t="s">
        <v>473</v>
      </c>
      <c r="AL243" s="11" t="s">
        <v>420</v>
      </c>
      <c r="AM243" s="11" t="s">
        <v>376</v>
      </c>
      <c r="AN243" s="11" t="s">
        <v>58</v>
      </c>
      <c r="AO243" s="11" t="s">
        <v>81</v>
      </c>
      <c r="AP243" s="11" t="s">
        <v>474</v>
      </c>
      <c r="AQ243" s="11" t="s">
        <v>95</v>
      </c>
    </row>
    <row r="244" customFormat="false" ht="13.8" hidden="false" customHeight="false" outlineLevel="0" collapsed="false">
      <c r="A244" s="11" t="s">
        <v>276</v>
      </c>
      <c r="B244" s="11" t="n">
        <v>29</v>
      </c>
      <c r="C244" s="11" t="s">
        <v>277</v>
      </c>
      <c r="D244" s="11" t="n">
        <v>2011</v>
      </c>
      <c r="E244" s="11" t="s">
        <v>278</v>
      </c>
      <c r="F244" s="11" t="s">
        <v>46</v>
      </c>
      <c r="G244" s="1" t="n">
        <v>16.3</v>
      </c>
      <c r="H244" s="1" t="n">
        <v>914</v>
      </c>
      <c r="I244" s="11" t="n">
        <f aca="false">(G244+10) / (H244/1000)</f>
        <v>28.7746170678337</v>
      </c>
      <c r="J244" s="11" t="n">
        <v>6.8</v>
      </c>
      <c r="K244" s="1" t="s">
        <v>47</v>
      </c>
      <c r="L244" s="11" t="s">
        <v>89</v>
      </c>
      <c r="M244" s="11" t="s">
        <v>279</v>
      </c>
      <c r="N244" s="11" t="s">
        <v>77</v>
      </c>
      <c r="O244" s="11" t="s">
        <v>77</v>
      </c>
      <c r="P244" s="11" t="s">
        <v>91</v>
      </c>
      <c r="Q244" s="11" t="s">
        <v>78</v>
      </c>
      <c r="R244" s="11" t="n">
        <v>2</v>
      </c>
      <c r="S244" s="11" t="str">
        <f aca="false">IF(R244&gt;=2,"&gt; 2","&lt; 2")</f>
        <v>&gt; 2</v>
      </c>
      <c r="T244" s="12" t="n">
        <v>39173</v>
      </c>
      <c r="U244" s="29" t="n">
        <v>8</v>
      </c>
      <c r="V244" s="11" t="s">
        <v>54</v>
      </c>
      <c r="W244" s="11" t="n">
        <f aca="false">R244 *U244</f>
        <v>16</v>
      </c>
      <c r="X244" s="13" t="n">
        <v>3.44</v>
      </c>
      <c r="Y244" s="13" t="n">
        <v>0.57</v>
      </c>
      <c r="Z244" s="13" t="n">
        <f aca="false">Y244*SQRT(AA244)</f>
        <v>2.41830519165799</v>
      </c>
      <c r="AA244" s="11" t="n">
        <v>18</v>
      </c>
      <c r="AB244" s="13" t="n">
        <v>3.48</v>
      </c>
      <c r="AC244" s="13" t="n">
        <v>0.67</v>
      </c>
      <c r="AD244" s="13" t="n">
        <f aca="false">AC244*SQRT(AE244)</f>
        <v>2.84256926036992</v>
      </c>
      <c r="AE244" s="11" t="n">
        <v>18</v>
      </c>
      <c r="AF244" s="11" t="n">
        <f aca="false">LN(AB244/X244)</f>
        <v>0.011560822401076</v>
      </c>
      <c r="AG244" s="11" t="n">
        <f aca="false">((AD244)^2/((AB244)^2 * AE244)) + ((Z244)^2/((X244)^2 * AA244))</f>
        <v>0.0645230333518613</v>
      </c>
      <c r="AH244" s="11" t="n">
        <f aca="false">1/AG244</f>
        <v>15.4983414147121</v>
      </c>
      <c r="AI244" s="11" t="n">
        <f aca="false">AH244</f>
        <v>15.4983414147121</v>
      </c>
      <c r="AJ244" s="11" t="n">
        <f aca="false">AI244*AF244</f>
        <v>0.179173572606728</v>
      </c>
      <c r="AK244" s="11" t="s">
        <v>55</v>
      </c>
      <c r="AL244" s="11" t="s">
        <v>475</v>
      </c>
      <c r="AM244" s="11" t="s">
        <v>476</v>
      </c>
      <c r="AN244" s="11" t="s">
        <v>58</v>
      </c>
      <c r="AO244" s="11" t="s">
        <v>81</v>
      </c>
      <c r="AP244" s="11" t="s">
        <v>477</v>
      </c>
      <c r="AQ244" s="11" t="s">
        <v>95</v>
      </c>
    </row>
    <row r="245" customFormat="false" ht="13.8" hidden="false" customHeight="false" outlineLevel="0" collapsed="false">
      <c r="A245" s="11" t="s">
        <v>288</v>
      </c>
      <c r="B245" s="11" t="n">
        <v>31</v>
      </c>
      <c r="C245" s="11" t="s">
        <v>289</v>
      </c>
      <c r="D245" s="11" t="n">
        <v>2017</v>
      </c>
      <c r="E245" s="11" t="s">
        <v>88</v>
      </c>
      <c r="F245" s="11" t="s">
        <v>46</v>
      </c>
      <c r="G245" s="1" t="n">
        <v>7</v>
      </c>
      <c r="H245" s="1" t="n">
        <v>600</v>
      </c>
      <c r="I245" s="11" t="n">
        <f aca="false">(G245+10) / (H245/1000)</f>
        <v>28.3333333333333</v>
      </c>
      <c r="J245" s="11" t="n">
        <v>7.9</v>
      </c>
      <c r="K245" s="1" t="s">
        <v>74</v>
      </c>
      <c r="L245" s="11" t="s">
        <v>89</v>
      </c>
      <c r="M245" s="11" t="s">
        <v>290</v>
      </c>
      <c r="N245" s="11" t="s">
        <v>77</v>
      </c>
      <c r="O245" s="11" t="s">
        <v>77</v>
      </c>
      <c r="P245" s="11" t="s">
        <v>91</v>
      </c>
      <c r="Q245" s="11" t="s">
        <v>78</v>
      </c>
      <c r="R245" s="11" t="n">
        <v>3</v>
      </c>
      <c r="S245" s="11" t="str">
        <f aca="false">IF(R245&gt;=2,"&gt; 2","&lt; 2")</f>
        <v>&gt; 2</v>
      </c>
      <c r="T245" s="12" t="n">
        <v>406607</v>
      </c>
      <c r="U245" s="29" t="n">
        <v>2</v>
      </c>
      <c r="V245" s="11" t="s">
        <v>106</v>
      </c>
      <c r="W245" s="11" t="n">
        <f aca="false">R245 *U245</f>
        <v>6</v>
      </c>
      <c r="X245" s="13" t="n">
        <v>6.4</v>
      </c>
      <c r="Y245" s="13" t="n">
        <v>0.8</v>
      </c>
      <c r="Z245" s="13" t="n">
        <f aca="false">Y245*SQRT(AA245)</f>
        <v>1.95959179422654</v>
      </c>
      <c r="AA245" s="11" t="n">
        <v>6</v>
      </c>
      <c r="AB245" s="13" t="n">
        <v>6.8</v>
      </c>
      <c r="AC245" s="13" t="n">
        <v>0.6</v>
      </c>
      <c r="AD245" s="13" t="n">
        <f aca="false">AC245*SQRT(AE245)</f>
        <v>1.46969384566991</v>
      </c>
      <c r="AE245" s="11" t="n">
        <v>6</v>
      </c>
      <c r="AF245" s="11" t="n">
        <f aca="false">LN(AB245/X245)</f>
        <v>0.0606246218164348</v>
      </c>
      <c r="AG245" s="11" t="n">
        <f aca="false">((AD245)^2/((AB245)^2 * AE245)) + ((Z245)^2/((X245)^2 * AA245))</f>
        <v>0.0234104671280277</v>
      </c>
      <c r="AH245" s="11" t="n">
        <f aca="false">1/AG245</f>
        <v>42.7159353348729</v>
      </c>
      <c r="AI245" s="11" t="n">
        <f aca="false">AH245/4</f>
        <v>10.6789838337182</v>
      </c>
      <c r="AJ245" s="11" t="n">
        <f aca="false">AI245*AF245</f>
        <v>0.647409356302987</v>
      </c>
      <c r="AK245" s="11" t="s">
        <v>478</v>
      </c>
      <c r="AL245" s="11" t="s">
        <v>432</v>
      </c>
      <c r="AM245" s="11" t="s">
        <v>376</v>
      </c>
      <c r="AN245" s="11" t="s">
        <v>58</v>
      </c>
      <c r="AO245" s="11" t="s">
        <v>59</v>
      </c>
      <c r="AP245" s="11" t="s">
        <v>207</v>
      </c>
      <c r="AQ245" s="11" t="s">
        <v>210</v>
      </c>
    </row>
    <row r="246" customFormat="false" ht="13.8" hidden="false" customHeight="false" outlineLevel="0" collapsed="false">
      <c r="A246" s="11" t="s">
        <v>291</v>
      </c>
      <c r="B246" s="11" t="n">
        <v>32</v>
      </c>
      <c r="C246" s="11" t="s">
        <v>289</v>
      </c>
      <c r="D246" s="11" t="n">
        <v>2018</v>
      </c>
      <c r="E246" s="11" t="s">
        <v>88</v>
      </c>
      <c r="F246" s="11" t="s">
        <v>46</v>
      </c>
      <c r="G246" s="1" t="n">
        <v>8</v>
      </c>
      <c r="H246" s="1" t="n">
        <v>600</v>
      </c>
      <c r="I246" s="11" t="n">
        <f aca="false">(G246+10) / (H246/1000)</f>
        <v>30</v>
      </c>
      <c r="J246" s="11" t="n">
        <v>7.9</v>
      </c>
      <c r="K246" s="1" t="s">
        <v>74</v>
      </c>
      <c r="L246" s="11" t="s">
        <v>89</v>
      </c>
      <c r="M246" s="11" t="s">
        <v>290</v>
      </c>
      <c r="N246" s="11" t="s">
        <v>77</v>
      </c>
      <c r="O246" s="11" t="s">
        <v>77</v>
      </c>
      <c r="P246" s="11" t="s">
        <v>91</v>
      </c>
      <c r="Q246" s="11" t="s">
        <v>78</v>
      </c>
      <c r="R246" s="11" t="n">
        <v>3</v>
      </c>
      <c r="S246" s="11" t="str">
        <f aca="false">IF(R246&gt;=2,"&gt; 2","&lt; 2")</f>
        <v>&gt; 2</v>
      </c>
      <c r="T246" s="12" t="n">
        <v>41244</v>
      </c>
      <c r="U246" s="29" t="n">
        <v>2</v>
      </c>
      <c r="V246" s="11" t="s">
        <v>106</v>
      </c>
      <c r="W246" s="11" t="n">
        <f aca="false">R246 *U246</f>
        <v>6</v>
      </c>
      <c r="X246" s="13" t="n">
        <v>2.4</v>
      </c>
      <c r="Y246" s="13" t="n">
        <v>0.2</v>
      </c>
      <c r="Z246" s="13" t="n">
        <f aca="false">Y246*SQRT(AA246)</f>
        <v>0.346410161513775</v>
      </c>
      <c r="AA246" s="11" t="n">
        <v>3</v>
      </c>
      <c r="AB246" s="13" t="n">
        <v>2.7</v>
      </c>
      <c r="AC246" s="13" t="n">
        <v>0.57</v>
      </c>
      <c r="AD246" s="13" t="n">
        <f aca="false">AC246*SQRT(AE246)</f>
        <v>0.98726896031426</v>
      </c>
      <c r="AE246" s="11" t="n">
        <v>3</v>
      </c>
      <c r="AF246" s="11" t="n">
        <f aca="false">LN(AB246/X246)</f>
        <v>0.117783035656384</v>
      </c>
      <c r="AG246" s="11" t="n">
        <f aca="false">((AD246)^2/((AB246)^2 * AE246)) + ((Z246)^2/((X246)^2 * AA246))</f>
        <v>0.0515123456790123</v>
      </c>
      <c r="AH246" s="11" t="n">
        <f aca="false">1/AG246</f>
        <v>19.4128220491312</v>
      </c>
      <c r="AI246" s="11" t="n">
        <f aca="false">AH246/4</f>
        <v>4.85320551228281</v>
      </c>
      <c r="AJ246" s="11" t="n">
        <f aca="false">AI246*AF246</f>
        <v>0.571625277900966</v>
      </c>
      <c r="AK246" s="11" t="s">
        <v>478</v>
      </c>
      <c r="AL246" s="11" t="s">
        <v>432</v>
      </c>
      <c r="AM246" s="11" t="s">
        <v>376</v>
      </c>
      <c r="AN246" s="11" t="s">
        <v>58</v>
      </c>
      <c r="AO246" s="11" t="s">
        <v>59</v>
      </c>
      <c r="AP246" s="11" t="s">
        <v>207</v>
      </c>
      <c r="AQ246" s="11" t="s">
        <v>210</v>
      </c>
    </row>
    <row r="247" customFormat="false" ht="13.8" hidden="false" customHeight="false" outlineLevel="0" collapsed="false">
      <c r="A247" s="11" t="s">
        <v>291</v>
      </c>
      <c r="B247" s="11" t="n">
        <v>32</v>
      </c>
      <c r="C247" s="11" t="s">
        <v>289</v>
      </c>
      <c r="D247" s="11" t="n">
        <v>2018</v>
      </c>
      <c r="E247" s="11" t="s">
        <v>88</v>
      </c>
      <c r="F247" s="11" t="s">
        <v>46</v>
      </c>
      <c r="G247" s="1" t="n">
        <v>8</v>
      </c>
      <c r="H247" s="1" t="n">
        <v>600</v>
      </c>
      <c r="I247" s="11" t="n">
        <f aca="false">(G247+10) / (H247/1000)</f>
        <v>30</v>
      </c>
      <c r="J247" s="11" t="n">
        <v>7.9</v>
      </c>
      <c r="K247" s="1" t="s">
        <v>74</v>
      </c>
      <c r="L247" s="11" t="s">
        <v>89</v>
      </c>
      <c r="M247" s="11" t="s">
        <v>290</v>
      </c>
      <c r="N247" s="11" t="s">
        <v>77</v>
      </c>
      <c r="O247" s="11" t="s">
        <v>77</v>
      </c>
      <c r="P247" s="11" t="s">
        <v>91</v>
      </c>
      <c r="Q247" s="11" t="s">
        <v>78</v>
      </c>
      <c r="R247" s="11" t="n">
        <v>3</v>
      </c>
      <c r="S247" s="11" t="str">
        <f aca="false">IF(R247&gt;=2,"&gt; 2","&lt; 2")</f>
        <v>&gt; 2</v>
      </c>
      <c r="T247" s="12" t="n">
        <v>41395</v>
      </c>
      <c r="U247" s="29" t="n">
        <v>2</v>
      </c>
      <c r="V247" s="11" t="s">
        <v>106</v>
      </c>
      <c r="W247" s="11" t="n">
        <f aca="false">R247 *U247</f>
        <v>6</v>
      </c>
      <c r="X247" s="13" t="n">
        <v>2.8</v>
      </c>
      <c r="Y247" s="13" t="n">
        <v>0.26</v>
      </c>
      <c r="Z247" s="13" t="n">
        <f aca="false">Y247*SQRT(AA247)</f>
        <v>0.450333209967908</v>
      </c>
      <c r="AA247" s="11" t="n">
        <v>3</v>
      </c>
      <c r="AB247" s="13" t="n">
        <v>3.2</v>
      </c>
      <c r="AC247" s="13" t="n">
        <v>0.14</v>
      </c>
      <c r="AD247" s="13" t="n">
        <f aca="false">AC247*SQRT(AE247)</f>
        <v>0.242487113059643</v>
      </c>
      <c r="AE247" s="11" t="n">
        <v>3</v>
      </c>
      <c r="AF247" s="11" t="n">
        <f aca="false">LN(AB247/X247)</f>
        <v>0.133531392624523</v>
      </c>
      <c r="AG247" s="11" t="n">
        <f aca="false">((AD247)^2/((AB247)^2 * AE247)) + ((Z247)^2/((X247)^2 * AA247))</f>
        <v>0.0105365114795918</v>
      </c>
      <c r="AH247" s="11" t="n">
        <f aca="false">1/AG247</f>
        <v>94.9080729363702</v>
      </c>
      <c r="AI247" s="11" t="n">
        <f aca="false">AH247/4</f>
        <v>23.7270182340925</v>
      </c>
      <c r="AJ247" s="11" t="n">
        <f aca="false">AI247*AF247</f>
        <v>3.16830178762582</v>
      </c>
      <c r="AK247" s="11" t="s">
        <v>478</v>
      </c>
      <c r="AL247" s="11" t="s">
        <v>432</v>
      </c>
      <c r="AM247" s="11" t="s">
        <v>376</v>
      </c>
      <c r="AN247" s="11" t="s">
        <v>58</v>
      </c>
      <c r="AO247" s="11" t="s">
        <v>59</v>
      </c>
      <c r="AP247" s="11" t="s">
        <v>207</v>
      </c>
      <c r="AQ247" s="11" t="s">
        <v>210</v>
      </c>
    </row>
    <row r="248" customFormat="false" ht="13.8" hidden="false" customHeight="false" outlineLevel="0" collapsed="false">
      <c r="A248" s="11" t="s">
        <v>291</v>
      </c>
      <c r="B248" s="11" t="n">
        <v>32</v>
      </c>
      <c r="C248" s="11" t="s">
        <v>289</v>
      </c>
      <c r="D248" s="11" t="n">
        <v>2018</v>
      </c>
      <c r="E248" s="11" t="s">
        <v>88</v>
      </c>
      <c r="F248" s="11" t="s">
        <v>46</v>
      </c>
      <c r="G248" s="1" t="n">
        <v>8</v>
      </c>
      <c r="H248" s="1" t="n">
        <v>600</v>
      </c>
      <c r="I248" s="11" t="n">
        <f aca="false">(G248+10) / (H248/1000)</f>
        <v>30</v>
      </c>
      <c r="J248" s="11" t="n">
        <v>7.9</v>
      </c>
      <c r="K248" s="1" t="s">
        <v>74</v>
      </c>
      <c r="L248" s="11" t="s">
        <v>89</v>
      </c>
      <c r="M248" s="11" t="s">
        <v>290</v>
      </c>
      <c r="N248" s="11" t="s">
        <v>77</v>
      </c>
      <c r="O248" s="11" t="s">
        <v>77</v>
      </c>
      <c r="P248" s="11" t="s">
        <v>91</v>
      </c>
      <c r="Q248" s="11" t="s">
        <v>78</v>
      </c>
      <c r="R248" s="11" t="n">
        <v>3</v>
      </c>
      <c r="S248" s="11" t="str">
        <f aca="false">IF(R248&gt;=2,"&gt; 2","&lt; 2")</f>
        <v>&gt; 2</v>
      </c>
      <c r="T248" s="12" t="n">
        <v>41426</v>
      </c>
      <c r="U248" s="29" t="n">
        <v>2</v>
      </c>
      <c r="V248" s="11" t="s">
        <v>106</v>
      </c>
      <c r="W248" s="11" t="n">
        <f aca="false">R248 *U248</f>
        <v>6</v>
      </c>
      <c r="X248" s="13" t="n">
        <v>3.4</v>
      </c>
      <c r="Y248" s="13" t="n">
        <v>0.59</v>
      </c>
      <c r="Z248" s="13" t="n">
        <f aca="false">Y248*SQRT(AA248)</f>
        <v>1.02190997646564</v>
      </c>
      <c r="AA248" s="11" t="n">
        <v>3</v>
      </c>
      <c r="AB248" s="13" t="n">
        <v>7</v>
      </c>
      <c r="AC248" s="13" t="n">
        <v>1.73</v>
      </c>
      <c r="AD248" s="13" t="n">
        <f aca="false">AC248*SQRT(AE248)</f>
        <v>2.99644789709416</v>
      </c>
      <c r="AE248" s="11" t="n">
        <v>3</v>
      </c>
      <c r="AF248" s="11" t="n">
        <f aca="false">LN(AB248/X248)</f>
        <v>0.722134717433198</v>
      </c>
      <c r="AG248" s="11" t="n">
        <f aca="false">((AD248)^2/((AB248)^2 * AE248)) + ((Z248)^2/((X248)^2 * AA248))</f>
        <v>0.0911920485841395</v>
      </c>
      <c r="AH248" s="11" t="n">
        <f aca="false">1/AG248</f>
        <v>10.9658683572322</v>
      </c>
      <c r="AI248" s="11" t="n">
        <f aca="false">AH248/4</f>
        <v>2.74146708930806</v>
      </c>
      <c r="AJ248" s="11" t="n">
        <f aca="false">AI248*AF248</f>
        <v>1.97970856188989</v>
      </c>
      <c r="AK248" s="11" t="s">
        <v>478</v>
      </c>
      <c r="AL248" s="11" t="s">
        <v>432</v>
      </c>
      <c r="AM248" s="11" t="s">
        <v>376</v>
      </c>
      <c r="AN248" s="11" t="s">
        <v>58</v>
      </c>
      <c r="AO248" s="11" t="s">
        <v>59</v>
      </c>
      <c r="AP248" s="11" t="s">
        <v>207</v>
      </c>
      <c r="AQ248" s="11" t="s">
        <v>210</v>
      </c>
    </row>
    <row r="249" customFormat="false" ht="13.8" hidden="false" customHeight="false" outlineLevel="0" collapsed="false">
      <c r="A249" s="11" t="s">
        <v>295</v>
      </c>
      <c r="B249" s="11" t="n">
        <v>34</v>
      </c>
      <c r="C249" s="11" t="s">
        <v>296</v>
      </c>
      <c r="D249" s="11" t="n">
        <v>1999</v>
      </c>
      <c r="E249" s="11" t="s">
        <v>297</v>
      </c>
      <c r="F249" s="11" t="s">
        <v>46</v>
      </c>
      <c r="G249" s="11" t="n">
        <v>10.8</v>
      </c>
      <c r="H249" s="11" t="n">
        <v>583.6</v>
      </c>
      <c r="I249" s="11" t="n">
        <f aca="false">(G249+10) / (H249/1000)</f>
        <v>35.6408498971899</v>
      </c>
      <c r="J249" s="11" t="n">
        <v>6.4</v>
      </c>
      <c r="K249" s="11" t="s">
        <v>102</v>
      </c>
      <c r="L249" s="11" t="s">
        <v>89</v>
      </c>
      <c r="M249" s="11" t="s">
        <v>197</v>
      </c>
      <c r="N249" s="11" t="s">
        <v>50</v>
      </c>
      <c r="O249" s="11" t="s">
        <v>50</v>
      </c>
      <c r="P249" s="11" t="s">
        <v>198</v>
      </c>
      <c r="Q249" s="11" t="s">
        <v>198</v>
      </c>
      <c r="R249" s="11" t="n">
        <v>2</v>
      </c>
      <c r="S249" s="11" t="str">
        <f aca="false">IF(R249&gt;=2,"&gt; 2","&lt; 2")</f>
        <v>&gt; 2</v>
      </c>
      <c r="T249" s="12" t="s">
        <v>199</v>
      </c>
      <c r="U249" s="29" t="n">
        <v>0.75</v>
      </c>
      <c r="V249" s="11" t="s">
        <v>106</v>
      </c>
      <c r="W249" s="11" t="n">
        <f aca="false">R249 *U249</f>
        <v>1.5</v>
      </c>
      <c r="X249" s="2" t="n">
        <v>9.75</v>
      </c>
      <c r="Y249" s="13" t="n">
        <v>0.68</v>
      </c>
      <c r="Z249" s="13" t="n">
        <f aca="false">Y249*SQRT(AA249)</f>
        <v>1.66565302509256</v>
      </c>
      <c r="AA249" s="11" t="n">
        <v>6</v>
      </c>
      <c r="AB249" s="2" t="n">
        <v>8.24</v>
      </c>
      <c r="AC249" s="13" t="n">
        <v>1.15</v>
      </c>
      <c r="AD249" s="13" t="n">
        <f aca="false">AC249*SQRT(AE249)</f>
        <v>2.81691320420066</v>
      </c>
      <c r="AE249" s="11" t="n">
        <v>6</v>
      </c>
      <c r="AF249" s="11" t="n">
        <f aca="false">LN(AB249/X249)</f>
        <v>-0.168266941088375</v>
      </c>
      <c r="AG249" s="11" t="n">
        <f aca="false">((AD249)^2/((AB249)^2 * AE249)) + ((Z249)^2/((X249)^2 * AA249))</f>
        <v>0.0243420290889064</v>
      </c>
      <c r="AH249" s="11" t="n">
        <f aca="false">1/AG249</f>
        <v>41.0812096373568</v>
      </c>
      <c r="AI249" s="11" t="n">
        <f aca="false">AH249/3</f>
        <v>13.6937365457856</v>
      </c>
      <c r="AJ249" s="11" t="n">
        <f aca="false">AI249*AF249</f>
        <v>-2.30420316062943</v>
      </c>
      <c r="AK249" s="11" t="s">
        <v>479</v>
      </c>
      <c r="AL249" s="11" t="s">
        <v>205</v>
      </c>
      <c r="AM249" s="11" t="s">
        <v>390</v>
      </c>
      <c r="AN249" s="11" t="s">
        <v>200</v>
      </c>
      <c r="AO249" s="11" t="s">
        <v>59</v>
      </c>
      <c r="AP249" s="11" t="s">
        <v>191</v>
      </c>
      <c r="AQ249" s="11" t="s">
        <v>299</v>
      </c>
    </row>
    <row r="250" customFormat="false" ht="13.8" hidden="false" customHeight="false" outlineLevel="0" collapsed="false">
      <c r="A250" s="11" t="s">
        <v>295</v>
      </c>
      <c r="B250" s="11" t="n">
        <v>34</v>
      </c>
      <c r="C250" s="11" t="s">
        <v>296</v>
      </c>
      <c r="D250" s="11" t="n">
        <v>1999</v>
      </c>
      <c r="E250" s="11" t="s">
        <v>297</v>
      </c>
      <c r="F250" s="11" t="s">
        <v>46</v>
      </c>
      <c r="G250" s="11" t="n">
        <v>10.8</v>
      </c>
      <c r="H250" s="11" t="n">
        <v>583.6</v>
      </c>
      <c r="I250" s="11" t="n">
        <f aca="false">(G250+10) / (H250/1000)</f>
        <v>35.6408498971899</v>
      </c>
      <c r="J250" s="11" t="n">
        <v>6.4</v>
      </c>
      <c r="K250" s="11" t="s">
        <v>102</v>
      </c>
      <c r="L250" s="11" t="s">
        <v>89</v>
      </c>
      <c r="M250" s="11" t="s">
        <v>197</v>
      </c>
      <c r="N250" s="11" t="s">
        <v>50</v>
      </c>
      <c r="O250" s="11" t="s">
        <v>50</v>
      </c>
      <c r="P250" s="11" t="s">
        <v>198</v>
      </c>
      <c r="Q250" s="11" t="s">
        <v>198</v>
      </c>
      <c r="R250" s="11" t="n">
        <v>2</v>
      </c>
      <c r="S250" s="11" t="str">
        <f aca="false">IF(R250&gt;=2,"&gt; 2","&lt; 2")</f>
        <v>&gt; 2</v>
      </c>
      <c r="T250" s="11" t="s">
        <v>202</v>
      </c>
      <c r="U250" s="29" t="n">
        <v>0.75</v>
      </c>
      <c r="V250" s="11" t="s">
        <v>106</v>
      </c>
      <c r="W250" s="11" t="n">
        <f aca="false">R250 *U250</f>
        <v>1.5</v>
      </c>
      <c r="X250" s="2" t="n">
        <v>15.63</v>
      </c>
      <c r="Y250" s="13" t="n">
        <v>2.03</v>
      </c>
      <c r="Z250" s="13" t="n">
        <f aca="false">Y250*SQRT(AA250)</f>
        <v>4.97246417784985</v>
      </c>
      <c r="AA250" s="11" t="n">
        <v>6</v>
      </c>
      <c r="AB250" s="2" t="n">
        <v>12.46</v>
      </c>
      <c r="AC250" s="13" t="n">
        <v>0.719999999999999</v>
      </c>
      <c r="AD250" s="13" t="n">
        <f aca="false">AC250*SQRT(AE250)</f>
        <v>1.76363261480389</v>
      </c>
      <c r="AE250" s="11" t="n">
        <v>6</v>
      </c>
      <c r="AF250" s="11" t="n">
        <f aca="false">LN(AB250/X250)</f>
        <v>-0.226668631074078</v>
      </c>
      <c r="AG250" s="11" t="n">
        <f aca="false">((AD250)^2/((AB250)^2 * AE250)) + ((Z250)^2/((X250)^2 * AA250))</f>
        <v>0.0202075049131835</v>
      </c>
      <c r="AH250" s="11" t="n">
        <f aca="false">1/AG250</f>
        <v>49.4865647340555</v>
      </c>
      <c r="AI250" s="11" t="n">
        <f aca="false">AH250/3</f>
        <v>16.4955215780185</v>
      </c>
      <c r="AJ250" s="11" t="n">
        <f aca="false">AI250*AF250</f>
        <v>-3.73901729494237</v>
      </c>
      <c r="AK250" s="11" t="s">
        <v>479</v>
      </c>
      <c r="AL250" s="11" t="s">
        <v>205</v>
      </c>
      <c r="AM250" s="11" t="s">
        <v>390</v>
      </c>
      <c r="AN250" s="11" t="s">
        <v>200</v>
      </c>
      <c r="AO250" s="11" t="s">
        <v>59</v>
      </c>
      <c r="AP250" s="11" t="s">
        <v>191</v>
      </c>
      <c r="AQ250" s="11" t="s">
        <v>299</v>
      </c>
    </row>
    <row r="251" customFormat="false" ht="13.8" hidden="false" customHeight="false" outlineLevel="0" collapsed="false">
      <c r="A251" s="11" t="s">
        <v>295</v>
      </c>
      <c r="B251" s="11" t="n">
        <v>34</v>
      </c>
      <c r="C251" s="11" t="s">
        <v>296</v>
      </c>
      <c r="D251" s="11" t="n">
        <v>1999</v>
      </c>
      <c r="E251" s="11" t="s">
        <v>297</v>
      </c>
      <c r="F251" s="11" t="s">
        <v>46</v>
      </c>
      <c r="G251" s="11" t="n">
        <v>10.8</v>
      </c>
      <c r="H251" s="11" t="n">
        <v>583.6</v>
      </c>
      <c r="I251" s="11" t="n">
        <f aca="false">(G251+10) / (H251/1000)</f>
        <v>35.6408498971899</v>
      </c>
      <c r="J251" s="11" t="n">
        <v>6.4</v>
      </c>
      <c r="K251" s="11" t="s">
        <v>102</v>
      </c>
      <c r="L251" s="11" t="s">
        <v>89</v>
      </c>
      <c r="M251" s="11" t="s">
        <v>197</v>
      </c>
      <c r="N251" s="11" t="s">
        <v>50</v>
      </c>
      <c r="O251" s="11" t="s">
        <v>50</v>
      </c>
      <c r="P251" s="11" t="s">
        <v>198</v>
      </c>
      <c r="Q251" s="11" t="s">
        <v>198</v>
      </c>
      <c r="R251" s="11" t="n">
        <v>2</v>
      </c>
      <c r="S251" s="11" t="str">
        <f aca="false">IF(R251&gt;=2,"&gt; 2","&lt; 2")</f>
        <v>&gt; 2</v>
      </c>
      <c r="T251" s="11" t="s">
        <v>203</v>
      </c>
      <c r="U251" s="29" t="n">
        <v>0.75</v>
      </c>
      <c r="V251" s="11" t="s">
        <v>106</v>
      </c>
      <c r="W251" s="11" t="n">
        <f aca="false">R251 *U251</f>
        <v>1.5</v>
      </c>
      <c r="X251" s="2" t="n">
        <v>7.62</v>
      </c>
      <c r="Y251" s="13" t="n">
        <v>0.52</v>
      </c>
      <c r="Z251" s="13" t="n">
        <f aca="false">Y251*SQRT(AA251)</f>
        <v>1.27373466624725</v>
      </c>
      <c r="AA251" s="11" t="n">
        <v>6</v>
      </c>
      <c r="AB251" s="2" t="n">
        <v>5.59</v>
      </c>
      <c r="AC251" s="13" t="n">
        <v>0.26</v>
      </c>
      <c r="AD251" s="13" t="n">
        <f aca="false">AC251*SQRT(AE251)</f>
        <v>0.636867333123626</v>
      </c>
      <c r="AE251" s="11" t="n">
        <v>6</v>
      </c>
      <c r="AF251" s="11" t="n">
        <f aca="false">LN(AB251/X251)</f>
        <v>-0.309797082531547</v>
      </c>
      <c r="AG251" s="11" t="n">
        <f aca="false">((AD251)^2/((AB251)^2 * AE251)) + ((Z251)^2/((X251)^2 * AA251))</f>
        <v>0.00682022973324236</v>
      </c>
      <c r="AH251" s="11" t="n">
        <f aca="false">1/AG251</f>
        <v>146.622626966056</v>
      </c>
      <c r="AI251" s="11" t="n">
        <f aca="false">AH251/3</f>
        <v>48.8742089886854</v>
      </c>
      <c r="AJ251" s="11" t="n">
        <f aca="false">AI251*AF251</f>
        <v>-15.1410873557318</v>
      </c>
      <c r="AK251" s="11" t="s">
        <v>479</v>
      </c>
      <c r="AL251" s="11" t="s">
        <v>205</v>
      </c>
      <c r="AM251" s="11" t="s">
        <v>390</v>
      </c>
      <c r="AN251" s="11" t="s">
        <v>200</v>
      </c>
      <c r="AO251" s="11" t="s">
        <v>59</v>
      </c>
      <c r="AP251" s="11" t="s">
        <v>191</v>
      </c>
      <c r="AQ251" s="11" t="s">
        <v>299</v>
      </c>
    </row>
    <row r="252" customFormat="false" ht="13.8" hidden="false" customHeight="false" outlineLevel="0" collapsed="false">
      <c r="A252" s="11" t="s">
        <v>480</v>
      </c>
      <c r="B252" s="11" t="n">
        <v>36</v>
      </c>
      <c r="C252" s="11" t="s">
        <v>481</v>
      </c>
      <c r="D252" s="11" t="n">
        <v>2007</v>
      </c>
      <c r="E252" s="11" t="s">
        <v>88</v>
      </c>
      <c r="F252" s="11" t="s">
        <v>46</v>
      </c>
      <c r="G252" s="1" t="n">
        <v>14.35</v>
      </c>
      <c r="H252" s="1" t="n">
        <v>1322</v>
      </c>
      <c r="I252" s="11" t="n">
        <f aca="false">(G252+10) / (H252/1000)</f>
        <v>18.4190620272315</v>
      </c>
      <c r="J252" s="11" t="n">
        <v>5.8</v>
      </c>
      <c r="K252" s="11" t="s">
        <v>102</v>
      </c>
      <c r="L252" s="11" t="s">
        <v>89</v>
      </c>
      <c r="M252" s="11" t="s">
        <v>482</v>
      </c>
      <c r="N252" s="11" t="s">
        <v>77</v>
      </c>
      <c r="O252" s="11" t="s">
        <v>77</v>
      </c>
      <c r="P252" s="11" t="s">
        <v>483</v>
      </c>
      <c r="Q252" s="11" t="s">
        <v>244</v>
      </c>
      <c r="R252" s="11" t="n">
        <v>3</v>
      </c>
      <c r="S252" s="11" t="str">
        <f aca="false">IF(R252&gt;=2,"&gt; 2","&lt; 2")</f>
        <v>&gt; 2</v>
      </c>
      <c r="T252" s="16" t="n">
        <v>37773</v>
      </c>
      <c r="U252" s="29" t="n">
        <v>1.58</v>
      </c>
      <c r="V252" s="11" t="s">
        <v>106</v>
      </c>
      <c r="W252" s="11" t="n">
        <f aca="false">R252 *U252</f>
        <v>4.74</v>
      </c>
      <c r="X252" s="2" t="n">
        <v>4.93</v>
      </c>
      <c r="Y252" s="2" t="n">
        <v>0.260000000000001</v>
      </c>
      <c r="Z252" s="13" t="n">
        <f aca="false">Y252*SQRT(AA252)</f>
        <v>0.450333209967909</v>
      </c>
      <c r="AA252" s="11" t="n">
        <v>3</v>
      </c>
      <c r="AB252" s="2" t="n">
        <v>4.14</v>
      </c>
      <c r="AC252" s="2" t="n">
        <v>0.27</v>
      </c>
      <c r="AD252" s="13" t="n">
        <f aca="false">AC252*SQRT(AE252)</f>
        <v>0.467653718043598</v>
      </c>
      <c r="AE252" s="11" t="n">
        <v>3</v>
      </c>
      <c r="AF252" s="11" t="n">
        <f aca="false">LN(AB252/X252)</f>
        <v>-0.174643200217376</v>
      </c>
      <c r="AG252" s="11" t="n">
        <f aca="false">((AD252)^2/((AB252)^2 * AE252)) + ((Z252)^2/((X252)^2 * AA252))</f>
        <v>0.00703464028790327</v>
      </c>
      <c r="AH252" s="11" t="n">
        <f aca="false">1/AG252</f>
        <v>142.153679374281</v>
      </c>
      <c r="AI252" s="11" t="n">
        <f aca="false">AH252/19</f>
        <v>7.48177259864636</v>
      </c>
      <c r="AJ252" s="11" t="n">
        <f aca="false">AI252*AF252</f>
        <v>-1.30664070992627</v>
      </c>
      <c r="AK252" s="11" t="s">
        <v>392</v>
      </c>
      <c r="AL252" s="11" t="s">
        <v>484</v>
      </c>
      <c r="AM252" s="11" t="s">
        <v>376</v>
      </c>
      <c r="AN252" s="11" t="s">
        <v>58</v>
      </c>
      <c r="AO252" s="11" t="s">
        <v>59</v>
      </c>
      <c r="AP252" s="11" t="s">
        <v>485</v>
      </c>
      <c r="AQ252" s="11" t="s">
        <v>486</v>
      </c>
    </row>
    <row r="253" customFormat="false" ht="13.8" hidden="false" customHeight="false" outlineLevel="0" collapsed="false">
      <c r="A253" s="11" t="s">
        <v>480</v>
      </c>
      <c r="B253" s="11" t="n">
        <v>36</v>
      </c>
      <c r="C253" s="11" t="s">
        <v>481</v>
      </c>
      <c r="D253" s="11" t="n">
        <v>2007</v>
      </c>
      <c r="E253" s="11" t="s">
        <v>88</v>
      </c>
      <c r="F253" s="11" t="s">
        <v>46</v>
      </c>
      <c r="G253" s="1" t="n">
        <v>14.35</v>
      </c>
      <c r="H253" s="1" t="n">
        <v>1322</v>
      </c>
      <c r="I253" s="11" t="n">
        <f aca="false">(G253+10) / (H253/1000)</f>
        <v>18.4190620272315</v>
      </c>
      <c r="J253" s="11" t="n">
        <v>5.8</v>
      </c>
      <c r="K253" s="11" t="s">
        <v>102</v>
      </c>
      <c r="L253" s="11" t="s">
        <v>89</v>
      </c>
      <c r="M253" s="11" t="s">
        <v>482</v>
      </c>
      <c r="N253" s="11" t="s">
        <v>77</v>
      </c>
      <c r="O253" s="11" t="s">
        <v>77</v>
      </c>
      <c r="P253" s="11" t="s">
        <v>483</v>
      </c>
      <c r="Q253" s="11" t="s">
        <v>244</v>
      </c>
      <c r="R253" s="11" t="n">
        <v>3</v>
      </c>
      <c r="S253" s="11" t="str">
        <f aca="false">IF(R253&gt;=2,"&gt; 2","&lt; 2")</f>
        <v>&gt; 2</v>
      </c>
      <c r="T253" s="16" t="n">
        <v>37803</v>
      </c>
      <c r="U253" s="29" t="n">
        <v>1.58</v>
      </c>
      <c r="V253" s="11" t="s">
        <v>106</v>
      </c>
      <c r="W253" s="11" t="n">
        <f aca="false">R253 *U253</f>
        <v>4.74</v>
      </c>
      <c r="X253" s="2" t="n">
        <v>5.47</v>
      </c>
      <c r="Y253" s="2" t="n">
        <v>0.32</v>
      </c>
      <c r="Z253" s="13" t="n">
        <f aca="false">Y253*SQRT(AA253)</f>
        <v>0.554256258422041</v>
      </c>
      <c r="AA253" s="11" t="n">
        <v>3</v>
      </c>
      <c r="AB253" s="2" t="n">
        <v>4.76</v>
      </c>
      <c r="AC253" s="2" t="n">
        <v>0.31</v>
      </c>
      <c r="AD253" s="13" t="n">
        <f aca="false">AC253*SQRT(AE253)</f>
        <v>0.536935750346353</v>
      </c>
      <c r="AE253" s="11" t="n">
        <v>3</v>
      </c>
      <c r="AF253" s="11" t="n">
        <f aca="false">LN(AB253/X253)</f>
        <v>-0.139030948190561</v>
      </c>
      <c r="AG253" s="11" t="n">
        <f aca="false">((AD253)^2/((AB253)^2 * AE253)) + ((Z253)^2/((X253)^2 * AA253))</f>
        <v>0.00766375939114938</v>
      </c>
      <c r="AH253" s="11" t="n">
        <f aca="false">1/AG253</f>
        <v>130.484263526706</v>
      </c>
      <c r="AI253" s="11" t="n">
        <f aca="false">AH253/19</f>
        <v>6.86759281719503</v>
      </c>
      <c r="AJ253" s="11" t="n">
        <f aca="false">AI253*AF253</f>
        <v>-0.954807941161311</v>
      </c>
      <c r="AK253" s="11" t="s">
        <v>392</v>
      </c>
      <c r="AL253" s="11" t="s">
        <v>484</v>
      </c>
      <c r="AM253" s="11" t="s">
        <v>376</v>
      </c>
      <c r="AN253" s="11" t="s">
        <v>58</v>
      </c>
      <c r="AO253" s="11" t="s">
        <v>59</v>
      </c>
      <c r="AP253" s="11" t="s">
        <v>485</v>
      </c>
      <c r="AQ253" s="11" t="s">
        <v>486</v>
      </c>
    </row>
    <row r="254" customFormat="false" ht="13.8" hidden="false" customHeight="false" outlineLevel="0" collapsed="false">
      <c r="A254" s="11" t="s">
        <v>480</v>
      </c>
      <c r="B254" s="11" t="n">
        <v>36</v>
      </c>
      <c r="C254" s="11" t="s">
        <v>481</v>
      </c>
      <c r="D254" s="11" t="n">
        <v>2007</v>
      </c>
      <c r="E254" s="11" t="s">
        <v>88</v>
      </c>
      <c r="F254" s="11" t="s">
        <v>46</v>
      </c>
      <c r="G254" s="1" t="n">
        <v>14.35</v>
      </c>
      <c r="H254" s="1" t="n">
        <v>1322</v>
      </c>
      <c r="I254" s="11" t="n">
        <f aca="false">(G254+10) / (H254/1000)</f>
        <v>18.4190620272315</v>
      </c>
      <c r="J254" s="11" t="n">
        <v>5.8</v>
      </c>
      <c r="K254" s="11" t="s">
        <v>102</v>
      </c>
      <c r="L254" s="11" t="s">
        <v>89</v>
      </c>
      <c r="M254" s="11" t="s">
        <v>482</v>
      </c>
      <c r="N254" s="11" t="s">
        <v>77</v>
      </c>
      <c r="O254" s="11" t="s">
        <v>77</v>
      </c>
      <c r="P254" s="11" t="s">
        <v>483</v>
      </c>
      <c r="Q254" s="11" t="s">
        <v>244</v>
      </c>
      <c r="R254" s="11" t="n">
        <v>3</v>
      </c>
      <c r="S254" s="11" t="str">
        <f aca="false">IF(R254&gt;=2,"&gt; 2","&lt; 2")</f>
        <v>&gt; 2</v>
      </c>
      <c r="T254" s="16" t="n">
        <v>37834</v>
      </c>
      <c r="U254" s="29" t="n">
        <v>1.58</v>
      </c>
      <c r="V254" s="11" t="s">
        <v>106</v>
      </c>
      <c r="W254" s="11" t="n">
        <f aca="false">R254 *U254</f>
        <v>4.74</v>
      </c>
      <c r="X254" s="2" t="n">
        <v>6.09</v>
      </c>
      <c r="Y254" s="2" t="n">
        <v>0.42</v>
      </c>
      <c r="Z254" s="13" t="n">
        <f aca="false">Y254*SQRT(AA254)</f>
        <v>0.727461339178928</v>
      </c>
      <c r="AA254" s="11" t="n">
        <v>3</v>
      </c>
      <c r="AB254" s="2" t="n">
        <v>5.28</v>
      </c>
      <c r="AC254" s="2" t="n">
        <v>0.34</v>
      </c>
      <c r="AD254" s="13" t="n">
        <f aca="false">AC254*SQRT(AE254)</f>
        <v>0.588897274573418</v>
      </c>
      <c r="AE254" s="11" t="n">
        <v>3</v>
      </c>
      <c r="AF254" s="11" t="n">
        <f aca="false">LN(AB254/X254)</f>
        <v>-0.142721984003636</v>
      </c>
      <c r="AG254" s="11" t="n">
        <f aca="false">((AD254)^2/((AB254)^2 * AE254)) + ((Z254)^2/((X254)^2 * AA254))</f>
        <v>0.00890282199904132</v>
      </c>
      <c r="AH254" s="11" t="n">
        <f aca="false">1/AG254</f>
        <v>112.323935052019</v>
      </c>
      <c r="AI254" s="11" t="n">
        <f aca="false">AH254/19</f>
        <v>5.9117860553694</v>
      </c>
      <c r="AJ254" s="11" t="n">
        <f aca="false">AI254*AF254</f>
        <v>-0.84374183482735</v>
      </c>
      <c r="AK254" s="11" t="s">
        <v>392</v>
      </c>
      <c r="AL254" s="11" t="s">
        <v>484</v>
      </c>
      <c r="AM254" s="11" t="s">
        <v>376</v>
      </c>
      <c r="AN254" s="11" t="s">
        <v>58</v>
      </c>
      <c r="AO254" s="11" t="s">
        <v>59</v>
      </c>
      <c r="AP254" s="11" t="s">
        <v>485</v>
      </c>
      <c r="AQ254" s="11" t="s">
        <v>486</v>
      </c>
    </row>
    <row r="255" customFormat="false" ht="13.8" hidden="false" customHeight="false" outlineLevel="0" collapsed="false">
      <c r="A255" s="11" t="s">
        <v>480</v>
      </c>
      <c r="B255" s="11" t="n">
        <v>36</v>
      </c>
      <c r="C255" s="11" t="s">
        <v>481</v>
      </c>
      <c r="D255" s="11" t="n">
        <v>2007</v>
      </c>
      <c r="E255" s="11" t="s">
        <v>88</v>
      </c>
      <c r="F255" s="11" t="s">
        <v>46</v>
      </c>
      <c r="G255" s="1" t="n">
        <v>14.35</v>
      </c>
      <c r="H255" s="1" t="n">
        <v>1322</v>
      </c>
      <c r="I255" s="11" t="n">
        <f aca="false">(G255+10) / (H255/1000)</f>
        <v>18.4190620272315</v>
      </c>
      <c r="J255" s="11" t="n">
        <v>5.8</v>
      </c>
      <c r="K255" s="11" t="s">
        <v>102</v>
      </c>
      <c r="L255" s="11" t="s">
        <v>89</v>
      </c>
      <c r="M255" s="11" t="s">
        <v>482</v>
      </c>
      <c r="N255" s="11" t="s">
        <v>77</v>
      </c>
      <c r="O255" s="11" t="s">
        <v>77</v>
      </c>
      <c r="P255" s="11" t="s">
        <v>483</v>
      </c>
      <c r="Q255" s="11" t="s">
        <v>244</v>
      </c>
      <c r="R255" s="11" t="n">
        <v>3</v>
      </c>
      <c r="S255" s="11" t="str">
        <f aca="false">IF(R255&gt;=2,"&gt; 2","&lt; 2")</f>
        <v>&gt; 2</v>
      </c>
      <c r="T255" s="16" t="n">
        <v>37865</v>
      </c>
      <c r="U255" s="29" t="n">
        <v>1.58</v>
      </c>
      <c r="V255" s="11" t="s">
        <v>106</v>
      </c>
      <c r="W255" s="11" t="n">
        <f aca="false">R255 *U255</f>
        <v>4.74</v>
      </c>
      <c r="X255" s="2" t="n">
        <v>4.07</v>
      </c>
      <c r="Y255" s="2" t="n">
        <v>0.18</v>
      </c>
      <c r="Z255" s="13" t="n">
        <f aca="false">Y255*SQRT(AA255)</f>
        <v>0.311769145362397</v>
      </c>
      <c r="AA255" s="11" t="n">
        <v>3</v>
      </c>
      <c r="AB255" s="2" t="n">
        <v>3.45</v>
      </c>
      <c r="AC255" s="2" t="n">
        <v>0.35</v>
      </c>
      <c r="AD255" s="13" t="n">
        <f aca="false">AC255*SQRT(AE255)</f>
        <v>0.606217782649106</v>
      </c>
      <c r="AE255" s="11" t="n">
        <v>3</v>
      </c>
      <c r="AF255" s="11" t="n">
        <f aca="false">LN(AB255/X255)</f>
        <v>-0.165268768411235</v>
      </c>
      <c r="AG255" s="11" t="n">
        <f aca="false">((AD255)^2/((AB255)^2 * AE255)) + ((Z255)^2/((X255)^2 * AA255))</f>
        <v>0.0122478984594236</v>
      </c>
      <c r="AH255" s="11" t="n">
        <f aca="false">1/AG255</f>
        <v>81.6466598994862</v>
      </c>
      <c r="AI255" s="11" t="n">
        <f aca="false">AH255/19</f>
        <v>4.29719262628875</v>
      </c>
      <c r="AJ255" s="11" t="n">
        <f aca="false">AI255*AF255</f>
        <v>-0.710191732972582</v>
      </c>
      <c r="AK255" s="11" t="s">
        <v>392</v>
      </c>
      <c r="AL255" s="11" t="s">
        <v>484</v>
      </c>
      <c r="AM255" s="11" t="s">
        <v>376</v>
      </c>
      <c r="AN255" s="11" t="s">
        <v>58</v>
      </c>
      <c r="AO255" s="11" t="s">
        <v>59</v>
      </c>
      <c r="AP255" s="11" t="s">
        <v>485</v>
      </c>
      <c r="AQ255" s="11" t="s">
        <v>486</v>
      </c>
    </row>
    <row r="256" customFormat="false" ht="13.8" hidden="false" customHeight="false" outlineLevel="0" collapsed="false">
      <c r="A256" s="11" t="s">
        <v>480</v>
      </c>
      <c r="B256" s="11" t="n">
        <v>36</v>
      </c>
      <c r="C256" s="11" t="s">
        <v>481</v>
      </c>
      <c r="D256" s="11" t="n">
        <v>2007</v>
      </c>
      <c r="E256" s="11" t="s">
        <v>88</v>
      </c>
      <c r="F256" s="11" t="s">
        <v>46</v>
      </c>
      <c r="G256" s="1" t="n">
        <v>14.35</v>
      </c>
      <c r="H256" s="1" t="n">
        <v>1322</v>
      </c>
      <c r="I256" s="11" t="n">
        <f aca="false">(G256+10) / (H256/1000)</f>
        <v>18.4190620272315</v>
      </c>
      <c r="J256" s="11" t="n">
        <v>5.8</v>
      </c>
      <c r="K256" s="11" t="s">
        <v>102</v>
      </c>
      <c r="L256" s="11" t="s">
        <v>89</v>
      </c>
      <c r="M256" s="11" t="s">
        <v>482</v>
      </c>
      <c r="N256" s="11" t="s">
        <v>77</v>
      </c>
      <c r="O256" s="11" t="s">
        <v>77</v>
      </c>
      <c r="P256" s="11" t="s">
        <v>483</v>
      </c>
      <c r="Q256" s="11" t="s">
        <v>244</v>
      </c>
      <c r="R256" s="11" t="n">
        <v>3</v>
      </c>
      <c r="S256" s="11" t="str">
        <f aca="false">IF(R256&gt;=2,"&gt; 2","&lt; 2")</f>
        <v>&gt; 2</v>
      </c>
      <c r="T256" s="16" t="n">
        <v>37895</v>
      </c>
      <c r="U256" s="29" t="n">
        <v>1.58</v>
      </c>
      <c r="V256" s="11" t="s">
        <v>106</v>
      </c>
      <c r="W256" s="11" t="n">
        <f aca="false">R256 *U256</f>
        <v>4.74</v>
      </c>
      <c r="X256" s="2" t="n">
        <v>3.13</v>
      </c>
      <c r="Y256" s="2" t="n">
        <v>0.19</v>
      </c>
      <c r="Z256" s="13" t="n">
        <f aca="false">Y256*SQRT(AA256)</f>
        <v>0.329089653438087</v>
      </c>
      <c r="AA256" s="11" t="n">
        <v>3</v>
      </c>
      <c r="AB256" s="2" t="n">
        <v>3.11</v>
      </c>
      <c r="AC256" s="2" t="n">
        <v>0.22</v>
      </c>
      <c r="AD256" s="13" t="n">
        <f aca="false">AC256*SQRT(AE256)</f>
        <v>0.381051177665153</v>
      </c>
      <c r="AE256" s="11" t="n">
        <v>3</v>
      </c>
      <c r="AF256" s="11" t="n">
        <f aca="false">LN(AB256/X256)</f>
        <v>-0.00641027836091905</v>
      </c>
      <c r="AG256" s="11" t="n">
        <f aca="false">((AD256)^2/((AB256)^2 * AE256)) + ((Z256)^2/((X256)^2 * AA256))</f>
        <v>0.00868892299320702</v>
      </c>
      <c r="AH256" s="11" t="n">
        <f aca="false">1/AG256</f>
        <v>115.089062336241</v>
      </c>
      <c r="AI256" s="11" t="n">
        <f aca="false">AH256/19</f>
        <v>6.05731907032847</v>
      </c>
      <c r="AJ256" s="11" t="n">
        <f aca="false">AI256*AF256</f>
        <v>-0.0388291013617089</v>
      </c>
      <c r="AK256" s="11" t="s">
        <v>392</v>
      </c>
      <c r="AL256" s="11" t="s">
        <v>484</v>
      </c>
      <c r="AM256" s="11" t="s">
        <v>376</v>
      </c>
      <c r="AN256" s="11" t="s">
        <v>58</v>
      </c>
      <c r="AO256" s="11" t="s">
        <v>59</v>
      </c>
      <c r="AP256" s="11" t="s">
        <v>485</v>
      </c>
      <c r="AQ256" s="11" t="s">
        <v>486</v>
      </c>
    </row>
    <row r="257" customFormat="false" ht="13.8" hidden="false" customHeight="false" outlineLevel="0" collapsed="false">
      <c r="A257" s="11" t="s">
        <v>480</v>
      </c>
      <c r="B257" s="11" t="n">
        <v>36</v>
      </c>
      <c r="C257" s="11" t="s">
        <v>481</v>
      </c>
      <c r="D257" s="11" t="n">
        <v>2007</v>
      </c>
      <c r="E257" s="11" t="s">
        <v>88</v>
      </c>
      <c r="F257" s="11" t="s">
        <v>46</v>
      </c>
      <c r="G257" s="1" t="n">
        <v>14.35</v>
      </c>
      <c r="H257" s="1" t="n">
        <v>1322</v>
      </c>
      <c r="I257" s="11" t="n">
        <f aca="false">(G257+10) / (H257/1000)</f>
        <v>18.4190620272315</v>
      </c>
      <c r="J257" s="11" t="n">
        <v>5.8</v>
      </c>
      <c r="K257" s="11" t="s">
        <v>102</v>
      </c>
      <c r="L257" s="11" t="s">
        <v>89</v>
      </c>
      <c r="M257" s="11" t="s">
        <v>482</v>
      </c>
      <c r="N257" s="11" t="s">
        <v>77</v>
      </c>
      <c r="O257" s="11" t="s">
        <v>77</v>
      </c>
      <c r="P257" s="11" t="s">
        <v>483</v>
      </c>
      <c r="Q257" s="11" t="s">
        <v>244</v>
      </c>
      <c r="R257" s="11" t="n">
        <v>3</v>
      </c>
      <c r="S257" s="11" t="str">
        <f aca="false">IF(R257&gt;=2,"&gt; 2","&lt; 2")</f>
        <v>&gt; 2</v>
      </c>
      <c r="T257" s="16" t="n">
        <v>37926</v>
      </c>
      <c r="U257" s="29" t="n">
        <v>1.58</v>
      </c>
      <c r="V257" s="11" t="s">
        <v>106</v>
      </c>
      <c r="W257" s="11" t="n">
        <f aca="false">R257 *U257</f>
        <v>4.74</v>
      </c>
      <c r="X257" s="2" t="n">
        <v>1.38</v>
      </c>
      <c r="Y257" s="2" t="n">
        <v>0.0800000000000001</v>
      </c>
      <c r="Z257" s="13" t="n">
        <f aca="false">Y257*SQRT(AA257)</f>
        <v>0.13856406460551</v>
      </c>
      <c r="AA257" s="11" t="n">
        <v>3</v>
      </c>
      <c r="AB257" s="2" t="n">
        <v>1.3</v>
      </c>
      <c r="AC257" s="2" t="n">
        <v>0.15</v>
      </c>
      <c r="AD257" s="13" t="n">
        <f aca="false">AC257*SQRT(AE257)</f>
        <v>0.259807621135331</v>
      </c>
      <c r="AE257" s="11" t="n">
        <v>3</v>
      </c>
      <c r="AF257" s="11" t="n">
        <f aca="false">LN(AB257/X257)</f>
        <v>-0.0597192347016222</v>
      </c>
      <c r="AG257" s="11" t="n">
        <f aca="false">((AD257)^2/((AB257)^2 * AE257)) + ((Z257)^2/((X257)^2 * AA257))</f>
        <v>0.0166742479887747</v>
      </c>
      <c r="AH257" s="11" t="n">
        <f aca="false">1/AG257</f>
        <v>59.9727196496785</v>
      </c>
      <c r="AI257" s="11" t="n">
        <f aca="false">AH257/19</f>
        <v>3.15645892893045</v>
      </c>
      <c r="AJ257" s="11" t="n">
        <f aca="false">AI257*AF257</f>
        <v>-0.188501311602829</v>
      </c>
      <c r="AK257" s="11" t="s">
        <v>392</v>
      </c>
      <c r="AL257" s="11" t="s">
        <v>484</v>
      </c>
      <c r="AM257" s="11" t="s">
        <v>376</v>
      </c>
      <c r="AN257" s="11" t="s">
        <v>58</v>
      </c>
      <c r="AO257" s="11" t="s">
        <v>59</v>
      </c>
      <c r="AP257" s="11" t="s">
        <v>485</v>
      </c>
      <c r="AQ257" s="11" t="s">
        <v>486</v>
      </c>
    </row>
    <row r="258" customFormat="false" ht="13.8" hidden="false" customHeight="false" outlineLevel="0" collapsed="false">
      <c r="A258" s="11" t="s">
        <v>480</v>
      </c>
      <c r="B258" s="11" t="n">
        <v>36</v>
      </c>
      <c r="C258" s="11" t="s">
        <v>481</v>
      </c>
      <c r="D258" s="11" t="n">
        <v>2007</v>
      </c>
      <c r="E258" s="11" t="s">
        <v>88</v>
      </c>
      <c r="F258" s="11" t="s">
        <v>46</v>
      </c>
      <c r="G258" s="1" t="n">
        <v>14.35</v>
      </c>
      <c r="H258" s="1" t="n">
        <v>1322</v>
      </c>
      <c r="I258" s="11" t="n">
        <f aca="false">(G258+10) / (H258/1000)</f>
        <v>18.4190620272315</v>
      </c>
      <c r="J258" s="11" t="n">
        <v>5.8</v>
      </c>
      <c r="K258" s="11" t="s">
        <v>102</v>
      </c>
      <c r="L258" s="11" t="s">
        <v>89</v>
      </c>
      <c r="M258" s="11" t="s">
        <v>482</v>
      </c>
      <c r="N258" s="11" t="s">
        <v>77</v>
      </c>
      <c r="O258" s="11" t="s">
        <v>77</v>
      </c>
      <c r="P258" s="11" t="s">
        <v>483</v>
      </c>
      <c r="Q258" s="11" t="s">
        <v>244</v>
      </c>
      <c r="R258" s="11" t="n">
        <v>3</v>
      </c>
      <c r="S258" s="11" t="str">
        <f aca="false">IF(R258&gt;=2,"&gt; 2","&lt; 2")</f>
        <v>&gt; 2</v>
      </c>
      <c r="T258" s="16" t="n">
        <v>37956</v>
      </c>
      <c r="U258" s="29" t="n">
        <v>1.58</v>
      </c>
      <c r="V258" s="11" t="s">
        <v>106</v>
      </c>
      <c r="W258" s="11" t="n">
        <f aca="false">R258 *U258</f>
        <v>4.74</v>
      </c>
      <c r="X258" s="2" t="n">
        <v>0.86</v>
      </c>
      <c r="Y258" s="2" t="n">
        <v>0.16</v>
      </c>
      <c r="Z258" s="13" t="n">
        <f aca="false">Y258*SQRT(AA258)</f>
        <v>0.27712812921102</v>
      </c>
      <c r="AA258" s="11" t="n">
        <v>3</v>
      </c>
      <c r="AB258" s="2" t="n">
        <v>1.02</v>
      </c>
      <c r="AC258" s="2" t="n">
        <v>0.12</v>
      </c>
      <c r="AD258" s="13" t="n">
        <f aca="false">AC258*SQRT(AE258)</f>
        <v>0.207846096908265</v>
      </c>
      <c r="AE258" s="11" t="n">
        <v>3</v>
      </c>
      <c r="AF258" s="11" t="n">
        <f aca="false">LN(AB258/X258)</f>
        <v>0.170625517030763</v>
      </c>
      <c r="AG258" s="11" t="n">
        <f aca="false">((AD258)^2/((AB258)^2 * AE258)) + ((Z258)^2/((X258)^2 * AA258))</f>
        <v>0.0484541349387399</v>
      </c>
      <c r="AH258" s="11" t="n">
        <f aca="false">1/AG258</f>
        <v>20.6380735362274</v>
      </c>
      <c r="AI258" s="11" t="n">
        <f aca="false">AH258/19</f>
        <v>1.08621439664355</v>
      </c>
      <c r="AJ258" s="11" t="n">
        <f aca="false">AI258*AF258</f>
        <v>0.185335893033564</v>
      </c>
      <c r="AK258" s="11" t="s">
        <v>392</v>
      </c>
      <c r="AL258" s="11" t="s">
        <v>484</v>
      </c>
      <c r="AM258" s="11" t="s">
        <v>376</v>
      </c>
      <c r="AN258" s="11" t="s">
        <v>58</v>
      </c>
      <c r="AO258" s="11" t="s">
        <v>59</v>
      </c>
      <c r="AP258" s="11" t="s">
        <v>485</v>
      </c>
      <c r="AQ258" s="11" t="s">
        <v>486</v>
      </c>
    </row>
    <row r="259" customFormat="false" ht="13.8" hidden="false" customHeight="false" outlineLevel="0" collapsed="false">
      <c r="A259" s="11" t="s">
        <v>480</v>
      </c>
      <c r="B259" s="11" t="n">
        <v>36</v>
      </c>
      <c r="C259" s="11" t="s">
        <v>481</v>
      </c>
      <c r="D259" s="11" t="n">
        <v>2007</v>
      </c>
      <c r="E259" s="11" t="s">
        <v>88</v>
      </c>
      <c r="F259" s="11" t="s">
        <v>46</v>
      </c>
      <c r="G259" s="1" t="n">
        <v>14.35</v>
      </c>
      <c r="H259" s="1" t="n">
        <v>1322</v>
      </c>
      <c r="I259" s="11" t="n">
        <f aca="false">(G259+10) / (H259/1000)</f>
        <v>18.4190620272315</v>
      </c>
      <c r="J259" s="11" t="n">
        <v>5.8</v>
      </c>
      <c r="K259" s="11" t="s">
        <v>102</v>
      </c>
      <c r="L259" s="11" t="s">
        <v>89</v>
      </c>
      <c r="M259" s="11" t="s">
        <v>482</v>
      </c>
      <c r="N259" s="11" t="s">
        <v>77</v>
      </c>
      <c r="O259" s="11" t="s">
        <v>77</v>
      </c>
      <c r="P259" s="11" t="s">
        <v>483</v>
      </c>
      <c r="Q259" s="11" t="s">
        <v>244</v>
      </c>
      <c r="R259" s="11" t="n">
        <v>3</v>
      </c>
      <c r="S259" s="11" t="str">
        <f aca="false">IF(R259&gt;=2,"&gt; 2","&lt; 2")</f>
        <v>&gt; 2</v>
      </c>
      <c r="T259" s="16" t="n">
        <v>37987</v>
      </c>
      <c r="U259" s="29" t="n">
        <v>1.58</v>
      </c>
      <c r="V259" s="11" t="s">
        <v>106</v>
      </c>
      <c r="W259" s="11" t="n">
        <f aca="false">R259 *U259</f>
        <v>4.74</v>
      </c>
      <c r="X259" s="2" t="n">
        <v>0.44</v>
      </c>
      <c r="Y259" s="2" t="n">
        <v>0.08</v>
      </c>
      <c r="Z259" s="13" t="n">
        <f aca="false">Y259*SQRT(AA259)</f>
        <v>0.13856406460551</v>
      </c>
      <c r="AA259" s="11" t="n">
        <v>3</v>
      </c>
      <c r="AB259" s="2" t="n">
        <v>0.48</v>
      </c>
      <c r="AC259" s="2" t="n">
        <v>0.0800000000000001</v>
      </c>
      <c r="AD259" s="13" t="n">
        <f aca="false">AC259*SQRT(AE259)</f>
        <v>0.13856406460551</v>
      </c>
      <c r="AE259" s="11" t="n">
        <v>3</v>
      </c>
      <c r="AF259" s="11" t="n">
        <f aca="false">LN(AB259/X259)</f>
        <v>0.0870113769896297</v>
      </c>
      <c r="AG259" s="11" t="n">
        <f aca="false">((AD259)^2/((AB259)^2 * AE259)) + ((Z259)^2/((X259)^2 * AA259))</f>
        <v>0.0608356290174473</v>
      </c>
      <c r="AH259" s="11" t="n">
        <f aca="false">1/AG259</f>
        <v>16.4377358490566</v>
      </c>
      <c r="AI259" s="11" t="n">
        <f aca="false">AH259/19</f>
        <v>0.865143992055609</v>
      </c>
      <c r="AJ259" s="11" t="n">
        <f aca="false">AI259*AF259</f>
        <v>0.0752773700430638</v>
      </c>
      <c r="AK259" s="11" t="s">
        <v>392</v>
      </c>
      <c r="AL259" s="11" t="s">
        <v>484</v>
      </c>
      <c r="AM259" s="11" t="s">
        <v>376</v>
      </c>
      <c r="AN259" s="11" t="s">
        <v>58</v>
      </c>
      <c r="AO259" s="11" t="s">
        <v>59</v>
      </c>
      <c r="AP259" s="11" t="s">
        <v>485</v>
      </c>
      <c r="AQ259" s="11" t="s">
        <v>486</v>
      </c>
    </row>
    <row r="260" customFormat="false" ht="13.8" hidden="false" customHeight="false" outlineLevel="0" collapsed="false">
      <c r="A260" s="11" t="s">
        <v>480</v>
      </c>
      <c r="B260" s="11" t="n">
        <v>36</v>
      </c>
      <c r="C260" s="11" t="s">
        <v>481</v>
      </c>
      <c r="D260" s="11" t="n">
        <v>2007</v>
      </c>
      <c r="E260" s="11" t="s">
        <v>88</v>
      </c>
      <c r="F260" s="11" t="s">
        <v>46</v>
      </c>
      <c r="G260" s="1" t="n">
        <v>14.35</v>
      </c>
      <c r="H260" s="1" t="n">
        <v>1322</v>
      </c>
      <c r="I260" s="11" t="n">
        <f aca="false">(G260+10) / (H260/1000)</f>
        <v>18.4190620272315</v>
      </c>
      <c r="J260" s="11" t="n">
        <v>5.8</v>
      </c>
      <c r="K260" s="11" t="s">
        <v>102</v>
      </c>
      <c r="L260" s="11" t="s">
        <v>89</v>
      </c>
      <c r="M260" s="11" t="s">
        <v>482</v>
      </c>
      <c r="N260" s="11" t="s">
        <v>77</v>
      </c>
      <c r="O260" s="11" t="s">
        <v>77</v>
      </c>
      <c r="P260" s="11" t="s">
        <v>483</v>
      </c>
      <c r="Q260" s="11" t="s">
        <v>244</v>
      </c>
      <c r="R260" s="11" t="n">
        <v>3</v>
      </c>
      <c r="S260" s="11" t="str">
        <f aca="false">IF(R260&gt;=2,"&gt; 2","&lt; 2")</f>
        <v>&gt; 2</v>
      </c>
      <c r="T260" s="16" t="n">
        <v>38018</v>
      </c>
      <c r="U260" s="29" t="n">
        <v>1.58</v>
      </c>
      <c r="V260" s="11" t="s">
        <v>106</v>
      </c>
      <c r="W260" s="11" t="n">
        <f aca="false">R260 *U260</f>
        <v>4.74</v>
      </c>
      <c r="X260" s="2" t="n">
        <v>0.56</v>
      </c>
      <c r="Y260" s="2" t="n">
        <v>0.06</v>
      </c>
      <c r="Z260" s="13" t="n">
        <f aca="false">Y260*SQRT(AA260)</f>
        <v>0.103923048454133</v>
      </c>
      <c r="AA260" s="11" t="n">
        <v>3</v>
      </c>
      <c r="AB260" s="2" t="n">
        <v>0.56</v>
      </c>
      <c r="AC260" s="2" t="n">
        <v>0.08</v>
      </c>
      <c r="AD260" s="13" t="n">
        <f aca="false">AC260*SQRT(AE260)</f>
        <v>0.13856406460551</v>
      </c>
      <c r="AE260" s="11" t="n">
        <v>3</v>
      </c>
      <c r="AF260" s="11" t="n">
        <f aca="false">LN(AB260/X260)</f>
        <v>0</v>
      </c>
      <c r="AG260" s="11" t="n">
        <f aca="false">((AD260)^2/((AB260)^2 * AE260)) + ((Z260)^2/((X260)^2 * AA260))</f>
        <v>0.0318877551020408</v>
      </c>
      <c r="AH260" s="11" t="n">
        <f aca="false">1/AG260</f>
        <v>31.36</v>
      </c>
      <c r="AI260" s="11" t="n">
        <f aca="false">AH260/19</f>
        <v>1.65052631578947</v>
      </c>
      <c r="AJ260" s="11" t="n">
        <f aca="false">AI260*AF260</f>
        <v>0</v>
      </c>
      <c r="AK260" s="11" t="s">
        <v>392</v>
      </c>
      <c r="AL260" s="11" t="s">
        <v>484</v>
      </c>
      <c r="AM260" s="11" t="s">
        <v>376</v>
      </c>
      <c r="AN260" s="11" t="s">
        <v>58</v>
      </c>
      <c r="AO260" s="11" t="s">
        <v>59</v>
      </c>
      <c r="AP260" s="11" t="s">
        <v>485</v>
      </c>
      <c r="AQ260" s="11" t="s">
        <v>486</v>
      </c>
    </row>
    <row r="261" customFormat="false" ht="13.8" hidden="false" customHeight="false" outlineLevel="0" collapsed="false">
      <c r="A261" s="11" t="s">
        <v>480</v>
      </c>
      <c r="B261" s="11" t="n">
        <v>36</v>
      </c>
      <c r="C261" s="11" t="s">
        <v>481</v>
      </c>
      <c r="D261" s="11" t="n">
        <v>2007</v>
      </c>
      <c r="E261" s="11" t="s">
        <v>88</v>
      </c>
      <c r="F261" s="11" t="s">
        <v>46</v>
      </c>
      <c r="G261" s="1" t="n">
        <v>14.35</v>
      </c>
      <c r="H261" s="1" t="n">
        <v>1322</v>
      </c>
      <c r="I261" s="11" t="n">
        <f aca="false">(G261+10) / (H261/1000)</f>
        <v>18.4190620272315</v>
      </c>
      <c r="J261" s="11" t="n">
        <v>5.8</v>
      </c>
      <c r="K261" s="11" t="s">
        <v>102</v>
      </c>
      <c r="L261" s="11" t="s">
        <v>89</v>
      </c>
      <c r="M261" s="11" t="s">
        <v>482</v>
      </c>
      <c r="N261" s="11" t="s">
        <v>77</v>
      </c>
      <c r="O261" s="11" t="s">
        <v>77</v>
      </c>
      <c r="P261" s="11" t="s">
        <v>483</v>
      </c>
      <c r="Q261" s="11" t="s">
        <v>244</v>
      </c>
      <c r="R261" s="11" t="n">
        <v>3</v>
      </c>
      <c r="S261" s="11" t="str">
        <f aca="false">IF(R261&gt;=2,"&gt; 2","&lt; 2")</f>
        <v>&gt; 2</v>
      </c>
      <c r="T261" s="16" t="n">
        <v>38047</v>
      </c>
      <c r="U261" s="29" t="n">
        <v>1.58</v>
      </c>
      <c r="V261" s="11" t="s">
        <v>106</v>
      </c>
      <c r="W261" s="11" t="n">
        <f aca="false">R261 *U261</f>
        <v>4.74</v>
      </c>
      <c r="X261" s="2" t="n">
        <v>0.76</v>
      </c>
      <c r="Y261" s="2" t="n">
        <v>0.08</v>
      </c>
      <c r="Z261" s="13" t="n">
        <f aca="false">Y261*SQRT(AA261)</f>
        <v>0.13856406460551</v>
      </c>
      <c r="AA261" s="11" t="n">
        <v>3</v>
      </c>
      <c r="AB261" s="2" t="n">
        <v>0.79</v>
      </c>
      <c r="AC261" s="2" t="n">
        <v>0.07</v>
      </c>
      <c r="AD261" s="13" t="n">
        <f aca="false">AC261*SQRT(AE261)</f>
        <v>0.121243556529821</v>
      </c>
      <c r="AE261" s="11" t="n">
        <v>3</v>
      </c>
      <c r="AF261" s="11" t="n">
        <f aca="false">LN(AB261/X261)</f>
        <v>0.0387145121806904</v>
      </c>
      <c r="AG261" s="11" t="n">
        <f aca="false">((AD261)^2/((AB261)^2 * AE261)) + ((Z261)^2/((X261)^2 * AA261))</f>
        <v>0.0189316382904401</v>
      </c>
      <c r="AH261" s="11" t="n">
        <f aca="false">1/AG261</f>
        <v>52.8216303659768</v>
      </c>
      <c r="AI261" s="11" t="n">
        <f aca="false">AH261/19</f>
        <v>2.78008580873562</v>
      </c>
      <c r="AJ261" s="11" t="n">
        <f aca="false">AI261*AF261</f>
        <v>0.10762966590566</v>
      </c>
      <c r="AK261" s="11" t="s">
        <v>392</v>
      </c>
      <c r="AL261" s="11" t="s">
        <v>484</v>
      </c>
      <c r="AM261" s="11" t="s">
        <v>376</v>
      </c>
      <c r="AN261" s="11" t="s">
        <v>58</v>
      </c>
      <c r="AO261" s="11" t="s">
        <v>59</v>
      </c>
      <c r="AP261" s="11" t="s">
        <v>485</v>
      </c>
      <c r="AQ261" s="11" t="s">
        <v>486</v>
      </c>
    </row>
    <row r="262" customFormat="false" ht="13.8" hidden="false" customHeight="false" outlineLevel="0" collapsed="false">
      <c r="A262" s="11" t="s">
        <v>480</v>
      </c>
      <c r="B262" s="11" t="n">
        <v>36</v>
      </c>
      <c r="C262" s="11" t="s">
        <v>481</v>
      </c>
      <c r="D262" s="11" t="n">
        <v>2007</v>
      </c>
      <c r="E262" s="11" t="s">
        <v>88</v>
      </c>
      <c r="F262" s="11" t="s">
        <v>46</v>
      </c>
      <c r="G262" s="1" t="n">
        <v>14.35</v>
      </c>
      <c r="H262" s="1" t="n">
        <v>1322</v>
      </c>
      <c r="I262" s="11" t="n">
        <f aca="false">(G262+10) / (H262/1000)</f>
        <v>18.4190620272315</v>
      </c>
      <c r="J262" s="11" t="n">
        <v>5.8</v>
      </c>
      <c r="K262" s="11" t="s">
        <v>102</v>
      </c>
      <c r="L262" s="11" t="s">
        <v>89</v>
      </c>
      <c r="M262" s="11" t="s">
        <v>482</v>
      </c>
      <c r="N262" s="11" t="s">
        <v>77</v>
      </c>
      <c r="O262" s="11" t="s">
        <v>77</v>
      </c>
      <c r="P262" s="11" t="s">
        <v>483</v>
      </c>
      <c r="Q262" s="11" t="s">
        <v>244</v>
      </c>
      <c r="R262" s="11" t="n">
        <v>3</v>
      </c>
      <c r="S262" s="11" t="str">
        <f aca="false">IF(R262&gt;=2,"&gt; 2","&lt; 2")</f>
        <v>&gt; 2</v>
      </c>
      <c r="T262" s="16" t="n">
        <v>38078</v>
      </c>
      <c r="U262" s="29" t="n">
        <v>1.58</v>
      </c>
      <c r="V262" s="11" t="s">
        <v>106</v>
      </c>
      <c r="W262" s="11" t="n">
        <f aca="false">R262 *U262</f>
        <v>4.74</v>
      </c>
      <c r="X262" s="2" t="n">
        <v>1.96</v>
      </c>
      <c r="Y262" s="2" t="n">
        <v>0.12</v>
      </c>
      <c r="Z262" s="13" t="n">
        <f aca="false">Y262*SQRT(AA262)</f>
        <v>0.207846096908265</v>
      </c>
      <c r="AA262" s="11" t="n">
        <v>3</v>
      </c>
      <c r="AB262" s="2" t="n">
        <v>1.98</v>
      </c>
      <c r="AC262" s="2" t="n">
        <v>0.1</v>
      </c>
      <c r="AD262" s="13" t="n">
        <f aca="false">AC262*SQRT(AE262)</f>
        <v>0.173205080756888</v>
      </c>
      <c r="AE262" s="11" t="n">
        <v>3</v>
      </c>
      <c r="AF262" s="11" t="n">
        <f aca="false">LN(AB262/X262)</f>
        <v>0.0101523714640179</v>
      </c>
      <c r="AG262" s="11" t="n">
        <f aca="false">((AD262)^2/((AB262)^2 * AE262)) + ((Z262)^2/((X262)^2 * AA262))</f>
        <v>0.00629919827728823</v>
      </c>
      <c r="AH262" s="11" t="n">
        <f aca="false">1/AG262</f>
        <v>158.750360915849</v>
      </c>
      <c r="AI262" s="11" t="n">
        <f aca="false">AH262/19</f>
        <v>8.35528215346573</v>
      </c>
      <c r="AJ262" s="11" t="n">
        <f aca="false">AI262*AF262</f>
        <v>0.0848259281086635</v>
      </c>
      <c r="AK262" s="11" t="s">
        <v>392</v>
      </c>
      <c r="AL262" s="11" t="s">
        <v>484</v>
      </c>
      <c r="AM262" s="11" t="s">
        <v>376</v>
      </c>
      <c r="AN262" s="11" t="s">
        <v>58</v>
      </c>
      <c r="AO262" s="11" t="s">
        <v>59</v>
      </c>
      <c r="AP262" s="11" t="s">
        <v>485</v>
      </c>
      <c r="AQ262" s="11" t="s">
        <v>486</v>
      </c>
    </row>
    <row r="263" customFormat="false" ht="13.8" hidden="false" customHeight="false" outlineLevel="0" collapsed="false">
      <c r="A263" s="11" t="s">
        <v>480</v>
      </c>
      <c r="B263" s="11" t="n">
        <v>36</v>
      </c>
      <c r="C263" s="11" t="s">
        <v>481</v>
      </c>
      <c r="D263" s="11" t="n">
        <v>2007</v>
      </c>
      <c r="E263" s="11" t="s">
        <v>88</v>
      </c>
      <c r="F263" s="11" t="s">
        <v>46</v>
      </c>
      <c r="G263" s="1" t="n">
        <v>14.35</v>
      </c>
      <c r="H263" s="1" t="n">
        <v>1322</v>
      </c>
      <c r="I263" s="11" t="n">
        <f aca="false">(G263+10) / (H263/1000)</f>
        <v>18.4190620272315</v>
      </c>
      <c r="J263" s="11" t="n">
        <v>5.8</v>
      </c>
      <c r="K263" s="11" t="s">
        <v>102</v>
      </c>
      <c r="L263" s="11" t="s">
        <v>89</v>
      </c>
      <c r="M263" s="11" t="s">
        <v>482</v>
      </c>
      <c r="N263" s="11" t="s">
        <v>77</v>
      </c>
      <c r="O263" s="11" t="s">
        <v>77</v>
      </c>
      <c r="P263" s="11" t="s">
        <v>483</v>
      </c>
      <c r="Q263" s="11" t="s">
        <v>244</v>
      </c>
      <c r="R263" s="11" t="n">
        <v>3</v>
      </c>
      <c r="S263" s="11" t="str">
        <f aca="false">IF(R263&gt;=2,"&gt; 2","&lt; 2")</f>
        <v>&gt; 2</v>
      </c>
      <c r="T263" s="16" t="n">
        <v>38108</v>
      </c>
      <c r="U263" s="29" t="n">
        <v>1.58</v>
      </c>
      <c r="V263" s="11" t="s">
        <v>106</v>
      </c>
      <c r="W263" s="11" t="n">
        <f aca="false">R263 *U263</f>
        <v>4.74</v>
      </c>
      <c r="X263" s="2" t="n">
        <v>3.64</v>
      </c>
      <c r="Y263" s="2" t="n">
        <v>0.13</v>
      </c>
      <c r="Z263" s="13" t="n">
        <f aca="false">Y263*SQRT(AA263)</f>
        <v>0.225166604983954</v>
      </c>
      <c r="AA263" s="11" t="n">
        <v>3</v>
      </c>
      <c r="AB263" s="2" t="n">
        <v>3.65</v>
      </c>
      <c r="AC263" s="2" t="n">
        <v>0.3</v>
      </c>
      <c r="AD263" s="13" t="n">
        <f aca="false">AC263*SQRT(AE263)</f>
        <v>0.519615242270664</v>
      </c>
      <c r="AE263" s="11" t="n">
        <v>3</v>
      </c>
      <c r="AF263" s="11" t="n">
        <f aca="false">LN(AB263/X263)</f>
        <v>0.00274348594575083</v>
      </c>
      <c r="AG263" s="11" t="n">
        <f aca="false">((AD263)^2/((AB263)^2 * AE263)) + ((Z263)^2/((X263)^2 * AA263))</f>
        <v>0.00803099903875982</v>
      </c>
      <c r="AH263" s="11" t="n">
        <f aca="false">1/AG263</f>
        <v>124.517509611659</v>
      </c>
      <c r="AI263" s="11" t="n">
        <f aca="false">AH263/19</f>
        <v>6.55355313745574</v>
      </c>
      <c r="AJ263" s="11" t="n">
        <f aca="false">AI263*AF263</f>
        <v>0.0179795809273411</v>
      </c>
      <c r="AK263" s="11" t="s">
        <v>392</v>
      </c>
      <c r="AL263" s="11" t="s">
        <v>484</v>
      </c>
      <c r="AM263" s="11" t="s">
        <v>376</v>
      </c>
      <c r="AN263" s="11" t="s">
        <v>58</v>
      </c>
      <c r="AO263" s="11" t="s">
        <v>59</v>
      </c>
      <c r="AP263" s="11" t="s">
        <v>485</v>
      </c>
      <c r="AQ263" s="11" t="s">
        <v>486</v>
      </c>
    </row>
    <row r="264" customFormat="false" ht="13.8" hidden="false" customHeight="false" outlineLevel="0" collapsed="false">
      <c r="A264" s="11" t="s">
        <v>480</v>
      </c>
      <c r="B264" s="11" t="n">
        <v>36</v>
      </c>
      <c r="C264" s="11" t="s">
        <v>481</v>
      </c>
      <c r="D264" s="11" t="n">
        <v>2007</v>
      </c>
      <c r="E264" s="11" t="s">
        <v>88</v>
      </c>
      <c r="F264" s="11" t="s">
        <v>46</v>
      </c>
      <c r="G264" s="1" t="n">
        <v>14.35</v>
      </c>
      <c r="H264" s="1" t="n">
        <v>1322</v>
      </c>
      <c r="I264" s="11" t="n">
        <f aca="false">(G264+10) / (H264/1000)</f>
        <v>18.4190620272315</v>
      </c>
      <c r="J264" s="11" t="n">
        <v>5.8</v>
      </c>
      <c r="K264" s="11" t="s">
        <v>102</v>
      </c>
      <c r="L264" s="11" t="s">
        <v>89</v>
      </c>
      <c r="M264" s="11" t="s">
        <v>482</v>
      </c>
      <c r="N264" s="11" t="s">
        <v>77</v>
      </c>
      <c r="O264" s="11" t="s">
        <v>77</v>
      </c>
      <c r="P264" s="11" t="s">
        <v>483</v>
      </c>
      <c r="Q264" s="11" t="s">
        <v>244</v>
      </c>
      <c r="R264" s="11" t="n">
        <v>3</v>
      </c>
      <c r="S264" s="11" t="str">
        <f aca="false">IF(R264&gt;=2,"&gt; 2","&lt; 2")</f>
        <v>&gt; 2</v>
      </c>
      <c r="T264" s="16" t="n">
        <v>38139</v>
      </c>
      <c r="U264" s="29" t="n">
        <v>1.58</v>
      </c>
      <c r="V264" s="11" t="s">
        <v>106</v>
      </c>
      <c r="W264" s="11" t="n">
        <f aca="false">R264 *U264</f>
        <v>4.74</v>
      </c>
      <c r="X264" s="2" t="n">
        <v>4.75</v>
      </c>
      <c r="Y264" s="2" t="n">
        <v>0.38</v>
      </c>
      <c r="Z264" s="13" t="n">
        <f aca="false">Y264*SQRT(AA264)</f>
        <v>0.658179306876173</v>
      </c>
      <c r="AA264" s="11" t="n">
        <v>3</v>
      </c>
      <c r="AB264" s="2" t="n">
        <v>4.13</v>
      </c>
      <c r="AC264" s="2" t="n">
        <v>0.51</v>
      </c>
      <c r="AD264" s="13" t="n">
        <f aca="false">AC264*SQRT(AE264)</f>
        <v>0.883345911860127</v>
      </c>
      <c r="AE264" s="11" t="n">
        <v>3</v>
      </c>
      <c r="AF264" s="11" t="n">
        <f aca="false">LN(AB264/X264)</f>
        <v>-0.139867211073608</v>
      </c>
      <c r="AG264" s="11" t="n">
        <f aca="false">((AD264)^2/((AB264)^2 * AE264)) + ((Z264)^2/((X264)^2 * AA264))</f>
        <v>0.0216489608311006</v>
      </c>
      <c r="AH264" s="11" t="n">
        <f aca="false">1/AG264</f>
        <v>46.1915935735545</v>
      </c>
      <c r="AI264" s="11" t="n">
        <f aca="false">AH264/19</f>
        <v>2.43113650387129</v>
      </c>
      <c r="AJ264" s="11" t="n">
        <f aca="false">AI264*AF264</f>
        <v>-0.340036282535719</v>
      </c>
      <c r="AK264" s="11" t="s">
        <v>392</v>
      </c>
      <c r="AL264" s="11" t="s">
        <v>484</v>
      </c>
      <c r="AM264" s="11" t="s">
        <v>376</v>
      </c>
      <c r="AN264" s="11" t="s">
        <v>58</v>
      </c>
      <c r="AO264" s="11" t="s">
        <v>59</v>
      </c>
      <c r="AP264" s="11" t="s">
        <v>485</v>
      </c>
      <c r="AQ264" s="11" t="s">
        <v>486</v>
      </c>
    </row>
    <row r="265" customFormat="false" ht="13.8" hidden="false" customHeight="false" outlineLevel="0" collapsed="false">
      <c r="A265" s="11" t="s">
        <v>480</v>
      </c>
      <c r="B265" s="11" t="n">
        <v>36</v>
      </c>
      <c r="C265" s="11" t="s">
        <v>481</v>
      </c>
      <c r="D265" s="11" t="n">
        <v>2007</v>
      </c>
      <c r="E265" s="11" t="s">
        <v>88</v>
      </c>
      <c r="F265" s="11" t="s">
        <v>46</v>
      </c>
      <c r="G265" s="1" t="n">
        <v>14.35</v>
      </c>
      <c r="H265" s="1" t="n">
        <v>1322</v>
      </c>
      <c r="I265" s="11" t="n">
        <f aca="false">(G265+10) / (H265/1000)</f>
        <v>18.4190620272315</v>
      </c>
      <c r="J265" s="11" t="n">
        <v>5.8</v>
      </c>
      <c r="K265" s="11" t="s">
        <v>102</v>
      </c>
      <c r="L265" s="11" t="s">
        <v>89</v>
      </c>
      <c r="M265" s="11" t="s">
        <v>482</v>
      </c>
      <c r="N265" s="11" t="s">
        <v>77</v>
      </c>
      <c r="O265" s="11" t="s">
        <v>77</v>
      </c>
      <c r="P265" s="11" t="s">
        <v>483</v>
      </c>
      <c r="Q265" s="11" t="s">
        <v>244</v>
      </c>
      <c r="R265" s="11" t="n">
        <v>3</v>
      </c>
      <c r="S265" s="11" t="str">
        <f aca="false">IF(R265&gt;=2,"&gt; 2","&lt; 2")</f>
        <v>&gt; 2</v>
      </c>
      <c r="T265" s="16" t="n">
        <v>38169</v>
      </c>
      <c r="U265" s="29" t="n">
        <v>1.58</v>
      </c>
      <c r="V265" s="11" t="s">
        <v>106</v>
      </c>
      <c r="W265" s="11" t="n">
        <f aca="false">R265 *U265</f>
        <v>4.74</v>
      </c>
      <c r="X265" s="2" t="n">
        <v>4.05</v>
      </c>
      <c r="Y265" s="2" t="n">
        <v>0.36</v>
      </c>
      <c r="Z265" s="13" t="n">
        <f aca="false">Y265*SQRT(AA265)</f>
        <v>0.623538290724796</v>
      </c>
      <c r="AA265" s="11" t="n">
        <v>3</v>
      </c>
      <c r="AB265" s="2" t="n">
        <v>3.91</v>
      </c>
      <c r="AC265" s="2" t="n">
        <v>0.37</v>
      </c>
      <c r="AD265" s="13" t="n">
        <f aca="false">AC265*SQRT(AE265)</f>
        <v>0.640858798800485</v>
      </c>
      <c r="AE265" s="11" t="n">
        <v>3</v>
      </c>
      <c r="AF265" s="11" t="n">
        <f aca="false">LN(AB265/X265)</f>
        <v>-0.0351795071211733</v>
      </c>
      <c r="AG265" s="11" t="n">
        <f aca="false">((AD265)^2/((AB265)^2 * AE265)) + ((Z265)^2/((X265)^2 * AA265))</f>
        <v>0.0168559117351097</v>
      </c>
      <c r="AH265" s="11" t="n">
        <f aca="false">1/AG265</f>
        <v>59.3263666608475</v>
      </c>
      <c r="AI265" s="11" t="n">
        <f aca="false">AH265/19</f>
        <v>3.12244035057092</v>
      </c>
      <c r="AJ265" s="11" t="n">
        <f aca="false">AI265*AF265</f>
        <v>-0.109845912548349</v>
      </c>
      <c r="AK265" s="11" t="s">
        <v>392</v>
      </c>
      <c r="AL265" s="11" t="s">
        <v>484</v>
      </c>
      <c r="AM265" s="11" t="s">
        <v>376</v>
      </c>
      <c r="AN265" s="11" t="s">
        <v>58</v>
      </c>
      <c r="AO265" s="11" t="s">
        <v>59</v>
      </c>
      <c r="AP265" s="11" t="s">
        <v>485</v>
      </c>
      <c r="AQ265" s="11" t="s">
        <v>486</v>
      </c>
    </row>
    <row r="266" customFormat="false" ht="13.8" hidden="false" customHeight="false" outlineLevel="0" collapsed="false">
      <c r="A266" s="11" t="s">
        <v>480</v>
      </c>
      <c r="B266" s="11" t="n">
        <v>36</v>
      </c>
      <c r="C266" s="11" t="s">
        <v>481</v>
      </c>
      <c r="D266" s="11" t="n">
        <v>2007</v>
      </c>
      <c r="E266" s="11" t="s">
        <v>88</v>
      </c>
      <c r="F266" s="11" t="s">
        <v>46</v>
      </c>
      <c r="G266" s="1" t="n">
        <v>14.35</v>
      </c>
      <c r="H266" s="1" t="n">
        <v>1322</v>
      </c>
      <c r="I266" s="11" t="n">
        <f aca="false">(G266+10) / (H266/1000)</f>
        <v>18.4190620272315</v>
      </c>
      <c r="J266" s="11" t="n">
        <v>5.8</v>
      </c>
      <c r="K266" s="11" t="s">
        <v>102</v>
      </c>
      <c r="L266" s="11" t="s">
        <v>89</v>
      </c>
      <c r="M266" s="11" t="s">
        <v>482</v>
      </c>
      <c r="N266" s="11" t="s">
        <v>77</v>
      </c>
      <c r="O266" s="11" t="s">
        <v>77</v>
      </c>
      <c r="P266" s="11" t="s">
        <v>483</v>
      </c>
      <c r="Q266" s="11" t="s">
        <v>244</v>
      </c>
      <c r="R266" s="11" t="n">
        <v>3</v>
      </c>
      <c r="S266" s="11" t="str">
        <f aca="false">IF(R266&gt;=2,"&gt; 2","&lt; 2")</f>
        <v>&gt; 2</v>
      </c>
      <c r="T266" s="16" t="n">
        <v>38200</v>
      </c>
      <c r="U266" s="29" t="n">
        <v>1.58</v>
      </c>
      <c r="V266" s="11" t="s">
        <v>106</v>
      </c>
      <c r="W266" s="11" t="n">
        <f aca="false">R266 *U266</f>
        <v>4.74</v>
      </c>
      <c r="X266" s="2" t="n">
        <v>5.38</v>
      </c>
      <c r="Y266" s="2" t="n">
        <v>0.41</v>
      </c>
      <c r="Z266" s="13" t="n">
        <f aca="false">Y266*SQRT(AA266)</f>
        <v>0.71014083110324</v>
      </c>
      <c r="AA266" s="11" t="n">
        <v>3</v>
      </c>
      <c r="AB266" s="2" t="n">
        <v>5.07</v>
      </c>
      <c r="AC266" s="2" t="n">
        <v>0.46</v>
      </c>
      <c r="AD266" s="13" t="n">
        <f aca="false">AC266*SQRT(AE266)</f>
        <v>0.796743371481683</v>
      </c>
      <c r="AE266" s="11" t="n">
        <v>3</v>
      </c>
      <c r="AF266" s="11" t="n">
        <f aca="false">LN(AB266/X266)</f>
        <v>-0.0593475565706012</v>
      </c>
      <c r="AG266" s="11" t="n">
        <f aca="false">((AD266)^2/((AB266)^2 * AE266)) + ((Z266)^2/((X266)^2 * AA266))</f>
        <v>0.0140395799909663</v>
      </c>
      <c r="AH266" s="11" t="n">
        <f aca="false">1/AG266</f>
        <v>71.2272019991656</v>
      </c>
      <c r="AI266" s="11" t="n">
        <f aca="false">AH266/19</f>
        <v>3.74880010521924</v>
      </c>
      <c r="AJ266" s="11" t="n">
        <f aca="false">AI266*AF266</f>
        <v>-0.222482126316375</v>
      </c>
      <c r="AK266" s="11" t="s">
        <v>392</v>
      </c>
      <c r="AL266" s="11" t="s">
        <v>484</v>
      </c>
      <c r="AM266" s="11" t="s">
        <v>376</v>
      </c>
      <c r="AN266" s="11" t="s">
        <v>58</v>
      </c>
      <c r="AO266" s="11" t="s">
        <v>59</v>
      </c>
      <c r="AP266" s="11" t="s">
        <v>485</v>
      </c>
      <c r="AQ266" s="11" t="s">
        <v>486</v>
      </c>
    </row>
    <row r="267" customFormat="false" ht="13.8" hidden="false" customHeight="false" outlineLevel="0" collapsed="false">
      <c r="A267" s="11" t="s">
        <v>480</v>
      </c>
      <c r="B267" s="11" t="n">
        <v>36</v>
      </c>
      <c r="C267" s="11" t="s">
        <v>481</v>
      </c>
      <c r="D267" s="11" t="n">
        <v>2007</v>
      </c>
      <c r="E267" s="11" t="s">
        <v>88</v>
      </c>
      <c r="F267" s="11" t="s">
        <v>46</v>
      </c>
      <c r="G267" s="1" t="n">
        <v>14.35</v>
      </c>
      <c r="H267" s="1" t="n">
        <v>1322</v>
      </c>
      <c r="I267" s="11" t="n">
        <f aca="false">(G267+10) / (H267/1000)</f>
        <v>18.4190620272315</v>
      </c>
      <c r="J267" s="11" t="n">
        <v>5.8</v>
      </c>
      <c r="K267" s="11" t="s">
        <v>102</v>
      </c>
      <c r="L267" s="11" t="s">
        <v>89</v>
      </c>
      <c r="M267" s="11" t="s">
        <v>482</v>
      </c>
      <c r="N267" s="11" t="s">
        <v>77</v>
      </c>
      <c r="O267" s="11" t="s">
        <v>77</v>
      </c>
      <c r="P267" s="11" t="s">
        <v>483</v>
      </c>
      <c r="Q267" s="11" t="s">
        <v>244</v>
      </c>
      <c r="R267" s="11" t="n">
        <v>3</v>
      </c>
      <c r="S267" s="11" t="str">
        <f aca="false">IF(R267&gt;=2,"&gt; 2","&lt; 2")</f>
        <v>&gt; 2</v>
      </c>
      <c r="T267" s="16" t="n">
        <v>38231</v>
      </c>
      <c r="U267" s="29" t="n">
        <v>1.58</v>
      </c>
      <c r="V267" s="11" t="s">
        <v>106</v>
      </c>
      <c r="W267" s="11" t="n">
        <f aca="false">R267 *U267</f>
        <v>4.74</v>
      </c>
      <c r="X267" s="2" t="n">
        <v>3.79</v>
      </c>
      <c r="Y267" s="2" t="n">
        <v>0.46</v>
      </c>
      <c r="Z267" s="13" t="n">
        <f aca="false">Y267*SQRT(AA267)</f>
        <v>0.796743371481683</v>
      </c>
      <c r="AA267" s="11" t="n">
        <v>3</v>
      </c>
      <c r="AB267" s="2" t="n">
        <v>3.43</v>
      </c>
      <c r="AC267" s="2" t="n">
        <v>0.3</v>
      </c>
      <c r="AD267" s="13" t="n">
        <f aca="false">AC267*SQRT(AE267)</f>
        <v>0.519615242270663</v>
      </c>
      <c r="AE267" s="11" t="n">
        <v>3</v>
      </c>
      <c r="AF267" s="11" t="n">
        <f aca="false">LN(AB267/X267)</f>
        <v>-0.0998057579164864</v>
      </c>
      <c r="AG267" s="11" t="n">
        <f aca="false">((AD267)^2/((AB267)^2 * AE267)) + ((Z267)^2/((X267)^2 * AA267))</f>
        <v>0.0223810438469095</v>
      </c>
      <c r="AH267" s="11" t="n">
        <f aca="false">1/AG267</f>
        <v>44.6806684639102</v>
      </c>
      <c r="AI267" s="11" t="n">
        <f aca="false">AH267/19</f>
        <v>2.35161412967948</v>
      </c>
      <c r="AJ267" s="11" t="n">
        <f aca="false">AI267*AF267</f>
        <v>-0.234704630539779</v>
      </c>
      <c r="AK267" s="11" t="s">
        <v>392</v>
      </c>
      <c r="AL267" s="11" t="s">
        <v>484</v>
      </c>
      <c r="AM267" s="11" t="s">
        <v>376</v>
      </c>
      <c r="AN267" s="11" t="s">
        <v>58</v>
      </c>
      <c r="AO267" s="11" t="s">
        <v>59</v>
      </c>
      <c r="AP267" s="11" t="s">
        <v>485</v>
      </c>
      <c r="AQ267" s="11" t="s">
        <v>486</v>
      </c>
    </row>
    <row r="268" customFormat="false" ht="13.8" hidden="false" customHeight="false" outlineLevel="0" collapsed="false">
      <c r="A268" s="11" t="s">
        <v>480</v>
      </c>
      <c r="B268" s="11" t="n">
        <v>36</v>
      </c>
      <c r="C268" s="11" t="s">
        <v>481</v>
      </c>
      <c r="D268" s="11" t="n">
        <v>2007</v>
      </c>
      <c r="E268" s="11" t="s">
        <v>88</v>
      </c>
      <c r="F268" s="11" t="s">
        <v>46</v>
      </c>
      <c r="G268" s="1" t="n">
        <v>14.35</v>
      </c>
      <c r="H268" s="1" t="n">
        <v>1322</v>
      </c>
      <c r="I268" s="11" t="n">
        <f aca="false">(G268+10) / (H268/1000)</f>
        <v>18.4190620272315</v>
      </c>
      <c r="J268" s="11" t="n">
        <v>5.8</v>
      </c>
      <c r="K268" s="11" t="s">
        <v>102</v>
      </c>
      <c r="L268" s="11" t="s">
        <v>89</v>
      </c>
      <c r="M268" s="11" t="s">
        <v>482</v>
      </c>
      <c r="N268" s="11" t="s">
        <v>77</v>
      </c>
      <c r="O268" s="11" t="s">
        <v>77</v>
      </c>
      <c r="P268" s="11" t="s">
        <v>483</v>
      </c>
      <c r="Q268" s="11" t="s">
        <v>244</v>
      </c>
      <c r="R268" s="11" t="n">
        <v>3</v>
      </c>
      <c r="S268" s="11" t="str">
        <f aca="false">IF(R268&gt;=2,"&gt; 2","&lt; 2")</f>
        <v>&gt; 2</v>
      </c>
      <c r="T268" s="16" t="n">
        <v>38261</v>
      </c>
      <c r="U268" s="29" t="n">
        <v>1.58</v>
      </c>
      <c r="V268" s="11" t="s">
        <v>106</v>
      </c>
      <c r="W268" s="11" t="n">
        <f aca="false">R268 *U268</f>
        <v>4.74</v>
      </c>
      <c r="X268" s="2" t="n">
        <v>3.69</v>
      </c>
      <c r="Y268" s="2" t="n">
        <v>0.2</v>
      </c>
      <c r="Z268" s="13" t="n">
        <f aca="false">Y268*SQRT(AA268)</f>
        <v>0.346410161513776</v>
      </c>
      <c r="AA268" s="11" t="n">
        <v>3</v>
      </c>
      <c r="AB268" s="2" t="n">
        <v>4.25</v>
      </c>
      <c r="AC268" s="2" t="n">
        <v>0.4</v>
      </c>
      <c r="AD268" s="13" t="n">
        <f aca="false">AC268*SQRT(AE268)</f>
        <v>0.692820323027551</v>
      </c>
      <c r="AE268" s="11" t="n">
        <v>3</v>
      </c>
      <c r="AF268" s="11" t="n">
        <f aca="false">LN(AB268/X268)</f>
        <v>0.14129252488389</v>
      </c>
      <c r="AG268" s="11" t="n">
        <f aca="false">((AD268)^2/((AB268)^2 * AE268)) + ((Z268)^2/((X268)^2 * AA268))</f>
        <v>0.0117958302415706</v>
      </c>
      <c r="AH268" s="11" t="n">
        <f aca="false">1/AG268</f>
        <v>84.775719853599</v>
      </c>
      <c r="AI268" s="11" t="n">
        <f aca="false">AH268/19</f>
        <v>4.46187999229468</v>
      </c>
      <c r="AJ268" s="11" t="n">
        <f aca="false">AI268*AF268</f>
        <v>0.630430289840227</v>
      </c>
      <c r="AK268" s="11" t="s">
        <v>392</v>
      </c>
      <c r="AL268" s="11" t="s">
        <v>484</v>
      </c>
      <c r="AM268" s="11" t="s">
        <v>376</v>
      </c>
      <c r="AN268" s="11" t="s">
        <v>58</v>
      </c>
      <c r="AO268" s="11" t="s">
        <v>59</v>
      </c>
      <c r="AP268" s="11" t="s">
        <v>485</v>
      </c>
      <c r="AQ268" s="11" t="s">
        <v>486</v>
      </c>
    </row>
    <row r="269" customFormat="false" ht="13.8" hidden="false" customHeight="false" outlineLevel="0" collapsed="false">
      <c r="A269" s="11" t="s">
        <v>480</v>
      </c>
      <c r="B269" s="11" t="n">
        <v>36</v>
      </c>
      <c r="C269" s="11" t="s">
        <v>481</v>
      </c>
      <c r="D269" s="11" t="n">
        <v>2007</v>
      </c>
      <c r="E269" s="11" t="s">
        <v>88</v>
      </c>
      <c r="F269" s="11" t="s">
        <v>46</v>
      </c>
      <c r="G269" s="1" t="n">
        <v>14.35</v>
      </c>
      <c r="H269" s="1" t="n">
        <v>1322</v>
      </c>
      <c r="I269" s="11" t="n">
        <f aca="false">(G269+10) / (H269/1000)</f>
        <v>18.4190620272315</v>
      </c>
      <c r="J269" s="11" t="n">
        <v>5.8</v>
      </c>
      <c r="K269" s="11" t="s">
        <v>102</v>
      </c>
      <c r="L269" s="11" t="s">
        <v>89</v>
      </c>
      <c r="M269" s="11" t="s">
        <v>482</v>
      </c>
      <c r="N269" s="11" t="s">
        <v>77</v>
      </c>
      <c r="O269" s="11" t="s">
        <v>77</v>
      </c>
      <c r="P269" s="11" t="s">
        <v>483</v>
      </c>
      <c r="Q269" s="11" t="s">
        <v>244</v>
      </c>
      <c r="R269" s="11" t="n">
        <v>3</v>
      </c>
      <c r="S269" s="11" t="str">
        <f aca="false">IF(R269&gt;=2,"&gt; 2","&lt; 2")</f>
        <v>&gt; 2</v>
      </c>
      <c r="T269" s="16" t="n">
        <v>38292</v>
      </c>
      <c r="U269" s="29" t="n">
        <v>1.58</v>
      </c>
      <c r="V269" s="11" t="s">
        <v>106</v>
      </c>
      <c r="W269" s="11" t="n">
        <f aca="false">R269 *U269</f>
        <v>4.74</v>
      </c>
      <c r="X269" s="2" t="n">
        <v>1.81</v>
      </c>
      <c r="Y269" s="2" t="n">
        <v>0.17</v>
      </c>
      <c r="Z269" s="13" t="n">
        <f aca="false">Y269*SQRT(AA269)</f>
        <v>0.294448637286709</v>
      </c>
      <c r="AA269" s="11" t="n">
        <v>3</v>
      </c>
      <c r="AB269" s="2" t="n">
        <v>1.96</v>
      </c>
      <c r="AC269" s="2" t="n">
        <v>0.16</v>
      </c>
      <c r="AD269" s="13" t="n">
        <f aca="false">AC269*SQRT(AE269)</f>
        <v>0.277128129211021</v>
      </c>
      <c r="AE269" s="11" t="n">
        <v>3</v>
      </c>
      <c r="AF269" s="11" t="n">
        <f aca="false">LN(AB269/X269)</f>
        <v>0.0796176279646914</v>
      </c>
      <c r="AG269" s="11" t="n">
        <f aca="false">((AD269)^2/((AB269)^2 * AE269)) + ((Z269)^2/((X269)^2 * AA269))</f>
        <v>0.0154853545920735</v>
      </c>
      <c r="AH269" s="11" t="n">
        <f aca="false">1/AG269</f>
        <v>64.5771457188246</v>
      </c>
      <c r="AI269" s="11" t="n">
        <f aca="false">AH269/19</f>
        <v>3.39879714309603</v>
      </c>
      <c r="AJ269" s="11" t="n">
        <f aca="false">AI269*AF269</f>
        <v>0.270604166466476</v>
      </c>
      <c r="AK269" s="11" t="s">
        <v>392</v>
      </c>
      <c r="AL269" s="11" t="s">
        <v>484</v>
      </c>
      <c r="AM269" s="11" t="s">
        <v>376</v>
      </c>
      <c r="AN269" s="11" t="s">
        <v>58</v>
      </c>
      <c r="AO269" s="11" t="s">
        <v>59</v>
      </c>
      <c r="AP269" s="11" t="s">
        <v>485</v>
      </c>
      <c r="AQ269" s="11" t="s">
        <v>486</v>
      </c>
    </row>
    <row r="270" customFormat="false" ht="13.8" hidden="false" customHeight="false" outlineLevel="0" collapsed="false">
      <c r="A270" s="11" t="s">
        <v>480</v>
      </c>
      <c r="B270" s="11" t="n">
        <v>36</v>
      </c>
      <c r="C270" s="11" t="s">
        <v>481</v>
      </c>
      <c r="D270" s="11" t="n">
        <v>2007</v>
      </c>
      <c r="E270" s="11" t="s">
        <v>88</v>
      </c>
      <c r="F270" s="11" t="s">
        <v>46</v>
      </c>
      <c r="G270" s="1" t="n">
        <v>14.35</v>
      </c>
      <c r="H270" s="1" t="n">
        <v>1322</v>
      </c>
      <c r="I270" s="11" t="n">
        <f aca="false">(G270+10) / (H270/1000)</f>
        <v>18.4190620272315</v>
      </c>
      <c r="J270" s="11" t="n">
        <v>5.8</v>
      </c>
      <c r="K270" s="11" t="s">
        <v>102</v>
      </c>
      <c r="L270" s="11" t="s">
        <v>89</v>
      </c>
      <c r="M270" s="11" t="s">
        <v>482</v>
      </c>
      <c r="N270" s="11" t="s">
        <v>77</v>
      </c>
      <c r="O270" s="11" t="s">
        <v>77</v>
      </c>
      <c r="P270" s="11" t="s">
        <v>483</v>
      </c>
      <c r="Q270" s="11" t="s">
        <v>244</v>
      </c>
      <c r="R270" s="11" t="n">
        <v>3</v>
      </c>
      <c r="S270" s="11" t="str">
        <f aca="false">IF(R270&gt;=2,"&gt; 2","&lt; 2")</f>
        <v>&gt; 2</v>
      </c>
      <c r="T270" s="16" t="n">
        <v>38322</v>
      </c>
      <c r="U270" s="29" t="n">
        <v>1.58</v>
      </c>
      <c r="V270" s="11" t="s">
        <v>106</v>
      </c>
      <c r="W270" s="11" t="n">
        <f aca="false">R270 *U270</f>
        <v>4.74</v>
      </c>
      <c r="X270" s="2" t="n">
        <v>1.1</v>
      </c>
      <c r="Y270" s="2" t="n">
        <v>0.0999999999999999</v>
      </c>
      <c r="Z270" s="13" t="n">
        <f aca="false">Y270*SQRT(AA270)</f>
        <v>0.173205080756887</v>
      </c>
      <c r="AA270" s="11" t="n">
        <v>3</v>
      </c>
      <c r="AB270" s="2" t="n">
        <v>1.12</v>
      </c>
      <c r="AC270" s="2" t="n">
        <v>0.0999999999999999</v>
      </c>
      <c r="AD270" s="13" t="n">
        <f aca="false">AC270*SQRT(AE270)</f>
        <v>0.173205080756887</v>
      </c>
      <c r="AE270" s="11" t="n">
        <v>3</v>
      </c>
      <c r="AF270" s="11" t="n">
        <f aca="false">LN(AB270/X270)</f>
        <v>0.0180185055026784</v>
      </c>
      <c r="AG270" s="11" t="n">
        <f aca="false">((AD270)^2/((AB270)^2 * AE270)) + ((Z270)^2/((X270)^2 * AA270))</f>
        <v>0.0162364015854275</v>
      </c>
      <c r="AH270" s="11" t="n">
        <f aca="false">1/AG270</f>
        <v>61.5900016231134</v>
      </c>
      <c r="AI270" s="11" t="n">
        <f aca="false">AH270/19</f>
        <v>3.24157903279544</v>
      </c>
      <c r="AJ270" s="11" t="n">
        <f aca="false">AI270*AF270</f>
        <v>0.0584084096397916</v>
      </c>
      <c r="AK270" s="11" t="s">
        <v>392</v>
      </c>
      <c r="AL270" s="11" t="s">
        <v>484</v>
      </c>
      <c r="AM270" s="11" t="s">
        <v>376</v>
      </c>
      <c r="AN270" s="11" t="s">
        <v>58</v>
      </c>
      <c r="AO270" s="11" t="s">
        <v>59</v>
      </c>
      <c r="AP270" s="11" t="s">
        <v>485</v>
      </c>
      <c r="AQ270" s="11" t="s">
        <v>486</v>
      </c>
    </row>
    <row r="271" customFormat="false" ht="13.8" hidden="false" customHeight="false" outlineLevel="0" collapsed="false">
      <c r="A271" s="11" t="s">
        <v>303</v>
      </c>
      <c r="B271" s="11" t="n">
        <v>37</v>
      </c>
      <c r="C271" s="11" t="s">
        <v>304</v>
      </c>
      <c r="D271" s="11" t="n">
        <v>2016</v>
      </c>
      <c r="E271" s="11" t="s">
        <v>305</v>
      </c>
      <c r="F271" s="11" t="s">
        <v>46</v>
      </c>
      <c r="G271" s="1" t="n">
        <v>1.34</v>
      </c>
      <c r="H271" s="1" t="n">
        <v>408.45</v>
      </c>
      <c r="I271" s="11" t="n">
        <f aca="false">(G271+10) / (H271/1000)</f>
        <v>27.7634961439589</v>
      </c>
      <c r="J271" s="11" t="n">
        <v>7.7</v>
      </c>
      <c r="K271" s="11" t="s">
        <v>74</v>
      </c>
      <c r="L271" s="11" t="s">
        <v>89</v>
      </c>
      <c r="M271" s="11" t="s">
        <v>306</v>
      </c>
      <c r="N271" s="11" t="s">
        <v>77</v>
      </c>
      <c r="O271" s="11" t="s">
        <v>77</v>
      </c>
      <c r="P271" s="11" t="s">
        <v>91</v>
      </c>
      <c r="Q271" s="11" t="s">
        <v>244</v>
      </c>
      <c r="R271" s="11" t="n">
        <v>1.03</v>
      </c>
      <c r="S271" s="11" t="str">
        <f aca="false">IF(R271&gt;=2,"&gt; 2","&lt; 2")</f>
        <v>&lt; 2</v>
      </c>
      <c r="T271" s="11" t="n">
        <v>2011</v>
      </c>
      <c r="U271" s="29" t="n">
        <v>3</v>
      </c>
      <c r="V271" s="11" t="s">
        <v>106</v>
      </c>
      <c r="W271" s="11" t="n">
        <f aca="false">R271 *U271</f>
        <v>3.09</v>
      </c>
      <c r="X271" s="2" t="n">
        <v>3.59</v>
      </c>
      <c r="Y271" s="2" t="n">
        <v>0.2</v>
      </c>
      <c r="Z271" s="13" t="n">
        <f aca="false">Y271*SQRT(AA271)</f>
        <v>0.489897948556636</v>
      </c>
      <c r="AA271" s="11" t="n">
        <v>6</v>
      </c>
      <c r="AB271" s="2" t="n">
        <v>3.59</v>
      </c>
      <c r="AC271" s="2" t="n">
        <v>0.12</v>
      </c>
      <c r="AD271" s="13" t="n">
        <f aca="false">AC271*SQRT(AE271)</f>
        <v>0.293938769133982</v>
      </c>
      <c r="AE271" s="11" t="n">
        <v>6</v>
      </c>
      <c r="AF271" s="11" t="n">
        <f aca="false">LN(AB271/X271)</f>
        <v>0</v>
      </c>
      <c r="AG271" s="11" t="n">
        <f aca="false">((AD271)^2/((AB271)^2 * AE271)) + ((Z271)^2/((X271)^2 * AA271))</f>
        <v>0.00422094800630039</v>
      </c>
      <c r="AH271" s="11" t="n">
        <f aca="false">1/AG271</f>
        <v>236.913602941176</v>
      </c>
      <c r="AI271" s="11" t="n">
        <f aca="false">AH271/3</f>
        <v>78.9712009803921</v>
      </c>
      <c r="AJ271" s="11" t="n">
        <f aca="false">AI271*AF271</f>
        <v>0</v>
      </c>
      <c r="AK271" s="11" t="s">
        <v>392</v>
      </c>
      <c r="AL271" s="11" t="s">
        <v>487</v>
      </c>
      <c r="AM271" s="11" t="s">
        <v>376</v>
      </c>
      <c r="AN271" s="11" t="s">
        <v>58</v>
      </c>
      <c r="AO271" s="11" t="s">
        <v>59</v>
      </c>
      <c r="AP271" s="11" t="s">
        <v>327</v>
      </c>
      <c r="AQ271" s="11" t="s">
        <v>210</v>
      </c>
    </row>
    <row r="272" customFormat="false" ht="13.8" hidden="false" customHeight="false" outlineLevel="0" collapsed="false">
      <c r="A272" s="11" t="s">
        <v>303</v>
      </c>
      <c r="B272" s="11" t="n">
        <v>37</v>
      </c>
      <c r="C272" s="11" t="s">
        <v>304</v>
      </c>
      <c r="D272" s="11" t="n">
        <v>2016</v>
      </c>
      <c r="E272" s="11" t="s">
        <v>305</v>
      </c>
      <c r="F272" s="11" t="s">
        <v>46</v>
      </c>
      <c r="G272" s="1" t="n">
        <v>1.34</v>
      </c>
      <c r="H272" s="1" t="n">
        <v>408.45</v>
      </c>
      <c r="I272" s="11" t="n">
        <f aca="false">(G272+10) / (H272/1000)</f>
        <v>27.7634961439589</v>
      </c>
      <c r="J272" s="11" t="n">
        <v>7.7</v>
      </c>
      <c r="K272" s="11" t="s">
        <v>74</v>
      </c>
      <c r="L272" s="11" t="s">
        <v>89</v>
      </c>
      <c r="M272" s="11" t="s">
        <v>306</v>
      </c>
      <c r="N272" s="11" t="s">
        <v>77</v>
      </c>
      <c r="O272" s="11" t="s">
        <v>77</v>
      </c>
      <c r="P272" s="11" t="s">
        <v>91</v>
      </c>
      <c r="Q272" s="11" t="s">
        <v>244</v>
      </c>
      <c r="R272" s="11" t="n">
        <v>1.03</v>
      </c>
      <c r="S272" s="11" t="str">
        <f aca="false">IF(R272&gt;=2,"&gt; 2","&lt; 2")</f>
        <v>&lt; 2</v>
      </c>
      <c r="T272" s="11" t="n">
        <v>2012</v>
      </c>
      <c r="U272" s="29" t="n">
        <v>3</v>
      </c>
      <c r="V272" s="11" t="s">
        <v>106</v>
      </c>
      <c r="W272" s="11" t="n">
        <f aca="false">R272 *U272</f>
        <v>3.09</v>
      </c>
      <c r="X272" s="2" t="n">
        <v>4.57</v>
      </c>
      <c r="Y272" s="2" t="n">
        <v>0.14</v>
      </c>
      <c r="Z272" s="13" t="n">
        <f aca="false">Y272*SQRT(AA272)</f>
        <v>0.342928563989644</v>
      </c>
      <c r="AA272" s="11" t="n">
        <v>6</v>
      </c>
      <c r="AB272" s="2" t="n">
        <v>4.6</v>
      </c>
      <c r="AC272" s="2" t="n">
        <v>0.17</v>
      </c>
      <c r="AD272" s="13" t="n">
        <f aca="false">AC272*SQRT(AE272)</f>
        <v>0.41641325627314</v>
      </c>
      <c r="AE272" s="11" t="n">
        <v>6</v>
      </c>
      <c r="AF272" s="11" t="n">
        <f aca="false">LN(AB272/X272)</f>
        <v>0.00654309858893589</v>
      </c>
      <c r="AG272" s="11" t="n">
        <f aca="false">((AD272)^2/((AB272)^2 * AE272)) + ((Z272)^2/((X272)^2 * AA272))</f>
        <v>0.00230426158058262</v>
      </c>
      <c r="AH272" s="11" t="n">
        <f aca="false">1/AG272</f>
        <v>433.978506792252</v>
      </c>
      <c r="AI272" s="11" t="n">
        <f aca="false">AH272/3</f>
        <v>144.659502264084</v>
      </c>
      <c r="AJ272" s="11" t="n">
        <f aca="false">AI272*AF272</f>
        <v>0.946521385140296</v>
      </c>
      <c r="AK272" s="11" t="s">
        <v>392</v>
      </c>
      <c r="AL272" s="11" t="s">
        <v>487</v>
      </c>
      <c r="AM272" s="11" t="s">
        <v>376</v>
      </c>
      <c r="AN272" s="11" t="s">
        <v>58</v>
      </c>
      <c r="AO272" s="11" t="s">
        <v>59</v>
      </c>
      <c r="AP272" s="11" t="s">
        <v>327</v>
      </c>
      <c r="AQ272" s="11" t="s">
        <v>210</v>
      </c>
    </row>
    <row r="273" customFormat="false" ht="13.8" hidden="false" customHeight="false" outlineLevel="0" collapsed="false">
      <c r="A273" s="11" t="s">
        <v>303</v>
      </c>
      <c r="B273" s="11" t="n">
        <v>37</v>
      </c>
      <c r="C273" s="11" t="s">
        <v>304</v>
      </c>
      <c r="D273" s="11" t="n">
        <v>2016</v>
      </c>
      <c r="E273" s="11" t="s">
        <v>305</v>
      </c>
      <c r="F273" s="11" t="s">
        <v>46</v>
      </c>
      <c r="G273" s="1" t="n">
        <v>1.34</v>
      </c>
      <c r="H273" s="1" t="n">
        <v>408.45</v>
      </c>
      <c r="I273" s="11" t="n">
        <f aca="false">(G273+10) / (H273/1000)</f>
        <v>27.7634961439589</v>
      </c>
      <c r="J273" s="11" t="n">
        <v>7.7</v>
      </c>
      <c r="K273" s="11" t="s">
        <v>74</v>
      </c>
      <c r="L273" s="11" t="s">
        <v>89</v>
      </c>
      <c r="M273" s="11" t="s">
        <v>306</v>
      </c>
      <c r="N273" s="11" t="s">
        <v>77</v>
      </c>
      <c r="O273" s="11" t="s">
        <v>77</v>
      </c>
      <c r="P273" s="11" t="s">
        <v>91</v>
      </c>
      <c r="Q273" s="11" t="s">
        <v>244</v>
      </c>
      <c r="R273" s="11" t="n">
        <v>1.03</v>
      </c>
      <c r="S273" s="11" t="str">
        <f aca="false">IF(R273&gt;=2,"&gt; 2","&lt; 2")</f>
        <v>&lt; 2</v>
      </c>
      <c r="T273" s="11" t="n">
        <v>2013</v>
      </c>
      <c r="U273" s="29" t="n">
        <v>3</v>
      </c>
      <c r="V273" s="11" t="s">
        <v>106</v>
      </c>
      <c r="W273" s="11" t="n">
        <f aca="false">R273 *U273</f>
        <v>3.09</v>
      </c>
      <c r="X273" s="2" t="n">
        <v>4.08</v>
      </c>
      <c r="Y273" s="2" t="n">
        <v>0.18</v>
      </c>
      <c r="Z273" s="13" t="n">
        <f aca="false">Y273*SQRT(AA273)</f>
        <v>0.440908153700971</v>
      </c>
      <c r="AA273" s="11" t="n">
        <v>6</v>
      </c>
      <c r="AB273" s="2" t="n">
        <v>3.77</v>
      </c>
      <c r="AC273" s="2" t="n">
        <v>0.11</v>
      </c>
      <c r="AD273" s="13" t="n">
        <f aca="false">AC273*SQRT(AE273)</f>
        <v>0.269443871706149</v>
      </c>
      <c r="AE273" s="11" t="n">
        <v>6</v>
      </c>
      <c r="AF273" s="11" t="n">
        <f aca="false">LN(AB273/X273)</f>
        <v>-0.079021986956151</v>
      </c>
      <c r="AG273" s="11" t="n">
        <f aca="false">((AD273)^2/((AB273)^2 * AE273)) + ((Z273)^2/((X273)^2 * AA273))</f>
        <v>0.00279770605829817</v>
      </c>
      <c r="AH273" s="11" t="n">
        <f aca="false">1/AG273</f>
        <v>357.435691656719</v>
      </c>
      <c r="AI273" s="11" t="n">
        <f aca="false">AH273/3</f>
        <v>119.14523055224</v>
      </c>
      <c r="AJ273" s="11" t="n">
        <f aca="false">AI273*AF273</f>
        <v>-9.41509285458671</v>
      </c>
      <c r="AK273" s="11" t="s">
        <v>392</v>
      </c>
      <c r="AL273" s="11" t="s">
        <v>487</v>
      </c>
      <c r="AM273" s="11" t="s">
        <v>376</v>
      </c>
      <c r="AN273" s="11" t="s">
        <v>58</v>
      </c>
      <c r="AO273" s="11" t="s">
        <v>59</v>
      </c>
      <c r="AP273" s="11" t="s">
        <v>327</v>
      </c>
      <c r="AQ273" s="11" t="s">
        <v>210</v>
      </c>
    </row>
    <row r="274" customFormat="false" ht="13.8" hidden="false" customHeight="false" outlineLevel="0" collapsed="false">
      <c r="A274" s="11" t="s">
        <v>303</v>
      </c>
      <c r="B274" s="11" t="n">
        <v>37</v>
      </c>
      <c r="C274" s="11" t="s">
        <v>304</v>
      </c>
      <c r="D274" s="11" t="n">
        <v>2016</v>
      </c>
      <c r="E274" s="11" t="s">
        <v>305</v>
      </c>
      <c r="F274" s="11" t="s">
        <v>46</v>
      </c>
      <c r="G274" s="1" t="n">
        <v>1.34</v>
      </c>
      <c r="H274" s="1" t="n">
        <v>408.45</v>
      </c>
      <c r="I274" s="11" t="n">
        <f aca="false">(G274+10) / (H274/1000)</f>
        <v>27.7634961439589</v>
      </c>
      <c r="J274" s="11" t="n">
        <v>7.7</v>
      </c>
      <c r="K274" s="11" t="s">
        <v>74</v>
      </c>
      <c r="L274" s="11" t="s">
        <v>89</v>
      </c>
      <c r="M274" s="11" t="s">
        <v>306</v>
      </c>
      <c r="N274" s="11" t="s">
        <v>77</v>
      </c>
      <c r="O274" s="11" t="s">
        <v>77</v>
      </c>
      <c r="P274" s="11" t="s">
        <v>91</v>
      </c>
      <c r="Q274" s="11" t="s">
        <v>244</v>
      </c>
      <c r="R274" s="11" t="n">
        <v>1.03</v>
      </c>
      <c r="S274" s="11" t="str">
        <f aca="false">IF(R274&gt;=2,"&gt; 2","&lt; 2")</f>
        <v>&lt; 2</v>
      </c>
      <c r="T274" s="11" t="n">
        <v>2012</v>
      </c>
      <c r="U274" s="29" t="n">
        <v>3</v>
      </c>
      <c r="V274" s="11" t="s">
        <v>106</v>
      </c>
      <c r="W274" s="11" t="n">
        <f aca="false">R274 *U274</f>
        <v>3.09</v>
      </c>
      <c r="X274" s="2" t="n">
        <v>2.82</v>
      </c>
      <c r="Y274" s="2" t="n">
        <v>0.0600000000000001</v>
      </c>
      <c r="Z274" s="13" t="n">
        <f aca="false">Y274*SQRT(AA274)</f>
        <v>0.146969384566991</v>
      </c>
      <c r="AA274" s="11" t="n">
        <v>6</v>
      </c>
      <c r="AB274" s="2" t="n">
        <v>2.6</v>
      </c>
      <c r="AC274" s="2" t="n">
        <v>0.0899999999999999</v>
      </c>
      <c r="AD274" s="13" t="n">
        <f aca="false">AC274*SQRT(AE274)</f>
        <v>0.220454076850486</v>
      </c>
      <c r="AE274" s="11" t="n">
        <v>6</v>
      </c>
      <c r="AF274" s="11" t="n">
        <f aca="false">LN(AB274/X274)</f>
        <v>-0.0812254399225857</v>
      </c>
      <c r="AG274" s="11" t="n">
        <f aca="false">((AD274)^2/((AB274)^2 * AE274)) + ((Z274)^2/((X274)^2 * AA274))</f>
        <v>0.00165091837855357</v>
      </c>
      <c r="AH274" s="11" t="n">
        <f aca="false">1/AG274</f>
        <v>605.723464582263</v>
      </c>
      <c r="AI274" s="11" t="n">
        <f aca="false">AH274/2</f>
        <v>302.861732291131</v>
      </c>
      <c r="AJ274" s="11" t="n">
        <f aca="false">AI274*AF274</f>
        <v>-24.6000774410635</v>
      </c>
      <c r="AK274" s="11" t="s">
        <v>392</v>
      </c>
      <c r="AL274" s="11" t="s">
        <v>487</v>
      </c>
      <c r="AM274" s="11" t="s">
        <v>390</v>
      </c>
      <c r="AN274" s="11" t="s">
        <v>58</v>
      </c>
      <c r="AO274" s="11" t="s">
        <v>59</v>
      </c>
      <c r="AP274" s="11" t="s">
        <v>327</v>
      </c>
      <c r="AQ274" s="11" t="s">
        <v>210</v>
      </c>
    </row>
    <row r="275" customFormat="false" ht="13.8" hidden="false" customHeight="false" outlineLevel="0" collapsed="false">
      <c r="A275" s="11" t="s">
        <v>303</v>
      </c>
      <c r="B275" s="11" t="n">
        <v>37</v>
      </c>
      <c r="C275" s="11" t="s">
        <v>304</v>
      </c>
      <c r="D275" s="11" t="n">
        <v>2016</v>
      </c>
      <c r="E275" s="11" t="s">
        <v>305</v>
      </c>
      <c r="F275" s="11" t="s">
        <v>46</v>
      </c>
      <c r="G275" s="1" t="n">
        <v>1.34</v>
      </c>
      <c r="H275" s="1" t="n">
        <v>408.45</v>
      </c>
      <c r="I275" s="11" t="n">
        <f aca="false">(G275+10) / (H275/1000)</f>
        <v>27.7634961439589</v>
      </c>
      <c r="J275" s="11" t="n">
        <v>7.7</v>
      </c>
      <c r="K275" s="11" t="s">
        <v>74</v>
      </c>
      <c r="L275" s="11" t="s">
        <v>89</v>
      </c>
      <c r="M275" s="11" t="s">
        <v>306</v>
      </c>
      <c r="N275" s="11" t="s">
        <v>77</v>
      </c>
      <c r="O275" s="11" t="s">
        <v>77</v>
      </c>
      <c r="P275" s="11" t="s">
        <v>91</v>
      </c>
      <c r="Q275" s="11" t="s">
        <v>244</v>
      </c>
      <c r="R275" s="11" t="n">
        <v>1.03</v>
      </c>
      <c r="S275" s="11" t="str">
        <f aca="false">IF(R275&gt;=2,"&gt; 2","&lt; 2")</f>
        <v>&lt; 2</v>
      </c>
      <c r="T275" s="11" t="n">
        <v>2013</v>
      </c>
      <c r="U275" s="29" t="n">
        <v>3</v>
      </c>
      <c r="V275" s="11" t="s">
        <v>106</v>
      </c>
      <c r="W275" s="11" t="n">
        <f aca="false">R275 *U275</f>
        <v>3.09</v>
      </c>
      <c r="X275" s="2" t="n">
        <v>2.51</v>
      </c>
      <c r="Y275" s="2" t="n">
        <v>0.0700000000000003</v>
      </c>
      <c r="Z275" s="13" t="n">
        <f aca="false">Y275*SQRT(AA275)</f>
        <v>0.171464281994823</v>
      </c>
      <c r="AA275" s="11" t="n">
        <v>6</v>
      </c>
      <c r="AB275" s="2" t="n">
        <v>2.25</v>
      </c>
      <c r="AC275" s="2" t="n">
        <v>0.0499999999999998</v>
      </c>
      <c r="AD275" s="13" t="n">
        <f aca="false">AC275*SQRT(AE275)</f>
        <v>0.122474487139158</v>
      </c>
      <c r="AE275" s="11" t="n">
        <v>6</v>
      </c>
      <c r="AF275" s="11" t="n">
        <f aca="false">LN(AB275/X275)</f>
        <v>-0.109352536927364</v>
      </c>
      <c r="AG275" s="11" t="n">
        <f aca="false">((AD275)^2/((AB275)^2 * AE275)) + ((Z275)^2/((X275)^2 * AA275))</f>
        <v>0.00127159259278856</v>
      </c>
      <c r="AH275" s="11" t="n">
        <f aca="false">1/AG275</f>
        <v>786.415401970087</v>
      </c>
      <c r="AI275" s="11" t="n">
        <f aca="false">AH275/2</f>
        <v>393.207700985043</v>
      </c>
      <c r="AJ275" s="11" t="n">
        <f aca="false">AI275*AF275</f>
        <v>-42.9982596420908</v>
      </c>
      <c r="AK275" s="11" t="s">
        <v>392</v>
      </c>
      <c r="AL275" s="11" t="s">
        <v>487</v>
      </c>
      <c r="AM275" s="11" t="s">
        <v>390</v>
      </c>
      <c r="AN275" s="11" t="s">
        <v>58</v>
      </c>
      <c r="AO275" s="11" t="s">
        <v>59</v>
      </c>
      <c r="AP275" s="11" t="s">
        <v>327</v>
      </c>
      <c r="AQ275" s="11" t="s">
        <v>210</v>
      </c>
    </row>
    <row r="276" customFormat="false" ht="13.8" hidden="false" customHeight="false" outlineLevel="0" collapsed="false">
      <c r="A276" s="11" t="s">
        <v>488</v>
      </c>
      <c r="B276" s="11" t="n">
        <v>41</v>
      </c>
      <c r="C276" s="11" t="s">
        <v>489</v>
      </c>
      <c r="D276" s="11" t="n">
        <v>2013</v>
      </c>
      <c r="E276" s="11" t="s">
        <v>267</v>
      </c>
      <c r="F276" s="11" t="s">
        <v>46</v>
      </c>
      <c r="G276" s="1" t="n">
        <v>0</v>
      </c>
      <c r="H276" s="1" t="n">
        <v>300</v>
      </c>
      <c r="I276" s="11" t="n">
        <f aca="false">(G276+10) / (H276/1000)</f>
        <v>33.3333333333333</v>
      </c>
      <c r="J276" s="11" t="n">
        <v>8.7</v>
      </c>
      <c r="K276" s="11" t="s">
        <v>74</v>
      </c>
      <c r="L276" s="11" t="s">
        <v>89</v>
      </c>
      <c r="M276" s="11" t="s">
        <v>490</v>
      </c>
      <c r="N276" s="11" t="s">
        <v>77</v>
      </c>
      <c r="O276" s="11" t="s">
        <v>77</v>
      </c>
      <c r="P276" s="11" t="s">
        <v>91</v>
      </c>
      <c r="Q276" s="11" t="s">
        <v>244</v>
      </c>
      <c r="R276" s="11" t="n">
        <v>3.46</v>
      </c>
      <c r="S276" s="11" t="str">
        <f aca="false">IF(R276&gt;=2,"&gt; 2","&lt; 2")</f>
        <v>&gt; 2</v>
      </c>
      <c r="T276" s="16" t="n">
        <v>40695</v>
      </c>
      <c r="U276" s="29" t="n">
        <v>1</v>
      </c>
      <c r="V276" s="11" t="s">
        <v>106</v>
      </c>
      <c r="W276" s="11" t="n">
        <f aca="false">R276 *U276</f>
        <v>3.46</v>
      </c>
      <c r="X276" s="2" t="n">
        <v>0.45</v>
      </c>
      <c r="Y276" s="2" t="n">
        <v>0.05</v>
      </c>
      <c r="Z276" s="13" t="n">
        <f aca="false">Y276*SQRT(AA276)</f>
        <v>0.0866025403784438</v>
      </c>
      <c r="AA276" s="11" t="n">
        <v>3</v>
      </c>
      <c r="AB276" s="2" t="n">
        <v>0.7</v>
      </c>
      <c r="AC276" s="2" t="n">
        <v>0.0600000000000001</v>
      </c>
      <c r="AD276" s="13" t="n">
        <f aca="false">AC276*SQRT(AE276)</f>
        <v>0.103923048454133</v>
      </c>
      <c r="AE276" s="11" t="n">
        <v>3</v>
      </c>
      <c r="AF276" s="11" t="n">
        <f aca="false">LN(AB276/X276)</f>
        <v>0.441832752279039</v>
      </c>
      <c r="AG276" s="11" t="n">
        <f aca="false">((AD276)^2/((AB276)^2 * AE276)) + ((Z276)^2/((X276)^2 * AA276))</f>
        <v>0.0196926177878559</v>
      </c>
      <c r="AH276" s="11" t="n">
        <f aca="false">1/AG276</f>
        <v>50.7804503582395</v>
      </c>
      <c r="AI276" s="11" t="n">
        <f aca="false">AH276/4</f>
        <v>12.6951125895599</v>
      </c>
      <c r="AJ276" s="11" t="n">
        <f aca="false">AI276*AF276</f>
        <v>5.60911653593753</v>
      </c>
      <c r="AK276" s="11" t="s">
        <v>392</v>
      </c>
      <c r="AL276" s="11" t="s">
        <v>491</v>
      </c>
      <c r="AM276" s="11" t="s">
        <v>376</v>
      </c>
      <c r="AN276" s="11" t="s">
        <v>58</v>
      </c>
      <c r="AO276" s="11" t="s">
        <v>141</v>
      </c>
      <c r="AP276" s="11" t="s">
        <v>492</v>
      </c>
      <c r="AQ276" s="11" t="s">
        <v>210</v>
      </c>
    </row>
    <row r="277" customFormat="false" ht="13.8" hidden="false" customHeight="false" outlineLevel="0" collapsed="false">
      <c r="A277" s="11" t="s">
        <v>488</v>
      </c>
      <c r="B277" s="11" t="n">
        <v>41</v>
      </c>
      <c r="C277" s="11" t="s">
        <v>489</v>
      </c>
      <c r="D277" s="11" t="n">
        <v>2013</v>
      </c>
      <c r="E277" s="11" t="s">
        <v>267</v>
      </c>
      <c r="F277" s="11" t="s">
        <v>46</v>
      </c>
      <c r="G277" s="1" t="n">
        <v>0</v>
      </c>
      <c r="H277" s="1" t="n">
        <v>300</v>
      </c>
      <c r="I277" s="11" t="n">
        <f aca="false">(G277+10) / (H277/1000)</f>
        <v>33.3333333333333</v>
      </c>
      <c r="J277" s="11" t="n">
        <v>8.7</v>
      </c>
      <c r="K277" s="11" t="s">
        <v>74</v>
      </c>
      <c r="L277" s="11" t="s">
        <v>89</v>
      </c>
      <c r="M277" s="11" t="s">
        <v>490</v>
      </c>
      <c r="N277" s="11" t="s">
        <v>77</v>
      </c>
      <c r="O277" s="11" t="s">
        <v>77</v>
      </c>
      <c r="P277" s="11" t="s">
        <v>91</v>
      </c>
      <c r="Q277" s="11" t="s">
        <v>244</v>
      </c>
      <c r="R277" s="11" t="n">
        <v>3.46</v>
      </c>
      <c r="S277" s="11" t="str">
        <f aca="false">IF(R277&gt;=2,"&gt; 2","&lt; 2")</f>
        <v>&gt; 2</v>
      </c>
      <c r="T277" s="16" t="n">
        <v>40725</v>
      </c>
      <c r="U277" s="29" t="n">
        <v>1</v>
      </c>
      <c r="V277" s="11" t="s">
        <v>106</v>
      </c>
      <c r="W277" s="11" t="n">
        <f aca="false">R277 *U277</f>
        <v>3.46</v>
      </c>
      <c r="X277" s="2" t="n">
        <v>0.52</v>
      </c>
      <c r="Y277" s="2" t="n">
        <v>0.06</v>
      </c>
      <c r="Z277" s="13" t="n">
        <f aca="false">Y277*SQRT(AA277)</f>
        <v>0.103923048454133</v>
      </c>
      <c r="AA277" s="11" t="n">
        <v>3</v>
      </c>
      <c r="AB277" s="2" t="n">
        <v>1.11</v>
      </c>
      <c r="AC277" s="2" t="n">
        <v>0.0699999999999998</v>
      </c>
      <c r="AD277" s="13" t="n">
        <f aca="false">AC277*SQRT(AE277)</f>
        <v>0.121243556529821</v>
      </c>
      <c r="AE277" s="11" t="n">
        <v>3</v>
      </c>
      <c r="AF277" s="11" t="n">
        <f aca="false">LN(AB277/X277)</f>
        <v>0.758286482730907</v>
      </c>
      <c r="AG277" s="11" t="n">
        <f aca="false">((AD277)^2/((AB277)^2 * AE277)) + ((Z277)^2/((X277)^2 * AA277))</f>
        <v>0.0172905593903514</v>
      </c>
      <c r="AH277" s="11" t="n">
        <f aca="false">1/AG277</f>
        <v>57.8350287821241</v>
      </c>
      <c r="AI277" s="11" t="n">
        <f aca="false">AH277/4</f>
        <v>14.458757195531</v>
      </c>
      <c r="AJ277" s="11" t="n">
        <f aca="false">AI277*AF277</f>
        <v>10.9638801384594</v>
      </c>
      <c r="AK277" s="11" t="s">
        <v>392</v>
      </c>
      <c r="AL277" s="11" t="s">
        <v>491</v>
      </c>
      <c r="AM277" s="11" t="s">
        <v>376</v>
      </c>
      <c r="AN277" s="11" t="s">
        <v>58</v>
      </c>
      <c r="AO277" s="11" t="s">
        <v>141</v>
      </c>
      <c r="AP277" s="11" t="s">
        <v>492</v>
      </c>
      <c r="AQ277" s="11" t="s">
        <v>210</v>
      </c>
    </row>
    <row r="278" customFormat="false" ht="13.8" hidden="false" customHeight="false" outlineLevel="0" collapsed="false">
      <c r="A278" s="11" t="s">
        <v>488</v>
      </c>
      <c r="B278" s="11" t="n">
        <v>41</v>
      </c>
      <c r="C278" s="11" t="s">
        <v>489</v>
      </c>
      <c r="D278" s="11" t="n">
        <v>2013</v>
      </c>
      <c r="E278" s="11" t="s">
        <v>267</v>
      </c>
      <c r="F278" s="11" t="s">
        <v>46</v>
      </c>
      <c r="G278" s="1" t="n">
        <v>0</v>
      </c>
      <c r="H278" s="1" t="n">
        <v>300</v>
      </c>
      <c r="I278" s="11" t="n">
        <f aca="false">(G278+10) / (H278/1000)</f>
        <v>33.3333333333333</v>
      </c>
      <c r="J278" s="11" t="n">
        <v>8.7</v>
      </c>
      <c r="K278" s="11" t="s">
        <v>74</v>
      </c>
      <c r="L278" s="11" t="s">
        <v>89</v>
      </c>
      <c r="M278" s="11" t="s">
        <v>490</v>
      </c>
      <c r="N278" s="11" t="s">
        <v>77</v>
      </c>
      <c r="O278" s="11" t="s">
        <v>77</v>
      </c>
      <c r="P278" s="11" t="s">
        <v>91</v>
      </c>
      <c r="Q278" s="11" t="s">
        <v>244</v>
      </c>
      <c r="R278" s="11" t="n">
        <v>3.46</v>
      </c>
      <c r="S278" s="11" t="str">
        <f aca="false">IF(R278&gt;=2,"&gt; 2","&lt; 2")</f>
        <v>&gt; 2</v>
      </c>
      <c r="T278" s="16" t="n">
        <v>40756</v>
      </c>
      <c r="U278" s="29" t="n">
        <v>1</v>
      </c>
      <c r="V278" s="11" t="s">
        <v>106</v>
      </c>
      <c r="W278" s="11" t="n">
        <f aca="false">R278 *U278</f>
        <v>3.46</v>
      </c>
      <c r="X278" s="2" t="n">
        <v>0.43</v>
      </c>
      <c r="Y278" s="2" t="n">
        <v>0.05</v>
      </c>
      <c r="Z278" s="13" t="n">
        <f aca="false">Y278*SQRT(AA278)</f>
        <v>0.0866025403784438</v>
      </c>
      <c r="AA278" s="11" t="n">
        <v>3</v>
      </c>
      <c r="AB278" s="2" t="n">
        <v>0.75</v>
      </c>
      <c r="AC278" s="2" t="n">
        <v>0.05</v>
      </c>
      <c r="AD278" s="13" t="n">
        <f aca="false">AC278*SQRT(AE278)</f>
        <v>0.0866025403784439</v>
      </c>
      <c r="AE278" s="11" t="n">
        <v>3</v>
      </c>
      <c r="AF278" s="11" t="n">
        <f aca="false">LN(AB278/X278)</f>
        <v>0.556287997842748</v>
      </c>
      <c r="AG278" s="11" t="n">
        <f aca="false">((AD278)^2/((AB278)^2 * AE278)) + ((Z278)^2/((X278)^2 * AA278))</f>
        <v>0.0179652665104261</v>
      </c>
      <c r="AH278" s="11" t="n">
        <f aca="false">1/AG278</f>
        <v>55.662964945143</v>
      </c>
      <c r="AI278" s="11" t="n">
        <f aca="false">AH278/4</f>
        <v>13.9157412362858</v>
      </c>
      <c r="AJ278" s="11" t="n">
        <f aca="false">AI278*AF278</f>
        <v>7.74115983083119</v>
      </c>
      <c r="AK278" s="11" t="s">
        <v>392</v>
      </c>
      <c r="AL278" s="11" t="s">
        <v>491</v>
      </c>
      <c r="AM278" s="11" t="s">
        <v>376</v>
      </c>
      <c r="AN278" s="11" t="s">
        <v>58</v>
      </c>
      <c r="AO278" s="11" t="s">
        <v>141</v>
      </c>
      <c r="AP278" s="11" t="s">
        <v>492</v>
      </c>
      <c r="AQ278" s="11" t="s">
        <v>210</v>
      </c>
    </row>
    <row r="279" customFormat="false" ht="13.8" hidden="false" customHeight="false" outlineLevel="0" collapsed="false">
      <c r="A279" s="11" t="s">
        <v>488</v>
      </c>
      <c r="B279" s="11" t="n">
        <v>41</v>
      </c>
      <c r="C279" s="11" t="s">
        <v>489</v>
      </c>
      <c r="D279" s="11" t="n">
        <v>2013</v>
      </c>
      <c r="E279" s="11" t="s">
        <v>267</v>
      </c>
      <c r="F279" s="11" t="s">
        <v>46</v>
      </c>
      <c r="G279" s="1" t="n">
        <v>0</v>
      </c>
      <c r="H279" s="1" t="n">
        <v>300</v>
      </c>
      <c r="I279" s="11" t="n">
        <f aca="false">(G279+10) / (H279/1000)</f>
        <v>33.3333333333333</v>
      </c>
      <c r="J279" s="11" t="n">
        <v>8.7</v>
      </c>
      <c r="K279" s="11" t="s">
        <v>74</v>
      </c>
      <c r="L279" s="11" t="s">
        <v>89</v>
      </c>
      <c r="M279" s="11" t="s">
        <v>490</v>
      </c>
      <c r="N279" s="11" t="s">
        <v>77</v>
      </c>
      <c r="O279" s="11" t="s">
        <v>77</v>
      </c>
      <c r="P279" s="11" t="s">
        <v>91</v>
      </c>
      <c r="Q279" s="11" t="s">
        <v>244</v>
      </c>
      <c r="R279" s="11" t="n">
        <v>3.46</v>
      </c>
      <c r="S279" s="11" t="str">
        <f aca="false">IF(R279&gt;=2,"&gt; 2","&lt; 2")</f>
        <v>&gt; 2</v>
      </c>
      <c r="T279" s="16" t="n">
        <v>40787</v>
      </c>
      <c r="U279" s="29" t="n">
        <v>1</v>
      </c>
      <c r="V279" s="11" t="s">
        <v>106</v>
      </c>
      <c r="W279" s="11" t="n">
        <f aca="false">R279 *U279</f>
        <v>3.46</v>
      </c>
      <c r="X279" s="2" t="n">
        <v>0.31</v>
      </c>
      <c r="Y279" s="2" t="n">
        <v>0.02</v>
      </c>
      <c r="Z279" s="13" t="n">
        <f aca="false">Y279*SQRT(AA279)</f>
        <v>0.0346410161513776</v>
      </c>
      <c r="AA279" s="11" t="n">
        <v>3</v>
      </c>
      <c r="AB279" s="2" t="n">
        <v>0.49</v>
      </c>
      <c r="AC279" s="2" t="n">
        <v>0.04</v>
      </c>
      <c r="AD279" s="13" t="n">
        <f aca="false">AC279*SQRT(AE279)</f>
        <v>0.0692820323027552</v>
      </c>
      <c r="AE279" s="11" t="n">
        <v>3</v>
      </c>
      <c r="AF279" s="11" t="n">
        <f aca="false">LN(AB279/X279)</f>
        <v>0.45783309362548</v>
      </c>
      <c r="AG279" s="11" t="n">
        <f aca="false">((AD279)^2/((AB279)^2 * AE279)) + ((Z279)^2/((X279)^2 * AA279))</f>
        <v>0.0108262209511212</v>
      </c>
      <c r="AH279" s="11" t="n">
        <f aca="false">1/AG279</f>
        <v>92.3683346677343</v>
      </c>
      <c r="AI279" s="11" t="n">
        <f aca="false">AH279/4</f>
        <v>23.0920836669336</v>
      </c>
      <c r="AJ279" s="11" t="n">
        <f aca="false">AI279*AF279</f>
        <v>10.5723201034906</v>
      </c>
      <c r="AK279" s="11" t="s">
        <v>392</v>
      </c>
      <c r="AL279" s="11" t="s">
        <v>491</v>
      </c>
      <c r="AM279" s="11" t="s">
        <v>376</v>
      </c>
      <c r="AN279" s="11" t="s">
        <v>58</v>
      </c>
      <c r="AO279" s="11" t="s">
        <v>141</v>
      </c>
      <c r="AP279" s="11" t="s">
        <v>492</v>
      </c>
      <c r="AQ279" s="11" t="s">
        <v>210</v>
      </c>
    </row>
    <row r="280" customFormat="false" ht="13.8" hidden="false" customHeight="false" outlineLevel="0" collapsed="false">
      <c r="A280" s="11" t="s">
        <v>493</v>
      </c>
      <c r="B280" s="11" t="n">
        <v>42</v>
      </c>
      <c r="C280" s="11" t="s">
        <v>494</v>
      </c>
      <c r="D280" s="11" t="n">
        <v>2012</v>
      </c>
      <c r="E280" s="11" t="s">
        <v>88</v>
      </c>
      <c r="F280" s="11" t="s">
        <v>324</v>
      </c>
      <c r="G280" s="1" t="n">
        <v>10.3</v>
      </c>
      <c r="H280" s="1" t="n">
        <v>1063</v>
      </c>
      <c r="I280" s="11" t="n">
        <f aca="false">(G280+10) / (H280/1000)</f>
        <v>19.0968955785513</v>
      </c>
      <c r="J280" s="11" t="n">
        <v>5.5</v>
      </c>
      <c r="K280" s="11" t="s">
        <v>102</v>
      </c>
      <c r="L280" s="11" t="s">
        <v>89</v>
      </c>
      <c r="M280" s="11" t="s">
        <v>495</v>
      </c>
      <c r="N280" s="11" t="s">
        <v>77</v>
      </c>
      <c r="O280" s="11" t="s">
        <v>77</v>
      </c>
      <c r="P280" s="11" t="s">
        <v>483</v>
      </c>
      <c r="Q280" s="11" t="s">
        <v>78</v>
      </c>
      <c r="R280" s="11" t="n">
        <v>1</v>
      </c>
      <c r="S280" s="11" t="str">
        <f aca="false">IF(R280&gt;=2,"&gt; 2","&lt; 2")</f>
        <v>&lt; 2</v>
      </c>
      <c r="T280" s="12" t="n">
        <v>39873</v>
      </c>
      <c r="U280" s="29" t="n">
        <v>2</v>
      </c>
      <c r="V280" s="11" t="s">
        <v>106</v>
      </c>
      <c r="W280" s="11" t="n">
        <f aca="false">R280 *U280</f>
        <v>2</v>
      </c>
      <c r="X280" s="2" t="n">
        <v>0.64</v>
      </c>
      <c r="Y280" s="2" t="n">
        <v>0.0499999999999999</v>
      </c>
      <c r="Z280" s="13" t="n">
        <f aca="false">Y280*SQRT(AA280)</f>
        <v>0.15</v>
      </c>
      <c r="AA280" s="11" t="n">
        <v>9</v>
      </c>
      <c r="AB280" s="2" t="n">
        <v>0.79</v>
      </c>
      <c r="AC280" s="2" t="n">
        <v>0.0499999999999999</v>
      </c>
      <c r="AD280" s="13" t="n">
        <f aca="false">AC280*SQRT(AE280)</f>
        <v>0.15</v>
      </c>
      <c r="AE280" s="11" t="n">
        <v>9</v>
      </c>
      <c r="AF280" s="11" t="n">
        <f aca="false">LN(AB280/X280)</f>
        <v>0.21056476910735</v>
      </c>
      <c r="AG280" s="11" t="n">
        <f aca="false">((AD280)^2/((AB280)^2 * AE280)) + ((Z280)^2/((X280)^2 * AA280))</f>
        <v>0.0101092839313611</v>
      </c>
      <c r="AH280" s="11" t="n">
        <f aca="false">1/AG280</f>
        <v>98.9189745574157</v>
      </c>
      <c r="AI280" s="11" t="n">
        <f aca="false">AH280/39</f>
        <v>2.53638396301066</v>
      </c>
      <c r="AJ280" s="11" t="n">
        <f aca="false">AI280*AF280</f>
        <v>0.534073103538925</v>
      </c>
      <c r="AK280" s="11" t="s">
        <v>496</v>
      </c>
      <c r="AL280" s="11" t="s">
        <v>497</v>
      </c>
      <c r="AM280" s="11" t="s">
        <v>390</v>
      </c>
      <c r="AN280" s="11" t="s">
        <v>58</v>
      </c>
      <c r="AO280" s="11" t="s">
        <v>59</v>
      </c>
      <c r="AP280" s="11" t="s">
        <v>498</v>
      </c>
      <c r="AQ280" s="11" t="s">
        <v>499</v>
      </c>
    </row>
    <row r="281" customFormat="false" ht="13.8" hidden="false" customHeight="false" outlineLevel="0" collapsed="false">
      <c r="A281" s="11" t="s">
        <v>493</v>
      </c>
      <c r="B281" s="11" t="n">
        <v>42</v>
      </c>
      <c r="C281" s="11" t="s">
        <v>494</v>
      </c>
      <c r="D281" s="11" t="n">
        <v>2012</v>
      </c>
      <c r="E281" s="11" t="s">
        <v>88</v>
      </c>
      <c r="F281" s="11" t="s">
        <v>324</v>
      </c>
      <c r="G281" s="1" t="n">
        <v>10.3</v>
      </c>
      <c r="H281" s="1" t="n">
        <v>1063</v>
      </c>
      <c r="I281" s="11" t="n">
        <f aca="false">(G281+10) / (H281/1000)</f>
        <v>19.0968955785513</v>
      </c>
      <c r="J281" s="11" t="n">
        <v>5.5</v>
      </c>
      <c r="K281" s="11" t="s">
        <v>102</v>
      </c>
      <c r="L281" s="11" t="s">
        <v>89</v>
      </c>
      <c r="M281" s="11" t="s">
        <v>495</v>
      </c>
      <c r="N281" s="11" t="s">
        <v>77</v>
      </c>
      <c r="O281" s="11" t="s">
        <v>77</v>
      </c>
      <c r="P281" s="11" t="s">
        <v>483</v>
      </c>
      <c r="Q281" s="11" t="s">
        <v>78</v>
      </c>
      <c r="R281" s="11" t="n">
        <v>1</v>
      </c>
      <c r="S281" s="11" t="str">
        <f aca="false">IF(R281&gt;=2,"&gt; 2","&lt; 2")</f>
        <v>&lt; 2</v>
      </c>
      <c r="T281" s="12" t="n">
        <v>39904</v>
      </c>
      <c r="U281" s="29" t="n">
        <v>2</v>
      </c>
      <c r="V281" s="11" t="s">
        <v>106</v>
      </c>
      <c r="W281" s="11" t="n">
        <f aca="false">R281 *U281</f>
        <v>2</v>
      </c>
      <c r="X281" s="2" t="n">
        <v>1.56</v>
      </c>
      <c r="Y281" s="2" t="n">
        <v>0.0799999999999999</v>
      </c>
      <c r="Z281" s="13" t="n">
        <f aca="false">Y281*SQRT(AA281)</f>
        <v>0.24</v>
      </c>
      <c r="AA281" s="11" t="n">
        <v>9</v>
      </c>
      <c r="AB281" s="2" t="n">
        <v>1.76</v>
      </c>
      <c r="AC281" s="2" t="n">
        <v>0.0600000000000001</v>
      </c>
      <c r="AD281" s="13" t="n">
        <f aca="false">AC281*SQRT(AE281)</f>
        <v>0.18</v>
      </c>
      <c r="AE281" s="11" t="n">
        <v>9</v>
      </c>
      <c r="AF281" s="11" t="n">
        <f aca="false">LN(AB281/X281)</f>
        <v>0.120627987788615</v>
      </c>
      <c r="AG281" s="11" t="n">
        <f aca="false">((AD281)^2/((AB281)^2 * AE281)) + ((Z281)^2/((X281)^2 * AA281))</f>
        <v>0.00379203886633956</v>
      </c>
      <c r="AH281" s="11" t="n">
        <f aca="false">1/AG281</f>
        <v>263.710377252883</v>
      </c>
      <c r="AI281" s="11" t="n">
        <f aca="false">AH281/39</f>
        <v>6.76180454494572</v>
      </c>
      <c r="AJ281" s="11" t="n">
        <f aca="false">AI281*AF281</f>
        <v>0.815662876076714</v>
      </c>
      <c r="AK281" s="11" t="s">
        <v>496</v>
      </c>
      <c r="AL281" s="11" t="s">
        <v>497</v>
      </c>
      <c r="AM281" s="11" t="s">
        <v>390</v>
      </c>
      <c r="AN281" s="11" t="s">
        <v>58</v>
      </c>
      <c r="AO281" s="11" t="s">
        <v>59</v>
      </c>
      <c r="AP281" s="11" t="s">
        <v>498</v>
      </c>
      <c r="AQ281" s="11" t="s">
        <v>499</v>
      </c>
    </row>
    <row r="282" customFormat="false" ht="13.8" hidden="false" customHeight="false" outlineLevel="0" collapsed="false">
      <c r="A282" s="11" t="s">
        <v>493</v>
      </c>
      <c r="B282" s="11" t="n">
        <v>42</v>
      </c>
      <c r="C282" s="11" t="s">
        <v>494</v>
      </c>
      <c r="D282" s="11" t="n">
        <v>2012</v>
      </c>
      <c r="E282" s="11" t="s">
        <v>88</v>
      </c>
      <c r="F282" s="11" t="s">
        <v>324</v>
      </c>
      <c r="G282" s="1" t="n">
        <v>10.3</v>
      </c>
      <c r="H282" s="1" t="n">
        <v>1063</v>
      </c>
      <c r="I282" s="11" t="n">
        <f aca="false">(G282+10) / (H282/1000)</f>
        <v>19.0968955785513</v>
      </c>
      <c r="J282" s="11" t="n">
        <v>5.5</v>
      </c>
      <c r="K282" s="11" t="s">
        <v>102</v>
      </c>
      <c r="L282" s="11" t="s">
        <v>89</v>
      </c>
      <c r="M282" s="11" t="s">
        <v>495</v>
      </c>
      <c r="N282" s="11" t="s">
        <v>77</v>
      </c>
      <c r="O282" s="11" t="s">
        <v>77</v>
      </c>
      <c r="P282" s="11" t="s">
        <v>483</v>
      </c>
      <c r="Q282" s="11" t="s">
        <v>78</v>
      </c>
      <c r="R282" s="11" t="n">
        <v>1</v>
      </c>
      <c r="S282" s="11" t="str">
        <f aca="false">IF(R282&gt;=2,"&gt; 2","&lt; 2")</f>
        <v>&lt; 2</v>
      </c>
      <c r="T282" s="12" t="n">
        <v>39934</v>
      </c>
      <c r="U282" s="29" t="n">
        <v>2</v>
      </c>
      <c r="V282" s="11" t="s">
        <v>106</v>
      </c>
      <c r="W282" s="11" t="n">
        <f aca="false">R282 *U282</f>
        <v>2</v>
      </c>
      <c r="X282" s="2" t="n">
        <v>2.28</v>
      </c>
      <c r="Y282" s="2" t="n">
        <v>0.0900000000000003</v>
      </c>
      <c r="Z282" s="13" t="n">
        <f aca="false">Y282*SQRT(AA282)</f>
        <v>0.270000000000001</v>
      </c>
      <c r="AA282" s="11" t="n">
        <v>9</v>
      </c>
      <c r="AB282" s="2" t="n">
        <v>2.29</v>
      </c>
      <c r="AC282" s="2" t="n">
        <v>0.0800000000000001</v>
      </c>
      <c r="AD282" s="13" t="n">
        <f aca="false">AC282*SQRT(AE282)</f>
        <v>0.24</v>
      </c>
      <c r="AE282" s="11" t="n">
        <v>9</v>
      </c>
      <c r="AF282" s="11" t="n">
        <f aca="false">LN(AB282/X282)</f>
        <v>0.004376374599799</v>
      </c>
      <c r="AG282" s="11" t="n">
        <f aca="false">((AD282)^2/((AB282)^2 * AE282)) + ((Z282)^2/((X282)^2 * AA282))</f>
        <v>0.00277859088284997</v>
      </c>
      <c r="AH282" s="11" t="n">
        <f aca="false">1/AG282</f>
        <v>359.894652419759</v>
      </c>
      <c r="AI282" s="11" t="n">
        <f aca="false">AH282/39</f>
        <v>9.22806801076304</v>
      </c>
      <c r="AJ282" s="11" t="n">
        <f aca="false">AI282*AF282</f>
        <v>0.0403854824475211</v>
      </c>
      <c r="AK282" s="11" t="s">
        <v>496</v>
      </c>
      <c r="AL282" s="11" t="s">
        <v>497</v>
      </c>
      <c r="AM282" s="11" t="s">
        <v>390</v>
      </c>
      <c r="AN282" s="11" t="s">
        <v>58</v>
      </c>
      <c r="AO282" s="11" t="s">
        <v>59</v>
      </c>
      <c r="AP282" s="11" t="s">
        <v>498</v>
      </c>
      <c r="AQ282" s="11" t="s">
        <v>499</v>
      </c>
    </row>
    <row r="283" customFormat="false" ht="13.8" hidden="false" customHeight="false" outlineLevel="0" collapsed="false">
      <c r="A283" s="11" t="s">
        <v>493</v>
      </c>
      <c r="B283" s="11" t="n">
        <v>42</v>
      </c>
      <c r="C283" s="11" t="s">
        <v>494</v>
      </c>
      <c r="D283" s="11" t="n">
        <v>2012</v>
      </c>
      <c r="E283" s="11" t="s">
        <v>88</v>
      </c>
      <c r="F283" s="11" t="s">
        <v>324</v>
      </c>
      <c r="G283" s="1" t="n">
        <v>10.3</v>
      </c>
      <c r="H283" s="1" t="n">
        <v>1063</v>
      </c>
      <c r="I283" s="11" t="n">
        <f aca="false">(G283+10) / (H283/1000)</f>
        <v>19.0968955785513</v>
      </c>
      <c r="J283" s="11" t="n">
        <v>5.5</v>
      </c>
      <c r="K283" s="11" t="s">
        <v>102</v>
      </c>
      <c r="L283" s="11" t="s">
        <v>89</v>
      </c>
      <c r="M283" s="11" t="s">
        <v>495</v>
      </c>
      <c r="N283" s="11" t="s">
        <v>77</v>
      </c>
      <c r="O283" s="11" t="s">
        <v>77</v>
      </c>
      <c r="P283" s="11" t="s">
        <v>483</v>
      </c>
      <c r="Q283" s="11" t="s">
        <v>78</v>
      </c>
      <c r="R283" s="11" t="n">
        <v>1</v>
      </c>
      <c r="S283" s="11" t="str">
        <f aca="false">IF(R283&gt;=2,"&gt; 2","&lt; 2")</f>
        <v>&lt; 2</v>
      </c>
      <c r="T283" s="12" t="n">
        <v>39965</v>
      </c>
      <c r="U283" s="29" t="n">
        <v>2</v>
      </c>
      <c r="V283" s="11" t="s">
        <v>106</v>
      </c>
      <c r="W283" s="11" t="n">
        <f aca="false">R283 *U283</f>
        <v>2</v>
      </c>
      <c r="X283" s="2" t="n">
        <v>3.82</v>
      </c>
      <c r="Y283" s="2" t="n">
        <v>0.46</v>
      </c>
      <c r="Z283" s="13" t="n">
        <f aca="false">Y283*SQRT(AA283)</f>
        <v>1.38</v>
      </c>
      <c r="AA283" s="11" t="n">
        <v>9</v>
      </c>
      <c r="AB283" s="2" t="n">
        <v>3.45</v>
      </c>
      <c r="AC283" s="2" t="n">
        <v>0.29</v>
      </c>
      <c r="AD283" s="13" t="n">
        <f aca="false">AC283*SQRT(AE283)</f>
        <v>0.87</v>
      </c>
      <c r="AE283" s="11" t="n">
        <v>9</v>
      </c>
      <c r="AF283" s="11" t="n">
        <f aca="false">LN(AB283/X283)</f>
        <v>-0.101876191575215</v>
      </c>
      <c r="AG283" s="11" t="n">
        <f aca="false">((AD283)^2/((AB283)^2 * AE283)) + ((Z283)^2/((X283)^2 * AA283))</f>
        <v>0.0215664414850702</v>
      </c>
      <c r="AH283" s="11" t="n">
        <f aca="false">1/AG283</f>
        <v>46.3683357633326</v>
      </c>
      <c r="AI283" s="11" t="n">
        <f aca="false">AH283/39</f>
        <v>1.1889316862393</v>
      </c>
      <c r="AJ283" s="11" t="n">
        <f aca="false">AI283*AF283</f>
        <v>-0.121123832237158</v>
      </c>
      <c r="AK283" s="11" t="s">
        <v>496</v>
      </c>
      <c r="AL283" s="11" t="s">
        <v>497</v>
      </c>
      <c r="AM283" s="11" t="s">
        <v>390</v>
      </c>
      <c r="AN283" s="11" t="s">
        <v>58</v>
      </c>
      <c r="AO283" s="11" t="s">
        <v>59</v>
      </c>
      <c r="AP283" s="11" t="s">
        <v>498</v>
      </c>
      <c r="AQ283" s="11" t="s">
        <v>499</v>
      </c>
    </row>
    <row r="284" customFormat="false" ht="13.8" hidden="false" customHeight="false" outlineLevel="0" collapsed="false">
      <c r="A284" s="11" t="s">
        <v>493</v>
      </c>
      <c r="B284" s="11" t="n">
        <v>42</v>
      </c>
      <c r="C284" s="11" t="s">
        <v>494</v>
      </c>
      <c r="D284" s="11" t="n">
        <v>2012</v>
      </c>
      <c r="E284" s="11" t="s">
        <v>88</v>
      </c>
      <c r="F284" s="11" t="s">
        <v>324</v>
      </c>
      <c r="G284" s="1" t="n">
        <v>10.3</v>
      </c>
      <c r="H284" s="1" t="n">
        <v>1063</v>
      </c>
      <c r="I284" s="11" t="n">
        <f aca="false">(G284+10) / (H284/1000)</f>
        <v>19.0968955785513</v>
      </c>
      <c r="J284" s="11" t="n">
        <v>5.5</v>
      </c>
      <c r="K284" s="11" t="s">
        <v>102</v>
      </c>
      <c r="L284" s="11" t="s">
        <v>89</v>
      </c>
      <c r="M284" s="11" t="s">
        <v>495</v>
      </c>
      <c r="N284" s="11" t="s">
        <v>77</v>
      </c>
      <c r="O284" s="11" t="s">
        <v>77</v>
      </c>
      <c r="P284" s="11" t="s">
        <v>483</v>
      </c>
      <c r="Q284" s="11" t="s">
        <v>78</v>
      </c>
      <c r="R284" s="11" t="n">
        <v>1</v>
      </c>
      <c r="S284" s="11" t="str">
        <f aca="false">IF(R284&gt;=2,"&gt; 2","&lt; 2")</f>
        <v>&lt; 2</v>
      </c>
      <c r="T284" s="12" t="n">
        <v>39995</v>
      </c>
      <c r="U284" s="29" t="n">
        <v>2</v>
      </c>
      <c r="V284" s="11" t="s">
        <v>106</v>
      </c>
      <c r="W284" s="11" t="n">
        <f aca="false">R284 *U284</f>
        <v>2</v>
      </c>
      <c r="X284" s="2" t="n">
        <v>3.25</v>
      </c>
      <c r="Y284" s="2" t="n">
        <v>0.12</v>
      </c>
      <c r="Z284" s="13" t="n">
        <f aca="false">Y284*SQRT(AA284)</f>
        <v>0.36</v>
      </c>
      <c r="AA284" s="11" t="n">
        <v>9</v>
      </c>
      <c r="AB284" s="2" t="n">
        <v>3.29</v>
      </c>
      <c r="AC284" s="2" t="n">
        <v>0.0800000000000001</v>
      </c>
      <c r="AD284" s="13" t="n">
        <f aca="false">AC284*SQRT(AE284)</f>
        <v>0.24</v>
      </c>
      <c r="AE284" s="11" t="n">
        <v>9</v>
      </c>
      <c r="AF284" s="11" t="n">
        <f aca="false">LN(AB284/X284)</f>
        <v>0.0122325684356345</v>
      </c>
      <c r="AG284" s="11" t="n">
        <f aca="false">((AD284)^2/((AB284)^2 * AE284)) + ((Z284)^2/((X284)^2 * AA284))</f>
        <v>0.00195458678691408</v>
      </c>
      <c r="AH284" s="11" t="n">
        <f aca="false">1/AG284</f>
        <v>511.617087915963</v>
      </c>
      <c r="AI284" s="11" t="n">
        <f aca="false">AH284/39</f>
        <v>13.1183868696401</v>
      </c>
      <c r="AJ284" s="11" t="n">
        <f aca="false">AI284*AF284</f>
        <v>0.160471565148002</v>
      </c>
      <c r="AK284" s="11" t="s">
        <v>496</v>
      </c>
      <c r="AL284" s="11" t="s">
        <v>497</v>
      </c>
      <c r="AM284" s="11" t="s">
        <v>390</v>
      </c>
      <c r="AN284" s="11" t="s">
        <v>58</v>
      </c>
      <c r="AO284" s="11" t="s">
        <v>59</v>
      </c>
      <c r="AP284" s="11" t="s">
        <v>498</v>
      </c>
      <c r="AQ284" s="11" t="s">
        <v>499</v>
      </c>
    </row>
    <row r="285" customFormat="false" ht="13.8" hidden="false" customHeight="false" outlineLevel="0" collapsed="false">
      <c r="A285" s="11" t="s">
        <v>493</v>
      </c>
      <c r="B285" s="11" t="n">
        <v>42</v>
      </c>
      <c r="C285" s="11" t="s">
        <v>494</v>
      </c>
      <c r="D285" s="11" t="n">
        <v>2012</v>
      </c>
      <c r="E285" s="11" t="s">
        <v>88</v>
      </c>
      <c r="F285" s="11" t="s">
        <v>324</v>
      </c>
      <c r="G285" s="1" t="n">
        <v>10.3</v>
      </c>
      <c r="H285" s="1" t="n">
        <v>1063</v>
      </c>
      <c r="I285" s="11" t="n">
        <f aca="false">(G285+10) / (H285/1000)</f>
        <v>19.0968955785513</v>
      </c>
      <c r="J285" s="11" t="n">
        <v>5.5</v>
      </c>
      <c r="K285" s="11" t="s">
        <v>102</v>
      </c>
      <c r="L285" s="11" t="s">
        <v>89</v>
      </c>
      <c r="M285" s="11" t="s">
        <v>495</v>
      </c>
      <c r="N285" s="11" t="s">
        <v>77</v>
      </c>
      <c r="O285" s="11" t="s">
        <v>77</v>
      </c>
      <c r="P285" s="11" t="s">
        <v>483</v>
      </c>
      <c r="Q285" s="11" t="s">
        <v>78</v>
      </c>
      <c r="R285" s="11" t="n">
        <v>1</v>
      </c>
      <c r="S285" s="11" t="str">
        <f aca="false">IF(R285&gt;=2,"&gt; 2","&lt; 2")</f>
        <v>&lt; 2</v>
      </c>
      <c r="T285" s="12" t="n">
        <v>40026</v>
      </c>
      <c r="U285" s="29" t="n">
        <v>2</v>
      </c>
      <c r="V285" s="11" t="s">
        <v>106</v>
      </c>
      <c r="W285" s="11" t="n">
        <f aca="false">R285 *U285</f>
        <v>2</v>
      </c>
      <c r="X285" s="2" t="n">
        <v>3.34</v>
      </c>
      <c r="Y285" s="2" t="n">
        <v>0.2</v>
      </c>
      <c r="Z285" s="13" t="n">
        <f aca="false">Y285*SQRT(AA285)</f>
        <v>0.600000000000001</v>
      </c>
      <c r="AA285" s="11" t="n">
        <v>9</v>
      </c>
      <c r="AB285" s="2" t="n">
        <v>3.1</v>
      </c>
      <c r="AC285" s="2" t="n">
        <v>0.2</v>
      </c>
      <c r="AD285" s="13" t="n">
        <f aca="false">AC285*SQRT(AE285)</f>
        <v>0.599999999999999</v>
      </c>
      <c r="AE285" s="11" t="n">
        <v>9</v>
      </c>
      <c r="AF285" s="11" t="n">
        <f aca="false">LN(AB285/X285)</f>
        <v>-0.0745686954975084</v>
      </c>
      <c r="AG285" s="11" t="n">
        <f aca="false">((AD285)^2/((AB285)^2 * AE285)) + ((Z285)^2/((X285)^2 * AA285))</f>
        <v>0.00774797399039428</v>
      </c>
      <c r="AH285" s="11" t="n">
        <f aca="false">1/AG285</f>
        <v>129.065998574566</v>
      </c>
      <c r="AI285" s="11" t="n">
        <f aca="false">AH285/39</f>
        <v>3.30938457883502</v>
      </c>
      <c r="AJ285" s="11" t="n">
        <f aca="false">AI285*AF285</f>
        <v>-0.246776490943299</v>
      </c>
      <c r="AK285" s="11" t="s">
        <v>496</v>
      </c>
      <c r="AL285" s="11" t="s">
        <v>497</v>
      </c>
      <c r="AM285" s="11" t="s">
        <v>390</v>
      </c>
      <c r="AN285" s="11" t="s">
        <v>58</v>
      </c>
      <c r="AO285" s="11" t="s">
        <v>59</v>
      </c>
      <c r="AP285" s="11" t="s">
        <v>498</v>
      </c>
      <c r="AQ285" s="11" t="s">
        <v>499</v>
      </c>
    </row>
    <row r="286" customFormat="false" ht="13.8" hidden="false" customHeight="false" outlineLevel="0" collapsed="false">
      <c r="A286" s="11" t="s">
        <v>493</v>
      </c>
      <c r="B286" s="11" t="n">
        <v>42</v>
      </c>
      <c r="C286" s="11" t="s">
        <v>494</v>
      </c>
      <c r="D286" s="11" t="n">
        <v>2012</v>
      </c>
      <c r="E286" s="11" t="s">
        <v>88</v>
      </c>
      <c r="F286" s="11" t="s">
        <v>324</v>
      </c>
      <c r="G286" s="1" t="n">
        <v>10.3</v>
      </c>
      <c r="H286" s="1" t="n">
        <v>1063</v>
      </c>
      <c r="I286" s="11" t="n">
        <f aca="false">(G286+10) / (H286/1000)</f>
        <v>19.0968955785513</v>
      </c>
      <c r="J286" s="11" t="n">
        <v>5.5</v>
      </c>
      <c r="K286" s="11" t="s">
        <v>102</v>
      </c>
      <c r="L286" s="11" t="s">
        <v>89</v>
      </c>
      <c r="M286" s="11" t="s">
        <v>495</v>
      </c>
      <c r="N286" s="11" t="s">
        <v>77</v>
      </c>
      <c r="O286" s="11" t="s">
        <v>77</v>
      </c>
      <c r="P286" s="11" t="s">
        <v>483</v>
      </c>
      <c r="Q286" s="11" t="s">
        <v>78</v>
      </c>
      <c r="R286" s="11" t="n">
        <v>1</v>
      </c>
      <c r="S286" s="11" t="str">
        <f aca="false">IF(R286&gt;=2,"&gt; 2","&lt; 2")</f>
        <v>&lt; 2</v>
      </c>
      <c r="T286" s="12" t="n">
        <v>40057</v>
      </c>
      <c r="U286" s="29" t="n">
        <v>2</v>
      </c>
      <c r="V286" s="11" t="s">
        <v>106</v>
      </c>
      <c r="W286" s="11" t="n">
        <f aca="false">R286 *U286</f>
        <v>2</v>
      </c>
      <c r="X286" s="2" t="n">
        <v>2.22</v>
      </c>
      <c r="Y286" s="2" t="n">
        <v>0.2</v>
      </c>
      <c r="Z286" s="13" t="n">
        <f aca="false">Y286*SQRT(AA286)</f>
        <v>0.599999999999999</v>
      </c>
      <c r="AA286" s="11" t="n">
        <v>9</v>
      </c>
      <c r="AB286" s="2" t="n">
        <v>2.23</v>
      </c>
      <c r="AC286" s="2" t="n">
        <v>0.14</v>
      </c>
      <c r="AD286" s="13" t="n">
        <f aca="false">AC286*SQRT(AE286)</f>
        <v>0.42</v>
      </c>
      <c r="AE286" s="11" t="n">
        <v>9</v>
      </c>
      <c r="AF286" s="11" t="n">
        <f aca="false">LN(AB286/X286)</f>
        <v>0.00449438958783927</v>
      </c>
      <c r="AG286" s="11" t="n">
        <f aca="false">((AD286)^2/((AB286)^2 * AE286)) + ((Z286)^2/((X286)^2 * AA286))</f>
        <v>0.0120575865154726</v>
      </c>
      <c r="AH286" s="11" t="n">
        <f aca="false">1/AG286</f>
        <v>82.9353369114768</v>
      </c>
      <c r="AI286" s="11" t="n">
        <f aca="false">AH286/39</f>
        <v>2.12654710029428</v>
      </c>
      <c r="AJ286" s="11" t="n">
        <f aca="false">AI286*AF286</f>
        <v>0.0095575311456124</v>
      </c>
      <c r="AK286" s="11" t="s">
        <v>496</v>
      </c>
      <c r="AL286" s="11" t="s">
        <v>497</v>
      </c>
      <c r="AM286" s="11" t="s">
        <v>390</v>
      </c>
      <c r="AN286" s="11" t="s">
        <v>58</v>
      </c>
      <c r="AO286" s="11" t="s">
        <v>59</v>
      </c>
      <c r="AP286" s="11" t="s">
        <v>498</v>
      </c>
      <c r="AQ286" s="11" t="s">
        <v>499</v>
      </c>
    </row>
    <row r="287" customFormat="false" ht="13.8" hidden="false" customHeight="false" outlineLevel="0" collapsed="false">
      <c r="A287" s="11" t="s">
        <v>493</v>
      </c>
      <c r="B287" s="11" t="n">
        <v>42</v>
      </c>
      <c r="C287" s="11" t="s">
        <v>494</v>
      </c>
      <c r="D287" s="11" t="n">
        <v>2012</v>
      </c>
      <c r="E287" s="11" t="s">
        <v>88</v>
      </c>
      <c r="F287" s="11" t="s">
        <v>324</v>
      </c>
      <c r="G287" s="1" t="n">
        <v>10.3</v>
      </c>
      <c r="H287" s="1" t="n">
        <v>1063</v>
      </c>
      <c r="I287" s="11" t="n">
        <f aca="false">(G287+10) / (H287/1000)</f>
        <v>19.0968955785513</v>
      </c>
      <c r="J287" s="11" t="n">
        <v>5.5</v>
      </c>
      <c r="K287" s="11" t="s">
        <v>102</v>
      </c>
      <c r="L287" s="11" t="s">
        <v>89</v>
      </c>
      <c r="M287" s="11" t="s">
        <v>495</v>
      </c>
      <c r="N287" s="11" t="s">
        <v>77</v>
      </c>
      <c r="O287" s="11" t="s">
        <v>77</v>
      </c>
      <c r="P287" s="11" t="s">
        <v>483</v>
      </c>
      <c r="Q287" s="11" t="s">
        <v>78</v>
      </c>
      <c r="R287" s="11" t="n">
        <v>1</v>
      </c>
      <c r="S287" s="11" t="str">
        <f aca="false">IF(R287&gt;=2,"&gt; 2","&lt; 2")</f>
        <v>&lt; 2</v>
      </c>
      <c r="T287" s="12" t="n">
        <v>40087</v>
      </c>
      <c r="U287" s="29" t="n">
        <v>2</v>
      </c>
      <c r="V287" s="11" t="s">
        <v>106</v>
      </c>
      <c r="W287" s="11" t="n">
        <f aca="false">R287 *U287</f>
        <v>2</v>
      </c>
      <c r="X287" s="2" t="n">
        <v>1.37</v>
      </c>
      <c r="Y287" s="2" t="n">
        <v>0.11</v>
      </c>
      <c r="Z287" s="13" t="n">
        <f aca="false">Y287*SQRT(AA287)</f>
        <v>0.33</v>
      </c>
      <c r="AA287" s="11" t="n">
        <v>9</v>
      </c>
      <c r="AB287" s="2" t="n">
        <v>1.45</v>
      </c>
      <c r="AC287" s="2" t="n">
        <v>0.11</v>
      </c>
      <c r="AD287" s="13" t="n">
        <f aca="false">AC287*SQRT(AE287)</f>
        <v>0.33</v>
      </c>
      <c r="AE287" s="11" t="n">
        <v>9</v>
      </c>
      <c r="AF287" s="11" t="n">
        <f aca="false">LN(AB287/X287)</f>
        <v>0.0567528165924494</v>
      </c>
      <c r="AG287" s="11" t="n">
        <f aca="false">((AD287)^2/((AB287)^2 * AE287)) + ((Z287)^2/((X287)^2 * AA287))</f>
        <v>0.0122018540831458</v>
      </c>
      <c r="AH287" s="11" t="n">
        <f aca="false">1/AG287</f>
        <v>81.9547581200206</v>
      </c>
      <c r="AI287" s="11" t="n">
        <f aca="false">AH287/39</f>
        <v>2.1014040543595</v>
      </c>
      <c r="AJ287" s="11" t="n">
        <f aca="false">AI287*AF287</f>
        <v>0.119260598883694</v>
      </c>
      <c r="AK287" s="11" t="s">
        <v>496</v>
      </c>
      <c r="AL287" s="11" t="s">
        <v>497</v>
      </c>
      <c r="AM287" s="11" t="s">
        <v>390</v>
      </c>
      <c r="AN287" s="11" t="s">
        <v>58</v>
      </c>
      <c r="AO287" s="11" t="s">
        <v>59</v>
      </c>
      <c r="AP287" s="11" t="s">
        <v>498</v>
      </c>
      <c r="AQ287" s="11" t="s">
        <v>499</v>
      </c>
    </row>
    <row r="288" customFormat="false" ht="13.8" hidden="false" customHeight="false" outlineLevel="0" collapsed="false">
      <c r="A288" s="11" t="s">
        <v>493</v>
      </c>
      <c r="B288" s="11" t="n">
        <v>42</v>
      </c>
      <c r="C288" s="11" t="s">
        <v>494</v>
      </c>
      <c r="D288" s="11" t="n">
        <v>2012</v>
      </c>
      <c r="E288" s="11" t="s">
        <v>88</v>
      </c>
      <c r="F288" s="11" t="s">
        <v>324</v>
      </c>
      <c r="G288" s="1" t="n">
        <v>10.3</v>
      </c>
      <c r="H288" s="1" t="n">
        <v>1063</v>
      </c>
      <c r="I288" s="11" t="n">
        <f aca="false">(G288+10) / (H288/1000)</f>
        <v>19.0968955785513</v>
      </c>
      <c r="J288" s="11" t="n">
        <v>5.5</v>
      </c>
      <c r="K288" s="11" t="s">
        <v>102</v>
      </c>
      <c r="L288" s="11" t="s">
        <v>89</v>
      </c>
      <c r="M288" s="11" t="s">
        <v>495</v>
      </c>
      <c r="N288" s="11" t="s">
        <v>77</v>
      </c>
      <c r="O288" s="11" t="s">
        <v>77</v>
      </c>
      <c r="P288" s="11" t="s">
        <v>483</v>
      </c>
      <c r="Q288" s="11" t="s">
        <v>78</v>
      </c>
      <c r="R288" s="11" t="n">
        <v>1</v>
      </c>
      <c r="S288" s="11" t="str">
        <f aca="false">IF(R288&gt;=2,"&gt; 2","&lt; 2")</f>
        <v>&lt; 2</v>
      </c>
      <c r="T288" s="12" t="n">
        <v>40118</v>
      </c>
      <c r="U288" s="29" t="n">
        <v>2</v>
      </c>
      <c r="V288" s="11" t="s">
        <v>106</v>
      </c>
      <c r="W288" s="11" t="n">
        <f aca="false">R288 *U288</f>
        <v>2</v>
      </c>
      <c r="X288" s="2" t="n">
        <v>1.1</v>
      </c>
      <c r="Y288" s="2" t="n">
        <v>0.0999999999999999</v>
      </c>
      <c r="Z288" s="13" t="n">
        <f aca="false">Y288*SQRT(AA288)</f>
        <v>0.3</v>
      </c>
      <c r="AA288" s="11" t="n">
        <v>9</v>
      </c>
      <c r="AB288" s="2" t="n">
        <v>1.18</v>
      </c>
      <c r="AC288" s="2" t="n">
        <v>0.0800000000000001</v>
      </c>
      <c r="AD288" s="13" t="n">
        <f aca="false">AC288*SQRT(AE288)</f>
        <v>0.24</v>
      </c>
      <c r="AE288" s="11" t="n">
        <v>9</v>
      </c>
      <c r="AF288" s="11" t="n">
        <f aca="false">LN(AB288/X288)</f>
        <v>0.0702042586732484</v>
      </c>
      <c r="AG288" s="11" t="n">
        <f aca="false">((AD288)^2/((AB288)^2 * AE288)) + ((Z288)^2/((X288)^2 * AA288))</f>
        <v>0.0128608431603913</v>
      </c>
      <c r="AH288" s="11" t="n">
        <f aca="false">1/AG288</f>
        <v>77.7553996677131</v>
      </c>
      <c r="AI288" s="11" t="n">
        <f aca="false">AH288/39</f>
        <v>1.99372819660803</v>
      </c>
      <c r="AJ288" s="11" t="n">
        <f aca="false">AI288*AF288</f>
        <v>0.139968210038819</v>
      </c>
      <c r="AK288" s="11" t="s">
        <v>496</v>
      </c>
      <c r="AL288" s="11" t="s">
        <v>497</v>
      </c>
      <c r="AM288" s="11" t="s">
        <v>390</v>
      </c>
      <c r="AN288" s="11" t="s">
        <v>58</v>
      </c>
      <c r="AO288" s="11" t="s">
        <v>59</v>
      </c>
      <c r="AP288" s="11" t="s">
        <v>498</v>
      </c>
      <c r="AQ288" s="11" t="s">
        <v>499</v>
      </c>
    </row>
    <row r="289" customFormat="false" ht="13.8" hidden="false" customHeight="false" outlineLevel="0" collapsed="false">
      <c r="A289" s="11" t="s">
        <v>493</v>
      </c>
      <c r="B289" s="11" t="n">
        <v>42</v>
      </c>
      <c r="C289" s="11" t="s">
        <v>494</v>
      </c>
      <c r="D289" s="11" t="n">
        <v>2012</v>
      </c>
      <c r="E289" s="11" t="s">
        <v>88</v>
      </c>
      <c r="F289" s="11" t="s">
        <v>324</v>
      </c>
      <c r="G289" s="1" t="n">
        <v>10.3</v>
      </c>
      <c r="H289" s="1" t="n">
        <v>1063</v>
      </c>
      <c r="I289" s="11" t="n">
        <f aca="false">(G289+10) / (H289/1000)</f>
        <v>19.0968955785513</v>
      </c>
      <c r="J289" s="11" t="n">
        <v>5.5</v>
      </c>
      <c r="K289" s="11" t="s">
        <v>102</v>
      </c>
      <c r="L289" s="11" t="s">
        <v>89</v>
      </c>
      <c r="M289" s="11" t="s">
        <v>495</v>
      </c>
      <c r="N289" s="11" t="s">
        <v>77</v>
      </c>
      <c r="O289" s="11" t="s">
        <v>77</v>
      </c>
      <c r="P289" s="11" t="s">
        <v>483</v>
      </c>
      <c r="Q289" s="11" t="s">
        <v>78</v>
      </c>
      <c r="R289" s="11" t="n">
        <v>1</v>
      </c>
      <c r="S289" s="11" t="str">
        <f aca="false">IF(R289&gt;=2,"&gt; 2","&lt; 2")</f>
        <v>&lt; 2</v>
      </c>
      <c r="T289" s="12" t="n">
        <v>40148</v>
      </c>
      <c r="U289" s="29" t="n">
        <v>2</v>
      </c>
      <c r="V289" s="11" t="s">
        <v>106</v>
      </c>
      <c r="W289" s="11" t="n">
        <f aca="false">R289 *U289</f>
        <v>2</v>
      </c>
      <c r="X289" s="2" t="n">
        <v>0.48</v>
      </c>
      <c r="Y289" s="2" t="n">
        <v>0.0800000000000001</v>
      </c>
      <c r="Z289" s="13" t="n">
        <f aca="false">Y289*SQRT(AA289)</f>
        <v>0.24</v>
      </c>
      <c r="AA289" s="11" t="n">
        <v>9</v>
      </c>
      <c r="AB289" s="2" t="n">
        <v>0.5</v>
      </c>
      <c r="AC289" s="2" t="n">
        <v>0.07</v>
      </c>
      <c r="AD289" s="13" t="n">
        <f aca="false">AC289*SQRT(AE289)</f>
        <v>0.21</v>
      </c>
      <c r="AE289" s="11" t="n">
        <v>9</v>
      </c>
      <c r="AF289" s="11" t="n">
        <f aca="false">LN(AB289/X289)</f>
        <v>0.0408219945202552</v>
      </c>
      <c r="AG289" s="11" t="n">
        <f aca="false">((AD289)^2/((AB289)^2 * AE289)) + ((Z289)^2/((X289)^2 * AA289))</f>
        <v>0.0473777777777778</v>
      </c>
      <c r="AH289" s="11" t="n">
        <f aca="false">1/AG289</f>
        <v>21.1069418386491</v>
      </c>
      <c r="AI289" s="11" t="n">
        <f aca="false">AH289/39</f>
        <v>0.54120363688844</v>
      </c>
      <c r="AJ289" s="11" t="n">
        <f aca="false">AI289*AF289</f>
        <v>0.0220930118994021</v>
      </c>
      <c r="AK289" s="11" t="s">
        <v>496</v>
      </c>
      <c r="AL289" s="11" t="s">
        <v>497</v>
      </c>
      <c r="AM289" s="11" t="s">
        <v>390</v>
      </c>
      <c r="AN289" s="11" t="s">
        <v>58</v>
      </c>
      <c r="AO289" s="11" t="s">
        <v>59</v>
      </c>
      <c r="AP289" s="11" t="s">
        <v>498</v>
      </c>
      <c r="AQ289" s="11" t="s">
        <v>499</v>
      </c>
    </row>
    <row r="290" customFormat="false" ht="13.8" hidden="false" customHeight="false" outlineLevel="0" collapsed="false">
      <c r="A290" s="11" t="s">
        <v>493</v>
      </c>
      <c r="B290" s="11" t="n">
        <v>42</v>
      </c>
      <c r="C290" s="11" t="s">
        <v>494</v>
      </c>
      <c r="D290" s="11" t="n">
        <v>2012</v>
      </c>
      <c r="E290" s="11" t="s">
        <v>88</v>
      </c>
      <c r="F290" s="11" t="s">
        <v>324</v>
      </c>
      <c r="G290" s="1" t="n">
        <v>10.3</v>
      </c>
      <c r="H290" s="1" t="n">
        <v>1063</v>
      </c>
      <c r="I290" s="11" t="n">
        <f aca="false">(G290+10) / (H290/1000)</f>
        <v>19.0968955785513</v>
      </c>
      <c r="J290" s="11" t="n">
        <v>5.5</v>
      </c>
      <c r="K290" s="11" t="s">
        <v>102</v>
      </c>
      <c r="L290" s="11" t="s">
        <v>89</v>
      </c>
      <c r="M290" s="11" t="s">
        <v>495</v>
      </c>
      <c r="N290" s="11" t="s">
        <v>77</v>
      </c>
      <c r="O290" s="11" t="s">
        <v>77</v>
      </c>
      <c r="P290" s="11" t="s">
        <v>483</v>
      </c>
      <c r="Q290" s="11" t="s">
        <v>78</v>
      </c>
      <c r="R290" s="11" t="n">
        <v>1</v>
      </c>
      <c r="S290" s="11" t="str">
        <f aca="false">IF(R290&gt;=2,"&gt; 2","&lt; 2")</f>
        <v>&lt; 2</v>
      </c>
      <c r="T290" s="12" t="n">
        <v>40179</v>
      </c>
      <c r="U290" s="29" t="n">
        <v>2</v>
      </c>
      <c r="V290" s="11" t="s">
        <v>106</v>
      </c>
      <c r="W290" s="11" t="n">
        <f aca="false">R290 *U290</f>
        <v>2</v>
      </c>
      <c r="X290" s="2" t="n">
        <v>0.45</v>
      </c>
      <c r="Y290" s="2" t="n">
        <v>0.1</v>
      </c>
      <c r="Z290" s="13" t="n">
        <f aca="false">Y290*SQRT(AA290)</f>
        <v>0.3</v>
      </c>
      <c r="AA290" s="11" t="n">
        <v>9</v>
      </c>
      <c r="AB290" s="2" t="n">
        <v>0.4</v>
      </c>
      <c r="AC290" s="2" t="n">
        <v>0.08</v>
      </c>
      <c r="AD290" s="13" t="n">
        <f aca="false">AC290*SQRT(AE290)</f>
        <v>0.24</v>
      </c>
      <c r="AE290" s="11" t="n">
        <v>9</v>
      </c>
      <c r="AF290" s="11" t="n">
        <f aca="false">LN(AB290/X290)</f>
        <v>-0.117783035656383</v>
      </c>
      <c r="AG290" s="11" t="n">
        <f aca="false">((AD290)^2/((AB290)^2 * AE290)) + ((Z290)^2/((X290)^2 * AA290))</f>
        <v>0.0893827160493827</v>
      </c>
      <c r="AH290" s="11" t="n">
        <f aca="false">1/AG290</f>
        <v>11.1878453038674</v>
      </c>
      <c r="AI290" s="11" t="n">
        <f aca="false">AH290/39</f>
        <v>0.286867828304292</v>
      </c>
      <c r="AJ290" s="11" t="n">
        <f aca="false">AI290*AF290</f>
        <v>-0.0337881636498336</v>
      </c>
      <c r="AK290" s="11" t="s">
        <v>496</v>
      </c>
      <c r="AL290" s="11" t="s">
        <v>497</v>
      </c>
      <c r="AM290" s="11" t="s">
        <v>390</v>
      </c>
      <c r="AN290" s="11" t="s">
        <v>58</v>
      </c>
      <c r="AO290" s="11" t="s">
        <v>59</v>
      </c>
      <c r="AP290" s="11" t="s">
        <v>498</v>
      </c>
      <c r="AQ290" s="11" t="s">
        <v>499</v>
      </c>
    </row>
    <row r="291" customFormat="false" ht="13.8" hidden="false" customHeight="false" outlineLevel="0" collapsed="false">
      <c r="A291" s="11" t="s">
        <v>493</v>
      </c>
      <c r="B291" s="11" t="n">
        <v>42</v>
      </c>
      <c r="C291" s="11" t="s">
        <v>494</v>
      </c>
      <c r="D291" s="11" t="n">
        <v>2012</v>
      </c>
      <c r="E291" s="11" t="s">
        <v>88</v>
      </c>
      <c r="F291" s="11" t="s">
        <v>324</v>
      </c>
      <c r="G291" s="1" t="n">
        <v>10.3</v>
      </c>
      <c r="H291" s="1" t="n">
        <v>1063</v>
      </c>
      <c r="I291" s="11" t="n">
        <f aca="false">(G291+10) / (H291/1000)</f>
        <v>19.0968955785513</v>
      </c>
      <c r="J291" s="11" t="n">
        <v>5.5</v>
      </c>
      <c r="K291" s="11" t="s">
        <v>102</v>
      </c>
      <c r="L291" s="11" t="s">
        <v>89</v>
      </c>
      <c r="M291" s="11" t="s">
        <v>495</v>
      </c>
      <c r="N291" s="11" t="s">
        <v>77</v>
      </c>
      <c r="O291" s="11" t="s">
        <v>77</v>
      </c>
      <c r="P291" s="11" t="s">
        <v>483</v>
      </c>
      <c r="Q291" s="11" t="s">
        <v>78</v>
      </c>
      <c r="R291" s="11" t="n">
        <v>1</v>
      </c>
      <c r="S291" s="11" t="str">
        <f aca="false">IF(R291&gt;=2,"&gt; 2","&lt; 2")</f>
        <v>&lt; 2</v>
      </c>
      <c r="T291" s="12" t="n">
        <v>40210</v>
      </c>
      <c r="U291" s="29" t="n">
        <v>2</v>
      </c>
      <c r="V291" s="11" t="s">
        <v>106</v>
      </c>
      <c r="W291" s="11" t="n">
        <f aca="false">R291 *U291</f>
        <v>2</v>
      </c>
      <c r="X291" s="2" t="n">
        <v>0.43</v>
      </c>
      <c r="Y291" s="2" t="n">
        <v>0.06</v>
      </c>
      <c r="Z291" s="13" t="n">
        <f aca="false">Y291*SQRT(AA291)</f>
        <v>0.18</v>
      </c>
      <c r="AA291" s="11" t="n">
        <v>9</v>
      </c>
      <c r="AB291" s="2" t="n">
        <v>0.36</v>
      </c>
      <c r="AC291" s="2" t="n">
        <v>0.12</v>
      </c>
      <c r="AD291" s="13" t="n">
        <f aca="false">AC291*SQRT(AE291)</f>
        <v>0.36</v>
      </c>
      <c r="AE291" s="11" t="n">
        <v>9</v>
      </c>
      <c r="AF291" s="11" t="n">
        <f aca="false">LN(AB291/X291)</f>
        <v>-0.177681177237453</v>
      </c>
      <c r="AG291" s="11" t="n">
        <f aca="false">((AD291)^2/((AB291)^2 * AE291)) + ((Z291)^2/((X291)^2 * AA291))</f>
        <v>0.130581094886125</v>
      </c>
      <c r="AH291" s="11" t="n">
        <f aca="false">1/AG291</f>
        <v>7.65807639208466</v>
      </c>
      <c r="AI291" s="11" t="n">
        <f aca="false">AH291/39</f>
        <v>0.196360933130376</v>
      </c>
      <c r="AJ291" s="11" t="n">
        <f aca="false">AI291*AF291</f>
        <v>-0.03488964176205</v>
      </c>
      <c r="AK291" s="11" t="s">
        <v>496</v>
      </c>
      <c r="AL291" s="11" t="s">
        <v>497</v>
      </c>
      <c r="AM291" s="11" t="s">
        <v>390</v>
      </c>
      <c r="AN291" s="11" t="s">
        <v>58</v>
      </c>
      <c r="AO291" s="11" t="s">
        <v>59</v>
      </c>
      <c r="AP291" s="11" t="s">
        <v>498</v>
      </c>
      <c r="AQ291" s="11" t="s">
        <v>499</v>
      </c>
    </row>
    <row r="292" customFormat="false" ht="13.8" hidden="false" customHeight="false" outlineLevel="0" collapsed="false">
      <c r="A292" s="11" t="s">
        <v>493</v>
      </c>
      <c r="B292" s="11" t="n">
        <v>42</v>
      </c>
      <c r="C292" s="11" t="s">
        <v>494</v>
      </c>
      <c r="D292" s="11" t="n">
        <v>2012</v>
      </c>
      <c r="E292" s="11" t="s">
        <v>88</v>
      </c>
      <c r="F292" s="11" t="s">
        <v>324</v>
      </c>
      <c r="G292" s="1" t="n">
        <v>10.3</v>
      </c>
      <c r="H292" s="1" t="n">
        <v>1063</v>
      </c>
      <c r="I292" s="11" t="n">
        <f aca="false">(G292+10) / (H292/1000)</f>
        <v>19.0968955785513</v>
      </c>
      <c r="J292" s="11" t="n">
        <v>5.5</v>
      </c>
      <c r="K292" s="11" t="s">
        <v>102</v>
      </c>
      <c r="L292" s="11" t="s">
        <v>89</v>
      </c>
      <c r="M292" s="11" t="s">
        <v>495</v>
      </c>
      <c r="N292" s="11" t="s">
        <v>77</v>
      </c>
      <c r="O292" s="11" t="s">
        <v>77</v>
      </c>
      <c r="P292" s="11" t="s">
        <v>483</v>
      </c>
      <c r="Q292" s="11" t="s">
        <v>78</v>
      </c>
      <c r="R292" s="11" t="n">
        <v>1</v>
      </c>
      <c r="S292" s="11" t="str">
        <f aca="false">IF(R292&gt;=2,"&gt; 2","&lt; 2")</f>
        <v>&lt; 2</v>
      </c>
      <c r="T292" s="12" t="n">
        <v>40238</v>
      </c>
      <c r="U292" s="29" t="n">
        <v>2</v>
      </c>
      <c r="V292" s="11" t="s">
        <v>106</v>
      </c>
      <c r="W292" s="11" t="n">
        <f aca="false">R292 *U292</f>
        <v>2</v>
      </c>
      <c r="X292" s="2" t="n">
        <v>1.29</v>
      </c>
      <c r="Y292" s="2" t="n">
        <v>0.12</v>
      </c>
      <c r="Z292" s="13" t="n">
        <f aca="false">Y292*SQRT(AA292)</f>
        <v>0.36</v>
      </c>
      <c r="AA292" s="11" t="n">
        <v>9</v>
      </c>
      <c r="AB292" s="2" t="n">
        <v>1.24</v>
      </c>
      <c r="AC292" s="2" t="n">
        <v>0.14</v>
      </c>
      <c r="AD292" s="13" t="n">
        <f aca="false">AC292*SQRT(AE292)</f>
        <v>0.42</v>
      </c>
      <c r="AE292" s="11" t="n">
        <v>9</v>
      </c>
      <c r="AF292" s="11" t="n">
        <f aca="false">LN(AB292/X292)</f>
        <v>-0.0395308387566353</v>
      </c>
      <c r="AG292" s="11" t="n">
        <f aca="false">((AD292)^2/((AB292)^2 * AE292)) + ((Z292)^2/((X292)^2 * AA292))</f>
        <v>0.0214004645197308</v>
      </c>
      <c r="AH292" s="11" t="n">
        <f aca="false">1/AG292</f>
        <v>46.7279576608265</v>
      </c>
      <c r="AI292" s="11" t="n">
        <f aca="false">AH292/39</f>
        <v>1.19815276053401</v>
      </c>
      <c r="AJ292" s="11" t="n">
        <f aca="false">AI292*AF292</f>
        <v>-0.0473639835824874</v>
      </c>
      <c r="AK292" s="11" t="s">
        <v>496</v>
      </c>
      <c r="AL292" s="11" t="s">
        <v>497</v>
      </c>
      <c r="AM292" s="11" t="s">
        <v>390</v>
      </c>
      <c r="AN292" s="11" t="s">
        <v>58</v>
      </c>
      <c r="AO292" s="11" t="s">
        <v>59</v>
      </c>
      <c r="AP292" s="11" t="s">
        <v>498</v>
      </c>
      <c r="AQ292" s="11" t="s">
        <v>499</v>
      </c>
    </row>
    <row r="293" customFormat="false" ht="13.8" hidden="false" customHeight="false" outlineLevel="0" collapsed="false">
      <c r="A293" s="11" t="s">
        <v>493</v>
      </c>
      <c r="B293" s="11" t="n">
        <v>42</v>
      </c>
      <c r="C293" s="11" t="s">
        <v>494</v>
      </c>
      <c r="D293" s="11" t="n">
        <v>2012</v>
      </c>
      <c r="E293" s="11" t="s">
        <v>88</v>
      </c>
      <c r="F293" s="11" t="s">
        <v>328</v>
      </c>
      <c r="G293" s="1" t="n">
        <v>10.3</v>
      </c>
      <c r="H293" s="1" t="n">
        <v>1063</v>
      </c>
      <c r="I293" s="11" t="n">
        <f aca="false">(G293+10) / (H293/1000)</f>
        <v>19.0968955785513</v>
      </c>
      <c r="J293" s="11" t="n">
        <v>5.5</v>
      </c>
      <c r="K293" s="11" t="s">
        <v>102</v>
      </c>
      <c r="L293" s="11" t="s">
        <v>89</v>
      </c>
      <c r="M293" s="11" t="s">
        <v>495</v>
      </c>
      <c r="N293" s="11" t="s">
        <v>77</v>
      </c>
      <c r="O293" s="11" t="s">
        <v>77</v>
      </c>
      <c r="P293" s="11" t="s">
        <v>483</v>
      </c>
      <c r="Q293" s="11" t="s">
        <v>78</v>
      </c>
      <c r="R293" s="11" t="n">
        <v>2.3</v>
      </c>
      <c r="S293" s="11" t="str">
        <f aca="false">IF(R293&gt;=2,"&gt; 2","&lt; 2")</f>
        <v>&gt; 2</v>
      </c>
      <c r="T293" s="12" t="n">
        <v>39873</v>
      </c>
      <c r="U293" s="29" t="n">
        <v>2</v>
      </c>
      <c r="V293" s="11" t="s">
        <v>106</v>
      </c>
      <c r="W293" s="11" t="n">
        <f aca="false">R293 *U293</f>
        <v>4.6</v>
      </c>
      <c r="X293" s="2" t="n">
        <v>0.64</v>
      </c>
      <c r="Y293" s="2" t="n">
        <v>0.0499999999999999</v>
      </c>
      <c r="Z293" s="13" t="n">
        <f aca="false">Y293*SQRT(AA293)</f>
        <v>0.15</v>
      </c>
      <c r="AA293" s="11" t="n">
        <v>9</v>
      </c>
      <c r="AB293" s="2" t="n">
        <v>0.97</v>
      </c>
      <c r="AC293" s="2" t="n">
        <v>0.05</v>
      </c>
      <c r="AD293" s="13" t="n">
        <f aca="false">AC293*SQRT(AE293)</f>
        <v>0.15</v>
      </c>
      <c r="AE293" s="11" t="n">
        <v>9</v>
      </c>
      <c r="AF293" s="11" t="n">
        <f aca="false">LN(AB293/X293)</f>
        <v>0.415827895143711</v>
      </c>
      <c r="AG293" s="11" t="n">
        <f aca="false">((AD293)^2/((AB293)^2 * AE293)) + ((Z293)^2/((X293)^2 * AA293))</f>
        <v>0.00876054612771016</v>
      </c>
      <c r="AH293" s="11" t="n">
        <f aca="false">1/AG293</f>
        <v>114.148134764902</v>
      </c>
      <c r="AI293" s="11" t="n">
        <f aca="false">AH293/39</f>
        <v>2.9268752503821</v>
      </c>
      <c r="AJ293" s="11" t="n">
        <f aca="false">AI293*AF293</f>
        <v>1.21707637471461</v>
      </c>
      <c r="AK293" s="11" t="s">
        <v>496</v>
      </c>
      <c r="AL293" s="11" t="s">
        <v>497</v>
      </c>
      <c r="AM293" s="11" t="s">
        <v>390</v>
      </c>
      <c r="AN293" s="11" t="s">
        <v>58</v>
      </c>
      <c r="AO293" s="11" t="s">
        <v>59</v>
      </c>
      <c r="AP293" s="11" t="s">
        <v>498</v>
      </c>
      <c r="AQ293" s="11" t="s">
        <v>499</v>
      </c>
    </row>
    <row r="294" customFormat="false" ht="13.8" hidden="false" customHeight="false" outlineLevel="0" collapsed="false">
      <c r="A294" s="11" t="s">
        <v>493</v>
      </c>
      <c r="B294" s="11" t="n">
        <v>42</v>
      </c>
      <c r="C294" s="11" t="s">
        <v>494</v>
      </c>
      <c r="D294" s="11" t="n">
        <v>2012</v>
      </c>
      <c r="E294" s="11" t="s">
        <v>88</v>
      </c>
      <c r="F294" s="11" t="s">
        <v>328</v>
      </c>
      <c r="G294" s="1" t="n">
        <v>10.3</v>
      </c>
      <c r="H294" s="1" t="n">
        <v>1063</v>
      </c>
      <c r="I294" s="11" t="n">
        <f aca="false">(G294+10) / (H294/1000)</f>
        <v>19.0968955785513</v>
      </c>
      <c r="J294" s="11" t="n">
        <v>5.5</v>
      </c>
      <c r="K294" s="11" t="s">
        <v>102</v>
      </c>
      <c r="L294" s="11" t="s">
        <v>89</v>
      </c>
      <c r="M294" s="11" t="s">
        <v>495</v>
      </c>
      <c r="N294" s="11" t="s">
        <v>77</v>
      </c>
      <c r="O294" s="11" t="s">
        <v>77</v>
      </c>
      <c r="P294" s="11" t="s">
        <v>483</v>
      </c>
      <c r="Q294" s="11" t="s">
        <v>78</v>
      </c>
      <c r="R294" s="11" t="n">
        <v>2.3</v>
      </c>
      <c r="S294" s="11" t="str">
        <f aca="false">IF(R294&gt;=2,"&gt; 2","&lt; 2")</f>
        <v>&gt; 2</v>
      </c>
      <c r="T294" s="12" t="n">
        <v>39904</v>
      </c>
      <c r="U294" s="29" t="n">
        <v>2</v>
      </c>
      <c r="V294" s="11" t="s">
        <v>106</v>
      </c>
      <c r="W294" s="11" t="n">
        <f aca="false">R294 *U294</f>
        <v>4.6</v>
      </c>
      <c r="X294" s="2" t="n">
        <v>1.56</v>
      </c>
      <c r="Y294" s="2" t="n">
        <v>0.0799999999999999</v>
      </c>
      <c r="Z294" s="13" t="n">
        <f aca="false">Y294*SQRT(AA294)</f>
        <v>0.24</v>
      </c>
      <c r="AA294" s="11" t="n">
        <v>9</v>
      </c>
      <c r="AB294" s="2" t="n">
        <v>2.1</v>
      </c>
      <c r="AC294" s="2" t="n">
        <v>0.11</v>
      </c>
      <c r="AD294" s="13" t="n">
        <f aca="false">AC294*SQRT(AE294)</f>
        <v>0.33</v>
      </c>
      <c r="AE294" s="11" t="n">
        <v>9</v>
      </c>
      <c r="AF294" s="11" t="n">
        <f aca="false">LN(AB294/X294)</f>
        <v>0.297251523467932</v>
      </c>
      <c r="AG294" s="11" t="n">
        <f aca="false">((AD294)^2/((AB294)^2 * AE294)) + ((Z294)^2/((X294)^2 * AA294))</f>
        <v>0.00537361295603052</v>
      </c>
      <c r="AH294" s="11" t="n">
        <f aca="false">1/AG294</f>
        <v>186.094534195611</v>
      </c>
      <c r="AI294" s="11" t="n">
        <f aca="false">AH294/39</f>
        <v>4.77165472296439</v>
      </c>
      <c r="AJ294" s="11" t="n">
        <f aca="false">AI294*AF294</f>
        <v>1.41838163586412</v>
      </c>
      <c r="AK294" s="11" t="s">
        <v>496</v>
      </c>
      <c r="AL294" s="11" t="s">
        <v>497</v>
      </c>
      <c r="AM294" s="11" t="s">
        <v>390</v>
      </c>
      <c r="AN294" s="11" t="s">
        <v>58</v>
      </c>
      <c r="AO294" s="11" t="s">
        <v>59</v>
      </c>
      <c r="AP294" s="11" t="s">
        <v>498</v>
      </c>
      <c r="AQ294" s="11" t="s">
        <v>499</v>
      </c>
    </row>
    <row r="295" customFormat="false" ht="13.8" hidden="false" customHeight="false" outlineLevel="0" collapsed="false">
      <c r="A295" s="11" t="s">
        <v>493</v>
      </c>
      <c r="B295" s="11" t="n">
        <v>42</v>
      </c>
      <c r="C295" s="11" t="s">
        <v>494</v>
      </c>
      <c r="D295" s="11" t="n">
        <v>2012</v>
      </c>
      <c r="E295" s="11" t="s">
        <v>88</v>
      </c>
      <c r="F295" s="11" t="s">
        <v>328</v>
      </c>
      <c r="G295" s="1" t="n">
        <v>10.3</v>
      </c>
      <c r="H295" s="1" t="n">
        <v>1063</v>
      </c>
      <c r="I295" s="11" t="n">
        <f aca="false">(G295+10) / (H295/1000)</f>
        <v>19.0968955785513</v>
      </c>
      <c r="J295" s="11" t="n">
        <v>5.5</v>
      </c>
      <c r="K295" s="11" t="s">
        <v>102</v>
      </c>
      <c r="L295" s="11" t="s">
        <v>89</v>
      </c>
      <c r="M295" s="11" t="s">
        <v>495</v>
      </c>
      <c r="N295" s="11" t="s">
        <v>77</v>
      </c>
      <c r="O295" s="11" t="s">
        <v>77</v>
      </c>
      <c r="P295" s="11" t="s">
        <v>483</v>
      </c>
      <c r="Q295" s="11" t="s">
        <v>78</v>
      </c>
      <c r="R295" s="11" t="n">
        <v>2.3</v>
      </c>
      <c r="S295" s="11" t="str">
        <f aca="false">IF(R295&gt;=2,"&gt; 2","&lt; 2")</f>
        <v>&gt; 2</v>
      </c>
      <c r="T295" s="12" t="n">
        <v>39934</v>
      </c>
      <c r="U295" s="29" t="n">
        <v>2</v>
      </c>
      <c r="V295" s="11" t="s">
        <v>106</v>
      </c>
      <c r="W295" s="11" t="n">
        <f aca="false">R295 *U295</f>
        <v>4.6</v>
      </c>
      <c r="X295" s="2" t="n">
        <v>2.28</v>
      </c>
      <c r="Y295" s="2" t="n">
        <v>0.0900000000000003</v>
      </c>
      <c r="Z295" s="13" t="n">
        <f aca="false">Y295*SQRT(AA295)</f>
        <v>0.270000000000001</v>
      </c>
      <c r="AA295" s="11" t="n">
        <v>9</v>
      </c>
      <c r="AB295" s="2" t="n">
        <v>1.94</v>
      </c>
      <c r="AC295" s="2" t="n">
        <v>0.1</v>
      </c>
      <c r="AD295" s="13" t="n">
        <f aca="false">AC295*SQRT(AE295)</f>
        <v>0.3</v>
      </c>
      <c r="AE295" s="11" t="n">
        <v>9</v>
      </c>
      <c r="AF295" s="11" t="n">
        <f aca="false">LN(AB295/X295)</f>
        <v>-0.161487469891113</v>
      </c>
      <c r="AG295" s="11" t="n">
        <f aca="false">((AD295)^2/((AB295)^2 * AE295)) + ((Z295)^2/((X295)^2 * AA295))</f>
        <v>0.00421520224786254</v>
      </c>
      <c r="AH295" s="11" t="n">
        <f aca="false">1/AG295</f>
        <v>237.236540786882</v>
      </c>
      <c r="AI295" s="11" t="n">
        <f aca="false">AH295/39</f>
        <v>6.08298822530468</v>
      </c>
      <c r="AJ295" s="11" t="n">
        <f aca="false">AI295*AF295</f>
        <v>-0.982326377881885</v>
      </c>
      <c r="AK295" s="11" t="s">
        <v>496</v>
      </c>
      <c r="AL295" s="11" t="s">
        <v>497</v>
      </c>
      <c r="AM295" s="11" t="s">
        <v>390</v>
      </c>
      <c r="AN295" s="11" t="s">
        <v>58</v>
      </c>
      <c r="AO295" s="11" t="s">
        <v>59</v>
      </c>
      <c r="AP295" s="11" t="s">
        <v>498</v>
      </c>
      <c r="AQ295" s="11" t="s">
        <v>499</v>
      </c>
    </row>
    <row r="296" customFormat="false" ht="13.8" hidden="false" customHeight="false" outlineLevel="0" collapsed="false">
      <c r="A296" s="11" t="s">
        <v>493</v>
      </c>
      <c r="B296" s="11" t="n">
        <v>42</v>
      </c>
      <c r="C296" s="11" t="s">
        <v>494</v>
      </c>
      <c r="D296" s="11" t="n">
        <v>2012</v>
      </c>
      <c r="E296" s="11" t="s">
        <v>88</v>
      </c>
      <c r="F296" s="11" t="s">
        <v>328</v>
      </c>
      <c r="G296" s="1" t="n">
        <v>10.3</v>
      </c>
      <c r="H296" s="1" t="n">
        <v>1063</v>
      </c>
      <c r="I296" s="11" t="n">
        <f aca="false">(G296+10) / (H296/1000)</f>
        <v>19.0968955785513</v>
      </c>
      <c r="J296" s="11" t="n">
        <v>5.5</v>
      </c>
      <c r="K296" s="11" t="s">
        <v>102</v>
      </c>
      <c r="L296" s="11" t="s">
        <v>89</v>
      </c>
      <c r="M296" s="11" t="s">
        <v>495</v>
      </c>
      <c r="N296" s="11" t="s">
        <v>77</v>
      </c>
      <c r="O296" s="11" t="s">
        <v>77</v>
      </c>
      <c r="P296" s="11" t="s">
        <v>483</v>
      </c>
      <c r="Q296" s="11" t="s">
        <v>78</v>
      </c>
      <c r="R296" s="11" t="n">
        <v>2.3</v>
      </c>
      <c r="S296" s="11" t="str">
        <f aca="false">IF(R296&gt;=2,"&gt; 2","&lt; 2")</f>
        <v>&gt; 2</v>
      </c>
      <c r="T296" s="12" t="n">
        <v>39965</v>
      </c>
      <c r="U296" s="29" t="n">
        <v>2</v>
      </c>
      <c r="V296" s="11" t="s">
        <v>106</v>
      </c>
      <c r="W296" s="11" t="n">
        <f aca="false">R296 *U296</f>
        <v>4.6</v>
      </c>
      <c r="X296" s="2" t="n">
        <v>3.82</v>
      </c>
      <c r="Y296" s="2" t="n">
        <v>0.46</v>
      </c>
      <c r="Z296" s="13" t="n">
        <f aca="false">Y296*SQRT(AA296)</f>
        <v>1.38</v>
      </c>
      <c r="AA296" s="11" t="n">
        <v>9</v>
      </c>
      <c r="AB296" s="2" t="n">
        <v>2.83</v>
      </c>
      <c r="AC296" s="2" t="n">
        <v>0.27</v>
      </c>
      <c r="AD296" s="13" t="n">
        <f aca="false">AC296*SQRT(AE296)</f>
        <v>0.81</v>
      </c>
      <c r="AE296" s="11" t="n">
        <v>9</v>
      </c>
      <c r="AF296" s="11" t="n">
        <f aca="false">LN(AB296/X296)</f>
        <v>-0.299973710963337</v>
      </c>
      <c r="AG296" s="11" t="n">
        <f aca="false">((AD296)^2/((AB296)^2 * AE296)) + ((Z296)^2/((X296)^2 * AA296))</f>
        <v>0.0236030726033565</v>
      </c>
      <c r="AH296" s="11" t="n">
        <f aca="false">1/AG296</f>
        <v>42.3673653343673</v>
      </c>
      <c r="AI296" s="11" t="n">
        <f aca="false">AH296/39</f>
        <v>1.08634270088121</v>
      </c>
      <c r="AJ296" s="11" t="n">
        <f aca="false">AI296*AF296</f>
        <v>-0.325874251361271</v>
      </c>
      <c r="AK296" s="11" t="s">
        <v>496</v>
      </c>
      <c r="AL296" s="11" t="s">
        <v>497</v>
      </c>
      <c r="AM296" s="11" t="s">
        <v>390</v>
      </c>
      <c r="AN296" s="11" t="s">
        <v>58</v>
      </c>
      <c r="AO296" s="11" t="s">
        <v>59</v>
      </c>
      <c r="AP296" s="11" t="s">
        <v>498</v>
      </c>
      <c r="AQ296" s="11" t="s">
        <v>499</v>
      </c>
    </row>
    <row r="297" customFormat="false" ht="13.8" hidden="false" customHeight="false" outlineLevel="0" collapsed="false">
      <c r="A297" s="11" t="s">
        <v>493</v>
      </c>
      <c r="B297" s="11" t="n">
        <v>42</v>
      </c>
      <c r="C297" s="11" t="s">
        <v>494</v>
      </c>
      <c r="D297" s="11" t="n">
        <v>2012</v>
      </c>
      <c r="E297" s="11" t="s">
        <v>88</v>
      </c>
      <c r="F297" s="11" t="s">
        <v>328</v>
      </c>
      <c r="G297" s="1" t="n">
        <v>10.3</v>
      </c>
      <c r="H297" s="1" t="n">
        <v>1063</v>
      </c>
      <c r="I297" s="11" t="n">
        <f aca="false">(G297+10) / (H297/1000)</f>
        <v>19.0968955785513</v>
      </c>
      <c r="J297" s="11" t="n">
        <v>5.5</v>
      </c>
      <c r="K297" s="11" t="s">
        <v>102</v>
      </c>
      <c r="L297" s="11" t="s">
        <v>89</v>
      </c>
      <c r="M297" s="11" t="s">
        <v>495</v>
      </c>
      <c r="N297" s="11" t="s">
        <v>77</v>
      </c>
      <c r="O297" s="11" t="s">
        <v>77</v>
      </c>
      <c r="P297" s="11" t="s">
        <v>483</v>
      </c>
      <c r="Q297" s="11" t="s">
        <v>78</v>
      </c>
      <c r="R297" s="11" t="n">
        <v>2.3</v>
      </c>
      <c r="S297" s="11" t="str">
        <f aca="false">IF(R297&gt;=2,"&gt; 2","&lt; 2")</f>
        <v>&gt; 2</v>
      </c>
      <c r="T297" s="12" t="n">
        <v>39995</v>
      </c>
      <c r="U297" s="29" t="n">
        <v>2</v>
      </c>
      <c r="V297" s="11" t="s">
        <v>106</v>
      </c>
      <c r="W297" s="11" t="n">
        <f aca="false">R297 *U297</f>
        <v>4.6</v>
      </c>
      <c r="X297" s="2" t="n">
        <v>3.25</v>
      </c>
      <c r="Y297" s="2" t="n">
        <v>0.12</v>
      </c>
      <c r="Z297" s="13" t="n">
        <f aca="false">Y297*SQRT(AA297)</f>
        <v>0.36</v>
      </c>
      <c r="AA297" s="11" t="n">
        <v>9</v>
      </c>
      <c r="AB297" s="2" t="n">
        <v>3.16</v>
      </c>
      <c r="AC297" s="2" t="n">
        <v>0.0999999999999996</v>
      </c>
      <c r="AD297" s="13" t="n">
        <f aca="false">AC297*SQRT(AE297)</f>
        <v>0.299999999999999</v>
      </c>
      <c r="AE297" s="11" t="n">
        <v>9</v>
      </c>
      <c r="AF297" s="11" t="n">
        <f aca="false">LN(AB297/X297)</f>
        <v>-0.0280829687428254</v>
      </c>
      <c r="AG297" s="11" t="n">
        <f aca="false">((AD297)^2/((AB297)^2 * AE297)) + ((Z297)^2/((X297)^2 * AA297))</f>
        <v>0.00236475568605774</v>
      </c>
      <c r="AH297" s="11" t="n">
        <f aca="false">1/AG297</f>
        <v>422.87666582043</v>
      </c>
      <c r="AI297" s="11" t="n">
        <f aca="false">AH297/39</f>
        <v>10.8429914312931</v>
      </c>
      <c r="AJ297" s="11" t="n">
        <f aca="false">AI297*AF297</f>
        <v>-0.304503389443728</v>
      </c>
      <c r="AK297" s="11" t="s">
        <v>496</v>
      </c>
      <c r="AL297" s="11" t="s">
        <v>497</v>
      </c>
      <c r="AM297" s="11" t="s">
        <v>390</v>
      </c>
      <c r="AN297" s="11" t="s">
        <v>58</v>
      </c>
      <c r="AO297" s="11" t="s">
        <v>59</v>
      </c>
      <c r="AP297" s="11" t="s">
        <v>498</v>
      </c>
      <c r="AQ297" s="11" t="s">
        <v>499</v>
      </c>
    </row>
    <row r="298" customFormat="false" ht="13.8" hidden="false" customHeight="false" outlineLevel="0" collapsed="false">
      <c r="A298" s="11" t="s">
        <v>493</v>
      </c>
      <c r="B298" s="11" t="n">
        <v>42</v>
      </c>
      <c r="C298" s="11" t="s">
        <v>494</v>
      </c>
      <c r="D298" s="11" t="n">
        <v>2012</v>
      </c>
      <c r="E298" s="11" t="s">
        <v>88</v>
      </c>
      <c r="F298" s="11" t="s">
        <v>328</v>
      </c>
      <c r="G298" s="1" t="n">
        <v>10.3</v>
      </c>
      <c r="H298" s="1" t="n">
        <v>1063</v>
      </c>
      <c r="I298" s="11" t="n">
        <f aca="false">(G298+10) / (H298/1000)</f>
        <v>19.0968955785513</v>
      </c>
      <c r="J298" s="11" t="n">
        <v>5.5</v>
      </c>
      <c r="K298" s="11" t="s">
        <v>102</v>
      </c>
      <c r="L298" s="11" t="s">
        <v>89</v>
      </c>
      <c r="M298" s="11" t="s">
        <v>495</v>
      </c>
      <c r="N298" s="11" t="s">
        <v>77</v>
      </c>
      <c r="O298" s="11" t="s">
        <v>77</v>
      </c>
      <c r="P298" s="11" t="s">
        <v>483</v>
      </c>
      <c r="Q298" s="11" t="s">
        <v>78</v>
      </c>
      <c r="R298" s="11" t="n">
        <v>2.3</v>
      </c>
      <c r="S298" s="11" t="str">
        <f aca="false">IF(R298&gt;=2,"&gt; 2","&lt; 2")</f>
        <v>&gt; 2</v>
      </c>
      <c r="T298" s="12" t="n">
        <v>40026</v>
      </c>
      <c r="U298" s="29" t="n">
        <v>2</v>
      </c>
      <c r="V298" s="11" t="s">
        <v>106</v>
      </c>
      <c r="W298" s="11" t="n">
        <f aca="false">R298 *U298</f>
        <v>4.6</v>
      </c>
      <c r="X298" s="2" t="n">
        <v>3.34</v>
      </c>
      <c r="Y298" s="2" t="n">
        <v>0.2</v>
      </c>
      <c r="Z298" s="13" t="n">
        <f aca="false">Y298*SQRT(AA298)</f>
        <v>0.600000000000001</v>
      </c>
      <c r="AA298" s="11" t="n">
        <v>9</v>
      </c>
      <c r="AB298" s="2" t="n">
        <v>3.07</v>
      </c>
      <c r="AC298" s="2" t="n">
        <v>0.0900000000000003</v>
      </c>
      <c r="AD298" s="13" t="n">
        <f aca="false">AC298*SQRT(AE298)</f>
        <v>0.270000000000001</v>
      </c>
      <c r="AE298" s="11" t="n">
        <v>9</v>
      </c>
      <c r="AF298" s="11" t="n">
        <f aca="false">LN(AB298/X298)</f>
        <v>-0.0842932453895033</v>
      </c>
      <c r="AG298" s="11" t="n">
        <f aca="false">((AD298)^2/((AB298)^2 * AE298)) + ((Z298)^2/((X298)^2 * AA298))</f>
        <v>0.00444506864928429</v>
      </c>
      <c r="AH298" s="11" t="n">
        <f aca="false">1/AG298</f>
        <v>224.968404067508</v>
      </c>
      <c r="AI298" s="11" t="n">
        <f aca="false">AH298/39</f>
        <v>5.76842061711559</v>
      </c>
      <c r="AJ298" s="11" t="n">
        <f aca="false">AI298*AF298</f>
        <v>-0.486238894588394</v>
      </c>
      <c r="AK298" s="11" t="s">
        <v>496</v>
      </c>
      <c r="AL298" s="11" t="s">
        <v>497</v>
      </c>
      <c r="AM298" s="11" t="s">
        <v>390</v>
      </c>
      <c r="AN298" s="11" t="s">
        <v>58</v>
      </c>
      <c r="AO298" s="11" t="s">
        <v>59</v>
      </c>
      <c r="AP298" s="11" t="s">
        <v>498</v>
      </c>
      <c r="AQ298" s="11" t="s">
        <v>499</v>
      </c>
    </row>
    <row r="299" customFormat="false" ht="13.8" hidden="false" customHeight="false" outlineLevel="0" collapsed="false">
      <c r="A299" s="11" t="s">
        <v>493</v>
      </c>
      <c r="B299" s="11" t="n">
        <v>42</v>
      </c>
      <c r="C299" s="11" t="s">
        <v>494</v>
      </c>
      <c r="D299" s="11" t="n">
        <v>2012</v>
      </c>
      <c r="E299" s="11" t="s">
        <v>88</v>
      </c>
      <c r="F299" s="11" t="s">
        <v>328</v>
      </c>
      <c r="G299" s="1" t="n">
        <v>10.3</v>
      </c>
      <c r="H299" s="1" t="n">
        <v>1063</v>
      </c>
      <c r="I299" s="11" t="n">
        <f aca="false">(G299+10) / (H299/1000)</f>
        <v>19.0968955785513</v>
      </c>
      <c r="J299" s="11" t="n">
        <v>5.5</v>
      </c>
      <c r="K299" s="11" t="s">
        <v>102</v>
      </c>
      <c r="L299" s="11" t="s">
        <v>89</v>
      </c>
      <c r="M299" s="11" t="s">
        <v>495</v>
      </c>
      <c r="N299" s="11" t="s">
        <v>77</v>
      </c>
      <c r="O299" s="11" t="s">
        <v>77</v>
      </c>
      <c r="P299" s="11" t="s">
        <v>483</v>
      </c>
      <c r="Q299" s="11" t="s">
        <v>78</v>
      </c>
      <c r="R299" s="11" t="n">
        <v>2.3</v>
      </c>
      <c r="S299" s="11" t="str">
        <f aca="false">IF(R299&gt;=2,"&gt; 2","&lt; 2")</f>
        <v>&gt; 2</v>
      </c>
      <c r="T299" s="12" t="n">
        <v>40057</v>
      </c>
      <c r="U299" s="29" t="n">
        <v>2</v>
      </c>
      <c r="V299" s="11" t="s">
        <v>106</v>
      </c>
      <c r="W299" s="11" t="n">
        <f aca="false">R299 *U299</f>
        <v>4.6</v>
      </c>
      <c r="X299" s="2" t="n">
        <v>2.22</v>
      </c>
      <c r="Y299" s="2" t="n">
        <v>0.2</v>
      </c>
      <c r="Z299" s="13" t="n">
        <f aca="false">Y299*SQRT(AA299)</f>
        <v>0.599999999999999</v>
      </c>
      <c r="AA299" s="11" t="n">
        <v>9</v>
      </c>
      <c r="AB299" s="2" t="n">
        <v>2.31</v>
      </c>
      <c r="AC299" s="2" t="n">
        <v>0.0899999999999999</v>
      </c>
      <c r="AD299" s="13" t="n">
        <f aca="false">AC299*SQRT(AE299)</f>
        <v>0.27</v>
      </c>
      <c r="AE299" s="11" t="n">
        <v>9</v>
      </c>
      <c r="AF299" s="11" t="n">
        <f aca="false">LN(AB299/X299)</f>
        <v>0.0397403286495141</v>
      </c>
      <c r="AG299" s="11" t="n">
        <f aca="false">((AD299)^2/((AB299)^2 * AE299)) + ((Z299)^2/((X299)^2 * AA299))</f>
        <v>0.00963418688936412</v>
      </c>
      <c r="AH299" s="11" t="n">
        <f aca="false">1/AG299</f>
        <v>103.797031496656</v>
      </c>
      <c r="AI299" s="11" t="n">
        <f aca="false">AH299/39</f>
        <v>2.66146234606811</v>
      </c>
      <c r="AJ299" s="11" t="n">
        <f aca="false">AI299*AF299</f>
        <v>0.105767388321054</v>
      </c>
      <c r="AK299" s="11" t="s">
        <v>496</v>
      </c>
      <c r="AL299" s="11" t="s">
        <v>497</v>
      </c>
      <c r="AM299" s="11" t="s">
        <v>390</v>
      </c>
      <c r="AN299" s="11" t="s">
        <v>58</v>
      </c>
      <c r="AO299" s="11" t="s">
        <v>59</v>
      </c>
      <c r="AP299" s="11" t="s">
        <v>498</v>
      </c>
      <c r="AQ299" s="11" t="s">
        <v>499</v>
      </c>
    </row>
    <row r="300" customFormat="false" ht="13.8" hidden="false" customHeight="false" outlineLevel="0" collapsed="false">
      <c r="A300" s="11" t="s">
        <v>493</v>
      </c>
      <c r="B300" s="11" t="n">
        <v>42</v>
      </c>
      <c r="C300" s="11" t="s">
        <v>494</v>
      </c>
      <c r="D300" s="11" t="n">
        <v>2012</v>
      </c>
      <c r="E300" s="11" t="s">
        <v>88</v>
      </c>
      <c r="F300" s="11" t="s">
        <v>328</v>
      </c>
      <c r="G300" s="1" t="n">
        <v>10.3</v>
      </c>
      <c r="H300" s="1" t="n">
        <v>1063</v>
      </c>
      <c r="I300" s="11" t="n">
        <f aca="false">(G300+10) / (H300/1000)</f>
        <v>19.0968955785513</v>
      </c>
      <c r="J300" s="11" t="n">
        <v>5.5</v>
      </c>
      <c r="K300" s="11" t="s">
        <v>102</v>
      </c>
      <c r="L300" s="11" t="s">
        <v>89</v>
      </c>
      <c r="M300" s="11" t="s">
        <v>495</v>
      </c>
      <c r="N300" s="11" t="s">
        <v>77</v>
      </c>
      <c r="O300" s="11" t="s">
        <v>77</v>
      </c>
      <c r="P300" s="11" t="s">
        <v>483</v>
      </c>
      <c r="Q300" s="11" t="s">
        <v>78</v>
      </c>
      <c r="R300" s="11" t="n">
        <v>2.3</v>
      </c>
      <c r="S300" s="11" t="str">
        <f aca="false">IF(R300&gt;=2,"&gt; 2","&lt; 2")</f>
        <v>&gt; 2</v>
      </c>
      <c r="T300" s="12" t="n">
        <v>40087</v>
      </c>
      <c r="U300" s="29" t="n">
        <v>2</v>
      </c>
      <c r="V300" s="11" t="s">
        <v>106</v>
      </c>
      <c r="W300" s="11" t="n">
        <f aca="false">R300 *U300</f>
        <v>4.6</v>
      </c>
      <c r="X300" s="2" t="n">
        <v>1.37</v>
      </c>
      <c r="Y300" s="2" t="n">
        <v>0.11</v>
      </c>
      <c r="Z300" s="13" t="n">
        <f aca="false">Y300*SQRT(AA300)</f>
        <v>0.33</v>
      </c>
      <c r="AA300" s="11" t="n">
        <v>9</v>
      </c>
      <c r="AB300" s="2" t="n">
        <v>1.53</v>
      </c>
      <c r="AC300" s="2" t="n">
        <v>0.0999999999999999</v>
      </c>
      <c r="AD300" s="13" t="n">
        <f aca="false">AC300*SQRT(AE300)</f>
        <v>0.3</v>
      </c>
      <c r="AE300" s="11" t="n">
        <v>9</v>
      </c>
      <c r="AF300" s="11" t="n">
        <f aca="false">LN(AB300/X300)</f>
        <v>0.11045699556431</v>
      </c>
      <c r="AG300" s="11" t="n">
        <f aca="false">((AD300)^2/((AB300)^2 * AE300)) + ((Z300)^2/((X300)^2 * AA300))</f>
        <v>0.0107186618253635</v>
      </c>
      <c r="AH300" s="11" t="n">
        <f aca="false">1/AG300</f>
        <v>93.2952281070858</v>
      </c>
      <c r="AI300" s="11" t="n">
        <f aca="false">AH300/39</f>
        <v>2.39218533607912</v>
      </c>
      <c r="AJ300" s="11" t="n">
        <f aca="false">AI300*AF300</f>
        <v>0.264233605056299</v>
      </c>
      <c r="AK300" s="11" t="s">
        <v>496</v>
      </c>
      <c r="AL300" s="11" t="s">
        <v>497</v>
      </c>
      <c r="AM300" s="11" t="s">
        <v>390</v>
      </c>
      <c r="AN300" s="11" t="s">
        <v>58</v>
      </c>
      <c r="AO300" s="11" t="s">
        <v>59</v>
      </c>
      <c r="AP300" s="11" t="s">
        <v>498</v>
      </c>
      <c r="AQ300" s="11" t="s">
        <v>499</v>
      </c>
    </row>
    <row r="301" customFormat="false" ht="13.8" hidden="false" customHeight="false" outlineLevel="0" collapsed="false">
      <c r="A301" s="11" t="s">
        <v>493</v>
      </c>
      <c r="B301" s="11" t="n">
        <v>42</v>
      </c>
      <c r="C301" s="11" t="s">
        <v>494</v>
      </c>
      <c r="D301" s="11" t="n">
        <v>2012</v>
      </c>
      <c r="E301" s="11" t="s">
        <v>88</v>
      </c>
      <c r="F301" s="11" t="s">
        <v>328</v>
      </c>
      <c r="G301" s="1" t="n">
        <v>10.3</v>
      </c>
      <c r="H301" s="1" t="n">
        <v>1063</v>
      </c>
      <c r="I301" s="11" t="n">
        <f aca="false">(G301+10) / (H301/1000)</f>
        <v>19.0968955785513</v>
      </c>
      <c r="J301" s="11" t="n">
        <v>5.5</v>
      </c>
      <c r="K301" s="11" t="s">
        <v>102</v>
      </c>
      <c r="L301" s="11" t="s">
        <v>89</v>
      </c>
      <c r="M301" s="11" t="s">
        <v>495</v>
      </c>
      <c r="N301" s="11" t="s">
        <v>77</v>
      </c>
      <c r="O301" s="11" t="s">
        <v>77</v>
      </c>
      <c r="P301" s="11" t="s">
        <v>483</v>
      </c>
      <c r="Q301" s="11" t="s">
        <v>78</v>
      </c>
      <c r="R301" s="11" t="n">
        <v>2.3</v>
      </c>
      <c r="S301" s="11" t="str">
        <f aca="false">IF(R301&gt;=2,"&gt; 2","&lt; 2")</f>
        <v>&gt; 2</v>
      </c>
      <c r="T301" s="12" t="n">
        <v>40118</v>
      </c>
      <c r="U301" s="29" t="n">
        <v>2</v>
      </c>
      <c r="V301" s="11" t="s">
        <v>106</v>
      </c>
      <c r="W301" s="11" t="n">
        <f aca="false">R301 *U301</f>
        <v>4.6</v>
      </c>
      <c r="X301" s="2" t="n">
        <v>1.1</v>
      </c>
      <c r="Y301" s="2" t="n">
        <v>0.0999999999999999</v>
      </c>
      <c r="Z301" s="13" t="n">
        <f aca="false">Y301*SQRT(AA301)</f>
        <v>0.3</v>
      </c>
      <c r="AA301" s="11" t="n">
        <v>9</v>
      </c>
      <c r="AB301" s="2" t="n">
        <v>1.34</v>
      </c>
      <c r="AC301" s="2" t="n">
        <v>0.0699999999999998</v>
      </c>
      <c r="AD301" s="13" t="n">
        <f aca="false">AC301*SQRT(AE301)</f>
        <v>0.21</v>
      </c>
      <c r="AE301" s="11" t="n">
        <v>9</v>
      </c>
      <c r="AF301" s="11" t="n">
        <f aca="false">LN(AB301/X301)</f>
        <v>0.197359434158495</v>
      </c>
      <c r="AG301" s="11" t="n">
        <f aca="false">((AD301)^2/((AB301)^2 * AE301)) + ((Z301)^2/((X301)^2 * AA301))</f>
        <v>0.0109933556591042</v>
      </c>
      <c r="AH301" s="11" t="n">
        <f aca="false">1/AG301</f>
        <v>90.9640360058619</v>
      </c>
      <c r="AI301" s="11" t="n">
        <f aca="false">AH301/39</f>
        <v>2.33241117963748</v>
      </c>
      <c r="AJ301" s="11" t="n">
        <f aca="false">AI301*AF301</f>
        <v>0.460323350638201</v>
      </c>
      <c r="AK301" s="11" t="s">
        <v>496</v>
      </c>
      <c r="AL301" s="11" t="s">
        <v>497</v>
      </c>
      <c r="AM301" s="11" t="s">
        <v>390</v>
      </c>
      <c r="AN301" s="11" t="s">
        <v>58</v>
      </c>
      <c r="AO301" s="11" t="s">
        <v>59</v>
      </c>
      <c r="AP301" s="11" t="s">
        <v>498</v>
      </c>
      <c r="AQ301" s="11" t="s">
        <v>499</v>
      </c>
    </row>
    <row r="302" customFormat="false" ht="13.8" hidden="false" customHeight="false" outlineLevel="0" collapsed="false">
      <c r="A302" s="11" t="s">
        <v>493</v>
      </c>
      <c r="B302" s="11" t="n">
        <v>42</v>
      </c>
      <c r="C302" s="11" t="s">
        <v>494</v>
      </c>
      <c r="D302" s="11" t="n">
        <v>2012</v>
      </c>
      <c r="E302" s="11" t="s">
        <v>88</v>
      </c>
      <c r="F302" s="11" t="s">
        <v>328</v>
      </c>
      <c r="G302" s="1" t="n">
        <v>10.3</v>
      </c>
      <c r="H302" s="1" t="n">
        <v>1063</v>
      </c>
      <c r="I302" s="11" t="n">
        <f aca="false">(G302+10) / (H302/1000)</f>
        <v>19.0968955785513</v>
      </c>
      <c r="J302" s="11" t="n">
        <v>5.5</v>
      </c>
      <c r="K302" s="11" t="s">
        <v>102</v>
      </c>
      <c r="L302" s="11" t="s">
        <v>89</v>
      </c>
      <c r="M302" s="11" t="s">
        <v>495</v>
      </c>
      <c r="N302" s="11" t="s">
        <v>77</v>
      </c>
      <c r="O302" s="11" t="s">
        <v>77</v>
      </c>
      <c r="P302" s="11" t="s">
        <v>483</v>
      </c>
      <c r="Q302" s="11" t="s">
        <v>78</v>
      </c>
      <c r="R302" s="11" t="n">
        <v>2.3</v>
      </c>
      <c r="S302" s="11" t="str">
        <f aca="false">IF(R302&gt;=2,"&gt; 2","&lt; 2")</f>
        <v>&gt; 2</v>
      </c>
      <c r="T302" s="12" t="n">
        <v>40148</v>
      </c>
      <c r="U302" s="29" t="n">
        <v>2</v>
      </c>
      <c r="V302" s="11" t="s">
        <v>106</v>
      </c>
      <c r="W302" s="11" t="n">
        <f aca="false">R302 *U302</f>
        <v>4.6</v>
      </c>
      <c r="X302" s="2" t="n">
        <v>0.48</v>
      </c>
      <c r="Y302" s="2" t="n">
        <v>0.0800000000000001</v>
      </c>
      <c r="Z302" s="13" t="n">
        <f aca="false">Y302*SQRT(AA302)</f>
        <v>0.24</v>
      </c>
      <c r="AA302" s="11" t="n">
        <v>9</v>
      </c>
      <c r="AB302" s="2" t="n">
        <v>0.6</v>
      </c>
      <c r="AC302" s="2" t="n">
        <v>0.0700000000000001</v>
      </c>
      <c r="AD302" s="13" t="n">
        <f aca="false">AC302*SQRT(AE302)</f>
        <v>0.21</v>
      </c>
      <c r="AE302" s="11" t="n">
        <v>9</v>
      </c>
      <c r="AF302" s="11" t="n">
        <f aca="false">LN(AB302/X302)</f>
        <v>0.22314355131421</v>
      </c>
      <c r="AG302" s="11" t="n">
        <f aca="false">((AD302)^2/((AB302)^2 * AE302)) + ((Z302)^2/((X302)^2 * AA302))</f>
        <v>0.041388888888889</v>
      </c>
      <c r="AH302" s="11" t="n">
        <f aca="false">1/AG302</f>
        <v>24.1610738255033</v>
      </c>
      <c r="AI302" s="11" t="n">
        <f aca="false">AH302/39</f>
        <v>0.619514713474443</v>
      </c>
      <c r="AJ302" s="11" t="n">
        <f aca="false">AI302*AF302</f>
        <v>0.138240713256092</v>
      </c>
      <c r="AK302" s="11" t="s">
        <v>496</v>
      </c>
      <c r="AL302" s="11" t="s">
        <v>497</v>
      </c>
      <c r="AM302" s="11" t="s">
        <v>390</v>
      </c>
      <c r="AN302" s="11" t="s">
        <v>58</v>
      </c>
      <c r="AO302" s="11" t="s">
        <v>59</v>
      </c>
      <c r="AP302" s="11" t="s">
        <v>498</v>
      </c>
      <c r="AQ302" s="11" t="s">
        <v>499</v>
      </c>
    </row>
    <row r="303" customFormat="false" ht="13.8" hidden="false" customHeight="false" outlineLevel="0" collapsed="false">
      <c r="A303" s="11" t="s">
        <v>493</v>
      </c>
      <c r="B303" s="11" t="n">
        <v>42</v>
      </c>
      <c r="C303" s="11" t="s">
        <v>494</v>
      </c>
      <c r="D303" s="11" t="n">
        <v>2012</v>
      </c>
      <c r="E303" s="11" t="s">
        <v>88</v>
      </c>
      <c r="F303" s="11" t="s">
        <v>328</v>
      </c>
      <c r="G303" s="1" t="n">
        <v>10.3</v>
      </c>
      <c r="H303" s="1" t="n">
        <v>1063</v>
      </c>
      <c r="I303" s="11" t="n">
        <f aca="false">(G303+10) / (H303/1000)</f>
        <v>19.0968955785513</v>
      </c>
      <c r="J303" s="11" t="n">
        <v>5.5</v>
      </c>
      <c r="K303" s="11" t="s">
        <v>102</v>
      </c>
      <c r="L303" s="11" t="s">
        <v>89</v>
      </c>
      <c r="M303" s="11" t="s">
        <v>495</v>
      </c>
      <c r="N303" s="11" t="s">
        <v>77</v>
      </c>
      <c r="O303" s="11" t="s">
        <v>77</v>
      </c>
      <c r="P303" s="11" t="s">
        <v>483</v>
      </c>
      <c r="Q303" s="11" t="s">
        <v>78</v>
      </c>
      <c r="R303" s="11" t="n">
        <v>2.3</v>
      </c>
      <c r="S303" s="11" t="str">
        <f aca="false">IF(R303&gt;=2,"&gt; 2","&lt; 2")</f>
        <v>&gt; 2</v>
      </c>
      <c r="T303" s="12" t="n">
        <v>40179</v>
      </c>
      <c r="U303" s="29" t="n">
        <v>2</v>
      </c>
      <c r="V303" s="11" t="s">
        <v>106</v>
      </c>
      <c r="W303" s="11" t="n">
        <f aca="false">R303 *U303</f>
        <v>4.6</v>
      </c>
      <c r="X303" s="2" t="n">
        <v>0.45</v>
      </c>
      <c r="Y303" s="2" t="n">
        <v>0.1</v>
      </c>
      <c r="Z303" s="13" t="n">
        <f aca="false">Y303*SQRT(AA303)</f>
        <v>0.3</v>
      </c>
      <c r="AA303" s="11" t="n">
        <v>9</v>
      </c>
      <c r="AB303" s="2" t="n">
        <v>0.41</v>
      </c>
      <c r="AC303" s="2" t="n">
        <v>0.08</v>
      </c>
      <c r="AD303" s="13" t="n">
        <f aca="false">AC303*SQRT(AE303)</f>
        <v>0.24</v>
      </c>
      <c r="AE303" s="11" t="n">
        <v>9</v>
      </c>
      <c r="AF303" s="11" t="n">
        <f aca="false">LN(AB303/X303)</f>
        <v>-0.0930904230660121</v>
      </c>
      <c r="AG303" s="11" t="n">
        <f aca="false">((AD303)^2/((AB303)^2 * AE303)) + ((Z303)^2/((X303)^2 * AA303))</f>
        <v>0.0874552918970925</v>
      </c>
      <c r="AH303" s="11" t="n">
        <f aca="false">1/AG303</f>
        <v>11.4344138394357</v>
      </c>
      <c r="AI303" s="11" t="n">
        <f aca="false">AH303/39</f>
        <v>0.293190098447068</v>
      </c>
      <c r="AJ303" s="11" t="n">
        <f aca="false">AI303*AF303</f>
        <v>-0.0272931903032033</v>
      </c>
      <c r="AK303" s="11" t="s">
        <v>496</v>
      </c>
      <c r="AL303" s="11" t="s">
        <v>497</v>
      </c>
      <c r="AM303" s="11" t="s">
        <v>390</v>
      </c>
      <c r="AN303" s="11" t="s">
        <v>58</v>
      </c>
      <c r="AO303" s="11" t="s">
        <v>59</v>
      </c>
      <c r="AP303" s="11" t="s">
        <v>498</v>
      </c>
      <c r="AQ303" s="11" t="s">
        <v>499</v>
      </c>
    </row>
    <row r="304" customFormat="false" ht="13.8" hidden="false" customHeight="false" outlineLevel="0" collapsed="false">
      <c r="A304" s="11" t="s">
        <v>493</v>
      </c>
      <c r="B304" s="11" t="n">
        <v>42</v>
      </c>
      <c r="C304" s="11" t="s">
        <v>494</v>
      </c>
      <c r="D304" s="11" t="n">
        <v>2012</v>
      </c>
      <c r="E304" s="11" t="s">
        <v>88</v>
      </c>
      <c r="F304" s="11" t="s">
        <v>328</v>
      </c>
      <c r="G304" s="1" t="n">
        <v>10.3</v>
      </c>
      <c r="H304" s="1" t="n">
        <v>1063</v>
      </c>
      <c r="I304" s="11" t="n">
        <f aca="false">(G304+10) / (H304/1000)</f>
        <v>19.0968955785513</v>
      </c>
      <c r="J304" s="11" t="n">
        <v>5.5</v>
      </c>
      <c r="K304" s="11" t="s">
        <v>102</v>
      </c>
      <c r="L304" s="11" t="s">
        <v>89</v>
      </c>
      <c r="M304" s="11" t="s">
        <v>495</v>
      </c>
      <c r="N304" s="11" t="s">
        <v>77</v>
      </c>
      <c r="O304" s="11" t="s">
        <v>77</v>
      </c>
      <c r="P304" s="11" t="s">
        <v>483</v>
      </c>
      <c r="Q304" s="11" t="s">
        <v>78</v>
      </c>
      <c r="R304" s="11" t="n">
        <v>2.3</v>
      </c>
      <c r="S304" s="11" t="str">
        <f aca="false">IF(R304&gt;=2,"&gt; 2","&lt; 2")</f>
        <v>&gt; 2</v>
      </c>
      <c r="T304" s="12" t="n">
        <v>40210</v>
      </c>
      <c r="U304" s="29" t="n">
        <v>2</v>
      </c>
      <c r="V304" s="11" t="s">
        <v>106</v>
      </c>
      <c r="W304" s="11" t="n">
        <f aca="false">R304 *U304</f>
        <v>4.6</v>
      </c>
      <c r="X304" s="2" t="n">
        <v>0.43</v>
      </c>
      <c r="Y304" s="2" t="n">
        <v>0.06</v>
      </c>
      <c r="Z304" s="13" t="n">
        <f aca="false">Y304*SQRT(AA304)</f>
        <v>0.18</v>
      </c>
      <c r="AA304" s="11" t="n">
        <v>9</v>
      </c>
      <c r="AB304" s="2" t="n">
        <v>0.39</v>
      </c>
      <c r="AC304" s="2" t="n">
        <v>0.08</v>
      </c>
      <c r="AD304" s="13" t="n">
        <f aca="false">AC304*SQRT(AE304)</f>
        <v>0.24</v>
      </c>
      <c r="AE304" s="11" t="n">
        <v>9</v>
      </c>
      <c r="AF304" s="11" t="n">
        <f aca="false">LN(AB304/X304)</f>
        <v>-0.0976384695639159</v>
      </c>
      <c r="AG304" s="11" t="n">
        <f aca="false">((AD304)^2/((AB304)^2 * AE304)) + ((Z304)^2/((X304)^2 * AA304))</f>
        <v>0.0615475643141325</v>
      </c>
      <c r="AH304" s="11" t="n">
        <f aca="false">1/AG304</f>
        <v>16.2475966538026</v>
      </c>
      <c r="AI304" s="11" t="n">
        <f aca="false">AH304/39</f>
        <v>0.416605042405195</v>
      </c>
      <c r="AJ304" s="11" t="n">
        <f aca="false">AI304*AF304</f>
        <v>-0.0406766787530535</v>
      </c>
      <c r="AK304" s="11" t="s">
        <v>496</v>
      </c>
      <c r="AL304" s="11" t="s">
        <v>497</v>
      </c>
      <c r="AM304" s="11" t="s">
        <v>390</v>
      </c>
      <c r="AN304" s="11" t="s">
        <v>58</v>
      </c>
      <c r="AO304" s="11" t="s">
        <v>59</v>
      </c>
      <c r="AP304" s="11" t="s">
        <v>498</v>
      </c>
      <c r="AQ304" s="11" t="s">
        <v>499</v>
      </c>
    </row>
    <row r="305" customFormat="false" ht="13.8" hidden="false" customHeight="false" outlineLevel="0" collapsed="false">
      <c r="A305" s="11" t="s">
        <v>493</v>
      </c>
      <c r="B305" s="11" t="n">
        <v>42</v>
      </c>
      <c r="C305" s="11" t="s">
        <v>494</v>
      </c>
      <c r="D305" s="11" t="n">
        <v>2012</v>
      </c>
      <c r="E305" s="11" t="s">
        <v>88</v>
      </c>
      <c r="F305" s="11" t="s">
        <v>328</v>
      </c>
      <c r="G305" s="1" t="n">
        <v>10.3</v>
      </c>
      <c r="H305" s="1" t="n">
        <v>1063</v>
      </c>
      <c r="I305" s="11" t="n">
        <f aca="false">(G305+10) / (H305/1000)</f>
        <v>19.0968955785513</v>
      </c>
      <c r="J305" s="11" t="n">
        <v>5.5</v>
      </c>
      <c r="K305" s="11" t="s">
        <v>102</v>
      </c>
      <c r="L305" s="11" t="s">
        <v>89</v>
      </c>
      <c r="M305" s="11" t="s">
        <v>495</v>
      </c>
      <c r="N305" s="11" t="s">
        <v>77</v>
      </c>
      <c r="O305" s="11" t="s">
        <v>77</v>
      </c>
      <c r="P305" s="11" t="s">
        <v>483</v>
      </c>
      <c r="Q305" s="11" t="s">
        <v>78</v>
      </c>
      <c r="R305" s="11" t="n">
        <v>2.3</v>
      </c>
      <c r="S305" s="11" t="str">
        <f aca="false">IF(R305&gt;=2,"&gt; 2","&lt; 2")</f>
        <v>&gt; 2</v>
      </c>
      <c r="T305" s="12" t="n">
        <v>40238</v>
      </c>
      <c r="U305" s="29" t="n">
        <v>2</v>
      </c>
      <c r="V305" s="11" t="s">
        <v>106</v>
      </c>
      <c r="W305" s="11" t="n">
        <f aca="false">R305 *U305</f>
        <v>4.6</v>
      </c>
      <c r="X305" s="2" t="n">
        <v>1.29</v>
      </c>
      <c r="Y305" s="2" t="n">
        <v>0.12</v>
      </c>
      <c r="Z305" s="13" t="n">
        <f aca="false">Y305*SQRT(AA305)</f>
        <v>0.36</v>
      </c>
      <c r="AA305" s="11" t="n">
        <v>9</v>
      </c>
      <c r="AB305" s="2" t="n">
        <v>1.31</v>
      </c>
      <c r="AC305" s="2" t="n">
        <v>0.0999999999999999</v>
      </c>
      <c r="AD305" s="13" t="n">
        <f aca="false">AC305*SQRT(AE305)</f>
        <v>0.3</v>
      </c>
      <c r="AE305" s="11" t="n">
        <v>9</v>
      </c>
      <c r="AF305" s="11" t="n">
        <f aca="false">LN(AB305/X305)</f>
        <v>0.0153849188394795</v>
      </c>
      <c r="AG305" s="11" t="n">
        <f aca="false">((AD305)^2/((AB305)^2 * AE305)) + ((Z305)^2/((X305)^2 * AA305))</f>
        <v>0.0144804923712813</v>
      </c>
      <c r="AH305" s="11" t="n">
        <f aca="false">1/AG305</f>
        <v>69.0584252496323</v>
      </c>
      <c r="AI305" s="11" t="n">
        <f aca="false">AH305/39</f>
        <v>1.77072885255467</v>
      </c>
      <c r="AJ305" s="11" t="n">
        <f aca="false">AI305*AF305</f>
        <v>0.0272425196832783</v>
      </c>
      <c r="AK305" s="11" t="s">
        <v>496</v>
      </c>
      <c r="AL305" s="11" t="s">
        <v>497</v>
      </c>
      <c r="AM305" s="11" t="s">
        <v>390</v>
      </c>
      <c r="AN305" s="11" t="s">
        <v>58</v>
      </c>
      <c r="AO305" s="11" t="s">
        <v>59</v>
      </c>
      <c r="AP305" s="11" t="s">
        <v>498</v>
      </c>
      <c r="AQ305" s="11" t="s">
        <v>499</v>
      </c>
    </row>
    <row r="306" customFormat="false" ht="13.8" hidden="false" customHeight="false" outlineLevel="0" collapsed="false">
      <c r="A306" s="11" t="s">
        <v>493</v>
      </c>
      <c r="B306" s="11" t="n">
        <v>42</v>
      </c>
      <c r="C306" s="11" t="s">
        <v>494</v>
      </c>
      <c r="D306" s="11" t="n">
        <v>2012</v>
      </c>
      <c r="E306" s="11" t="s">
        <v>88</v>
      </c>
      <c r="F306" s="11" t="s">
        <v>329</v>
      </c>
      <c r="G306" s="1" t="n">
        <v>10.3</v>
      </c>
      <c r="H306" s="1" t="n">
        <v>1063</v>
      </c>
      <c r="I306" s="11" t="n">
        <f aca="false">(G306+10) / (H306/1000)</f>
        <v>19.0968955785513</v>
      </c>
      <c r="J306" s="11" t="n">
        <v>5.5</v>
      </c>
      <c r="K306" s="11" t="s">
        <v>102</v>
      </c>
      <c r="L306" s="11" t="s">
        <v>89</v>
      </c>
      <c r="M306" s="11" t="s">
        <v>495</v>
      </c>
      <c r="N306" s="11" t="s">
        <v>77</v>
      </c>
      <c r="O306" s="11" t="s">
        <v>77</v>
      </c>
      <c r="P306" s="11" t="s">
        <v>483</v>
      </c>
      <c r="Q306" s="11" t="s">
        <v>78</v>
      </c>
      <c r="R306" s="11" t="n">
        <v>3.5</v>
      </c>
      <c r="S306" s="11" t="str">
        <f aca="false">IF(R306&gt;=2,"&gt; 2","&lt; 2")</f>
        <v>&gt; 2</v>
      </c>
      <c r="T306" s="12" t="n">
        <v>39873</v>
      </c>
      <c r="U306" s="29" t="n">
        <v>2</v>
      </c>
      <c r="V306" s="11" t="s">
        <v>106</v>
      </c>
      <c r="W306" s="11" t="n">
        <f aca="false">R306 *U306</f>
        <v>7</v>
      </c>
      <c r="X306" s="2" t="n">
        <v>0.64</v>
      </c>
      <c r="Y306" s="2" t="n">
        <v>0.0499999999999999</v>
      </c>
      <c r="Z306" s="13" t="n">
        <f aca="false">Y306*SQRT(AA306)</f>
        <v>0.15</v>
      </c>
      <c r="AA306" s="11" t="n">
        <v>9</v>
      </c>
      <c r="AB306" s="2" t="n">
        <v>0.91</v>
      </c>
      <c r="AC306" s="2" t="n">
        <v>0.11</v>
      </c>
      <c r="AD306" s="13" t="n">
        <f aca="false">AC306*SQRT(AE306)</f>
        <v>0.33</v>
      </c>
      <c r="AE306" s="11" t="n">
        <v>9</v>
      </c>
      <c r="AF306" s="11" t="n">
        <f aca="false">LN(AB306/X306)</f>
        <v>0.351976423157178</v>
      </c>
      <c r="AG306" s="11" t="n">
        <f aca="false">((AD306)^2/((AB306)^2 * AE306)) + ((Z306)^2/((X306)^2 * AA306))</f>
        <v>0.0207152774895091</v>
      </c>
      <c r="AH306" s="11" t="n">
        <f aca="false">1/AG306</f>
        <v>48.2735507890943</v>
      </c>
      <c r="AI306" s="11" t="n">
        <f aca="false">AH306/39</f>
        <v>1.23778335356652</v>
      </c>
      <c r="AJ306" s="11" t="n">
        <f aca="false">AI306*AF306</f>
        <v>0.43567055743184</v>
      </c>
      <c r="AK306" s="11" t="s">
        <v>496</v>
      </c>
      <c r="AL306" s="11" t="s">
        <v>497</v>
      </c>
      <c r="AM306" s="11" t="s">
        <v>390</v>
      </c>
      <c r="AN306" s="11" t="s">
        <v>58</v>
      </c>
      <c r="AO306" s="11" t="s">
        <v>59</v>
      </c>
      <c r="AP306" s="11" t="s">
        <v>498</v>
      </c>
      <c r="AQ306" s="11" t="s">
        <v>499</v>
      </c>
    </row>
    <row r="307" customFormat="false" ht="13.8" hidden="false" customHeight="false" outlineLevel="0" collapsed="false">
      <c r="A307" s="11" t="s">
        <v>493</v>
      </c>
      <c r="B307" s="11" t="n">
        <v>42</v>
      </c>
      <c r="C307" s="11" t="s">
        <v>494</v>
      </c>
      <c r="D307" s="11" t="n">
        <v>2012</v>
      </c>
      <c r="E307" s="11" t="s">
        <v>88</v>
      </c>
      <c r="F307" s="11" t="s">
        <v>329</v>
      </c>
      <c r="G307" s="1" t="n">
        <v>10.3</v>
      </c>
      <c r="H307" s="1" t="n">
        <v>1063</v>
      </c>
      <c r="I307" s="11" t="n">
        <f aca="false">(G307+10) / (H307/1000)</f>
        <v>19.0968955785513</v>
      </c>
      <c r="J307" s="11" t="n">
        <v>5.5</v>
      </c>
      <c r="K307" s="11" t="s">
        <v>102</v>
      </c>
      <c r="L307" s="11" t="s">
        <v>89</v>
      </c>
      <c r="M307" s="11" t="s">
        <v>495</v>
      </c>
      <c r="N307" s="11" t="s">
        <v>77</v>
      </c>
      <c r="O307" s="11" t="s">
        <v>77</v>
      </c>
      <c r="P307" s="11" t="s">
        <v>483</v>
      </c>
      <c r="Q307" s="11" t="s">
        <v>78</v>
      </c>
      <c r="R307" s="11" t="n">
        <v>3.5</v>
      </c>
      <c r="S307" s="11" t="str">
        <f aca="false">IF(R307&gt;=2,"&gt; 2","&lt; 2")</f>
        <v>&gt; 2</v>
      </c>
      <c r="T307" s="12" t="n">
        <v>39904</v>
      </c>
      <c r="U307" s="29" t="n">
        <v>2</v>
      </c>
      <c r="V307" s="11" t="s">
        <v>106</v>
      </c>
      <c r="W307" s="11" t="n">
        <f aca="false">R307 *U307</f>
        <v>7</v>
      </c>
      <c r="X307" s="2" t="n">
        <v>1.56</v>
      </c>
      <c r="Y307" s="2" t="n">
        <v>0.0799999999999999</v>
      </c>
      <c r="Z307" s="13" t="n">
        <f aca="false">Y307*SQRT(AA307)</f>
        <v>0.24</v>
      </c>
      <c r="AA307" s="11" t="n">
        <v>9</v>
      </c>
      <c r="AB307" s="2" t="n">
        <v>1.91</v>
      </c>
      <c r="AC307" s="2" t="n">
        <v>0.0800000000000001</v>
      </c>
      <c r="AD307" s="13" t="n">
        <f aca="false">AC307*SQRT(AE307)</f>
        <v>0.24</v>
      </c>
      <c r="AE307" s="11" t="n">
        <v>9</v>
      </c>
      <c r="AF307" s="11" t="n">
        <f aca="false">LN(AB307/X307)</f>
        <v>0.202417420797093</v>
      </c>
      <c r="AG307" s="11" t="n">
        <f aca="false">((AD307)^2/((AB307)^2 * AE307)) + ((Z307)^2/((X307)^2 * AA307))</f>
        <v>0.00438418665820495</v>
      </c>
      <c r="AH307" s="11" t="n">
        <f aca="false">1/AG307</f>
        <v>228.092478254436</v>
      </c>
      <c r="AI307" s="11" t="n">
        <f aca="false">AH307/39</f>
        <v>5.84852508344707</v>
      </c>
      <c r="AJ307" s="11" t="n">
        <f aca="false">AI307*AF307</f>
        <v>1.18384336285846</v>
      </c>
      <c r="AK307" s="11" t="s">
        <v>496</v>
      </c>
      <c r="AL307" s="11" t="s">
        <v>497</v>
      </c>
      <c r="AM307" s="11" t="s">
        <v>390</v>
      </c>
      <c r="AN307" s="11" t="s">
        <v>58</v>
      </c>
      <c r="AO307" s="11" t="s">
        <v>59</v>
      </c>
      <c r="AP307" s="11" t="s">
        <v>498</v>
      </c>
      <c r="AQ307" s="11" t="s">
        <v>499</v>
      </c>
    </row>
    <row r="308" customFormat="false" ht="13.8" hidden="false" customHeight="false" outlineLevel="0" collapsed="false">
      <c r="A308" s="11" t="s">
        <v>493</v>
      </c>
      <c r="B308" s="11" t="n">
        <v>42</v>
      </c>
      <c r="C308" s="11" t="s">
        <v>494</v>
      </c>
      <c r="D308" s="11" t="n">
        <v>2012</v>
      </c>
      <c r="E308" s="11" t="s">
        <v>88</v>
      </c>
      <c r="F308" s="11" t="s">
        <v>329</v>
      </c>
      <c r="G308" s="1" t="n">
        <v>10.3</v>
      </c>
      <c r="H308" s="1" t="n">
        <v>1063</v>
      </c>
      <c r="I308" s="11" t="n">
        <f aca="false">(G308+10) / (H308/1000)</f>
        <v>19.0968955785513</v>
      </c>
      <c r="J308" s="11" t="n">
        <v>5.5</v>
      </c>
      <c r="K308" s="11" t="s">
        <v>102</v>
      </c>
      <c r="L308" s="11" t="s">
        <v>89</v>
      </c>
      <c r="M308" s="11" t="s">
        <v>495</v>
      </c>
      <c r="N308" s="11" t="s">
        <v>77</v>
      </c>
      <c r="O308" s="11" t="s">
        <v>77</v>
      </c>
      <c r="P308" s="11" t="s">
        <v>483</v>
      </c>
      <c r="Q308" s="11" t="s">
        <v>78</v>
      </c>
      <c r="R308" s="11" t="n">
        <v>3.5</v>
      </c>
      <c r="S308" s="11" t="str">
        <f aca="false">IF(R308&gt;=2,"&gt; 2","&lt; 2")</f>
        <v>&gt; 2</v>
      </c>
      <c r="T308" s="12" t="n">
        <v>39934</v>
      </c>
      <c r="U308" s="29" t="n">
        <v>2</v>
      </c>
      <c r="V308" s="11" t="s">
        <v>106</v>
      </c>
      <c r="W308" s="11" t="n">
        <f aca="false">R308 *U308</f>
        <v>7</v>
      </c>
      <c r="X308" s="2" t="n">
        <v>2.28</v>
      </c>
      <c r="Y308" s="2" t="n">
        <v>0.0900000000000003</v>
      </c>
      <c r="Z308" s="13" t="n">
        <f aca="false">Y308*SQRT(AA308)</f>
        <v>0.270000000000001</v>
      </c>
      <c r="AA308" s="11" t="n">
        <v>9</v>
      </c>
      <c r="AB308" s="2" t="n">
        <v>1.94</v>
      </c>
      <c r="AC308" s="2" t="n">
        <v>0.1</v>
      </c>
      <c r="AD308" s="13" t="n">
        <f aca="false">AC308*SQRT(AE308)</f>
        <v>0.3</v>
      </c>
      <c r="AE308" s="11" t="n">
        <v>9</v>
      </c>
      <c r="AF308" s="11" t="n">
        <f aca="false">LN(AB308/X308)</f>
        <v>-0.161487469891113</v>
      </c>
      <c r="AG308" s="11" t="n">
        <f aca="false">((AD308)^2/((AB308)^2 * AE308)) + ((Z308)^2/((X308)^2 * AA308))</f>
        <v>0.00421520224786254</v>
      </c>
      <c r="AH308" s="11" t="n">
        <f aca="false">1/AG308</f>
        <v>237.236540786882</v>
      </c>
      <c r="AI308" s="11" t="n">
        <f aca="false">AH308/39</f>
        <v>6.08298822530468</v>
      </c>
      <c r="AJ308" s="11" t="n">
        <f aca="false">AI308*AF308</f>
        <v>-0.982326377881885</v>
      </c>
      <c r="AK308" s="11" t="s">
        <v>496</v>
      </c>
      <c r="AL308" s="11" t="s">
        <v>497</v>
      </c>
      <c r="AM308" s="11" t="s">
        <v>390</v>
      </c>
      <c r="AN308" s="11" t="s">
        <v>58</v>
      </c>
      <c r="AO308" s="11" t="s">
        <v>59</v>
      </c>
      <c r="AP308" s="11" t="s">
        <v>498</v>
      </c>
      <c r="AQ308" s="11" t="s">
        <v>499</v>
      </c>
    </row>
    <row r="309" customFormat="false" ht="13.8" hidden="false" customHeight="false" outlineLevel="0" collapsed="false">
      <c r="A309" s="11" t="s">
        <v>493</v>
      </c>
      <c r="B309" s="11" t="n">
        <v>42</v>
      </c>
      <c r="C309" s="11" t="s">
        <v>494</v>
      </c>
      <c r="D309" s="11" t="n">
        <v>2012</v>
      </c>
      <c r="E309" s="11" t="s">
        <v>88</v>
      </c>
      <c r="F309" s="11" t="s">
        <v>329</v>
      </c>
      <c r="G309" s="1" t="n">
        <v>10.3</v>
      </c>
      <c r="H309" s="1" t="n">
        <v>1063</v>
      </c>
      <c r="I309" s="11" t="n">
        <f aca="false">(G309+10) / (H309/1000)</f>
        <v>19.0968955785513</v>
      </c>
      <c r="J309" s="11" t="n">
        <v>5.5</v>
      </c>
      <c r="K309" s="11" t="s">
        <v>102</v>
      </c>
      <c r="L309" s="11" t="s">
        <v>89</v>
      </c>
      <c r="M309" s="11" t="s">
        <v>495</v>
      </c>
      <c r="N309" s="11" t="s">
        <v>77</v>
      </c>
      <c r="O309" s="11" t="s">
        <v>77</v>
      </c>
      <c r="P309" s="11" t="s">
        <v>483</v>
      </c>
      <c r="Q309" s="11" t="s">
        <v>78</v>
      </c>
      <c r="R309" s="11" t="n">
        <v>3.5</v>
      </c>
      <c r="S309" s="11" t="str">
        <f aca="false">IF(R309&gt;=2,"&gt; 2","&lt; 2")</f>
        <v>&gt; 2</v>
      </c>
      <c r="T309" s="12" t="n">
        <v>39965</v>
      </c>
      <c r="U309" s="29" t="n">
        <v>2</v>
      </c>
      <c r="V309" s="11" t="s">
        <v>106</v>
      </c>
      <c r="W309" s="11" t="n">
        <f aca="false">R309 *U309</f>
        <v>7</v>
      </c>
      <c r="X309" s="2" t="n">
        <v>3.82</v>
      </c>
      <c r="Y309" s="2" t="n">
        <v>0.46</v>
      </c>
      <c r="Z309" s="13" t="n">
        <f aca="false">Y309*SQRT(AA309)</f>
        <v>1.38</v>
      </c>
      <c r="AA309" s="11" t="n">
        <v>9</v>
      </c>
      <c r="AB309" s="2" t="n">
        <v>2.83</v>
      </c>
      <c r="AC309" s="2" t="n">
        <v>0.25</v>
      </c>
      <c r="AD309" s="13" t="n">
        <f aca="false">AC309*SQRT(AE309)</f>
        <v>0.75</v>
      </c>
      <c r="AE309" s="11" t="n">
        <v>9</v>
      </c>
      <c r="AF309" s="11" t="n">
        <f aca="false">LN(AB309/X309)</f>
        <v>-0.299973710963337</v>
      </c>
      <c r="AG309" s="11" t="n">
        <f aca="false">((AD309)^2/((AB309)^2 * AE309)) + ((Z309)^2/((X309)^2 * AA309))</f>
        <v>0.0223045172461913</v>
      </c>
      <c r="AH309" s="11" t="n">
        <f aca="false">1/AG309</f>
        <v>44.8339674408671</v>
      </c>
      <c r="AI309" s="11" t="n">
        <f aca="false">AH309/39</f>
        <v>1.14958890874018</v>
      </c>
      <c r="AJ309" s="11" t="n">
        <f aca="false">AI309*AF309</f>
        <v>-0.344846451037085</v>
      </c>
      <c r="AK309" s="11" t="s">
        <v>496</v>
      </c>
      <c r="AL309" s="11" t="s">
        <v>497</v>
      </c>
      <c r="AM309" s="11" t="s">
        <v>390</v>
      </c>
      <c r="AN309" s="11" t="s">
        <v>58</v>
      </c>
      <c r="AO309" s="11" t="s">
        <v>59</v>
      </c>
      <c r="AP309" s="11" t="s">
        <v>498</v>
      </c>
      <c r="AQ309" s="11" t="s">
        <v>499</v>
      </c>
    </row>
    <row r="310" customFormat="false" ht="13.8" hidden="false" customHeight="false" outlineLevel="0" collapsed="false">
      <c r="A310" s="11" t="s">
        <v>493</v>
      </c>
      <c r="B310" s="11" t="n">
        <v>42</v>
      </c>
      <c r="C310" s="11" t="s">
        <v>494</v>
      </c>
      <c r="D310" s="11" t="n">
        <v>2012</v>
      </c>
      <c r="E310" s="11" t="s">
        <v>88</v>
      </c>
      <c r="F310" s="11" t="s">
        <v>329</v>
      </c>
      <c r="G310" s="1" t="n">
        <v>10.3</v>
      </c>
      <c r="H310" s="1" t="n">
        <v>1063</v>
      </c>
      <c r="I310" s="11" t="n">
        <f aca="false">(G310+10) / (H310/1000)</f>
        <v>19.0968955785513</v>
      </c>
      <c r="J310" s="11" t="n">
        <v>5.5</v>
      </c>
      <c r="K310" s="11" t="s">
        <v>102</v>
      </c>
      <c r="L310" s="11" t="s">
        <v>89</v>
      </c>
      <c r="M310" s="11" t="s">
        <v>495</v>
      </c>
      <c r="N310" s="11" t="s">
        <v>77</v>
      </c>
      <c r="O310" s="11" t="s">
        <v>77</v>
      </c>
      <c r="P310" s="11" t="s">
        <v>483</v>
      </c>
      <c r="Q310" s="11" t="s">
        <v>78</v>
      </c>
      <c r="R310" s="11" t="n">
        <v>3.5</v>
      </c>
      <c r="S310" s="11" t="str">
        <f aca="false">IF(R310&gt;=2,"&gt; 2","&lt; 2")</f>
        <v>&gt; 2</v>
      </c>
      <c r="T310" s="12" t="n">
        <v>39995</v>
      </c>
      <c r="U310" s="29" t="n">
        <v>2</v>
      </c>
      <c r="V310" s="11" t="s">
        <v>106</v>
      </c>
      <c r="W310" s="11" t="n">
        <f aca="false">R310 *U310</f>
        <v>7</v>
      </c>
      <c r="X310" s="2" t="n">
        <v>3.25</v>
      </c>
      <c r="Y310" s="2" t="n">
        <v>0.12</v>
      </c>
      <c r="Z310" s="13" t="n">
        <f aca="false">Y310*SQRT(AA310)</f>
        <v>0.36</v>
      </c>
      <c r="AA310" s="11" t="n">
        <v>9</v>
      </c>
      <c r="AB310" s="2" t="n">
        <v>3.06</v>
      </c>
      <c r="AC310" s="2" t="n">
        <v>0.13</v>
      </c>
      <c r="AD310" s="13" t="n">
        <f aca="false">AC310*SQRT(AE310)</f>
        <v>0.39</v>
      </c>
      <c r="AE310" s="11" t="n">
        <v>9</v>
      </c>
      <c r="AF310" s="11" t="n">
        <f aca="false">LN(AB310/X310)</f>
        <v>-0.0602400803773567</v>
      </c>
      <c r="AG310" s="11" t="n">
        <f aca="false">((AD310)^2/((AB310)^2 * AE310)) + ((Z310)^2/((X310)^2 * AA310))</f>
        <v>0.00316817498756989</v>
      </c>
      <c r="AH310" s="11" t="n">
        <f aca="false">1/AG310</f>
        <v>315.639131021307</v>
      </c>
      <c r="AI310" s="11" t="n">
        <f aca="false">AH310/39</f>
        <v>8.09331105182838</v>
      </c>
      <c r="AJ310" s="11" t="n">
        <f aca="false">AI310*AF310</f>
        <v>-0.487541708281091</v>
      </c>
      <c r="AK310" s="11" t="s">
        <v>496</v>
      </c>
      <c r="AL310" s="11" t="s">
        <v>497</v>
      </c>
      <c r="AM310" s="11" t="s">
        <v>390</v>
      </c>
      <c r="AN310" s="11" t="s">
        <v>58</v>
      </c>
      <c r="AO310" s="11" t="s">
        <v>59</v>
      </c>
      <c r="AP310" s="11" t="s">
        <v>498</v>
      </c>
      <c r="AQ310" s="11" t="s">
        <v>499</v>
      </c>
    </row>
    <row r="311" customFormat="false" ht="13.8" hidden="false" customHeight="false" outlineLevel="0" collapsed="false">
      <c r="A311" s="11" t="s">
        <v>493</v>
      </c>
      <c r="B311" s="11" t="n">
        <v>42</v>
      </c>
      <c r="C311" s="11" t="s">
        <v>494</v>
      </c>
      <c r="D311" s="11" t="n">
        <v>2012</v>
      </c>
      <c r="E311" s="11" t="s">
        <v>88</v>
      </c>
      <c r="F311" s="11" t="s">
        <v>329</v>
      </c>
      <c r="G311" s="1" t="n">
        <v>10.3</v>
      </c>
      <c r="H311" s="1" t="n">
        <v>1063</v>
      </c>
      <c r="I311" s="11" t="n">
        <f aca="false">(G311+10) / (H311/1000)</f>
        <v>19.0968955785513</v>
      </c>
      <c r="J311" s="11" t="n">
        <v>5.5</v>
      </c>
      <c r="K311" s="11" t="s">
        <v>102</v>
      </c>
      <c r="L311" s="11" t="s">
        <v>89</v>
      </c>
      <c r="M311" s="11" t="s">
        <v>495</v>
      </c>
      <c r="N311" s="11" t="s">
        <v>77</v>
      </c>
      <c r="O311" s="11" t="s">
        <v>77</v>
      </c>
      <c r="P311" s="11" t="s">
        <v>483</v>
      </c>
      <c r="Q311" s="11" t="s">
        <v>78</v>
      </c>
      <c r="R311" s="11" t="n">
        <v>3.5</v>
      </c>
      <c r="S311" s="11" t="str">
        <f aca="false">IF(R311&gt;=2,"&gt; 2","&lt; 2")</f>
        <v>&gt; 2</v>
      </c>
      <c r="T311" s="12" t="n">
        <v>40026</v>
      </c>
      <c r="U311" s="29" t="n">
        <v>2</v>
      </c>
      <c r="V311" s="11" t="s">
        <v>106</v>
      </c>
      <c r="W311" s="11" t="n">
        <f aca="false">R311 *U311</f>
        <v>7</v>
      </c>
      <c r="X311" s="2" t="n">
        <v>3.34</v>
      </c>
      <c r="Y311" s="2" t="n">
        <v>0.2</v>
      </c>
      <c r="Z311" s="13" t="n">
        <f aca="false">Y311*SQRT(AA311)</f>
        <v>0.600000000000001</v>
      </c>
      <c r="AA311" s="11" t="n">
        <v>9</v>
      </c>
      <c r="AB311" s="2" t="n">
        <v>2.76</v>
      </c>
      <c r="AC311" s="2" t="n">
        <v>0.13</v>
      </c>
      <c r="AD311" s="13" t="n">
        <f aca="false">AC311*SQRT(AE311)</f>
        <v>0.390000000000001</v>
      </c>
      <c r="AE311" s="11" t="n">
        <v>9</v>
      </c>
      <c r="AF311" s="11" t="n">
        <f aca="false">LN(AB311/X311)</f>
        <v>-0.19074012725955</v>
      </c>
      <c r="AG311" s="11" t="n">
        <f aca="false">((AD311)^2/((AB311)^2 * AE311)) + ((Z311)^2/((X311)^2 * AA311))</f>
        <v>0.00580418960892686</v>
      </c>
      <c r="AH311" s="11" t="n">
        <f aca="false">1/AG311</f>
        <v>172.289340524299</v>
      </c>
      <c r="AI311" s="11" t="n">
        <f aca="false">AH311/39</f>
        <v>4.41767539805896</v>
      </c>
      <c r="AJ311" s="11" t="n">
        <f aca="false">AI311*AF311</f>
        <v>-0.842627967617149</v>
      </c>
      <c r="AK311" s="11" t="s">
        <v>496</v>
      </c>
      <c r="AL311" s="11" t="s">
        <v>497</v>
      </c>
      <c r="AM311" s="11" t="s">
        <v>390</v>
      </c>
      <c r="AN311" s="11" t="s">
        <v>58</v>
      </c>
      <c r="AO311" s="11" t="s">
        <v>59</v>
      </c>
      <c r="AP311" s="11" t="s">
        <v>498</v>
      </c>
      <c r="AQ311" s="11" t="s">
        <v>499</v>
      </c>
    </row>
    <row r="312" customFormat="false" ht="13.8" hidden="false" customHeight="false" outlineLevel="0" collapsed="false">
      <c r="A312" s="11" t="s">
        <v>493</v>
      </c>
      <c r="B312" s="11" t="n">
        <v>42</v>
      </c>
      <c r="C312" s="11" t="s">
        <v>494</v>
      </c>
      <c r="D312" s="11" t="n">
        <v>2012</v>
      </c>
      <c r="E312" s="11" t="s">
        <v>88</v>
      </c>
      <c r="F312" s="11" t="s">
        <v>329</v>
      </c>
      <c r="G312" s="1" t="n">
        <v>10.3</v>
      </c>
      <c r="H312" s="1" t="n">
        <v>1063</v>
      </c>
      <c r="I312" s="11" t="n">
        <f aca="false">(G312+10) / (H312/1000)</f>
        <v>19.0968955785513</v>
      </c>
      <c r="J312" s="11" t="n">
        <v>5.5</v>
      </c>
      <c r="K312" s="11" t="s">
        <v>102</v>
      </c>
      <c r="L312" s="11" t="s">
        <v>89</v>
      </c>
      <c r="M312" s="11" t="s">
        <v>495</v>
      </c>
      <c r="N312" s="11" t="s">
        <v>77</v>
      </c>
      <c r="O312" s="11" t="s">
        <v>77</v>
      </c>
      <c r="P312" s="11" t="s">
        <v>483</v>
      </c>
      <c r="Q312" s="11" t="s">
        <v>78</v>
      </c>
      <c r="R312" s="11" t="n">
        <v>3.5</v>
      </c>
      <c r="S312" s="11" t="str">
        <f aca="false">IF(R312&gt;=2,"&gt; 2","&lt; 2")</f>
        <v>&gt; 2</v>
      </c>
      <c r="T312" s="12" t="n">
        <v>40057</v>
      </c>
      <c r="U312" s="29" t="n">
        <v>2</v>
      </c>
      <c r="V312" s="11" t="s">
        <v>106</v>
      </c>
      <c r="W312" s="11" t="n">
        <f aca="false">R312 *U312</f>
        <v>7</v>
      </c>
      <c r="X312" s="2" t="n">
        <v>2.22</v>
      </c>
      <c r="Y312" s="2" t="n">
        <v>0.2</v>
      </c>
      <c r="Z312" s="13" t="n">
        <f aca="false">Y312*SQRT(AA312)</f>
        <v>0.599999999999999</v>
      </c>
      <c r="AA312" s="11" t="n">
        <v>9</v>
      </c>
      <c r="AB312" s="2" t="n">
        <v>1.99</v>
      </c>
      <c r="AC312" s="2" t="n">
        <v>0.0900000000000001</v>
      </c>
      <c r="AD312" s="13" t="n">
        <f aca="false">AC312*SQRT(AE312)</f>
        <v>0.27</v>
      </c>
      <c r="AE312" s="11" t="n">
        <v>9</v>
      </c>
      <c r="AF312" s="11" t="n">
        <f aca="false">LN(AB312/X312)</f>
        <v>-0.109372557147787</v>
      </c>
      <c r="AG312" s="11" t="n">
        <f aca="false">((AD312)^2/((AB312)^2 * AE312)) + ((Z312)^2/((X312)^2 * AA312))</f>
        <v>0.0101616272263068</v>
      </c>
      <c r="AH312" s="11" t="n">
        <f aca="false">1/AG312</f>
        <v>98.4094355883438</v>
      </c>
      <c r="AI312" s="11" t="n">
        <f aca="false">AH312/39</f>
        <v>2.52331886123959</v>
      </c>
      <c r="AJ312" s="11" t="n">
        <f aca="false">AI312*AF312</f>
        <v>-0.275981836353016</v>
      </c>
      <c r="AK312" s="11" t="s">
        <v>496</v>
      </c>
      <c r="AL312" s="11" t="s">
        <v>497</v>
      </c>
      <c r="AM312" s="11" t="s">
        <v>390</v>
      </c>
      <c r="AN312" s="11" t="s">
        <v>58</v>
      </c>
      <c r="AO312" s="11" t="s">
        <v>59</v>
      </c>
      <c r="AP312" s="11" t="s">
        <v>498</v>
      </c>
      <c r="AQ312" s="11" t="s">
        <v>499</v>
      </c>
    </row>
    <row r="313" customFormat="false" ht="13.8" hidden="false" customHeight="false" outlineLevel="0" collapsed="false">
      <c r="A313" s="11" t="s">
        <v>493</v>
      </c>
      <c r="B313" s="11" t="n">
        <v>42</v>
      </c>
      <c r="C313" s="11" t="s">
        <v>494</v>
      </c>
      <c r="D313" s="11" t="n">
        <v>2012</v>
      </c>
      <c r="E313" s="11" t="s">
        <v>88</v>
      </c>
      <c r="F313" s="11" t="s">
        <v>329</v>
      </c>
      <c r="G313" s="1" t="n">
        <v>10.3</v>
      </c>
      <c r="H313" s="1" t="n">
        <v>1063</v>
      </c>
      <c r="I313" s="11" t="n">
        <f aca="false">(G313+10) / (H313/1000)</f>
        <v>19.0968955785513</v>
      </c>
      <c r="J313" s="11" t="n">
        <v>5.5</v>
      </c>
      <c r="K313" s="11" t="s">
        <v>102</v>
      </c>
      <c r="L313" s="11" t="s">
        <v>89</v>
      </c>
      <c r="M313" s="11" t="s">
        <v>495</v>
      </c>
      <c r="N313" s="11" t="s">
        <v>77</v>
      </c>
      <c r="O313" s="11" t="s">
        <v>77</v>
      </c>
      <c r="P313" s="11" t="s">
        <v>483</v>
      </c>
      <c r="Q313" s="11" t="s">
        <v>78</v>
      </c>
      <c r="R313" s="11" t="n">
        <v>3.5</v>
      </c>
      <c r="S313" s="11" t="str">
        <f aca="false">IF(R313&gt;=2,"&gt; 2","&lt; 2")</f>
        <v>&gt; 2</v>
      </c>
      <c r="T313" s="12" t="n">
        <v>40087</v>
      </c>
      <c r="U313" s="29" t="n">
        <v>2</v>
      </c>
      <c r="V313" s="11" t="s">
        <v>106</v>
      </c>
      <c r="W313" s="11" t="n">
        <f aca="false">R313 *U313</f>
        <v>7</v>
      </c>
      <c r="X313" s="2" t="n">
        <v>1.37</v>
      </c>
      <c r="Y313" s="2" t="n">
        <v>0.11</v>
      </c>
      <c r="Z313" s="13" t="n">
        <f aca="false">Y313*SQRT(AA313)</f>
        <v>0.33</v>
      </c>
      <c r="AA313" s="11" t="n">
        <v>9</v>
      </c>
      <c r="AB313" s="2" t="n">
        <v>1.35</v>
      </c>
      <c r="AC313" s="2" t="n">
        <v>0.0899999999999999</v>
      </c>
      <c r="AD313" s="13" t="n">
        <f aca="false">AC313*SQRT(AE313)</f>
        <v>0.27</v>
      </c>
      <c r="AE313" s="11" t="n">
        <v>9</v>
      </c>
      <c r="AF313" s="11" t="n">
        <f aca="false">LN(AB313/X313)</f>
        <v>-0.0147061473896954</v>
      </c>
      <c r="AG313" s="11" t="n">
        <f aca="false">((AD313)^2/((AB313)^2 * AE313)) + ((Z313)^2/((X313)^2 * AA313))</f>
        <v>0.0108912450198613</v>
      </c>
      <c r="AH313" s="11" t="n">
        <f aca="false">1/AG313</f>
        <v>91.8168674174897</v>
      </c>
      <c r="AI313" s="11" t="n">
        <f aca="false">AH313/39</f>
        <v>2.35427865173051</v>
      </c>
      <c r="AJ313" s="11" t="n">
        <f aca="false">AI313*AF313</f>
        <v>-0.0346223688487622</v>
      </c>
      <c r="AK313" s="11" t="s">
        <v>496</v>
      </c>
      <c r="AL313" s="11" t="s">
        <v>497</v>
      </c>
      <c r="AM313" s="11" t="s">
        <v>390</v>
      </c>
      <c r="AN313" s="11" t="s">
        <v>58</v>
      </c>
      <c r="AO313" s="11" t="s">
        <v>59</v>
      </c>
      <c r="AP313" s="11" t="s">
        <v>498</v>
      </c>
      <c r="AQ313" s="11" t="s">
        <v>499</v>
      </c>
    </row>
    <row r="314" customFormat="false" ht="13.8" hidden="false" customHeight="false" outlineLevel="0" collapsed="false">
      <c r="A314" s="11" t="s">
        <v>493</v>
      </c>
      <c r="B314" s="11" t="n">
        <v>42</v>
      </c>
      <c r="C314" s="11" t="s">
        <v>494</v>
      </c>
      <c r="D314" s="11" t="n">
        <v>2012</v>
      </c>
      <c r="E314" s="11" t="s">
        <v>88</v>
      </c>
      <c r="F314" s="11" t="s">
        <v>329</v>
      </c>
      <c r="G314" s="1" t="n">
        <v>10.3</v>
      </c>
      <c r="H314" s="1" t="n">
        <v>1063</v>
      </c>
      <c r="I314" s="11" t="n">
        <f aca="false">(G314+10) / (H314/1000)</f>
        <v>19.0968955785513</v>
      </c>
      <c r="J314" s="11" t="n">
        <v>5.5</v>
      </c>
      <c r="K314" s="11" t="s">
        <v>102</v>
      </c>
      <c r="L314" s="11" t="s">
        <v>89</v>
      </c>
      <c r="M314" s="11" t="s">
        <v>495</v>
      </c>
      <c r="N314" s="11" t="s">
        <v>77</v>
      </c>
      <c r="O314" s="11" t="s">
        <v>77</v>
      </c>
      <c r="P314" s="11" t="s">
        <v>483</v>
      </c>
      <c r="Q314" s="11" t="s">
        <v>78</v>
      </c>
      <c r="R314" s="11" t="n">
        <v>3.5</v>
      </c>
      <c r="S314" s="11" t="str">
        <f aca="false">IF(R314&gt;=2,"&gt; 2","&lt; 2")</f>
        <v>&gt; 2</v>
      </c>
      <c r="T314" s="12" t="n">
        <v>40118</v>
      </c>
      <c r="U314" s="29" t="n">
        <v>2</v>
      </c>
      <c r="V314" s="11" t="s">
        <v>106</v>
      </c>
      <c r="W314" s="11" t="n">
        <f aca="false">R314 *U314</f>
        <v>7</v>
      </c>
      <c r="X314" s="2" t="n">
        <v>1.1</v>
      </c>
      <c r="Y314" s="2" t="n">
        <v>0.0999999999999999</v>
      </c>
      <c r="Z314" s="13" t="n">
        <f aca="false">Y314*SQRT(AA314)</f>
        <v>0.3</v>
      </c>
      <c r="AA314" s="11" t="n">
        <v>9</v>
      </c>
      <c r="AB314" s="2" t="n">
        <v>1.34</v>
      </c>
      <c r="AC314" s="2" t="n">
        <v>0.0699999999999998</v>
      </c>
      <c r="AD314" s="13" t="n">
        <f aca="false">AC314*SQRT(AE314)</f>
        <v>0.21</v>
      </c>
      <c r="AE314" s="11" t="n">
        <v>9</v>
      </c>
      <c r="AF314" s="11" t="n">
        <f aca="false">LN(AB314/X314)</f>
        <v>0.197359434158495</v>
      </c>
      <c r="AG314" s="11" t="n">
        <f aca="false">((AD314)^2/((AB314)^2 * AE314)) + ((Z314)^2/((X314)^2 * AA314))</f>
        <v>0.0109933556591042</v>
      </c>
      <c r="AH314" s="11" t="n">
        <f aca="false">1/AG314</f>
        <v>90.9640360058619</v>
      </c>
      <c r="AI314" s="11" t="n">
        <f aca="false">AH314/39</f>
        <v>2.33241117963748</v>
      </c>
      <c r="AJ314" s="11" t="n">
        <f aca="false">AI314*AF314</f>
        <v>0.460323350638201</v>
      </c>
      <c r="AK314" s="11" t="s">
        <v>496</v>
      </c>
      <c r="AL314" s="11" t="s">
        <v>497</v>
      </c>
      <c r="AM314" s="11" t="s">
        <v>390</v>
      </c>
      <c r="AN314" s="11" t="s">
        <v>58</v>
      </c>
      <c r="AO314" s="11" t="s">
        <v>59</v>
      </c>
      <c r="AP314" s="11" t="s">
        <v>498</v>
      </c>
      <c r="AQ314" s="11" t="s">
        <v>499</v>
      </c>
    </row>
    <row r="315" customFormat="false" ht="13.8" hidden="false" customHeight="false" outlineLevel="0" collapsed="false">
      <c r="A315" s="11" t="s">
        <v>493</v>
      </c>
      <c r="B315" s="11" t="n">
        <v>42</v>
      </c>
      <c r="C315" s="11" t="s">
        <v>494</v>
      </c>
      <c r="D315" s="11" t="n">
        <v>2012</v>
      </c>
      <c r="E315" s="11" t="s">
        <v>88</v>
      </c>
      <c r="F315" s="11" t="s">
        <v>329</v>
      </c>
      <c r="G315" s="1" t="n">
        <v>10.3</v>
      </c>
      <c r="H315" s="1" t="n">
        <v>1063</v>
      </c>
      <c r="I315" s="11" t="n">
        <f aca="false">(G315+10) / (H315/1000)</f>
        <v>19.0968955785513</v>
      </c>
      <c r="J315" s="11" t="n">
        <v>5.5</v>
      </c>
      <c r="K315" s="11" t="s">
        <v>102</v>
      </c>
      <c r="L315" s="11" t="s">
        <v>89</v>
      </c>
      <c r="M315" s="11" t="s">
        <v>495</v>
      </c>
      <c r="N315" s="11" t="s">
        <v>77</v>
      </c>
      <c r="O315" s="11" t="s">
        <v>77</v>
      </c>
      <c r="P315" s="11" t="s">
        <v>483</v>
      </c>
      <c r="Q315" s="11" t="s">
        <v>78</v>
      </c>
      <c r="R315" s="11" t="n">
        <v>3.5</v>
      </c>
      <c r="S315" s="11" t="str">
        <f aca="false">IF(R315&gt;=2,"&gt; 2","&lt; 2")</f>
        <v>&gt; 2</v>
      </c>
      <c r="T315" s="12" t="n">
        <v>40148</v>
      </c>
      <c r="U315" s="29" t="n">
        <v>2</v>
      </c>
      <c r="V315" s="11" t="s">
        <v>106</v>
      </c>
      <c r="W315" s="11" t="n">
        <f aca="false">R315 *U315</f>
        <v>7</v>
      </c>
      <c r="X315" s="2" t="n">
        <v>0.48</v>
      </c>
      <c r="Y315" s="2" t="n">
        <v>0.0800000000000001</v>
      </c>
      <c r="Z315" s="13" t="n">
        <f aca="false">Y315*SQRT(AA315)</f>
        <v>0.24</v>
      </c>
      <c r="AA315" s="11" t="n">
        <v>9</v>
      </c>
      <c r="AB315" s="2" t="n">
        <v>0.63</v>
      </c>
      <c r="AC315" s="2" t="n">
        <v>0.08</v>
      </c>
      <c r="AD315" s="13" t="n">
        <f aca="false">AC315*SQRT(AE315)</f>
        <v>0.24</v>
      </c>
      <c r="AE315" s="11" t="n">
        <v>9</v>
      </c>
      <c r="AF315" s="11" t="n">
        <f aca="false">LN(AB315/X315)</f>
        <v>0.271933715483642</v>
      </c>
      <c r="AG315" s="11" t="n">
        <f aca="false">((AD315)^2/((AB315)^2 * AE315)) + ((Z315)^2/((X315)^2 * AA315))</f>
        <v>0.0439027462836987</v>
      </c>
      <c r="AH315" s="11" t="n">
        <f aca="false">1/AG315</f>
        <v>22.7776183644189</v>
      </c>
      <c r="AI315" s="11" t="n">
        <f aca="false">AH315/39</f>
        <v>0.584041496523562</v>
      </c>
      <c r="AJ315" s="11" t="n">
        <f aca="false">AI315*AF315</f>
        <v>0.158820574146279</v>
      </c>
      <c r="AK315" s="11" t="s">
        <v>496</v>
      </c>
      <c r="AL315" s="11" t="s">
        <v>497</v>
      </c>
      <c r="AM315" s="11" t="s">
        <v>390</v>
      </c>
      <c r="AN315" s="11" t="s">
        <v>58</v>
      </c>
      <c r="AO315" s="11" t="s">
        <v>59</v>
      </c>
      <c r="AP315" s="11" t="s">
        <v>498</v>
      </c>
      <c r="AQ315" s="11" t="s">
        <v>499</v>
      </c>
    </row>
    <row r="316" customFormat="false" ht="13.8" hidden="false" customHeight="false" outlineLevel="0" collapsed="false">
      <c r="A316" s="11" t="s">
        <v>493</v>
      </c>
      <c r="B316" s="11" t="n">
        <v>42</v>
      </c>
      <c r="C316" s="11" t="s">
        <v>494</v>
      </c>
      <c r="D316" s="11" t="n">
        <v>2012</v>
      </c>
      <c r="E316" s="11" t="s">
        <v>88</v>
      </c>
      <c r="F316" s="11" t="s">
        <v>329</v>
      </c>
      <c r="G316" s="1" t="n">
        <v>10.3</v>
      </c>
      <c r="H316" s="1" t="n">
        <v>1063</v>
      </c>
      <c r="I316" s="11" t="n">
        <f aca="false">(G316+10) / (H316/1000)</f>
        <v>19.0968955785513</v>
      </c>
      <c r="J316" s="11" t="n">
        <v>5.5</v>
      </c>
      <c r="K316" s="11" t="s">
        <v>102</v>
      </c>
      <c r="L316" s="11" t="s">
        <v>89</v>
      </c>
      <c r="M316" s="11" t="s">
        <v>495</v>
      </c>
      <c r="N316" s="11" t="s">
        <v>77</v>
      </c>
      <c r="O316" s="11" t="s">
        <v>77</v>
      </c>
      <c r="P316" s="11" t="s">
        <v>483</v>
      </c>
      <c r="Q316" s="11" t="s">
        <v>78</v>
      </c>
      <c r="R316" s="11" t="n">
        <v>3.5</v>
      </c>
      <c r="S316" s="11" t="str">
        <f aca="false">IF(R316&gt;=2,"&gt; 2","&lt; 2")</f>
        <v>&gt; 2</v>
      </c>
      <c r="T316" s="12" t="n">
        <v>40179</v>
      </c>
      <c r="U316" s="29" t="n">
        <v>2</v>
      </c>
      <c r="V316" s="11" t="s">
        <v>106</v>
      </c>
      <c r="W316" s="11" t="n">
        <f aca="false">R316 *U316</f>
        <v>7</v>
      </c>
      <c r="X316" s="2" t="n">
        <v>0.45</v>
      </c>
      <c r="Y316" s="2" t="n">
        <v>0.1</v>
      </c>
      <c r="Z316" s="13" t="n">
        <f aca="false">Y316*SQRT(AA316)</f>
        <v>0.3</v>
      </c>
      <c r="AA316" s="11" t="n">
        <v>9</v>
      </c>
      <c r="AB316" s="2" t="n">
        <v>0.35</v>
      </c>
      <c r="AC316" s="2" t="n">
        <v>0.1</v>
      </c>
      <c r="AD316" s="13" t="n">
        <f aca="false">AC316*SQRT(AE316)</f>
        <v>0.3</v>
      </c>
      <c r="AE316" s="11" t="n">
        <v>9</v>
      </c>
      <c r="AF316" s="11" t="n">
        <f aca="false">LN(AB316/X316)</f>
        <v>-0.251314428280906</v>
      </c>
      <c r="AG316" s="11" t="n">
        <f aca="false">((AD316)^2/((AB316)^2 * AE316)) + ((Z316)^2/((X316)^2 * AA316))</f>
        <v>0.131015369110607</v>
      </c>
      <c r="AH316" s="11" t="n">
        <f aca="false">1/AG316</f>
        <v>7.63269230769232</v>
      </c>
      <c r="AI316" s="11" t="n">
        <f aca="false">AH316/39</f>
        <v>0.195710059171598</v>
      </c>
      <c r="AJ316" s="11" t="n">
        <f aca="false">AI316*AF316</f>
        <v>-0.0491847616295324</v>
      </c>
      <c r="AK316" s="11" t="s">
        <v>496</v>
      </c>
      <c r="AL316" s="11" t="s">
        <v>497</v>
      </c>
      <c r="AM316" s="11" t="s">
        <v>390</v>
      </c>
      <c r="AN316" s="11" t="s">
        <v>58</v>
      </c>
      <c r="AO316" s="11" t="s">
        <v>59</v>
      </c>
      <c r="AP316" s="11" t="s">
        <v>498</v>
      </c>
      <c r="AQ316" s="11" t="s">
        <v>499</v>
      </c>
    </row>
    <row r="317" customFormat="false" ht="13.8" hidden="false" customHeight="false" outlineLevel="0" collapsed="false">
      <c r="A317" s="11" t="s">
        <v>493</v>
      </c>
      <c r="B317" s="11" t="n">
        <v>42</v>
      </c>
      <c r="C317" s="11" t="s">
        <v>494</v>
      </c>
      <c r="D317" s="11" t="n">
        <v>2012</v>
      </c>
      <c r="E317" s="11" t="s">
        <v>88</v>
      </c>
      <c r="F317" s="11" t="s">
        <v>329</v>
      </c>
      <c r="G317" s="1" t="n">
        <v>10.3</v>
      </c>
      <c r="H317" s="1" t="n">
        <v>1063</v>
      </c>
      <c r="I317" s="11" t="n">
        <f aca="false">(G317+10) / (H317/1000)</f>
        <v>19.0968955785513</v>
      </c>
      <c r="J317" s="11" t="n">
        <v>5.5</v>
      </c>
      <c r="K317" s="11" t="s">
        <v>102</v>
      </c>
      <c r="L317" s="11" t="s">
        <v>89</v>
      </c>
      <c r="M317" s="11" t="s">
        <v>495</v>
      </c>
      <c r="N317" s="11" t="s">
        <v>77</v>
      </c>
      <c r="O317" s="11" t="s">
        <v>77</v>
      </c>
      <c r="P317" s="11" t="s">
        <v>483</v>
      </c>
      <c r="Q317" s="11" t="s">
        <v>78</v>
      </c>
      <c r="R317" s="11" t="n">
        <v>3.5</v>
      </c>
      <c r="S317" s="11" t="str">
        <f aca="false">IF(R317&gt;=2,"&gt; 2","&lt; 2")</f>
        <v>&gt; 2</v>
      </c>
      <c r="T317" s="12" t="n">
        <v>40210</v>
      </c>
      <c r="U317" s="29" t="n">
        <v>2</v>
      </c>
      <c r="V317" s="11" t="s">
        <v>106</v>
      </c>
      <c r="W317" s="11" t="n">
        <f aca="false">R317 *U317</f>
        <v>7</v>
      </c>
      <c r="X317" s="2" t="n">
        <v>0.43</v>
      </c>
      <c r="Y317" s="2" t="n">
        <v>0.06</v>
      </c>
      <c r="Z317" s="13" t="n">
        <f aca="false">Y317*SQRT(AA317)</f>
        <v>0.18</v>
      </c>
      <c r="AA317" s="11" t="n">
        <v>9</v>
      </c>
      <c r="AB317" s="2" t="n">
        <v>0.43</v>
      </c>
      <c r="AC317" s="2" t="n">
        <v>0.06</v>
      </c>
      <c r="AD317" s="13" t="n">
        <f aca="false">AC317*SQRT(AE317)</f>
        <v>0.18</v>
      </c>
      <c r="AE317" s="11" t="n">
        <v>9</v>
      </c>
      <c r="AF317" s="11" t="n">
        <f aca="false">LN(AB317/X317)</f>
        <v>0</v>
      </c>
      <c r="AG317" s="11" t="n">
        <f aca="false">((AD317)^2/((AB317)^2 * AE317)) + ((Z317)^2/((X317)^2 * AA317))</f>
        <v>0.038939967550027</v>
      </c>
      <c r="AH317" s="11" t="n">
        <f aca="false">1/AG317</f>
        <v>25.6805555555556</v>
      </c>
      <c r="AI317" s="11" t="n">
        <f aca="false">AH317/39</f>
        <v>0.658475783475784</v>
      </c>
      <c r="AJ317" s="11" t="n">
        <f aca="false">AI317*AF317</f>
        <v>0</v>
      </c>
      <c r="AK317" s="11" t="s">
        <v>496</v>
      </c>
      <c r="AL317" s="11" t="s">
        <v>497</v>
      </c>
      <c r="AM317" s="11" t="s">
        <v>390</v>
      </c>
      <c r="AN317" s="11" t="s">
        <v>58</v>
      </c>
      <c r="AO317" s="11" t="s">
        <v>59</v>
      </c>
      <c r="AP317" s="11" t="s">
        <v>498</v>
      </c>
      <c r="AQ317" s="11" t="s">
        <v>499</v>
      </c>
    </row>
    <row r="318" customFormat="false" ht="13.8" hidden="false" customHeight="false" outlineLevel="0" collapsed="false">
      <c r="A318" s="11" t="s">
        <v>493</v>
      </c>
      <c r="B318" s="11" t="n">
        <v>42</v>
      </c>
      <c r="C318" s="11" t="s">
        <v>494</v>
      </c>
      <c r="D318" s="11" t="n">
        <v>2012</v>
      </c>
      <c r="E318" s="11" t="s">
        <v>88</v>
      </c>
      <c r="F318" s="11" t="s">
        <v>329</v>
      </c>
      <c r="G318" s="1" t="n">
        <v>10.3</v>
      </c>
      <c r="H318" s="1" t="n">
        <v>1063</v>
      </c>
      <c r="I318" s="11" t="n">
        <f aca="false">(G318+10) / (H318/1000)</f>
        <v>19.0968955785513</v>
      </c>
      <c r="J318" s="11" t="n">
        <v>5.5</v>
      </c>
      <c r="K318" s="11" t="s">
        <v>102</v>
      </c>
      <c r="L318" s="11" t="s">
        <v>89</v>
      </c>
      <c r="M318" s="11" t="s">
        <v>495</v>
      </c>
      <c r="N318" s="11" t="s">
        <v>77</v>
      </c>
      <c r="O318" s="11" t="s">
        <v>77</v>
      </c>
      <c r="P318" s="11" t="s">
        <v>483</v>
      </c>
      <c r="Q318" s="11" t="s">
        <v>78</v>
      </c>
      <c r="R318" s="11" t="n">
        <v>3.5</v>
      </c>
      <c r="S318" s="11" t="str">
        <f aca="false">IF(R318&gt;=2,"&gt; 2","&lt; 2")</f>
        <v>&gt; 2</v>
      </c>
      <c r="T318" s="12" t="n">
        <v>40238</v>
      </c>
      <c r="U318" s="29" t="n">
        <v>2</v>
      </c>
      <c r="V318" s="11" t="s">
        <v>106</v>
      </c>
      <c r="W318" s="11" t="n">
        <f aca="false">R318 *U318</f>
        <v>7</v>
      </c>
      <c r="X318" s="2" t="n">
        <v>1.29</v>
      </c>
      <c r="Y318" s="2" t="n">
        <v>0.12</v>
      </c>
      <c r="Z318" s="13" t="n">
        <f aca="false">Y318*SQRT(AA318)</f>
        <v>0.36</v>
      </c>
      <c r="AA318" s="11" t="n">
        <v>9</v>
      </c>
      <c r="AB318" s="2" t="n">
        <v>1.31</v>
      </c>
      <c r="AC318" s="2" t="n">
        <v>0.0799999999999999</v>
      </c>
      <c r="AD318" s="13" t="n">
        <f aca="false">AC318*SQRT(AE318)</f>
        <v>0.24</v>
      </c>
      <c r="AE318" s="11" t="n">
        <v>9</v>
      </c>
      <c r="AF318" s="11" t="n">
        <f aca="false">LN(AB318/X318)</f>
        <v>0.0153849188394795</v>
      </c>
      <c r="AG318" s="11" t="n">
        <f aca="false">((AD318)^2/((AB318)^2 * AE318)) + ((Z318)^2/((X318)^2 * AA318))</f>
        <v>0.0123827125216222</v>
      </c>
      <c r="AH318" s="11" t="n">
        <f aca="false">1/AG318</f>
        <v>80.7577498269333</v>
      </c>
      <c r="AI318" s="11" t="n">
        <f aca="false">AH318/39</f>
        <v>2.07071153402393</v>
      </c>
      <c r="AJ318" s="11" t="n">
        <f aca="false">AI318*AF318</f>
        <v>0.0318577288909323</v>
      </c>
      <c r="AK318" s="11" t="s">
        <v>496</v>
      </c>
      <c r="AL318" s="11" t="s">
        <v>497</v>
      </c>
      <c r="AM318" s="11" t="s">
        <v>390</v>
      </c>
      <c r="AN318" s="11" t="s">
        <v>58</v>
      </c>
      <c r="AO318" s="11" t="s">
        <v>59</v>
      </c>
      <c r="AP318" s="11" t="s">
        <v>498</v>
      </c>
      <c r="AQ318" s="11" t="s">
        <v>499</v>
      </c>
    </row>
    <row r="319" customFormat="false" ht="13.8" hidden="false" customHeight="false" outlineLevel="0" collapsed="false">
      <c r="A319" s="11" t="s">
        <v>500</v>
      </c>
      <c r="B319" s="11" t="n">
        <v>43</v>
      </c>
      <c r="C319" s="11" t="s">
        <v>494</v>
      </c>
      <c r="D319" s="11" t="n">
        <v>2013</v>
      </c>
      <c r="E319" s="11" t="s">
        <v>435</v>
      </c>
      <c r="F319" s="11" t="s">
        <v>324</v>
      </c>
      <c r="G319" s="1" t="n">
        <v>9.5</v>
      </c>
      <c r="H319" s="1" t="n">
        <v>1194</v>
      </c>
      <c r="I319" s="11" t="n">
        <f aca="false">(G319+10) / (H319/1000)</f>
        <v>16.3316582914573</v>
      </c>
      <c r="J319" s="11" t="n">
        <v>5.5</v>
      </c>
      <c r="K319" s="11" t="s">
        <v>102</v>
      </c>
      <c r="L319" s="11" t="s">
        <v>89</v>
      </c>
      <c r="M319" s="11" t="s">
        <v>495</v>
      </c>
      <c r="N319" s="11" t="s">
        <v>77</v>
      </c>
      <c r="O319" s="11" t="s">
        <v>77</v>
      </c>
      <c r="P319" s="11" t="s">
        <v>483</v>
      </c>
      <c r="Q319" s="11" t="s">
        <v>78</v>
      </c>
      <c r="R319" s="11" t="n">
        <v>1</v>
      </c>
      <c r="S319" s="11" t="str">
        <f aca="false">IF(R319&gt;=2,"&gt; 2","&lt; 2")</f>
        <v>&lt; 2</v>
      </c>
      <c r="T319" s="1" t="s">
        <v>501</v>
      </c>
      <c r="U319" s="29" t="n">
        <v>1</v>
      </c>
      <c r="V319" s="11" t="s">
        <v>106</v>
      </c>
      <c r="W319" s="11" t="n">
        <f aca="false">R319 *U319</f>
        <v>1</v>
      </c>
      <c r="X319" s="13" t="n">
        <v>789.55</v>
      </c>
      <c r="Y319" s="13" t="n">
        <v>38.95</v>
      </c>
      <c r="Z319" s="13" t="n">
        <f aca="false">Y319*SQRT(AA319)</f>
        <v>116.85</v>
      </c>
      <c r="AA319" s="11" t="n">
        <v>9</v>
      </c>
      <c r="AB319" s="2" t="n">
        <v>737.29</v>
      </c>
      <c r="AC319" s="2" t="n">
        <v>34.21</v>
      </c>
      <c r="AD319" s="13" t="n">
        <f aca="false">AC319*SQRT(AE319)</f>
        <v>102.63</v>
      </c>
      <c r="AE319" s="11" t="n">
        <v>9</v>
      </c>
      <c r="AF319" s="11" t="n">
        <f aca="false">LN(AB319/X319)</f>
        <v>-0.0684818610091612</v>
      </c>
      <c r="AG319" s="11" t="n">
        <f aca="false">((AD319)^2/((AB319)^2 * AE319)) + ((Z319)^2/((X319)^2 * AA319))</f>
        <v>0.00458656393038278</v>
      </c>
      <c r="AH319" s="11" t="n">
        <f aca="false">1/AG319</f>
        <v>218.02813940425</v>
      </c>
      <c r="AI319" s="11" t="n">
        <f aca="false">AH319/9</f>
        <v>24.2253488226944</v>
      </c>
      <c r="AJ319" s="11" t="n">
        <f aca="false">AI319*AF319</f>
        <v>-1.65899697097421</v>
      </c>
      <c r="AK319" s="11" t="s">
        <v>502</v>
      </c>
      <c r="AL319" s="11" t="s">
        <v>497</v>
      </c>
      <c r="AM319" s="11" t="s">
        <v>376</v>
      </c>
      <c r="AN319" s="11" t="s">
        <v>58</v>
      </c>
      <c r="AO319" s="11" t="s">
        <v>59</v>
      </c>
      <c r="AP319" s="11" t="s">
        <v>503</v>
      </c>
      <c r="AQ319" s="11" t="s">
        <v>499</v>
      </c>
    </row>
    <row r="320" customFormat="false" ht="13.8" hidden="false" customHeight="false" outlineLevel="0" collapsed="false">
      <c r="A320" s="11" t="s">
        <v>500</v>
      </c>
      <c r="B320" s="11" t="n">
        <v>43</v>
      </c>
      <c r="C320" s="11" t="s">
        <v>494</v>
      </c>
      <c r="D320" s="11" t="n">
        <v>2013</v>
      </c>
      <c r="E320" s="11" t="s">
        <v>435</v>
      </c>
      <c r="F320" s="11" t="s">
        <v>328</v>
      </c>
      <c r="G320" s="1" t="n">
        <v>9.5</v>
      </c>
      <c r="H320" s="1" t="n">
        <v>1194</v>
      </c>
      <c r="I320" s="11" t="n">
        <f aca="false">(G320+10) / (H320/1000)</f>
        <v>16.3316582914573</v>
      </c>
      <c r="J320" s="11" t="n">
        <v>5.5</v>
      </c>
      <c r="K320" s="11" t="s">
        <v>102</v>
      </c>
      <c r="L320" s="11" t="s">
        <v>89</v>
      </c>
      <c r="M320" s="11" t="s">
        <v>495</v>
      </c>
      <c r="N320" s="11" t="s">
        <v>77</v>
      </c>
      <c r="O320" s="11" t="s">
        <v>77</v>
      </c>
      <c r="P320" s="11" t="s">
        <v>483</v>
      </c>
      <c r="Q320" s="11" t="s">
        <v>78</v>
      </c>
      <c r="R320" s="11" t="n">
        <v>2.3</v>
      </c>
      <c r="S320" s="11" t="str">
        <f aca="false">IF(R320&gt;=2,"&gt; 2","&lt; 2")</f>
        <v>&gt; 2</v>
      </c>
      <c r="T320" s="1" t="s">
        <v>501</v>
      </c>
      <c r="U320" s="29" t="n">
        <v>1</v>
      </c>
      <c r="V320" s="11" t="s">
        <v>106</v>
      </c>
      <c r="W320" s="11" t="n">
        <f aca="false">R320 *U320</f>
        <v>2.3</v>
      </c>
      <c r="X320" s="13" t="n">
        <v>789.55</v>
      </c>
      <c r="Y320" s="13" t="n">
        <v>38.95</v>
      </c>
      <c r="Z320" s="13" t="n">
        <f aca="false">Y320*SQRT(AA320)</f>
        <v>116.85</v>
      </c>
      <c r="AA320" s="11" t="n">
        <v>9</v>
      </c>
      <c r="AB320" s="2" t="n">
        <v>665.08</v>
      </c>
      <c r="AC320" s="2" t="n">
        <v>49.41</v>
      </c>
      <c r="AD320" s="13" t="n">
        <f aca="false">AC320*SQRT(AE320)</f>
        <v>148.23</v>
      </c>
      <c r="AE320" s="11" t="n">
        <v>9</v>
      </c>
      <c r="AF320" s="11" t="n">
        <f aca="false">LN(AB320/X320)</f>
        <v>-0.171555828740473</v>
      </c>
      <c r="AG320" s="11" t="n">
        <f aca="false">((AD320)^2/((AB320)^2 * AE320)) + ((Z320)^2/((X320)^2 * AA320))</f>
        <v>0.00795290985650665</v>
      </c>
      <c r="AH320" s="11" t="n">
        <f aca="false">1/AG320</f>
        <v>125.740140155349</v>
      </c>
      <c r="AI320" s="11" t="n">
        <f aca="false">AH320/9</f>
        <v>13.9711266839276</v>
      </c>
      <c r="AJ320" s="11" t="n">
        <f aca="false">AI320*AF320</f>
        <v>-2.39682821669934</v>
      </c>
      <c r="AK320" s="11" t="s">
        <v>502</v>
      </c>
      <c r="AL320" s="11" t="s">
        <v>497</v>
      </c>
      <c r="AM320" s="11" t="s">
        <v>376</v>
      </c>
      <c r="AN320" s="11" t="s">
        <v>58</v>
      </c>
      <c r="AO320" s="11" t="s">
        <v>59</v>
      </c>
      <c r="AP320" s="11" t="s">
        <v>503</v>
      </c>
      <c r="AQ320" s="11" t="s">
        <v>499</v>
      </c>
    </row>
    <row r="321" customFormat="false" ht="13.8" hidden="false" customHeight="false" outlineLevel="0" collapsed="false">
      <c r="A321" s="11" t="s">
        <v>500</v>
      </c>
      <c r="B321" s="11" t="n">
        <v>43</v>
      </c>
      <c r="C321" s="11" t="s">
        <v>494</v>
      </c>
      <c r="D321" s="11" t="n">
        <v>2013</v>
      </c>
      <c r="E321" s="11" t="s">
        <v>435</v>
      </c>
      <c r="F321" s="11" t="s">
        <v>329</v>
      </c>
      <c r="G321" s="1" t="n">
        <v>9.5</v>
      </c>
      <c r="H321" s="1" t="n">
        <v>1194</v>
      </c>
      <c r="I321" s="11" t="n">
        <f aca="false">(G321+10) / (H321/1000)</f>
        <v>16.3316582914573</v>
      </c>
      <c r="J321" s="11" t="n">
        <v>5.5</v>
      </c>
      <c r="K321" s="11" t="s">
        <v>102</v>
      </c>
      <c r="L321" s="11" t="s">
        <v>89</v>
      </c>
      <c r="M321" s="11" t="s">
        <v>495</v>
      </c>
      <c r="N321" s="11" t="s">
        <v>77</v>
      </c>
      <c r="O321" s="11" t="s">
        <v>77</v>
      </c>
      <c r="P321" s="11" t="s">
        <v>483</v>
      </c>
      <c r="Q321" s="11" t="s">
        <v>78</v>
      </c>
      <c r="R321" s="11" t="n">
        <v>3.5</v>
      </c>
      <c r="S321" s="11" t="str">
        <f aca="false">IF(R321&gt;=2,"&gt; 2","&lt; 2")</f>
        <v>&gt; 2</v>
      </c>
      <c r="T321" s="1" t="s">
        <v>501</v>
      </c>
      <c r="U321" s="29" t="n">
        <v>1</v>
      </c>
      <c r="V321" s="11" t="s">
        <v>106</v>
      </c>
      <c r="W321" s="11" t="n">
        <f aca="false">R321 *U321</f>
        <v>3.5</v>
      </c>
      <c r="X321" s="13" t="n">
        <v>789.55</v>
      </c>
      <c r="Y321" s="13" t="n">
        <v>38.95</v>
      </c>
      <c r="Z321" s="13" t="n">
        <f aca="false">Y321*SQRT(AA321)</f>
        <v>116.85</v>
      </c>
      <c r="AA321" s="11" t="n">
        <v>9</v>
      </c>
      <c r="AB321" s="2" t="n">
        <v>670.78</v>
      </c>
      <c r="AC321" s="2" t="n">
        <v>38.01</v>
      </c>
      <c r="AD321" s="13" t="n">
        <f aca="false">AC321*SQRT(AE321)</f>
        <v>114.03</v>
      </c>
      <c r="AE321" s="11" t="n">
        <v>9</v>
      </c>
      <c r="AF321" s="11" t="n">
        <f aca="false">LN(AB321/X321)</f>
        <v>-0.163021948554173</v>
      </c>
      <c r="AG321" s="11" t="n">
        <f aca="false">((AD321)^2/((AB321)^2 * AE321)) + ((Z321)^2/((X321)^2 * AA321))</f>
        <v>0.00564460083496676</v>
      </c>
      <c r="AH321" s="11" t="n">
        <f aca="false">1/AG321</f>
        <v>177.160445749374</v>
      </c>
      <c r="AI321" s="11" t="n">
        <f aca="false">AH321/9</f>
        <v>19.6844939721527</v>
      </c>
      <c r="AJ321" s="11" t="n">
        <f aca="false">AI321*AF321</f>
        <v>-3.20900456364321</v>
      </c>
      <c r="AK321" s="11" t="s">
        <v>502</v>
      </c>
      <c r="AL321" s="11" t="s">
        <v>497</v>
      </c>
      <c r="AM321" s="11" t="s">
        <v>376</v>
      </c>
      <c r="AN321" s="11" t="s">
        <v>58</v>
      </c>
      <c r="AO321" s="11" t="s">
        <v>59</v>
      </c>
      <c r="AP321" s="11" t="s">
        <v>503</v>
      </c>
      <c r="AQ321" s="11" t="s">
        <v>499</v>
      </c>
    </row>
    <row r="322" customFormat="false" ht="13.8" hidden="false" customHeight="false" outlineLevel="0" collapsed="false">
      <c r="A322" s="11" t="s">
        <v>500</v>
      </c>
      <c r="B322" s="11" t="n">
        <v>43</v>
      </c>
      <c r="C322" s="11" t="s">
        <v>494</v>
      </c>
      <c r="D322" s="11" t="n">
        <v>2013</v>
      </c>
      <c r="E322" s="11" t="s">
        <v>435</v>
      </c>
      <c r="F322" s="11" t="s">
        <v>324</v>
      </c>
      <c r="G322" s="1" t="n">
        <v>9.5</v>
      </c>
      <c r="H322" s="1" t="n">
        <v>1194</v>
      </c>
      <c r="I322" s="11" t="n">
        <f aca="false">(G322+10) / (H322/1000)</f>
        <v>16.3316582914573</v>
      </c>
      <c r="J322" s="11" t="n">
        <v>5.5</v>
      </c>
      <c r="K322" s="11" t="s">
        <v>102</v>
      </c>
      <c r="L322" s="11" t="s">
        <v>89</v>
      </c>
      <c r="M322" s="11" t="s">
        <v>495</v>
      </c>
      <c r="N322" s="11" t="s">
        <v>77</v>
      </c>
      <c r="O322" s="11" t="s">
        <v>77</v>
      </c>
      <c r="P322" s="11" t="s">
        <v>483</v>
      </c>
      <c r="Q322" s="11" t="s">
        <v>78</v>
      </c>
      <c r="R322" s="11" t="n">
        <v>1</v>
      </c>
      <c r="S322" s="11" t="str">
        <f aca="false">IF(R322&gt;=2,"&gt; 2","&lt; 2")</f>
        <v>&lt; 2</v>
      </c>
      <c r="T322" s="1" t="s">
        <v>504</v>
      </c>
      <c r="U322" s="29" t="n">
        <v>1</v>
      </c>
      <c r="V322" s="11" t="s">
        <v>106</v>
      </c>
      <c r="W322" s="11" t="n">
        <f aca="false">R322 *U322</f>
        <v>1</v>
      </c>
      <c r="X322" s="13" t="n">
        <v>202.48</v>
      </c>
      <c r="Y322" s="13" t="n">
        <v>9.4</v>
      </c>
      <c r="Z322" s="13" t="n">
        <f aca="false">Y322*SQRT(AA322)</f>
        <v>28.2</v>
      </c>
      <c r="AA322" s="11" t="n">
        <v>9</v>
      </c>
      <c r="AB322" s="2" t="n">
        <v>223.63</v>
      </c>
      <c r="AC322" s="2" t="n">
        <v>10.18</v>
      </c>
      <c r="AD322" s="13" t="n">
        <f aca="false">AC322*SQRT(AE322)</f>
        <v>30.54</v>
      </c>
      <c r="AE322" s="11" t="n">
        <v>9</v>
      </c>
      <c r="AF322" s="11" t="n">
        <f aca="false">LN(AB322/X322)</f>
        <v>0.0993517842017572</v>
      </c>
      <c r="AG322" s="11" t="n">
        <f aca="false">((AD322)^2/((AB322)^2 * AE322)) + ((Z322)^2/((X322)^2 * AA322))</f>
        <v>0.00422743711392159</v>
      </c>
      <c r="AH322" s="11" t="n">
        <f aca="false">1/AG322</f>
        <v>236.549941028537</v>
      </c>
      <c r="AI322" s="11" t="n">
        <f aca="false">AH322/9</f>
        <v>26.2833267809485</v>
      </c>
      <c r="AJ322" s="11" t="n">
        <f aca="false">AI322*AF322</f>
        <v>2.61129541044506</v>
      </c>
      <c r="AK322" s="11" t="s">
        <v>502</v>
      </c>
      <c r="AL322" s="11" t="s">
        <v>497</v>
      </c>
      <c r="AM322" s="11" t="s">
        <v>376</v>
      </c>
      <c r="AN322" s="11" t="s">
        <v>58</v>
      </c>
      <c r="AO322" s="11" t="s">
        <v>59</v>
      </c>
      <c r="AP322" s="11" t="s">
        <v>503</v>
      </c>
      <c r="AQ322" s="11" t="s">
        <v>499</v>
      </c>
    </row>
    <row r="323" customFormat="false" ht="13.8" hidden="false" customHeight="false" outlineLevel="0" collapsed="false">
      <c r="A323" s="11" t="s">
        <v>500</v>
      </c>
      <c r="B323" s="11" t="n">
        <v>43</v>
      </c>
      <c r="C323" s="11" t="s">
        <v>494</v>
      </c>
      <c r="D323" s="11" t="n">
        <v>2013</v>
      </c>
      <c r="E323" s="11" t="s">
        <v>435</v>
      </c>
      <c r="F323" s="11" t="s">
        <v>328</v>
      </c>
      <c r="G323" s="1" t="n">
        <v>9.5</v>
      </c>
      <c r="H323" s="1" t="n">
        <v>1194</v>
      </c>
      <c r="I323" s="11" t="n">
        <f aca="false">(G323+10) / (H323/1000)</f>
        <v>16.3316582914573</v>
      </c>
      <c r="J323" s="11" t="n">
        <v>5.5</v>
      </c>
      <c r="K323" s="11" t="s">
        <v>102</v>
      </c>
      <c r="L323" s="11" t="s">
        <v>89</v>
      </c>
      <c r="M323" s="11" t="s">
        <v>495</v>
      </c>
      <c r="N323" s="11" t="s">
        <v>77</v>
      </c>
      <c r="O323" s="11" t="s">
        <v>77</v>
      </c>
      <c r="P323" s="11" t="s">
        <v>483</v>
      </c>
      <c r="Q323" s="11" t="s">
        <v>78</v>
      </c>
      <c r="R323" s="11" t="n">
        <v>2.3</v>
      </c>
      <c r="S323" s="11" t="str">
        <f aca="false">IF(R323&gt;=2,"&gt; 2","&lt; 2")</f>
        <v>&gt; 2</v>
      </c>
      <c r="T323" s="1" t="s">
        <v>504</v>
      </c>
      <c r="U323" s="29" t="n">
        <v>1</v>
      </c>
      <c r="V323" s="11" t="s">
        <v>106</v>
      </c>
      <c r="W323" s="11" t="n">
        <f aca="false">R323 *U323</f>
        <v>2.3</v>
      </c>
      <c r="X323" s="13" t="n">
        <v>202.48</v>
      </c>
      <c r="Y323" s="13" t="n">
        <v>9.4</v>
      </c>
      <c r="Z323" s="13" t="n">
        <f aca="false">Y323*SQRT(AA323)</f>
        <v>28.2</v>
      </c>
      <c r="AA323" s="11" t="n">
        <v>9</v>
      </c>
      <c r="AB323" s="2" t="n">
        <v>235.38</v>
      </c>
      <c r="AC323" s="2" t="n">
        <v>10.96</v>
      </c>
      <c r="AD323" s="13" t="n">
        <f aca="false">AC323*SQRT(AE323)</f>
        <v>32.88</v>
      </c>
      <c r="AE323" s="11" t="n">
        <v>9</v>
      </c>
      <c r="AF323" s="11" t="n">
        <f aca="false">LN(AB323/X323)</f>
        <v>0.150560113212648</v>
      </c>
      <c r="AG323" s="11" t="n">
        <f aca="false">((AD323)^2/((AB323)^2 * AE323)) + ((Z323)^2/((X323)^2 * AA323))</f>
        <v>0.00432333256626718</v>
      </c>
      <c r="AH323" s="11" t="n">
        <f aca="false">1/AG323</f>
        <v>231.303047977966</v>
      </c>
      <c r="AI323" s="11" t="n">
        <f aca="false">AH323/9</f>
        <v>25.7003386642184</v>
      </c>
      <c r="AJ323" s="11" t="n">
        <f aca="false">AI323*AF323</f>
        <v>3.86944589888812</v>
      </c>
      <c r="AK323" s="11" t="s">
        <v>502</v>
      </c>
      <c r="AL323" s="11" t="s">
        <v>497</v>
      </c>
      <c r="AM323" s="11" t="s">
        <v>376</v>
      </c>
      <c r="AN323" s="11" t="s">
        <v>58</v>
      </c>
      <c r="AO323" s="11" t="s">
        <v>59</v>
      </c>
      <c r="AP323" s="11" t="s">
        <v>503</v>
      </c>
      <c r="AQ323" s="11" t="s">
        <v>499</v>
      </c>
    </row>
    <row r="324" customFormat="false" ht="13.8" hidden="false" customHeight="false" outlineLevel="0" collapsed="false">
      <c r="A324" s="11" t="s">
        <v>500</v>
      </c>
      <c r="B324" s="11" t="n">
        <v>43</v>
      </c>
      <c r="C324" s="11" t="s">
        <v>494</v>
      </c>
      <c r="D324" s="11" t="n">
        <v>2013</v>
      </c>
      <c r="E324" s="11" t="s">
        <v>435</v>
      </c>
      <c r="F324" s="11" t="s">
        <v>329</v>
      </c>
      <c r="G324" s="1" t="n">
        <v>9.5</v>
      </c>
      <c r="H324" s="1" t="n">
        <v>1194</v>
      </c>
      <c r="I324" s="11" t="n">
        <f aca="false">(G324+10) / (H324/1000)</f>
        <v>16.3316582914573</v>
      </c>
      <c r="J324" s="11" t="n">
        <v>5.5</v>
      </c>
      <c r="K324" s="11" t="s">
        <v>102</v>
      </c>
      <c r="L324" s="11" t="s">
        <v>89</v>
      </c>
      <c r="M324" s="11" t="s">
        <v>495</v>
      </c>
      <c r="N324" s="11" t="s">
        <v>77</v>
      </c>
      <c r="O324" s="11" t="s">
        <v>77</v>
      </c>
      <c r="P324" s="11" t="s">
        <v>483</v>
      </c>
      <c r="Q324" s="11" t="s">
        <v>78</v>
      </c>
      <c r="R324" s="11" t="n">
        <v>3.5</v>
      </c>
      <c r="S324" s="11" t="str">
        <f aca="false">IF(R324&gt;=2,"&gt; 2","&lt; 2")</f>
        <v>&gt; 2</v>
      </c>
      <c r="T324" s="1" t="s">
        <v>504</v>
      </c>
      <c r="U324" s="29" t="n">
        <v>1</v>
      </c>
      <c r="V324" s="11" t="s">
        <v>106</v>
      </c>
      <c r="W324" s="11" t="n">
        <f aca="false">R324 *U324</f>
        <v>3.5</v>
      </c>
      <c r="X324" s="13" t="n">
        <v>202.48</v>
      </c>
      <c r="Y324" s="13" t="n">
        <v>9.4</v>
      </c>
      <c r="Z324" s="13" t="n">
        <f aca="false">Y324*SQRT(AA324)</f>
        <v>28.2</v>
      </c>
      <c r="AA324" s="11" t="n">
        <v>9</v>
      </c>
      <c r="AB324" s="2" t="n">
        <v>278.46</v>
      </c>
      <c r="AC324" s="2" t="n">
        <v>13.32</v>
      </c>
      <c r="AD324" s="13" t="n">
        <f aca="false">AC324*SQRT(AE324)</f>
        <v>39.96</v>
      </c>
      <c r="AE324" s="11" t="n">
        <v>9</v>
      </c>
      <c r="AF324" s="11" t="n">
        <f aca="false">LN(AB324/X324)</f>
        <v>0.318633306244271</v>
      </c>
      <c r="AG324" s="11" t="n">
        <f aca="false">((AD324)^2/((AB324)^2 * AE324)) + ((Z324)^2/((X324)^2 * AA324))</f>
        <v>0.00444336033062436</v>
      </c>
      <c r="AH324" s="11" t="n">
        <f aca="false">1/AG324</f>
        <v>225.054896652841</v>
      </c>
      <c r="AI324" s="11" t="n">
        <f aca="false">AH324/9</f>
        <v>25.0060996280935</v>
      </c>
      <c r="AJ324" s="11" t="n">
        <f aca="false">AI324*AF324</f>
        <v>7.96777620077307</v>
      </c>
      <c r="AK324" s="11" t="s">
        <v>502</v>
      </c>
      <c r="AL324" s="11" t="s">
        <v>497</v>
      </c>
      <c r="AM324" s="11" t="s">
        <v>376</v>
      </c>
      <c r="AN324" s="11" t="s">
        <v>58</v>
      </c>
      <c r="AO324" s="11" t="s">
        <v>59</v>
      </c>
      <c r="AP324" s="11" t="s">
        <v>503</v>
      </c>
      <c r="AQ324" s="11" t="s">
        <v>499</v>
      </c>
    </row>
    <row r="325" customFormat="false" ht="13.8" hidden="false" customHeight="false" outlineLevel="0" collapsed="false">
      <c r="A325" s="11" t="s">
        <v>500</v>
      </c>
      <c r="B325" s="11" t="n">
        <v>43</v>
      </c>
      <c r="C325" s="11" t="s">
        <v>494</v>
      </c>
      <c r="D325" s="11" t="n">
        <v>2013</v>
      </c>
      <c r="E325" s="11" t="s">
        <v>435</v>
      </c>
      <c r="F325" s="11" t="s">
        <v>324</v>
      </c>
      <c r="G325" s="1" t="n">
        <v>9.5</v>
      </c>
      <c r="H325" s="1" t="n">
        <v>1194</v>
      </c>
      <c r="I325" s="11" t="n">
        <f aca="false">(G325+10) / (H325/1000)</f>
        <v>16.3316582914573</v>
      </c>
      <c r="J325" s="11" t="n">
        <v>5.5</v>
      </c>
      <c r="K325" s="11" t="s">
        <v>102</v>
      </c>
      <c r="L325" s="11" t="s">
        <v>89</v>
      </c>
      <c r="M325" s="11" t="s">
        <v>495</v>
      </c>
      <c r="N325" s="11" t="s">
        <v>77</v>
      </c>
      <c r="O325" s="11" t="s">
        <v>77</v>
      </c>
      <c r="P325" s="11" t="s">
        <v>483</v>
      </c>
      <c r="Q325" s="11" t="s">
        <v>78</v>
      </c>
      <c r="R325" s="11" t="n">
        <v>1</v>
      </c>
      <c r="S325" s="11" t="str">
        <f aca="false">IF(R325&gt;=2,"&gt; 2","&lt; 2")</f>
        <v>&lt; 2</v>
      </c>
      <c r="T325" s="1" t="s">
        <v>505</v>
      </c>
      <c r="U325" s="29" t="n">
        <v>1</v>
      </c>
      <c r="V325" s="11" t="s">
        <v>106</v>
      </c>
      <c r="W325" s="11" t="n">
        <f aca="false">R325 *U325</f>
        <v>1</v>
      </c>
      <c r="X325" s="13" t="n">
        <v>8.21</v>
      </c>
      <c r="Y325" s="13" t="n">
        <v>2.97</v>
      </c>
      <c r="Z325" s="13" t="n">
        <f aca="false">Y325*SQRT(AA325)</f>
        <v>8.91</v>
      </c>
      <c r="AA325" s="11" t="n">
        <v>9</v>
      </c>
      <c r="AB325" s="2" t="n">
        <v>9.32</v>
      </c>
      <c r="AC325" s="2" t="n">
        <v>1.63</v>
      </c>
      <c r="AD325" s="13" t="n">
        <f aca="false">AC325*SQRT(AE325)</f>
        <v>4.89</v>
      </c>
      <c r="AE325" s="11" t="n">
        <v>9</v>
      </c>
      <c r="AF325" s="11" t="n">
        <f aca="false">LN(AB325/X325)</f>
        <v>0.126809705233163</v>
      </c>
      <c r="AG325" s="11" t="n">
        <f aca="false">((AD325)^2/((AB325)^2 * AE325)) + ((Z325)^2/((X325)^2 * AA325))</f>
        <v>0.161453384417822</v>
      </c>
      <c r="AH325" s="11" t="n">
        <f aca="false">1/AG325</f>
        <v>6.19373823352083</v>
      </c>
      <c r="AI325" s="11" t="n">
        <f aca="false">AH325/9</f>
        <v>0.68819313705787</v>
      </c>
      <c r="AJ325" s="11" t="n">
        <f aca="false">AI325*AF325</f>
        <v>0.0872695688537942</v>
      </c>
      <c r="AK325" s="11" t="s">
        <v>502</v>
      </c>
      <c r="AL325" s="11" t="s">
        <v>497</v>
      </c>
      <c r="AM325" s="11" t="s">
        <v>376</v>
      </c>
      <c r="AN325" s="11" t="s">
        <v>58</v>
      </c>
      <c r="AO325" s="11" t="s">
        <v>59</v>
      </c>
      <c r="AP325" s="11" t="s">
        <v>327</v>
      </c>
      <c r="AQ325" s="11" t="s">
        <v>499</v>
      </c>
    </row>
    <row r="326" customFormat="false" ht="13.8" hidden="false" customHeight="false" outlineLevel="0" collapsed="false">
      <c r="A326" s="11" t="s">
        <v>500</v>
      </c>
      <c r="B326" s="11" t="n">
        <v>43</v>
      </c>
      <c r="C326" s="11" t="s">
        <v>494</v>
      </c>
      <c r="D326" s="11" t="n">
        <v>2013</v>
      </c>
      <c r="E326" s="11" t="s">
        <v>435</v>
      </c>
      <c r="F326" s="11" t="s">
        <v>328</v>
      </c>
      <c r="G326" s="1" t="n">
        <v>9.5</v>
      </c>
      <c r="H326" s="1" t="n">
        <v>1194</v>
      </c>
      <c r="I326" s="11" t="n">
        <f aca="false">(G326+10) / (H326/1000)</f>
        <v>16.3316582914573</v>
      </c>
      <c r="J326" s="11" t="n">
        <v>5.5</v>
      </c>
      <c r="K326" s="11" t="s">
        <v>102</v>
      </c>
      <c r="L326" s="11" t="s">
        <v>89</v>
      </c>
      <c r="M326" s="11" t="s">
        <v>495</v>
      </c>
      <c r="N326" s="11" t="s">
        <v>77</v>
      </c>
      <c r="O326" s="11" t="s">
        <v>77</v>
      </c>
      <c r="P326" s="11" t="s">
        <v>483</v>
      </c>
      <c r="Q326" s="11" t="s">
        <v>78</v>
      </c>
      <c r="R326" s="11" t="n">
        <v>2.3</v>
      </c>
      <c r="S326" s="11" t="str">
        <f aca="false">IF(R326&gt;=2,"&gt; 2","&lt; 2")</f>
        <v>&gt; 2</v>
      </c>
      <c r="T326" s="1" t="s">
        <v>505</v>
      </c>
      <c r="U326" s="29" t="n">
        <v>1</v>
      </c>
      <c r="V326" s="11" t="s">
        <v>106</v>
      </c>
      <c r="W326" s="11" t="n">
        <f aca="false">R326 *U326</f>
        <v>2.3</v>
      </c>
      <c r="X326" s="13" t="n">
        <v>8.21</v>
      </c>
      <c r="Y326" s="13" t="n">
        <v>2.97</v>
      </c>
      <c r="Z326" s="13" t="n">
        <f aca="false">Y326*SQRT(AA326)</f>
        <v>8.91</v>
      </c>
      <c r="AA326" s="11" t="n">
        <v>9</v>
      </c>
      <c r="AB326" s="2" t="n">
        <v>15.71</v>
      </c>
      <c r="AC326" s="2" t="n">
        <v>2.97</v>
      </c>
      <c r="AD326" s="13" t="n">
        <f aca="false">AC326*SQRT(AE326)</f>
        <v>8.91</v>
      </c>
      <c r="AE326" s="11" t="n">
        <v>9</v>
      </c>
      <c r="AF326" s="11" t="n">
        <f aca="false">LN(AB326/X326)</f>
        <v>0.648944528803193</v>
      </c>
      <c r="AG326" s="11" t="n">
        <f aca="false">((AD326)^2/((AB326)^2 * AE326)) + ((Z326)^2/((X326)^2 * AA326))</f>
        <v>0.166606418708948</v>
      </c>
      <c r="AH326" s="11" t="n">
        <f aca="false">1/AG326</f>
        <v>6.00216971080174</v>
      </c>
      <c r="AI326" s="11" t="n">
        <f aca="false">AH326/9</f>
        <v>0.666907745644638</v>
      </c>
      <c r="AJ326" s="11" t="n">
        <f aca="false">AI326*AF326</f>
        <v>0.432786132752559</v>
      </c>
      <c r="AK326" s="11" t="s">
        <v>502</v>
      </c>
      <c r="AL326" s="11" t="s">
        <v>497</v>
      </c>
      <c r="AM326" s="11" t="s">
        <v>376</v>
      </c>
      <c r="AN326" s="11" t="s">
        <v>58</v>
      </c>
      <c r="AO326" s="11" t="s">
        <v>59</v>
      </c>
      <c r="AP326" s="11" t="s">
        <v>327</v>
      </c>
      <c r="AQ326" s="11" t="s">
        <v>499</v>
      </c>
    </row>
    <row r="327" customFormat="false" ht="13.8" hidden="false" customHeight="false" outlineLevel="0" collapsed="false">
      <c r="A327" s="11" t="s">
        <v>500</v>
      </c>
      <c r="B327" s="11" t="n">
        <v>43</v>
      </c>
      <c r="C327" s="11" t="s">
        <v>494</v>
      </c>
      <c r="D327" s="11" t="n">
        <v>2013</v>
      </c>
      <c r="E327" s="11" t="s">
        <v>435</v>
      </c>
      <c r="F327" s="11" t="s">
        <v>329</v>
      </c>
      <c r="G327" s="1" t="n">
        <v>9.5</v>
      </c>
      <c r="H327" s="1" t="n">
        <v>1194</v>
      </c>
      <c r="I327" s="11" t="n">
        <f aca="false">(G327+10) / (H327/1000)</f>
        <v>16.3316582914573</v>
      </c>
      <c r="J327" s="11" t="n">
        <v>5.5</v>
      </c>
      <c r="K327" s="11" t="s">
        <v>102</v>
      </c>
      <c r="L327" s="11" t="s">
        <v>89</v>
      </c>
      <c r="M327" s="11" t="s">
        <v>495</v>
      </c>
      <c r="N327" s="11" t="s">
        <v>77</v>
      </c>
      <c r="O327" s="11" t="s">
        <v>77</v>
      </c>
      <c r="P327" s="11" t="s">
        <v>483</v>
      </c>
      <c r="Q327" s="11" t="s">
        <v>78</v>
      </c>
      <c r="R327" s="11" t="n">
        <v>3.5</v>
      </c>
      <c r="S327" s="11" t="str">
        <f aca="false">IF(R327&gt;=2,"&gt; 2","&lt; 2")</f>
        <v>&gt; 2</v>
      </c>
      <c r="T327" s="1" t="s">
        <v>505</v>
      </c>
      <c r="U327" s="29" t="n">
        <v>1</v>
      </c>
      <c r="V327" s="11" t="s">
        <v>106</v>
      </c>
      <c r="W327" s="11" t="n">
        <f aca="false">R327 *U327</f>
        <v>3.5</v>
      </c>
      <c r="X327" s="13" t="n">
        <v>8.21</v>
      </c>
      <c r="Y327" s="13" t="n">
        <v>2.97</v>
      </c>
      <c r="Z327" s="13" t="n">
        <f aca="false">Y327*SQRT(AA327)</f>
        <v>8.91</v>
      </c>
      <c r="AA327" s="11" t="n">
        <v>9</v>
      </c>
      <c r="AB327" s="2" t="n">
        <v>28.25</v>
      </c>
      <c r="AC327" s="2" t="n">
        <v>5.13</v>
      </c>
      <c r="AD327" s="13" t="n">
        <f aca="false">AC327*SQRT(AE327)</f>
        <v>15.39</v>
      </c>
      <c r="AE327" s="11" t="n">
        <v>9</v>
      </c>
      <c r="AF327" s="11" t="n">
        <f aca="false">LN(AB327/X327)</f>
        <v>1.23574053412811</v>
      </c>
      <c r="AG327" s="11" t="n">
        <f aca="false">((AD327)^2/((AB327)^2 * AE327)) + ((Z327)^2/((X327)^2 * AA327))</f>
        <v>0.163841915276117</v>
      </c>
      <c r="AH327" s="11" t="n">
        <f aca="false">1/AG327</f>
        <v>6.10344427623869</v>
      </c>
      <c r="AI327" s="11" t="n">
        <f aca="false">AH327/9</f>
        <v>0.678160475137632</v>
      </c>
      <c r="AJ327" s="11" t="n">
        <f aca="false">AI327*AF327</f>
        <v>0.83803038777115</v>
      </c>
      <c r="AK327" s="11" t="s">
        <v>502</v>
      </c>
      <c r="AL327" s="11" t="s">
        <v>497</v>
      </c>
      <c r="AM327" s="11" t="s">
        <v>376</v>
      </c>
      <c r="AN327" s="11" t="s">
        <v>58</v>
      </c>
      <c r="AO327" s="11" t="s">
        <v>59</v>
      </c>
      <c r="AP327" s="11" t="s">
        <v>327</v>
      </c>
      <c r="AQ327" s="11" t="s">
        <v>499</v>
      </c>
    </row>
    <row r="328" customFormat="false" ht="13.8" hidden="false" customHeight="false" outlineLevel="0" collapsed="false">
      <c r="A328" s="11" t="s">
        <v>500</v>
      </c>
      <c r="B328" s="11" t="n">
        <v>43</v>
      </c>
      <c r="C328" s="11" t="s">
        <v>494</v>
      </c>
      <c r="D328" s="11" t="n">
        <v>2013</v>
      </c>
      <c r="E328" s="11" t="s">
        <v>435</v>
      </c>
      <c r="F328" s="11" t="s">
        <v>324</v>
      </c>
      <c r="G328" s="1" t="n">
        <v>9.5</v>
      </c>
      <c r="H328" s="1" t="n">
        <v>1194</v>
      </c>
      <c r="I328" s="11" t="n">
        <f aca="false">(G328+10) / (H328/1000)</f>
        <v>16.3316582914573</v>
      </c>
      <c r="J328" s="11" t="n">
        <v>5.5</v>
      </c>
      <c r="K328" s="11" t="s">
        <v>102</v>
      </c>
      <c r="L328" s="11" t="s">
        <v>89</v>
      </c>
      <c r="M328" s="11" t="s">
        <v>495</v>
      </c>
      <c r="N328" s="11" t="s">
        <v>77</v>
      </c>
      <c r="O328" s="11" t="s">
        <v>77</v>
      </c>
      <c r="P328" s="11" t="s">
        <v>483</v>
      </c>
      <c r="Q328" s="11" t="s">
        <v>78</v>
      </c>
      <c r="R328" s="11" t="n">
        <v>1</v>
      </c>
      <c r="S328" s="11" t="str">
        <f aca="false">IF(R328&gt;=2,"&gt; 2","&lt; 2")</f>
        <v>&lt; 2</v>
      </c>
      <c r="T328" s="1" t="s">
        <v>501</v>
      </c>
      <c r="U328" s="29" t="n">
        <v>1</v>
      </c>
      <c r="V328" s="11" t="s">
        <v>106</v>
      </c>
      <c r="W328" s="11" t="n">
        <f aca="false">R328 *U328</f>
        <v>1</v>
      </c>
      <c r="X328" s="13" t="n">
        <v>379.92</v>
      </c>
      <c r="Y328" s="13" t="n">
        <v>11.57</v>
      </c>
      <c r="Z328" s="13" t="n">
        <f aca="false">Y328*SQRT(AA328)</f>
        <v>34.71</v>
      </c>
      <c r="AA328" s="11" t="n">
        <v>9</v>
      </c>
      <c r="AB328" s="2" t="n">
        <v>401.68</v>
      </c>
      <c r="AC328" s="2" t="n">
        <v>5.81</v>
      </c>
      <c r="AD328" s="13" t="n">
        <f aca="false">AC328*SQRT(AE328)</f>
        <v>17.43</v>
      </c>
      <c r="AE328" s="11" t="n">
        <v>9</v>
      </c>
      <c r="AF328" s="11" t="n">
        <f aca="false">LN(AB328/X328)</f>
        <v>0.0556950474855834</v>
      </c>
      <c r="AG328" s="11" t="n">
        <f aca="false">((AD328)^2/((AB328)^2 * AE328)) + ((Z328)^2/((X328)^2 * AA328))</f>
        <v>0.00113664723302511</v>
      </c>
      <c r="AH328" s="11" t="n">
        <f aca="false">1/AG328</f>
        <v>879.780437540474</v>
      </c>
      <c r="AI328" s="11" t="n">
        <f aca="false">AH328/9</f>
        <v>97.7533819489415</v>
      </c>
      <c r="AJ328" s="11" t="n">
        <f aca="false">AI328*AF328</f>
        <v>5.44437924952267</v>
      </c>
      <c r="AK328" s="11" t="s">
        <v>502</v>
      </c>
      <c r="AL328" s="11" t="s">
        <v>497</v>
      </c>
      <c r="AM328" s="11" t="s">
        <v>390</v>
      </c>
      <c r="AN328" s="11" t="s">
        <v>58</v>
      </c>
      <c r="AO328" s="11" t="s">
        <v>59</v>
      </c>
      <c r="AP328" s="11" t="s">
        <v>503</v>
      </c>
      <c r="AQ328" s="11" t="s">
        <v>499</v>
      </c>
    </row>
    <row r="329" customFormat="false" ht="13.8" hidden="false" customHeight="false" outlineLevel="0" collapsed="false">
      <c r="A329" s="11" t="s">
        <v>500</v>
      </c>
      <c r="B329" s="11" t="n">
        <v>43</v>
      </c>
      <c r="C329" s="11" t="s">
        <v>494</v>
      </c>
      <c r="D329" s="11" t="n">
        <v>2013</v>
      </c>
      <c r="E329" s="11" t="s">
        <v>435</v>
      </c>
      <c r="F329" s="11" t="s">
        <v>328</v>
      </c>
      <c r="G329" s="1" t="n">
        <v>9.5</v>
      </c>
      <c r="H329" s="1" t="n">
        <v>1194</v>
      </c>
      <c r="I329" s="11" t="n">
        <f aca="false">(G329+10) / (H329/1000)</f>
        <v>16.3316582914573</v>
      </c>
      <c r="J329" s="11" t="n">
        <v>5.5</v>
      </c>
      <c r="K329" s="11" t="s">
        <v>102</v>
      </c>
      <c r="L329" s="11" t="s">
        <v>89</v>
      </c>
      <c r="M329" s="11" t="s">
        <v>495</v>
      </c>
      <c r="N329" s="11" t="s">
        <v>77</v>
      </c>
      <c r="O329" s="11" t="s">
        <v>77</v>
      </c>
      <c r="P329" s="11" t="s">
        <v>483</v>
      </c>
      <c r="Q329" s="11" t="s">
        <v>78</v>
      </c>
      <c r="R329" s="11" t="n">
        <v>2.3</v>
      </c>
      <c r="S329" s="11" t="str">
        <f aca="false">IF(R329&gt;=2,"&gt; 2","&lt; 2")</f>
        <v>&gt; 2</v>
      </c>
      <c r="T329" s="1" t="s">
        <v>501</v>
      </c>
      <c r="U329" s="29" t="n">
        <v>1</v>
      </c>
      <c r="V329" s="11" t="s">
        <v>106</v>
      </c>
      <c r="W329" s="11" t="n">
        <f aca="false">R329 *U329</f>
        <v>2.3</v>
      </c>
      <c r="X329" s="13" t="n">
        <v>379.92</v>
      </c>
      <c r="Y329" s="13" t="n">
        <v>11.57</v>
      </c>
      <c r="Z329" s="13" t="n">
        <f aca="false">Y329*SQRT(AA329)</f>
        <v>34.71</v>
      </c>
      <c r="AA329" s="11" t="n">
        <v>9</v>
      </c>
      <c r="AB329" s="2" t="n">
        <v>370.02</v>
      </c>
      <c r="AC329" s="2" t="n">
        <v>13.92</v>
      </c>
      <c r="AD329" s="13" t="n">
        <f aca="false">AC329*SQRT(AE329)</f>
        <v>41.76</v>
      </c>
      <c r="AE329" s="11" t="n">
        <v>9</v>
      </c>
      <c r="AF329" s="11" t="n">
        <f aca="false">LN(AB329/X329)</f>
        <v>-0.0264036460094099</v>
      </c>
      <c r="AG329" s="11" t="n">
        <f aca="false">((AD329)^2/((AB329)^2 * AE329)) + ((Z329)^2/((X329)^2 * AA329))</f>
        <v>0.00234266611174025</v>
      </c>
      <c r="AH329" s="11" t="n">
        <f aca="false">1/AG329</f>
        <v>426.864073795454</v>
      </c>
      <c r="AI329" s="11" t="n">
        <f aca="false">AH329/9</f>
        <v>47.4293415328283</v>
      </c>
      <c r="AJ329" s="11" t="n">
        <f aca="false">AI329*AF329</f>
        <v>-1.2523075442922</v>
      </c>
      <c r="AK329" s="11" t="s">
        <v>502</v>
      </c>
      <c r="AL329" s="11" t="s">
        <v>497</v>
      </c>
      <c r="AM329" s="11" t="s">
        <v>390</v>
      </c>
      <c r="AN329" s="11" t="s">
        <v>58</v>
      </c>
      <c r="AO329" s="11" t="s">
        <v>59</v>
      </c>
      <c r="AP329" s="11" t="s">
        <v>503</v>
      </c>
      <c r="AQ329" s="11" t="s">
        <v>499</v>
      </c>
    </row>
    <row r="330" customFormat="false" ht="13.8" hidden="false" customHeight="false" outlineLevel="0" collapsed="false">
      <c r="A330" s="11" t="s">
        <v>500</v>
      </c>
      <c r="B330" s="11" t="n">
        <v>43</v>
      </c>
      <c r="C330" s="11" t="s">
        <v>494</v>
      </c>
      <c r="D330" s="11" t="n">
        <v>2013</v>
      </c>
      <c r="E330" s="11" t="s">
        <v>435</v>
      </c>
      <c r="F330" s="11" t="s">
        <v>329</v>
      </c>
      <c r="G330" s="1" t="n">
        <v>9.5</v>
      </c>
      <c r="H330" s="1" t="n">
        <v>1194</v>
      </c>
      <c r="I330" s="11" t="n">
        <f aca="false">(G330+10) / (H330/1000)</f>
        <v>16.3316582914573</v>
      </c>
      <c r="J330" s="11" t="n">
        <v>5.5</v>
      </c>
      <c r="K330" s="11" t="s">
        <v>102</v>
      </c>
      <c r="L330" s="11" t="s">
        <v>89</v>
      </c>
      <c r="M330" s="11" t="s">
        <v>495</v>
      </c>
      <c r="N330" s="11" t="s">
        <v>77</v>
      </c>
      <c r="O330" s="11" t="s">
        <v>77</v>
      </c>
      <c r="P330" s="11" t="s">
        <v>483</v>
      </c>
      <c r="Q330" s="11" t="s">
        <v>78</v>
      </c>
      <c r="R330" s="11" t="n">
        <v>3.5</v>
      </c>
      <c r="S330" s="11" t="str">
        <f aca="false">IF(R330&gt;=2,"&gt; 2","&lt; 2")</f>
        <v>&gt; 2</v>
      </c>
      <c r="T330" s="1" t="s">
        <v>501</v>
      </c>
      <c r="U330" s="29" t="n">
        <v>1</v>
      </c>
      <c r="V330" s="11" t="s">
        <v>106</v>
      </c>
      <c r="W330" s="11" t="n">
        <f aca="false">R330 *U330</f>
        <v>3.5</v>
      </c>
      <c r="X330" s="13" t="n">
        <v>379.92</v>
      </c>
      <c r="Y330" s="13" t="n">
        <v>11.57</v>
      </c>
      <c r="Z330" s="13" t="n">
        <f aca="false">Y330*SQRT(AA330)</f>
        <v>34.71</v>
      </c>
      <c r="AA330" s="11" t="n">
        <v>9</v>
      </c>
      <c r="AB330" s="2" t="n">
        <v>347.33</v>
      </c>
      <c r="AC330" s="2" t="n">
        <v>7.59</v>
      </c>
      <c r="AD330" s="13" t="n">
        <f aca="false">AC330*SQRT(AE330)</f>
        <v>22.77</v>
      </c>
      <c r="AE330" s="11" t="n">
        <v>9</v>
      </c>
      <c r="AF330" s="11" t="n">
        <f aca="false">LN(AB330/X330)</f>
        <v>-0.0896853675706974</v>
      </c>
      <c r="AG330" s="11" t="n">
        <f aca="false">((AD330)^2/((AB330)^2 * AE330)) + ((Z330)^2/((X330)^2 * AA330))</f>
        <v>0.00140496082980994</v>
      </c>
      <c r="AH330" s="11" t="n">
        <f aca="false">1/AG330</f>
        <v>711.763615598648</v>
      </c>
      <c r="AI330" s="11" t="n">
        <f aca="false">AH330/9</f>
        <v>79.0848461776276</v>
      </c>
      <c r="AJ330" s="11" t="n">
        <f aca="false">AI330*AF330</f>
        <v>-7.09275349871259</v>
      </c>
      <c r="AK330" s="11" t="s">
        <v>502</v>
      </c>
      <c r="AL330" s="11" t="s">
        <v>497</v>
      </c>
      <c r="AM330" s="11" t="s">
        <v>390</v>
      </c>
      <c r="AN330" s="11" t="s">
        <v>58</v>
      </c>
      <c r="AO330" s="11" t="s">
        <v>59</v>
      </c>
      <c r="AP330" s="11" t="s">
        <v>503</v>
      </c>
      <c r="AQ330" s="11" t="s">
        <v>499</v>
      </c>
    </row>
    <row r="331" customFormat="false" ht="13.8" hidden="false" customHeight="false" outlineLevel="0" collapsed="false">
      <c r="A331" s="11" t="s">
        <v>500</v>
      </c>
      <c r="B331" s="11" t="n">
        <v>43</v>
      </c>
      <c r="C331" s="11" t="s">
        <v>494</v>
      </c>
      <c r="D331" s="11" t="n">
        <v>2013</v>
      </c>
      <c r="E331" s="11" t="s">
        <v>435</v>
      </c>
      <c r="F331" s="11" t="s">
        <v>324</v>
      </c>
      <c r="G331" s="1" t="n">
        <v>9.5</v>
      </c>
      <c r="H331" s="1" t="n">
        <v>1194</v>
      </c>
      <c r="I331" s="11" t="n">
        <f aca="false">(G331+10) / (H331/1000)</f>
        <v>16.3316582914573</v>
      </c>
      <c r="J331" s="11" t="n">
        <v>5.5</v>
      </c>
      <c r="K331" s="11" t="s">
        <v>102</v>
      </c>
      <c r="L331" s="11" t="s">
        <v>89</v>
      </c>
      <c r="M331" s="11" t="s">
        <v>495</v>
      </c>
      <c r="N331" s="11" t="s">
        <v>77</v>
      </c>
      <c r="O331" s="11" t="s">
        <v>77</v>
      </c>
      <c r="P331" s="11" t="s">
        <v>483</v>
      </c>
      <c r="Q331" s="11" t="s">
        <v>78</v>
      </c>
      <c r="R331" s="11" t="n">
        <v>1</v>
      </c>
      <c r="S331" s="11" t="str">
        <f aca="false">IF(R331&gt;=2,"&gt; 2","&lt; 2")</f>
        <v>&lt; 2</v>
      </c>
      <c r="T331" s="1" t="s">
        <v>504</v>
      </c>
      <c r="U331" s="29" t="n">
        <v>1</v>
      </c>
      <c r="V331" s="11" t="s">
        <v>106</v>
      </c>
      <c r="W331" s="11" t="n">
        <f aca="false">R331 *U331</f>
        <v>1</v>
      </c>
      <c r="X331" s="13" t="n">
        <v>120.29</v>
      </c>
      <c r="Y331" s="13" t="n">
        <v>2.52</v>
      </c>
      <c r="Z331" s="13" t="n">
        <f aca="false">Y331*SQRT(AA331)</f>
        <v>7.56</v>
      </c>
      <c r="AA331" s="11" t="n">
        <v>9</v>
      </c>
      <c r="AB331" s="2" t="n">
        <v>127.47</v>
      </c>
      <c r="AC331" s="2" t="n">
        <v>2.37</v>
      </c>
      <c r="AD331" s="13" t="n">
        <f aca="false">AC331*SQRT(AE331)</f>
        <v>7.11</v>
      </c>
      <c r="AE331" s="11" t="n">
        <v>9</v>
      </c>
      <c r="AF331" s="11" t="n">
        <f aca="false">LN(AB331/X331)</f>
        <v>0.0579755487888485</v>
      </c>
      <c r="AG331" s="11" t="n">
        <f aca="false">((AD331)^2/((AB331)^2 * AE331)) + ((Z331)^2/((X331)^2 * AA331))</f>
        <v>0.000784561349440156</v>
      </c>
      <c r="AH331" s="11" t="n">
        <f aca="false">1/AG331</f>
        <v>1274.59758336754</v>
      </c>
      <c r="AI331" s="11" t="n">
        <f aca="false">AH331/9</f>
        <v>141.621953707505</v>
      </c>
      <c r="AJ331" s="11" t="n">
        <f aca="false">AI331*AF331</f>
        <v>8.2106104867415</v>
      </c>
      <c r="AK331" s="11" t="s">
        <v>502</v>
      </c>
      <c r="AL331" s="11" t="s">
        <v>497</v>
      </c>
      <c r="AM331" s="11" t="s">
        <v>390</v>
      </c>
      <c r="AN331" s="11" t="s">
        <v>58</v>
      </c>
      <c r="AO331" s="11" t="s">
        <v>59</v>
      </c>
      <c r="AP331" s="11" t="s">
        <v>503</v>
      </c>
      <c r="AQ331" s="11" t="s">
        <v>499</v>
      </c>
    </row>
    <row r="332" customFormat="false" ht="13.8" hidden="false" customHeight="false" outlineLevel="0" collapsed="false">
      <c r="A332" s="11" t="s">
        <v>500</v>
      </c>
      <c r="B332" s="11" t="n">
        <v>43</v>
      </c>
      <c r="C332" s="11" t="s">
        <v>494</v>
      </c>
      <c r="D332" s="11" t="n">
        <v>2013</v>
      </c>
      <c r="E332" s="11" t="s">
        <v>435</v>
      </c>
      <c r="F332" s="11" t="s">
        <v>328</v>
      </c>
      <c r="G332" s="1" t="n">
        <v>9.5</v>
      </c>
      <c r="H332" s="1" t="n">
        <v>1194</v>
      </c>
      <c r="I332" s="11" t="n">
        <f aca="false">(G332+10) / (H332/1000)</f>
        <v>16.3316582914573</v>
      </c>
      <c r="J332" s="11" t="n">
        <v>5.5</v>
      </c>
      <c r="K332" s="11" t="s">
        <v>102</v>
      </c>
      <c r="L332" s="11" t="s">
        <v>89</v>
      </c>
      <c r="M332" s="11" t="s">
        <v>495</v>
      </c>
      <c r="N332" s="11" t="s">
        <v>77</v>
      </c>
      <c r="O332" s="11" t="s">
        <v>77</v>
      </c>
      <c r="P332" s="11" t="s">
        <v>483</v>
      </c>
      <c r="Q332" s="11" t="s">
        <v>78</v>
      </c>
      <c r="R332" s="11" t="n">
        <v>2.3</v>
      </c>
      <c r="S332" s="11" t="str">
        <f aca="false">IF(R332&gt;=2,"&gt; 2","&lt; 2")</f>
        <v>&gt; 2</v>
      </c>
      <c r="T332" s="1" t="s">
        <v>504</v>
      </c>
      <c r="U332" s="29" t="n">
        <v>1</v>
      </c>
      <c r="V332" s="11" t="s">
        <v>106</v>
      </c>
      <c r="W332" s="11" t="n">
        <f aca="false">R332 *U332</f>
        <v>2.3</v>
      </c>
      <c r="X332" s="13" t="n">
        <v>120.29</v>
      </c>
      <c r="Y332" s="13" t="n">
        <v>2.52</v>
      </c>
      <c r="Z332" s="13" t="n">
        <f aca="false">Y332*SQRT(AA332)</f>
        <v>7.56</v>
      </c>
      <c r="AA332" s="11" t="n">
        <v>9</v>
      </c>
      <c r="AB332" s="2" t="n">
        <v>130.59</v>
      </c>
      <c r="AC332" s="2" t="n">
        <v>2.33</v>
      </c>
      <c r="AD332" s="13" t="n">
        <f aca="false">AC332*SQRT(AE332)</f>
        <v>6.99</v>
      </c>
      <c r="AE332" s="11" t="n">
        <v>9</v>
      </c>
      <c r="AF332" s="11" t="n">
        <f aca="false">LN(AB332/X332)</f>
        <v>0.0821571502263344</v>
      </c>
      <c r="AG332" s="11" t="n">
        <f aca="false">((AD332)^2/((AB332)^2 * AE332)) + ((Z332)^2/((X332)^2 * AA332))</f>
        <v>0.000757216778269235</v>
      </c>
      <c r="AH332" s="11" t="n">
        <f aca="false">1/AG332</f>
        <v>1320.6257820722</v>
      </c>
      <c r="AI332" s="11" t="n">
        <f aca="false">AH332/9</f>
        <v>146.736198008022</v>
      </c>
      <c r="AJ332" s="11" t="n">
        <f aca="false">AI332*AF332</f>
        <v>12.0554278633862</v>
      </c>
      <c r="AK332" s="11" t="s">
        <v>502</v>
      </c>
      <c r="AL332" s="11" t="s">
        <v>497</v>
      </c>
      <c r="AM332" s="11" t="s">
        <v>390</v>
      </c>
      <c r="AN332" s="11" t="s">
        <v>58</v>
      </c>
      <c r="AO332" s="11" t="s">
        <v>59</v>
      </c>
      <c r="AP332" s="11" t="s">
        <v>503</v>
      </c>
      <c r="AQ332" s="11" t="s">
        <v>499</v>
      </c>
    </row>
    <row r="333" customFormat="false" ht="13.8" hidden="false" customHeight="false" outlineLevel="0" collapsed="false">
      <c r="A333" s="11" t="s">
        <v>500</v>
      </c>
      <c r="B333" s="11" t="n">
        <v>43</v>
      </c>
      <c r="C333" s="11" t="s">
        <v>494</v>
      </c>
      <c r="D333" s="11" t="n">
        <v>2013</v>
      </c>
      <c r="E333" s="11" t="s">
        <v>435</v>
      </c>
      <c r="F333" s="11" t="s">
        <v>329</v>
      </c>
      <c r="G333" s="1" t="n">
        <v>9.5</v>
      </c>
      <c r="H333" s="1" t="n">
        <v>1194</v>
      </c>
      <c r="I333" s="11" t="n">
        <f aca="false">(G333+10) / (H333/1000)</f>
        <v>16.3316582914573</v>
      </c>
      <c r="J333" s="11" t="n">
        <v>5.5</v>
      </c>
      <c r="K333" s="11" t="s">
        <v>102</v>
      </c>
      <c r="L333" s="11" t="s">
        <v>89</v>
      </c>
      <c r="M333" s="11" t="s">
        <v>495</v>
      </c>
      <c r="N333" s="11" t="s">
        <v>77</v>
      </c>
      <c r="O333" s="11" t="s">
        <v>77</v>
      </c>
      <c r="P333" s="11" t="s">
        <v>483</v>
      </c>
      <c r="Q333" s="11" t="s">
        <v>78</v>
      </c>
      <c r="R333" s="11" t="n">
        <v>3.5</v>
      </c>
      <c r="S333" s="11" t="str">
        <f aca="false">IF(R333&gt;=2,"&gt; 2","&lt; 2")</f>
        <v>&gt; 2</v>
      </c>
      <c r="T333" s="1" t="s">
        <v>504</v>
      </c>
      <c r="U333" s="29" t="n">
        <v>1</v>
      </c>
      <c r="V333" s="11" t="s">
        <v>106</v>
      </c>
      <c r="W333" s="11" t="n">
        <f aca="false">R333 *U333</f>
        <v>3.5</v>
      </c>
      <c r="X333" s="13" t="n">
        <v>120.29</v>
      </c>
      <c r="Y333" s="13" t="n">
        <v>2.52</v>
      </c>
      <c r="Z333" s="13" t="n">
        <f aca="false">Y333*SQRT(AA333)</f>
        <v>7.56</v>
      </c>
      <c r="AA333" s="11" t="n">
        <v>9</v>
      </c>
      <c r="AB333" s="2" t="n">
        <v>129.9</v>
      </c>
      <c r="AC333" s="2" t="n">
        <v>0.04</v>
      </c>
      <c r="AD333" s="13" t="n">
        <f aca="false">AC333*SQRT(AE333)</f>
        <v>0.12</v>
      </c>
      <c r="AE333" s="11" t="n">
        <v>9</v>
      </c>
      <c r="AF333" s="11" t="n">
        <f aca="false">LN(AB333/X333)</f>
        <v>0.0768594296705724</v>
      </c>
      <c r="AG333" s="11" t="n">
        <f aca="false">((AD333)^2/((AB333)^2 * AE333)) + ((Z333)^2/((X333)^2 * AA333))</f>
        <v>0.000438971022242999</v>
      </c>
      <c r="AH333" s="11" t="n">
        <f aca="false">1/AG333</f>
        <v>2278.05469912416</v>
      </c>
      <c r="AI333" s="11" t="n">
        <f aca="false">AH333/9</f>
        <v>253.117188791573</v>
      </c>
      <c r="AJ333" s="11" t="n">
        <f aca="false">AI333*AF333</f>
        <v>19.4544427703389</v>
      </c>
      <c r="AK333" s="11" t="s">
        <v>502</v>
      </c>
      <c r="AL333" s="11" t="s">
        <v>497</v>
      </c>
      <c r="AM333" s="11" t="s">
        <v>390</v>
      </c>
      <c r="AN333" s="11" t="s">
        <v>58</v>
      </c>
      <c r="AO333" s="11" t="s">
        <v>59</v>
      </c>
      <c r="AP333" s="11" t="s">
        <v>503</v>
      </c>
      <c r="AQ333" s="11" t="s">
        <v>499</v>
      </c>
    </row>
    <row r="334" customFormat="false" ht="13.8" hidden="false" customHeight="false" outlineLevel="0" collapsed="false">
      <c r="A334" s="11" t="s">
        <v>500</v>
      </c>
      <c r="B334" s="11" t="n">
        <v>43</v>
      </c>
      <c r="C334" s="11" t="s">
        <v>494</v>
      </c>
      <c r="D334" s="11" t="n">
        <v>2013</v>
      </c>
      <c r="E334" s="11" t="s">
        <v>435</v>
      </c>
      <c r="F334" s="11" t="s">
        <v>324</v>
      </c>
      <c r="G334" s="1" t="n">
        <v>9.5</v>
      </c>
      <c r="H334" s="1" t="n">
        <v>1194</v>
      </c>
      <c r="I334" s="11" t="n">
        <f aca="false">(G334+10) / (H334/1000)</f>
        <v>16.3316582914573</v>
      </c>
      <c r="J334" s="11" t="n">
        <v>5.5</v>
      </c>
      <c r="K334" s="11" t="s">
        <v>102</v>
      </c>
      <c r="L334" s="11" t="s">
        <v>89</v>
      </c>
      <c r="M334" s="11" t="s">
        <v>495</v>
      </c>
      <c r="N334" s="11" t="s">
        <v>77</v>
      </c>
      <c r="O334" s="11" t="s">
        <v>77</v>
      </c>
      <c r="P334" s="11" t="s">
        <v>483</v>
      </c>
      <c r="Q334" s="11" t="s">
        <v>78</v>
      </c>
      <c r="R334" s="11" t="n">
        <v>1</v>
      </c>
      <c r="S334" s="11" t="str">
        <f aca="false">IF(R334&gt;=2,"&gt; 2","&lt; 2")</f>
        <v>&lt; 2</v>
      </c>
      <c r="T334" s="1" t="s">
        <v>505</v>
      </c>
      <c r="U334" s="29" t="n">
        <v>1</v>
      </c>
      <c r="V334" s="11" t="s">
        <v>106</v>
      </c>
      <c r="W334" s="11" t="n">
        <f aca="false">R334 *U334</f>
        <v>1</v>
      </c>
      <c r="X334" s="13" t="n">
        <v>6.07</v>
      </c>
      <c r="Y334" s="13" t="n">
        <v>2.19</v>
      </c>
      <c r="Z334" s="13" t="n">
        <f aca="false">Y334*SQRT(AA334)</f>
        <v>6.57</v>
      </c>
      <c r="AA334" s="11" t="n">
        <v>9</v>
      </c>
      <c r="AB334" s="13" t="n">
        <v>6.99</v>
      </c>
      <c r="AC334" s="13" t="n">
        <v>1.22</v>
      </c>
      <c r="AD334" s="13" t="n">
        <f aca="false">AC334*SQRT(AE334)</f>
        <v>3.66</v>
      </c>
      <c r="AE334" s="11" t="n">
        <v>9</v>
      </c>
      <c r="AF334" s="11" t="n">
        <f aca="false">LN(AB334/X334)</f>
        <v>0.141121951174312</v>
      </c>
      <c r="AG334" s="11" t="n">
        <f aca="false">((AD334)^2/((AB334)^2 * AE334)) + ((Z334)^2/((X334)^2 * AA334))</f>
        <v>0.160632466523346</v>
      </c>
      <c r="AH334" s="11" t="n">
        <f aca="false">1/AG334</f>
        <v>6.22539155155575</v>
      </c>
      <c r="AI334" s="11" t="n">
        <f aca="false">AH334/9</f>
        <v>0.691710172395083</v>
      </c>
      <c r="AJ334" s="11" t="n">
        <f aca="false">AI334*AF334</f>
        <v>0.0976154891755139</v>
      </c>
      <c r="AK334" s="11" t="s">
        <v>502</v>
      </c>
      <c r="AL334" s="11" t="s">
        <v>497</v>
      </c>
      <c r="AM334" s="11" t="s">
        <v>390</v>
      </c>
      <c r="AN334" s="11" t="s">
        <v>58</v>
      </c>
      <c r="AO334" s="11" t="s">
        <v>59</v>
      </c>
      <c r="AP334" s="11" t="s">
        <v>327</v>
      </c>
      <c r="AQ334" s="11" t="s">
        <v>499</v>
      </c>
    </row>
    <row r="335" customFormat="false" ht="13.8" hidden="false" customHeight="false" outlineLevel="0" collapsed="false">
      <c r="A335" s="11" t="s">
        <v>500</v>
      </c>
      <c r="B335" s="11" t="n">
        <v>43</v>
      </c>
      <c r="C335" s="11" t="s">
        <v>494</v>
      </c>
      <c r="D335" s="11" t="n">
        <v>2013</v>
      </c>
      <c r="E335" s="11" t="s">
        <v>435</v>
      </c>
      <c r="F335" s="11" t="s">
        <v>328</v>
      </c>
      <c r="G335" s="1" t="n">
        <v>9.5</v>
      </c>
      <c r="H335" s="1" t="n">
        <v>1194</v>
      </c>
      <c r="I335" s="11" t="n">
        <f aca="false">(G335+10) / (H335/1000)</f>
        <v>16.3316582914573</v>
      </c>
      <c r="J335" s="11" t="n">
        <v>5.5</v>
      </c>
      <c r="K335" s="11" t="s">
        <v>102</v>
      </c>
      <c r="L335" s="11" t="s">
        <v>89</v>
      </c>
      <c r="M335" s="11" t="s">
        <v>495</v>
      </c>
      <c r="N335" s="11" t="s">
        <v>77</v>
      </c>
      <c r="O335" s="11" t="s">
        <v>77</v>
      </c>
      <c r="P335" s="11" t="s">
        <v>483</v>
      </c>
      <c r="Q335" s="11" t="s">
        <v>78</v>
      </c>
      <c r="R335" s="11" t="n">
        <v>2.3</v>
      </c>
      <c r="S335" s="11" t="str">
        <f aca="false">IF(R335&gt;=2,"&gt; 2","&lt; 2")</f>
        <v>&gt; 2</v>
      </c>
      <c r="T335" s="1" t="s">
        <v>505</v>
      </c>
      <c r="U335" s="29" t="n">
        <v>1</v>
      </c>
      <c r="V335" s="11" t="s">
        <v>106</v>
      </c>
      <c r="W335" s="11" t="n">
        <f aca="false">R335 *U335</f>
        <v>2.3</v>
      </c>
      <c r="X335" s="13" t="n">
        <v>6.07</v>
      </c>
      <c r="Y335" s="13" t="n">
        <v>2.19</v>
      </c>
      <c r="Z335" s="13" t="n">
        <f aca="false">Y335*SQRT(AA335)</f>
        <v>6.57</v>
      </c>
      <c r="AA335" s="11" t="n">
        <v>9</v>
      </c>
      <c r="AB335" s="13" t="n">
        <v>10.68</v>
      </c>
      <c r="AC335" s="13" t="n">
        <v>2.01</v>
      </c>
      <c r="AD335" s="13" t="n">
        <f aca="false">AC335*SQRT(AE335)</f>
        <v>6.03</v>
      </c>
      <c r="AE335" s="11" t="n">
        <v>9</v>
      </c>
      <c r="AF335" s="11" t="n">
        <f aca="false">LN(AB335/X335)</f>
        <v>0.565014228460642</v>
      </c>
      <c r="AG335" s="11" t="n">
        <f aca="false">((AD335)^2/((AB335)^2 * AE335)) + ((Z335)^2/((X335)^2 * AA335))</f>
        <v>0.165590068667621</v>
      </c>
      <c r="AH335" s="11" t="n">
        <f aca="false">1/AG335</f>
        <v>6.03900951334974</v>
      </c>
      <c r="AI335" s="11" t="n">
        <f aca="false">AH335/9</f>
        <v>0.67100105703886</v>
      </c>
      <c r="AJ335" s="11" t="n">
        <f aca="false">AI335*AF335</f>
        <v>0.379125144539087</v>
      </c>
      <c r="AK335" s="11" t="s">
        <v>502</v>
      </c>
      <c r="AL335" s="11" t="s">
        <v>497</v>
      </c>
      <c r="AM335" s="11" t="s">
        <v>390</v>
      </c>
      <c r="AN335" s="11" t="s">
        <v>58</v>
      </c>
      <c r="AO335" s="11" t="s">
        <v>59</v>
      </c>
      <c r="AP335" s="11" t="s">
        <v>327</v>
      </c>
      <c r="AQ335" s="11" t="s">
        <v>499</v>
      </c>
    </row>
    <row r="336" customFormat="false" ht="13.8" hidden="false" customHeight="false" outlineLevel="0" collapsed="false">
      <c r="A336" s="11" t="s">
        <v>500</v>
      </c>
      <c r="B336" s="11" t="n">
        <v>43</v>
      </c>
      <c r="C336" s="11" t="s">
        <v>494</v>
      </c>
      <c r="D336" s="11" t="n">
        <v>2013</v>
      </c>
      <c r="E336" s="11" t="s">
        <v>435</v>
      </c>
      <c r="F336" s="11" t="s">
        <v>329</v>
      </c>
      <c r="G336" s="1" t="n">
        <v>9.5</v>
      </c>
      <c r="H336" s="1" t="n">
        <v>1194</v>
      </c>
      <c r="I336" s="11" t="n">
        <f aca="false">(G336+10) / (H336/1000)</f>
        <v>16.3316582914573</v>
      </c>
      <c r="J336" s="11" t="n">
        <v>5.5</v>
      </c>
      <c r="K336" s="11" t="s">
        <v>102</v>
      </c>
      <c r="L336" s="11" t="s">
        <v>89</v>
      </c>
      <c r="M336" s="11" t="s">
        <v>495</v>
      </c>
      <c r="N336" s="11" t="s">
        <v>77</v>
      </c>
      <c r="O336" s="11" t="s">
        <v>77</v>
      </c>
      <c r="P336" s="11" t="s">
        <v>483</v>
      </c>
      <c r="Q336" s="11" t="s">
        <v>78</v>
      </c>
      <c r="R336" s="11" t="n">
        <v>3.5</v>
      </c>
      <c r="S336" s="11" t="str">
        <f aca="false">IF(R336&gt;=2,"&gt; 2","&lt; 2")</f>
        <v>&gt; 2</v>
      </c>
      <c r="T336" s="1" t="s">
        <v>505</v>
      </c>
      <c r="U336" s="29" t="n">
        <v>1</v>
      </c>
      <c r="V336" s="11" t="s">
        <v>106</v>
      </c>
      <c r="W336" s="11" t="n">
        <f aca="false">R336 *U336</f>
        <v>3.5</v>
      </c>
      <c r="X336" s="13" t="n">
        <v>6.07</v>
      </c>
      <c r="Y336" s="13" t="n">
        <v>2.19</v>
      </c>
      <c r="Z336" s="13" t="n">
        <f aca="false">Y336*SQRT(AA336)</f>
        <v>6.57</v>
      </c>
      <c r="AA336" s="11" t="n">
        <v>9</v>
      </c>
      <c r="AB336" s="13" t="n">
        <v>15.25</v>
      </c>
      <c r="AC336" s="13" t="n">
        <v>2.77</v>
      </c>
      <c r="AD336" s="13" t="n">
        <f aca="false">AC336*SQRT(AE336)</f>
        <v>8.31</v>
      </c>
      <c r="AE336" s="11" t="n">
        <v>9</v>
      </c>
      <c r="AF336" s="11" t="n">
        <f aca="false">LN(AB336/X336)</f>
        <v>0.921220897982014</v>
      </c>
      <c r="AG336" s="11" t="n">
        <f aca="false">((AD336)^2/((AB336)^2 * AE336)) + ((Z336)^2/((X336)^2 * AA336))</f>
        <v>0.163162834203911</v>
      </c>
      <c r="AH336" s="11" t="n">
        <f aca="false">1/AG336</f>
        <v>6.12884671242141</v>
      </c>
      <c r="AI336" s="11" t="n">
        <f aca="false">AH336/9</f>
        <v>0.680982968046824</v>
      </c>
      <c r="AJ336" s="11" t="n">
        <f aca="false">AI336*AF336</f>
        <v>0.627335741334552</v>
      </c>
      <c r="AK336" s="11" t="s">
        <v>502</v>
      </c>
      <c r="AL336" s="11" t="s">
        <v>497</v>
      </c>
      <c r="AM336" s="11" t="s">
        <v>390</v>
      </c>
      <c r="AN336" s="11" t="s">
        <v>58</v>
      </c>
      <c r="AO336" s="11" t="s">
        <v>59</v>
      </c>
      <c r="AP336" s="11" t="s">
        <v>327</v>
      </c>
      <c r="AQ336" s="11" t="s">
        <v>499</v>
      </c>
    </row>
    <row r="337" customFormat="false" ht="13.8" hidden="false" customHeight="false" outlineLevel="0" collapsed="false">
      <c r="A337" s="11" t="s">
        <v>322</v>
      </c>
      <c r="B337" s="11" t="n">
        <v>44</v>
      </c>
      <c r="C337" s="11" t="s">
        <v>323</v>
      </c>
      <c r="D337" s="11" t="n">
        <v>2009</v>
      </c>
      <c r="E337" s="11" t="s">
        <v>101</v>
      </c>
      <c r="F337" s="11" t="s">
        <v>324</v>
      </c>
      <c r="G337" s="1" t="n">
        <v>1.7</v>
      </c>
      <c r="H337" s="1" t="n">
        <v>452</v>
      </c>
      <c r="I337" s="11" t="n">
        <f aca="false">(G337+10) / (H337/1000)</f>
        <v>25.8849557522124</v>
      </c>
      <c r="J337" s="11" t="n">
        <v>6.6</v>
      </c>
      <c r="K337" s="11" t="s">
        <v>47</v>
      </c>
      <c r="L337" s="11" t="s">
        <v>89</v>
      </c>
      <c r="M337" s="11" t="s">
        <v>210</v>
      </c>
      <c r="N337" s="11" t="s">
        <v>77</v>
      </c>
      <c r="O337" s="11" t="s">
        <v>77</v>
      </c>
      <c r="P337" s="11" t="s">
        <v>198</v>
      </c>
      <c r="Q337" s="11" t="s">
        <v>198</v>
      </c>
      <c r="R337" s="11" t="n">
        <v>2</v>
      </c>
      <c r="S337" s="11" t="str">
        <f aca="false">IF(R337&gt;=2,"&gt; 2","&lt; 2")</f>
        <v>&gt; 2</v>
      </c>
      <c r="T337" s="11" t="s">
        <v>325</v>
      </c>
      <c r="U337" s="29" t="n">
        <v>1</v>
      </c>
      <c r="V337" s="11" t="s">
        <v>106</v>
      </c>
      <c r="W337" s="11" t="n">
        <f aca="false">R337 *U337</f>
        <v>2</v>
      </c>
      <c r="X337" s="13" t="n">
        <v>1.13</v>
      </c>
      <c r="Y337" s="2" t="s">
        <v>210</v>
      </c>
      <c r="Z337" s="13" t="n">
        <f aca="false">X337/10</f>
        <v>0.113</v>
      </c>
      <c r="AA337" s="11" t="n">
        <v>6</v>
      </c>
      <c r="AB337" s="13" t="n">
        <v>1.45</v>
      </c>
      <c r="AC337" s="2" t="s">
        <v>210</v>
      </c>
      <c r="AD337" s="13" t="n">
        <f aca="false">AB337/10</f>
        <v>0.145</v>
      </c>
      <c r="AE337" s="11" t="n">
        <v>6</v>
      </c>
      <c r="AF337" s="11" t="n">
        <f aca="false">LN(AB337/X337)</f>
        <v>0.249345923708234</v>
      </c>
      <c r="AG337" s="11" t="n">
        <f aca="false">((AD337)^2/((AB337)^2 * AE337)) + ((Z337)^2/((X337)^2 * AA337))</f>
        <v>0.00333333333333333</v>
      </c>
      <c r="AH337" s="11" t="n">
        <f aca="false">1/AG337</f>
        <v>300</v>
      </c>
      <c r="AI337" s="11" t="n">
        <f aca="false">AH337/10</f>
        <v>30</v>
      </c>
      <c r="AJ337" s="11" t="n">
        <f aca="false">AI337*AF337</f>
        <v>7.48037771124702</v>
      </c>
      <c r="AK337" s="11" t="s">
        <v>478</v>
      </c>
      <c r="AL337" s="11" t="s">
        <v>205</v>
      </c>
      <c r="AM337" s="11" t="s">
        <v>390</v>
      </c>
      <c r="AN337" s="11" t="s">
        <v>257</v>
      </c>
      <c r="AO337" s="11" t="s">
        <v>141</v>
      </c>
      <c r="AP337" s="11" t="s">
        <v>503</v>
      </c>
      <c r="AQ337" s="11" t="s">
        <v>210</v>
      </c>
    </row>
    <row r="338" customFormat="false" ht="13.8" hidden="false" customHeight="false" outlineLevel="0" collapsed="false">
      <c r="A338" s="11" t="s">
        <v>322</v>
      </c>
      <c r="B338" s="11" t="n">
        <v>44</v>
      </c>
      <c r="C338" s="11" t="s">
        <v>323</v>
      </c>
      <c r="D338" s="11" t="n">
        <v>2009</v>
      </c>
      <c r="E338" s="11" t="s">
        <v>101</v>
      </c>
      <c r="F338" s="11" t="s">
        <v>328</v>
      </c>
      <c r="G338" s="1" t="n">
        <v>1.7</v>
      </c>
      <c r="H338" s="1" t="n">
        <v>452</v>
      </c>
      <c r="I338" s="11" t="n">
        <f aca="false">(G338+10) / (H338/1000)</f>
        <v>25.8849557522124</v>
      </c>
      <c r="J338" s="11" t="n">
        <v>6.6</v>
      </c>
      <c r="K338" s="11" t="s">
        <v>47</v>
      </c>
      <c r="L338" s="11" t="s">
        <v>89</v>
      </c>
      <c r="M338" s="11" t="s">
        <v>210</v>
      </c>
      <c r="N338" s="11" t="s">
        <v>77</v>
      </c>
      <c r="O338" s="11" t="s">
        <v>77</v>
      </c>
      <c r="P338" s="11" t="s">
        <v>198</v>
      </c>
      <c r="Q338" s="11" t="s">
        <v>198</v>
      </c>
      <c r="R338" s="11" t="n">
        <v>4</v>
      </c>
      <c r="S338" s="11" t="str">
        <f aca="false">IF(R338&gt;=2,"&gt; 2","&lt; 2")</f>
        <v>&gt; 2</v>
      </c>
      <c r="T338" s="11" t="s">
        <v>325</v>
      </c>
      <c r="U338" s="29" t="n">
        <v>1</v>
      </c>
      <c r="V338" s="11" t="s">
        <v>106</v>
      </c>
      <c r="W338" s="11" t="n">
        <f aca="false">R338 *U338</f>
        <v>4</v>
      </c>
      <c r="X338" s="13" t="n">
        <v>1.13</v>
      </c>
      <c r="Y338" s="2" t="s">
        <v>210</v>
      </c>
      <c r="Z338" s="13" t="n">
        <f aca="false">X338/10</f>
        <v>0.113</v>
      </c>
      <c r="AA338" s="11" t="n">
        <v>6</v>
      </c>
      <c r="AB338" s="13" t="n">
        <v>1.67</v>
      </c>
      <c r="AC338" s="2" t="s">
        <v>210</v>
      </c>
      <c r="AD338" s="13" t="n">
        <f aca="false">AB338/10</f>
        <v>0.167</v>
      </c>
      <c r="AE338" s="11" t="n">
        <v>6</v>
      </c>
      <c r="AF338" s="11" t="n">
        <f aca="false">LN(AB338/X338)</f>
        <v>0.390605993704415</v>
      </c>
      <c r="AG338" s="11" t="n">
        <f aca="false">((AD338)^2/((AB338)^2 * AE338)) + ((Z338)^2/((X338)^2 * AA338))</f>
        <v>0.00333333333333333</v>
      </c>
      <c r="AH338" s="11" t="n">
        <f aca="false">1/AG338</f>
        <v>300</v>
      </c>
      <c r="AI338" s="11" t="n">
        <f aca="false">AH338/10</f>
        <v>30</v>
      </c>
      <c r="AJ338" s="11" t="n">
        <f aca="false">AI338*AF338</f>
        <v>11.7181798111325</v>
      </c>
      <c r="AK338" s="11" t="s">
        <v>478</v>
      </c>
      <c r="AL338" s="11" t="s">
        <v>205</v>
      </c>
      <c r="AM338" s="11" t="s">
        <v>390</v>
      </c>
      <c r="AN338" s="11" t="s">
        <v>257</v>
      </c>
      <c r="AO338" s="11" t="s">
        <v>141</v>
      </c>
      <c r="AP338" s="11" t="s">
        <v>503</v>
      </c>
      <c r="AQ338" s="11" t="s">
        <v>210</v>
      </c>
    </row>
    <row r="339" customFormat="false" ht="13.8" hidden="false" customHeight="false" outlineLevel="0" collapsed="false">
      <c r="A339" s="11" t="s">
        <v>322</v>
      </c>
      <c r="B339" s="11" t="n">
        <v>44</v>
      </c>
      <c r="C339" s="11" t="s">
        <v>323</v>
      </c>
      <c r="D339" s="11" t="n">
        <v>2009</v>
      </c>
      <c r="E339" s="11" t="s">
        <v>101</v>
      </c>
      <c r="F339" s="11" t="s">
        <v>329</v>
      </c>
      <c r="G339" s="1" t="n">
        <v>1.7</v>
      </c>
      <c r="H339" s="1" t="n">
        <v>452</v>
      </c>
      <c r="I339" s="11" t="n">
        <f aca="false">(G339+10) / (H339/1000)</f>
        <v>25.8849557522124</v>
      </c>
      <c r="J339" s="11" t="n">
        <v>6.6</v>
      </c>
      <c r="K339" s="11" t="s">
        <v>47</v>
      </c>
      <c r="L339" s="11" t="s">
        <v>89</v>
      </c>
      <c r="M339" s="11" t="s">
        <v>210</v>
      </c>
      <c r="N339" s="11" t="s">
        <v>77</v>
      </c>
      <c r="O339" s="11" t="s">
        <v>77</v>
      </c>
      <c r="P339" s="11" t="s">
        <v>198</v>
      </c>
      <c r="Q339" s="11" t="s">
        <v>198</v>
      </c>
      <c r="R339" s="11" t="n">
        <v>8</v>
      </c>
      <c r="S339" s="11" t="str">
        <f aca="false">IF(R339&gt;=2,"&gt; 2","&lt; 2")</f>
        <v>&gt; 2</v>
      </c>
      <c r="T339" s="11" t="s">
        <v>325</v>
      </c>
      <c r="U339" s="29" t="n">
        <v>1</v>
      </c>
      <c r="V339" s="11" t="s">
        <v>106</v>
      </c>
      <c r="W339" s="11" t="n">
        <f aca="false">R339 *U339</f>
        <v>8</v>
      </c>
      <c r="X339" s="13" t="n">
        <v>1.13</v>
      </c>
      <c r="Y339" s="2" t="s">
        <v>210</v>
      </c>
      <c r="Z339" s="13" t="n">
        <f aca="false">X339/10</f>
        <v>0.113</v>
      </c>
      <c r="AA339" s="11" t="n">
        <v>6</v>
      </c>
      <c r="AB339" s="13" t="n">
        <v>1.83</v>
      </c>
      <c r="AC339" s="2" t="s">
        <v>210</v>
      </c>
      <c r="AD339" s="13" t="n">
        <f aca="false">AB339/10</f>
        <v>0.183</v>
      </c>
      <c r="AE339" s="11" t="n">
        <v>6</v>
      </c>
      <c r="AF339" s="11" t="n">
        <f aca="false">LN(AB339/X339)</f>
        <v>0.482098334129081</v>
      </c>
      <c r="AG339" s="11" t="n">
        <f aca="false">((AD339)^2/((AB339)^2 * AE339)) + ((Z339)^2/((X339)^2 * AA339))</f>
        <v>0.00333333333333333</v>
      </c>
      <c r="AH339" s="11" t="n">
        <f aca="false">1/AG339</f>
        <v>300</v>
      </c>
      <c r="AI339" s="11" t="n">
        <f aca="false">AH339/10</f>
        <v>30</v>
      </c>
      <c r="AJ339" s="11" t="n">
        <f aca="false">AI339*AF339</f>
        <v>14.4629500238724</v>
      </c>
      <c r="AK339" s="11" t="s">
        <v>478</v>
      </c>
      <c r="AL339" s="11" t="s">
        <v>205</v>
      </c>
      <c r="AM339" s="11" t="s">
        <v>390</v>
      </c>
      <c r="AN339" s="11" t="s">
        <v>257</v>
      </c>
      <c r="AO339" s="11" t="s">
        <v>141</v>
      </c>
      <c r="AP339" s="11" t="s">
        <v>503</v>
      </c>
      <c r="AQ339" s="11" t="s">
        <v>210</v>
      </c>
    </row>
    <row r="340" customFormat="false" ht="13.8" hidden="false" customHeight="false" outlineLevel="0" collapsed="false">
      <c r="A340" s="11" t="s">
        <v>322</v>
      </c>
      <c r="B340" s="11" t="n">
        <v>44</v>
      </c>
      <c r="C340" s="11" t="s">
        <v>323</v>
      </c>
      <c r="D340" s="11" t="n">
        <v>2009</v>
      </c>
      <c r="E340" s="11" t="s">
        <v>101</v>
      </c>
      <c r="F340" s="11" t="s">
        <v>330</v>
      </c>
      <c r="G340" s="1" t="n">
        <v>1.7</v>
      </c>
      <c r="H340" s="1" t="n">
        <v>452</v>
      </c>
      <c r="I340" s="11" t="n">
        <f aca="false">(G340+10) / (H340/1000)</f>
        <v>25.8849557522124</v>
      </c>
      <c r="J340" s="11" t="n">
        <v>6.6</v>
      </c>
      <c r="K340" s="11" t="s">
        <v>47</v>
      </c>
      <c r="L340" s="11" t="s">
        <v>89</v>
      </c>
      <c r="M340" s="11" t="s">
        <v>210</v>
      </c>
      <c r="N340" s="11" t="s">
        <v>77</v>
      </c>
      <c r="O340" s="11" t="s">
        <v>77</v>
      </c>
      <c r="P340" s="11" t="s">
        <v>198</v>
      </c>
      <c r="Q340" s="11" t="s">
        <v>198</v>
      </c>
      <c r="R340" s="11" t="n">
        <v>12</v>
      </c>
      <c r="S340" s="11" t="str">
        <f aca="false">IF(R340&gt;=2,"&gt; 2","&lt; 2")</f>
        <v>&gt; 2</v>
      </c>
      <c r="T340" s="11" t="s">
        <v>325</v>
      </c>
      <c r="U340" s="29" t="n">
        <v>1</v>
      </c>
      <c r="V340" s="11" t="s">
        <v>106</v>
      </c>
      <c r="W340" s="11" t="n">
        <f aca="false">R340 *U340</f>
        <v>12</v>
      </c>
      <c r="X340" s="13" t="n">
        <v>1.13</v>
      </c>
      <c r="Y340" s="2" t="s">
        <v>210</v>
      </c>
      <c r="Z340" s="13" t="n">
        <f aca="false">X340/10</f>
        <v>0.113</v>
      </c>
      <c r="AA340" s="11" t="n">
        <v>6</v>
      </c>
      <c r="AB340" s="13" t="n">
        <v>1.94</v>
      </c>
      <c r="AC340" s="2" t="s">
        <v>210</v>
      </c>
      <c r="AD340" s="13" t="n">
        <f aca="false">AB340/10</f>
        <v>0.194</v>
      </c>
      <c r="AE340" s="11" t="n">
        <v>6</v>
      </c>
      <c r="AF340" s="11" t="n">
        <f aca="false">LN(AB340/X340)</f>
        <v>0.540470340350988</v>
      </c>
      <c r="AG340" s="11" t="n">
        <f aca="false">((AD340)^2/((AB340)^2 * AE340)) + ((Z340)^2/((X340)^2 * AA340))</f>
        <v>0.00333333333333333</v>
      </c>
      <c r="AH340" s="11" t="n">
        <f aca="false">1/AG340</f>
        <v>300</v>
      </c>
      <c r="AI340" s="11" t="n">
        <f aca="false">AH340/10</f>
        <v>30</v>
      </c>
      <c r="AJ340" s="11" t="n">
        <f aca="false">AI340*AF340</f>
        <v>16.2141102105296</v>
      </c>
      <c r="AK340" s="11" t="s">
        <v>478</v>
      </c>
      <c r="AL340" s="11" t="s">
        <v>205</v>
      </c>
      <c r="AM340" s="11" t="s">
        <v>390</v>
      </c>
      <c r="AN340" s="11" t="s">
        <v>257</v>
      </c>
      <c r="AO340" s="11" t="s">
        <v>141</v>
      </c>
      <c r="AP340" s="11" t="s">
        <v>503</v>
      </c>
      <c r="AQ340" s="11" t="s">
        <v>210</v>
      </c>
    </row>
    <row r="341" customFormat="false" ht="13.8" hidden="false" customHeight="false" outlineLevel="0" collapsed="false">
      <c r="A341" s="11" t="s">
        <v>322</v>
      </c>
      <c r="B341" s="11" t="n">
        <v>44</v>
      </c>
      <c r="C341" s="11" t="s">
        <v>323</v>
      </c>
      <c r="D341" s="11" t="n">
        <v>2009</v>
      </c>
      <c r="E341" s="11" t="s">
        <v>101</v>
      </c>
      <c r="F341" s="11" t="s">
        <v>331</v>
      </c>
      <c r="G341" s="1" t="n">
        <v>1.7</v>
      </c>
      <c r="H341" s="1" t="n">
        <v>452</v>
      </c>
      <c r="I341" s="11" t="n">
        <f aca="false">(G341+10) / (H341/1000)</f>
        <v>25.8849557522124</v>
      </c>
      <c r="J341" s="11" t="n">
        <v>6.6</v>
      </c>
      <c r="K341" s="11" t="s">
        <v>47</v>
      </c>
      <c r="L341" s="11" t="s">
        <v>89</v>
      </c>
      <c r="M341" s="11" t="s">
        <v>210</v>
      </c>
      <c r="N341" s="11" t="s">
        <v>77</v>
      </c>
      <c r="O341" s="11" t="s">
        <v>77</v>
      </c>
      <c r="P341" s="11" t="s">
        <v>198</v>
      </c>
      <c r="Q341" s="11" t="s">
        <v>198</v>
      </c>
      <c r="R341" s="11" t="n">
        <v>20</v>
      </c>
      <c r="S341" s="11" t="str">
        <f aca="false">IF(R341&gt;=2,"&gt; 2","&lt; 2")</f>
        <v>&gt; 2</v>
      </c>
      <c r="T341" s="11" t="s">
        <v>325</v>
      </c>
      <c r="U341" s="29" t="n">
        <v>1</v>
      </c>
      <c r="V341" s="11" t="s">
        <v>106</v>
      </c>
      <c r="W341" s="11" t="n">
        <f aca="false">R341 *U341</f>
        <v>20</v>
      </c>
      <c r="X341" s="13" t="n">
        <v>1.13</v>
      </c>
      <c r="Y341" s="2" t="s">
        <v>210</v>
      </c>
      <c r="Z341" s="13" t="n">
        <f aca="false">X341/10</f>
        <v>0.113</v>
      </c>
      <c r="AA341" s="11" t="n">
        <v>6</v>
      </c>
      <c r="AB341" s="13" t="n">
        <v>3.87</v>
      </c>
      <c r="AC341" s="2" t="s">
        <v>210</v>
      </c>
      <c r="AD341" s="13" t="n">
        <f aca="false">AB341/10</f>
        <v>0.387</v>
      </c>
      <c r="AE341" s="11" t="n">
        <v>6</v>
      </c>
      <c r="AF341" s="11" t="n">
        <f aca="false">LN(AB341/X341)</f>
        <v>1.23103687431744</v>
      </c>
      <c r="AG341" s="11" t="n">
        <f aca="false">((AD341)^2/((AB341)^2 * AE341)) + ((Z341)^2/((X341)^2 * AA341))</f>
        <v>0.00333333333333333</v>
      </c>
      <c r="AH341" s="11" t="n">
        <f aca="false">1/AG341</f>
        <v>300</v>
      </c>
      <c r="AI341" s="11" t="n">
        <f aca="false">AH341/10</f>
        <v>30</v>
      </c>
      <c r="AJ341" s="11" t="n">
        <f aca="false">AI341*AF341</f>
        <v>36.9311062295232</v>
      </c>
      <c r="AK341" s="11" t="s">
        <v>478</v>
      </c>
      <c r="AL341" s="11" t="s">
        <v>205</v>
      </c>
      <c r="AM341" s="11" t="s">
        <v>390</v>
      </c>
      <c r="AN341" s="11" t="s">
        <v>257</v>
      </c>
      <c r="AO341" s="11" t="s">
        <v>141</v>
      </c>
      <c r="AP341" s="11" t="s">
        <v>503</v>
      </c>
      <c r="AQ341" s="11" t="s">
        <v>210</v>
      </c>
    </row>
    <row r="342" customFormat="false" ht="13.8" hidden="false" customHeight="false" outlineLevel="0" collapsed="false">
      <c r="A342" s="11" t="s">
        <v>322</v>
      </c>
      <c r="B342" s="11" t="n">
        <v>44</v>
      </c>
      <c r="C342" s="11" t="s">
        <v>323</v>
      </c>
      <c r="D342" s="11" t="n">
        <v>2009</v>
      </c>
      <c r="E342" s="11" t="s">
        <v>101</v>
      </c>
      <c r="F342" s="11" t="s">
        <v>324</v>
      </c>
      <c r="G342" s="1" t="n">
        <v>5</v>
      </c>
      <c r="H342" s="1" t="n">
        <v>413</v>
      </c>
      <c r="I342" s="11" t="n">
        <f aca="false">(G342+10) / (H342/1000)</f>
        <v>36.319612590799</v>
      </c>
      <c r="J342" s="11" t="n">
        <v>6.6</v>
      </c>
      <c r="K342" s="11" t="s">
        <v>47</v>
      </c>
      <c r="L342" s="11" t="s">
        <v>89</v>
      </c>
      <c r="M342" s="11" t="s">
        <v>210</v>
      </c>
      <c r="N342" s="11" t="s">
        <v>77</v>
      </c>
      <c r="O342" s="11" t="s">
        <v>77</v>
      </c>
      <c r="P342" s="11" t="s">
        <v>198</v>
      </c>
      <c r="Q342" s="11" t="s">
        <v>198</v>
      </c>
      <c r="R342" s="11" t="n">
        <v>2</v>
      </c>
      <c r="S342" s="11" t="str">
        <f aca="false">IF(R342&gt;=2,"&gt; 2","&lt; 2")</f>
        <v>&gt; 2</v>
      </c>
      <c r="T342" s="11" t="s">
        <v>325</v>
      </c>
      <c r="U342" s="29" t="n">
        <v>1</v>
      </c>
      <c r="V342" s="11" t="s">
        <v>106</v>
      </c>
      <c r="W342" s="11" t="n">
        <f aca="false">R342 *U342</f>
        <v>2</v>
      </c>
      <c r="X342" s="13" t="n">
        <v>3.71</v>
      </c>
      <c r="Y342" s="2" t="s">
        <v>210</v>
      </c>
      <c r="Z342" s="13" t="n">
        <f aca="false">X342/10</f>
        <v>0.371</v>
      </c>
      <c r="AA342" s="11" t="n">
        <v>7</v>
      </c>
      <c r="AB342" s="13" t="n">
        <v>2.52</v>
      </c>
      <c r="AC342" s="2" t="s">
        <v>210</v>
      </c>
      <c r="AD342" s="13" t="n">
        <f aca="false">AB342/10</f>
        <v>0.252</v>
      </c>
      <c r="AE342" s="11" t="n">
        <v>7</v>
      </c>
      <c r="AF342" s="11" t="n">
        <f aca="false">LN(AB342/X342)</f>
        <v>-0.386772975096012</v>
      </c>
      <c r="AG342" s="11" t="n">
        <f aca="false">((AD342)^2/((AB342)^2 * AE342)) + ((Z342)^2/((X342)^2 * AA342))</f>
        <v>0.00285714285714286</v>
      </c>
      <c r="AH342" s="11" t="n">
        <f aca="false">1/AG342</f>
        <v>350</v>
      </c>
      <c r="AI342" s="11" t="n">
        <f aca="false">AH342/10</f>
        <v>35</v>
      </c>
      <c r="AJ342" s="11" t="n">
        <f aca="false">AI342*AF342</f>
        <v>-13.5370541283604</v>
      </c>
      <c r="AK342" s="11" t="s">
        <v>478</v>
      </c>
      <c r="AL342" s="11" t="s">
        <v>205</v>
      </c>
      <c r="AM342" s="11" t="s">
        <v>390</v>
      </c>
      <c r="AN342" s="11" t="s">
        <v>257</v>
      </c>
      <c r="AO342" s="11" t="s">
        <v>141</v>
      </c>
      <c r="AP342" s="11" t="s">
        <v>503</v>
      </c>
      <c r="AQ342" s="11" t="s">
        <v>210</v>
      </c>
    </row>
    <row r="343" customFormat="false" ht="13.8" hidden="false" customHeight="false" outlineLevel="0" collapsed="false">
      <c r="A343" s="11" t="s">
        <v>322</v>
      </c>
      <c r="B343" s="11" t="n">
        <v>44</v>
      </c>
      <c r="C343" s="11" t="s">
        <v>323</v>
      </c>
      <c r="D343" s="11" t="n">
        <v>2009</v>
      </c>
      <c r="E343" s="11" t="s">
        <v>101</v>
      </c>
      <c r="F343" s="11" t="s">
        <v>328</v>
      </c>
      <c r="G343" s="1" t="n">
        <v>5</v>
      </c>
      <c r="H343" s="1" t="n">
        <v>413</v>
      </c>
      <c r="I343" s="11" t="n">
        <f aca="false">(G343+10) / (H343/1000)</f>
        <v>36.319612590799</v>
      </c>
      <c r="J343" s="11" t="n">
        <v>6.6</v>
      </c>
      <c r="K343" s="11" t="s">
        <v>47</v>
      </c>
      <c r="L343" s="11" t="s">
        <v>89</v>
      </c>
      <c r="M343" s="11" t="s">
        <v>210</v>
      </c>
      <c r="N343" s="11" t="s">
        <v>77</v>
      </c>
      <c r="O343" s="11" t="s">
        <v>77</v>
      </c>
      <c r="P343" s="11" t="s">
        <v>198</v>
      </c>
      <c r="Q343" s="11" t="s">
        <v>198</v>
      </c>
      <c r="R343" s="11" t="n">
        <v>4</v>
      </c>
      <c r="S343" s="11" t="str">
        <f aca="false">IF(R343&gt;=2,"&gt; 2","&lt; 2")</f>
        <v>&gt; 2</v>
      </c>
      <c r="T343" s="11" t="s">
        <v>325</v>
      </c>
      <c r="U343" s="29" t="n">
        <v>1</v>
      </c>
      <c r="V343" s="11" t="s">
        <v>106</v>
      </c>
      <c r="W343" s="11" t="n">
        <f aca="false">R343 *U343</f>
        <v>4</v>
      </c>
      <c r="X343" s="13" t="n">
        <v>3.71</v>
      </c>
      <c r="Y343" s="2" t="s">
        <v>210</v>
      </c>
      <c r="Z343" s="13" t="n">
        <f aca="false">X343/10</f>
        <v>0.371</v>
      </c>
      <c r="AA343" s="11" t="n">
        <v>7</v>
      </c>
      <c r="AB343" s="13" t="n">
        <v>4.05</v>
      </c>
      <c r="AC343" s="2" t="s">
        <v>210</v>
      </c>
      <c r="AD343" s="13" t="n">
        <f aca="false">AB343/10</f>
        <v>0.405</v>
      </c>
      <c r="AE343" s="11" t="n">
        <v>7</v>
      </c>
      <c r="AF343" s="11" t="n">
        <f aca="false">LN(AB343/X343)</f>
        <v>0.0876850044991041</v>
      </c>
      <c r="AG343" s="11" t="n">
        <f aca="false">((AD343)^2/((AB343)^2 * AE343)) + ((Z343)^2/((X343)^2 * AA343))</f>
        <v>0.00285714285714286</v>
      </c>
      <c r="AH343" s="11" t="n">
        <f aca="false">1/AG343</f>
        <v>350</v>
      </c>
      <c r="AI343" s="11" t="n">
        <f aca="false">AH343/10</f>
        <v>35</v>
      </c>
      <c r="AJ343" s="11" t="n">
        <f aca="false">AI343*AF343</f>
        <v>3.06897515746864</v>
      </c>
      <c r="AK343" s="11" t="s">
        <v>478</v>
      </c>
      <c r="AL343" s="11" t="s">
        <v>205</v>
      </c>
      <c r="AM343" s="11" t="s">
        <v>390</v>
      </c>
      <c r="AN343" s="11" t="s">
        <v>257</v>
      </c>
      <c r="AO343" s="11" t="s">
        <v>141</v>
      </c>
      <c r="AP343" s="11" t="s">
        <v>503</v>
      </c>
      <c r="AQ343" s="11" t="s">
        <v>210</v>
      </c>
    </row>
    <row r="344" customFormat="false" ht="13.8" hidden="false" customHeight="false" outlineLevel="0" collapsed="false">
      <c r="A344" s="11" t="s">
        <v>322</v>
      </c>
      <c r="B344" s="11" t="n">
        <v>44</v>
      </c>
      <c r="C344" s="11" t="s">
        <v>323</v>
      </c>
      <c r="D344" s="11" t="n">
        <v>2009</v>
      </c>
      <c r="E344" s="11" t="s">
        <v>101</v>
      </c>
      <c r="F344" s="11" t="s">
        <v>329</v>
      </c>
      <c r="G344" s="1" t="n">
        <v>5</v>
      </c>
      <c r="H344" s="1" t="n">
        <v>413</v>
      </c>
      <c r="I344" s="11" t="n">
        <f aca="false">(G344+10) / (H344/1000)</f>
        <v>36.319612590799</v>
      </c>
      <c r="J344" s="11" t="n">
        <v>6.6</v>
      </c>
      <c r="K344" s="11" t="s">
        <v>47</v>
      </c>
      <c r="L344" s="11" t="s">
        <v>89</v>
      </c>
      <c r="M344" s="11" t="s">
        <v>210</v>
      </c>
      <c r="N344" s="11" t="s">
        <v>77</v>
      </c>
      <c r="O344" s="11" t="s">
        <v>77</v>
      </c>
      <c r="P344" s="11" t="s">
        <v>198</v>
      </c>
      <c r="Q344" s="11" t="s">
        <v>198</v>
      </c>
      <c r="R344" s="11" t="n">
        <v>8</v>
      </c>
      <c r="S344" s="11" t="str">
        <f aca="false">IF(R344&gt;=2,"&gt; 2","&lt; 2")</f>
        <v>&gt; 2</v>
      </c>
      <c r="T344" s="11" t="s">
        <v>325</v>
      </c>
      <c r="U344" s="29" t="n">
        <v>1</v>
      </c>
      <c r="V344" s="11" t="s">
        <v>106</v>
      </c>
      <c r="W344" s="11" t="n">
        <f aca="false">R344 *U344</f>
        <v>8</v>
      </c>
      <c r="X344" s="13" t="n">
        <v>3.71</v>
      </c>
      <c r="Y344" s="2" t="s">
        <v>210</v>
      </c>
      <c r="Z344" s="13" t="n">
        <f aca="false">X344/10</f>
        <v>0.371</v>
      </c>
      <c r="AA344" s="11" t="n">
        <v>7</v>
      </c>
      <c r="AB344" s="13" t="n">
        <v>4.11</v>
      </c>
      <c r="AC344" s="2" t="s">
        <v>210</v>
      </c>
      <c r="AD344" s="13" t="n">
        <f aca="false">AB344/10</f>
        <v>0.411</v>
      </c>
      <c r="AE344" s="11" t="n">
        <v>7</v>
      </c>
      <c r="AF344" s="11" t="n">
        <f aca="false">LN(AB344/X344)</f>
        <v>0.1023911518888</v>
      </c>
      <c r="AG344" s="11" t="n">
        <f aca="false">((AD344)^2/((AB344)^2 * AE344)) + ((Z344)^2/((X344)^2 * AA344))</f>
        <v>0.00285714285714286</v>
      </c>
      <c r="AH344" s="11" t="n">
        <f aca="false">1/AG344</f>
        <v>350</v>
      </c>
      <c r="AI344" s="11" t="n">
        <f aca="false">AH344/10</f>
        <v>35</v>
      </c>
      <c r="AJ344" s="11" t="n">
        <f aca="false">AI344*AF344</f>
        <v>3.583690316108</v>
      </c>
      <c r="AK344" s="11" t="s">
        <v>478</v>
      </c>
      <c r="AL344" s="11" t="s">
        <v>205</v>
      </c>
      <c r="AM344" s="11" t="s">
        <v>390</v>
      </c>
      <c r="AN344" s="11" t="s">
        <v>257</v>
      </c>
      <c r="AO344" s="11" t="s">
        <v>141</v>
      </c>
      <c r="AP344" s="11" t="s">
        <v>503</v>
      </c>
      <c r="AQ344" s="11" t="s">
        <v>210</v>
      </c>
    </row>
    <row r="345" customFormat="false" ht="13.8" hidden="false" customHeight="false" outlineLevel="0" collapsed="false">
      <c r="A345" s="11" t="s">
        <v>322</v>
      </c>
      <c r="B345" s="11" t="n">
        <v>44</v>
      </c>
      <c r="C345" s="11" t="s">
        <v>323</v>
      </c>
      <c r="D345" s="11" t="n">
        <v>2009</v>
      </c>
      <c r="E345" s="11" t="s">
        <v>101</v>
      </c>
      <c r="F345" s="11" t="s">
        <v>330</v>
      </c>
      <c r="G345" s="1" t="n">
        <v>5</v>
      </c>
      <c r="H345" s="1" t="n">
        <v>413</v>
      </c>
      <c r="I345" s="11" t="n">
        <f aca="false">(G345+10) / (H345/1000)</f>
        <v>36.319612590799</v>
      </c>
      <c r="J345" s="11" t="n">
        <v>6.6</v>
      </c>
      <c r="K345" s="11" t="s">
        <v>47</v>
      </c>
      <c r="L345" s="11" t="s">
        <v>89</v>
      </c>
      <c r="M345" s="11" t="s">
        <v>210</v>
      </c>
      <c r="N345" s="11" t="s">
        <v>77</v>
      </c>
      <c r="O345" s="11" t="s">
        <v>77</v>
      </c>
      <c r="P345" s="11" t="s">
        <v>198</v>
      </c>
      <c r="Q345" s="11" t="s">
        <v>198</v>
      </c>
      <c r="R345" s="11" t="n">
        <v>12</v>
      </c>
      <c r="S345" s="11" t="str">
        <f aca="false">IF(R345&gt;=2,"&gt; 2","&lt; 2")</f>
        <v>&gt; 2</v>
      </c>
      <c r="T345" s="11" t="s">
        <v>325</v>
      </c>
      <c r="U345" s="29" t="n">
        <v>1</v>
      </c>
      <c r="V345" s="11" t="s">
        <v>106</v>
      </c>
      <c r="W345" s="11" t="n">
        <f aca="false">R345 *U345</f>
        <v>12</v>
      </c>
      <c r="X345" s="13" t="n">
        <v>3.71</v>
      </c>
      <c r="Y345" s="2" t="s">
        <v>210</v>
      </c>
      <c r="Z345" s="13" t="n">
        <f aca="false">X345/10</f>
        <v>0.371</v>
      </c>
      <c r="AA345" s="11" t="n">
        <v>7</v>
      </c>
      <c r="AB345" s="13" t="n">
        <v>7.33</v>
      </c>
      <c r="AC345" s="2" t="s">
        <v>210</v>
      </c>
      <c r="AD345" s="13" t="n">
        <f aca="false">AB345/10</f>
        <v>0.733</v>
      </c>
      <c r="AE345" s="11" t="n">
        <v>7</v>
      </c>
      <c r="AF345" s="11" t="n">
        <f aca="false">LN(AB345/X345)</f>
        <v>0.680943639279216</v>
      </c>
      <c r="AG345" s="11" t="n">
        <f aca="false">((AD345)^2/((AB345)^2 * AE345)) + ((Z345)^2/((X345)^2 * AA345))</f>
        <v>0.00285714285714286</v>
      </c>
      <c r="AH345" s="11" t="n">
        <f aca="false">1/AG345</f>
        <v>350</v>
      </c>
      <c r="AI345" s="11" t="n">
        <f aca="false">AH345/10</f>
        <v>35</v>
      </c>
      <c r="AJ345" s="11" t="n">
        <f aca="false">AI345*AF345</f>
        <v>23.8330273747726</v>
      </c>
      <c r="AK345" s="11" t="s">
        <v>478</v>
      </c>
      <c r="AL345" s="11" t="s">
        <v>205</v>
      </c>
      <c r="AM345" s="11" t="s">
        <v>390</v>
      </c>
      <c r="AN345" s="11" t="s">
        <v>257</v>
      </c>
      <c r="AO345" s="11" t="s">
        <v>141</v>
      </c>
      <c r="AP345" s="11" t="s">
        <v>503</v>
      </c>
      <c r="AQ345" s="11" t="s">
        <v>210</v>
      </c>
    </row>
    <row r="346" customFormat="false" ht="13.8" hidden="false" customHeight="false" outlineLevel="0" collapsed="false">
      <c r="A346" s="11" t="s">
        <v>322</v>
      </c>
      <c r="B346" s="11" t="n">
        <v>44</v>
      </c>
      <c r="C346" s="11" t="s">
        <v>323</v>
      </c>
      <c r="D346" s="11" t="n">
        <v>2009</v>
      </c>
      <c r="E346" s="11" t="s">
        <v>101</v>
      </c>
      <c r="F346" s="11" t="s">
        <v>331</v>
      </c>
      <c r="G346" s="1" t="n">
        <v>5</v>
      </c>
      <c r="H346" s="1" t="n">
        <v>413</v>
      </c>
      <c r="I346" s="11" t="n">
        <f aca="false">(G346+10) / (H346/1000)</f>
        <v>36.319612590799</v>
      </c>
      <c r="J346" s="11" t="n">
        <v>6.6</v>
      </c>
      <c r="K346" s="11" t="s">
        <v>47</v>
      </c>
      <c r="L346" s="11" t="s">
        <v>89</v>
      </c>
      <c r="M346" s="11" t="s">
        <v>210</v>
      </c>
      <c r="N346" s="11" t="s">
        <v>77</v>
      </c>
      <c r="O346" s="11" t="s">
        <v>77</v>
      </c>
      <c r="P346" s="11" t="s">
        <v>198</v>
      </c>
      <c r="Q346" s="11" t="s">
        <v>198</v>
      </c>
      <c r="R346" s="11" t="n">
        <v>20</v>
      </c>
      <c r="S346" s="11" t="str">
        <f aca="false">IF(R346&gt;=2,"&gt; 2","&lt; 2")</f>
        <v>&gt; 2</v>
      </c>
      <c r="T346" s="11" t="s">
        <v>325</v>
      </c>
      <c r="U346" s="29" t="n">
        <v>1</v>
      </c>
      <c r="V346" s="11" t="s">
        <v>106</v>
      </c>
      <c r="W346" s="11" t="n">
        <f aca="false">R346 *U346</f>
        <v>20</v>
      </c>
      <c r="X346" s="13" t="n">
        <v>3.71</v>
      </c>
      <c r="Y346" s="2" t="s">
        <v>210</v>
      </c>
      <c r="Z346" s="13" t="n">
        <f aca="false">X346/10</f>
        <v>0.371</v>
      </c>
      <c r="AA346" s="11" t="n">
        <v>7</v>
      </c>
      <c r="AB346" s="13" t="n">
        <v>11.39</v>
      </c>
      <c r="AC346" s="2" t="s">
        <v>210</v>
      </c>
      <c r="AD346" s="13" t="n">
        <f aca="false">AB346/10</f>
        <v>1.139</v>
      </c>
      <c r="AE346" s="11" t="n">
        <v>7</v>
      </c>
      <c r="AF346" s="11" t="n">
        <f aca="false">LN(AB346/X346)</f>
        <v>1.12170390083975</v>
      </c>
      <c r="AG346" s="11" t="n">
        <f aca="false">((AD346)^2/((AB346)^2 * AE346)) + ((Z346)^2/((X346)^2 * AA346))</f>
        <v>0.00285714285714286</v>
      </c>
      <c r="AH346" s="11" t="n">
        <f aca="false">1/AG346</f>
        <v>350</v>
      </c>
      <c r="AI346" s="11" t="n">
        <f aca="false">AH346/10</f>
        <v>35</v>
      </c>
      <c r="AJ346" s="11" t="n">
        <f aca="false">AI346*AF346</f>
        <v>39.2596365293913</v>
      </c>
      <c r="AK346" s="11" t="s">
        <v>478</v>
      </c>
      <c r="AL346" s="11" t="s">
        <v>205</v>
      </c>
      <c r="AM346" s="11" t="s">
        <v>390</v>
      </c>
      <c r="AN346" s="11" t="s">
        <v>257</v>
      </c>
      <c r="AO346" s="11" t="s">
        <v>141</v>
      </c>
      <c r="AP346" s="11" t="s">
        <v>503</v>
      </c>
      <c r="AQ346" s="11" t="s">
        <v>210</v>
      </c>
    </row>
    <row r="347" customFormat="false" ht="13.8" hidden="false" customHeight="false" outlineLevel="0" collapsed="false">
      <c r="A347" s="11" t="s">
        <v>506</v>
      </c>
      <c r="B347" s="11" t="n">
        <v>45</v>
      </c>
      <c r="C347" s="11" t="s">
        <v>272</v>
      </c>
      <c r="D347" s="11" t="n">
        <v>2012</v>
      </c>
      <c r="E347" s="11" t="s">
        <v>507</v>
      </c>
      <c r="F347" s="11" t="s">
        <v>324</v>
      </c>
      <c r="G347" s="1" t="n">
        <v>9.6</v>
      </c>
      <c r="H347" s="1" t="n">
        <v>1280</v>
      </c>
      <c r="I347" s="11" t="n">
        <f aca="false">(G347+10) / (H347/1000)</f>
        <v>15.3125</v>
      </c>
      <c r="J347" s="11" t="n">
        <v>5.1</v>
      </c>
      <c r="K347" s="11" t="s">
        <v>102</v>
      </c>
      <c r="L347" s="11" t="s">
        <v>89</v>
      </c>
      <c r="M347" s="11" t="s">
        <v>508</v>
      </c>
      <c r="N347" s="11" t="s">
        <v>77</v>
      </c>
      <c r="O347" s="11" t="s">
        <v>50</v>
      </c>
      <c r="P347" s="11" t="s">
        <v>198</v>
      </c>
      <c r="Q347" s="11" t="s">
        <v>52</v>
      </c>
      <c r="R347" s="11" t="n">
        <v>5</v>
      </c>
      <c r="S347" s="11" t="str">
        <f aca="false">IF(R347&gt;=2,"&gt; 2","&lt; 2")</f>
        <v>&gt; 2</v>
      </c>
      <c r="T347" s="11" t="s">
        <v>210</v>
      </c>
      <c r="U347" s="29" t="n">
        <v>0.833</v>
      </c>
      <c r="V347" s="11" t="s">
        <v>106</v>
      </c>
      <c r="W347" s="11" t="n">
        <f aca="false">R347 *U347</f>
        <v>4.165</v>
      </c>
      <c r="X347" s="13" t="n">
        <v>1.71</v>
      </c>
      <c r="Y347" s="2" t="n">
        <v>0.007</v>
      </c>
      <c r="Z347" s="13" t="n">
        <f aca="false">Y347*SQRT(AA347)</f>
        <v>0.0313049516849971</v>
      </c>
      <c r="AA347" s="11" t="n">
        <v>20</v>
      </c>
      <c r="AB347" s="13" t="n">
        <v>2.52</v>
      </c>
      <c r="AC347" s="13" t="n">
        <v>0.09</v>
      </c>
      <c r="AD347" s="13" t="n">
        <f aca="false">AC347*SQRT(AE347)</f>
        <v>0.402492235949962</v>
      </c>
      <c r="AE347" s="11" t="n">
        <v>20</v>
      </c>
      <c r="AF347" s="11" t="n">
        <f aca="false">LN(AB347/X347)</f>
        <v>0.387765531008764</v>
      </c>
      <c r="AG347" s="11" t="n">
        <f aca="false">((AD347)^2/((AB347)^2 * AE347)) + ((Z347)^2/((X347)^2 * AA347))</f>
        <v>0.00129226749692387</v>
      </c>
      <c r="AH347" s="11" t="n">
        <f aca="false">1/AG347</f>
        <v>773.833592797476</v>
      </c>
      <c r="AI347" s="11" t="n">
        <f aca="false">AH347/2</f>
        <v>386.916796398738</v>
      </c>
      <c r="AJ347" s="11" t="n">
        <f aca="false">AI347*AF347</f>
        <v>150.032997011766</v>
      </c>
      <c r="AK347" s="11" t="s">
        <v>496</v>
      </c>
      <c r="AL347" s="11" t="s">
        <v>509</v>
      </c>
      <c r="AM347" s="11" t="s">
        <v>376</v>
      </c>
      <c r="AN347" s="11" t="s">
        <v>198</v>
      </c>
      <c r="AO347" s="11" t="s">
        <v>141</v>
      </c>
      <c r="AP347" s="11" t="s">
        <v>207</v>
      </c>
      <c r="AQ347" s="11" t="s">
        <v>510</v>
      </c>
    </row>
    <row r="348" customFormat="false" ht="13.8" hidden="false" customHeight="false" outlineLevel="0" collapsed="false">
      <c r="A348" s="11" t="s">
        <v>506</v>
      </c>
      <c r="B348" s="11" t="n">
        <v>45</v>
      </c>
      <c r="C348" s="11" t="s">
        <v>272</v>
      </c>
      <c r="D348" s="11" t="n">
        <v>2012</v>
      </c>
      <c r="E348" s="11" t="s">
        <v>507</v>
      </c>
      <c r="F348" s="11" t="s">
        <v>328</v>
      </c>
      <c r="G348" s="1" t="n">
        <v>9.6</v>
      </c>
      <c r="H348" s="1" t="n">
        <v>1280</v>
      </c>
      <c r="I348" s="11" t="n">
        <f aca="false">(G348+10) / (H348/1000)</f>
        <v>15.3125</v>
      </c>
      <c r="J348" s="11" t="n">
        <v>5.1</v>
      </c>
      <c r="K348" s="11" t="s">
        <v>102</v>
      </c>
      <c r="L348" s="11" t="s">
        <v>89</v>
      </c>
      <c r="M348" s="11" t="s">
        <v>508</v>
      </c>
      <c r="N348" s="11" t="s">
        <v>77</v>
      </c>
      <c r="O348" s="11" t="s">
        <v>50</v>
      </c>
      <c r="P348" s="11" t="s">
        <v>198</v>
      </c>
      <c r="Q348" s="11" t="s">
        <v>52</v>
      </c>
      <c r="R348" s="11" t="n">
        <v>10</v>
      </c>
      <c r="S348" s="11" t="str">
        <f aca="false">IF(R348&gt;=2,"&gt; 2","&lt; 2")</f>
        <v>&gt; 2</v>
      </c>
      <c r="T348" s="11" t="s">
        <v>210</v>
      </c>
      <c r="U348" s="29" t="n">
        <v>0.833</v>
      </c>
      <c r="V348" s="11" t="s">
        <v>106</v>
      </c>
      <c r="W348" s="11" t="n">
        <f aca="false">R348 *U348</f>
        <v>8.33</v>
      </c>
      <c r="X348" s="13" t="n">
        <v>1.71</v>
      </c>
      <c r="Y348" s="2" t="n">
        <v>0.007</v>
      </c>
      <c r="Z348" s="13" t="n">
        <f aca="false">Y348*SQRT(AA348)</f>
        <v>0.0313049516849971</v>
      </c>
      <c r="AA348" s="11" t="n">
        <v>20</v>
      </c>
      <c r="AB348" s="13" t="n">
        <v>3.34</v>
      </c>
      <c r="AC348" s="13" t="n">
        <v>0.11</v>
      </c>
      <c r="AD348" s="13" t="n">
        <f aca="false">AC348*SQRT(AE348)</f>
        <v>0.491934955049954</v>
      </c>
      <c r="AE348" s="11" t="n">
        <v>20</v>
      </c>
      <c r="AF348" s="11" t="n">
        <f aca="false">LN(AB348/X348)</f>
        <v>0.669477436474041</v>
      </c>
      <c r="AG348" s="11" t="n">
        <f aca="false">((AD348)^2/((AB348)^2 * AE348)) + ((Z348)^2/((X348)^2 * AA348))</f>
        <v>0.00110141432608115</v>
      </c>
      <c r="AH348" s="11" t="n">
        <f aca="false">1/AG348</f>
        <v>907.923545499918</v>
      </c>
      <c r="AI348" s="11" t="n">
        <f aca="false">AH348/2</f>
        <v>453.961772749959</v>
      </c>
      <c r="AJ348" s="11" t="n">
        <f aca="false">AI348*AF348</f>
        <v>303.917163877854</v>
      </c>
      <c r="AK348" s="11" t="s">
        <v>496</v>
      </c>
      <c r="AL348" s="11" t="s">
        <v>509</v>
      </c>
      <c r="AM348" s="11" t="s">
        <v>376</v>
      </c>
      <c r="AN348" s="11" t="s">
        <v>198</v>
      </c>
      <c r="AO348" s="11" t="s">
        <v>141</v>
      </c>
      <c r="AP348" s="11" t="s">
        <v>207</v>
      </c>
      <c r="AQ348" s="11" t="s">
        <v>510</v>
      </c>
    </row>
    <row r="349" customFormat="false" ht="13.8" hidden="false" customHeight="false" outlineLevel="0" collapsed="false">
      <c r="A349" s="11" t="s">
        <v>506</v>
      </c>
      <c r="B349" s="11" t="n">
        <v>45</v>
      </c>
      <c r="C349" s="11" t="s">
        <v>272</v>
      </c>
      <c r="D349" s="11" t="n">
        <v>2012</v>
      </c>
      <c r="E349" s="11" t="s">
        <v>507</v>
      </c>
      <c r="F349" s="11" t="s">
        <v>324</v>
      </c>
      <c r="G349" s="1" t="n">
        <v>9.6</v>
      </c>
      <c r="H349" s="1" t="n">
        <v>1280</v>
      </c>
      <c r="I349" s="11" t="n">
        <f aca="false">(G349+10) / (H349/1000)</f>
        <v>15.3125</v>
      </c>
      <c r="J349" s="11" t="n">
        <v>5.1</v>
      </c>
      <c r="K349" s="11" t="s">
        <v>102</v>
      </c>
      <c r="L349" s="11" t="s">
        <v>89</v>
      </c>
      <c r="M349" s="11" t="s">
        <v>508</v>
      </c>
      <c r="N349" s="11" t="s">
        <v>77</v>
      </c>
      <c r="O349" s="11" t="s">
        <v>50</v>
      </c>
      <c r="P349" s="11" t="s">
        <v>198</v>
      </c>
      <c r="Q349" s="11" t="s">
        <v>52</v>
      </c>
      <c r="R349" s="11" t="n">
        <v>5</v>
      </c>
      <c r="S349" s="11" t="str">
        <f aca="false">IF(R349&gt;=2,"&gt; 2","&lt; 2")</f>
        <v>&gt; 2</v>
      </c>
      <c r="T349" s="11" t="s">
        <v>210</v>
      </c>
      <c r="U349" s="29" t="n">
        <v>0.833</v>
      </c>
      <c r="V349" s="11" t="s">
        <v>106</v>
      </c>
      <c r="W349" s="11" t="n">
        <f aca="false">R349 *U349</f>
        <v>4.165</v>
      </c>
      <c r="X349" s="13" t="n">
        <v>0.64</v>
      </c>
      <c r="Y349" s="2" t="n">
        <v>0.03</v>
      </c>
      <c r="Z349" s="13" t="n">
        <f aca="false">Y349*SQRT(AA349)</f>
        <v>0.0848528137423857</v>
      </c>
      <c r="AA349" s="11" t="n">
        <v>8</v>
      </c>
      <c r="AB349" s="13" t="n">
        <v>0.96</v>
      </c>
      <c r="AC349" s="13" t="n">
        <v>0.1</v>
      </c>
      <c r="AD349" s="13" t="n">
        <f aca="false">AC349*SQRT(AE349)</f>
        <v>0.282842712474619</v>
      </c>
      <c r="AE349" s="11" t="n">
        <v>8</v>
      </c>
      <c r="AF349" s="11" t="n">
        <f aca="false">LN(AB349/X349)</f>
        <v>0.405465108108164</v>
      </c>
      <c r="AG349" s="11" t="n">
        <f aca="false">((AD349)^2/((AB349)^2 * AE349)) + ((Z349)^2/((X349)^2 * AA349))</f>
        <v>0.0130479600694444</v>
      </c>
      <c r="AH349" s="11" t="n">
        <f aca="false">1/AG349</f>
        <v>76.6403326403329</v>
      </c>
      <c r="AI349" s="11" t="n">
        <f aca="false">AH349/2</f>
        <v>38.3201663201664</v>
      </c>
      <c r="AJ349" s="11" t="n">
        <f aca="false">AI349*AF349</f>
        <v>15.5374903797291</v>
      </c>
      <c r="AK349" s="11" t="s">
        <v>496</v>
      </c>
      <c r="AL349" s="11" t="s">
        <v>509</v>
      </c>
      <c r="AM349" s="11" t="s">
        <v>390</v>
      </c>
      <c r="AN349" s="11" t="s">
        <v>198</v>
      </c>
      <c r="AO349" s="11" t="s">
        <v>141</v>
      </c>
      <c r="AP349" s="11" t="s">
        <v>207</v>
      </c>
      <c r="AQ349" s="11" t="s">
        <v>510</v>
      </c>
    </row>
    <row r="350" customFormat="false" ht="13.8" hidden="false" customHeight="false" outlineLevel="0" collapsed="false">
      <c r="A350" s="11" t="s">
        <v>506</v>
      </c>
      <c r="B350" s="11" t="n">
        <v>45</v>
      </c>
      <c r="C350" s="11" t="s">
        <v>272</v>
      </c>
      <c r="D350" s="11" t="n">
        <v>2012</v>
      </c>
      <c r="E350" s="11" t="s">
        <v>507</v>
      </c>
      <c r="F350" s="11" t="s">
        <v>328</v>
      </c>
      <c r="G350" s="1" t="n">
        <v>9.6</v>
      </c>
      <c r="H350" s="1" t="n">
        <v>1280</v>
      </c>
      <c r="I350" s="11" t="n">
        <f aca="false">(G350+10) / (H350/1000)</f>
        <v>15.3125</v>
      </c>
      <c r="J350" s="11" t="n">
        <v>5.1</v>
      </c>
      <c r="K350" s="11" t="s">
        <v>102</v>
      </c>
      <c r="L350" s="11" t="s">
        <v>89</v>
      </c>
      <c r="M350" s="11" t="s">
        <v>508</v>
      </c>
      <c r="N350" s="11" t="s">
        <v>77</v>
      </c>
      <c r="O350" s="11" t="s">
        <v>50</v>
      </c>
      <c r="P350" s="11" t="s">
        <v>198</v>
      </c>
      <c r="Q350" s="11" t="s">
        <v>52</v>
      </c>
      <c r="R350" s="11" t="n">
        <v>10</v>
      </c>
      <c r="S350" s="11" t="str">
        <f aca="false">IF(R350&gt;=2,"&gt; 2","&lt; 2")</f>
        <v>&gt; 2</v>
      </c>
      <c r="T350" s="11" t="s">
        <v>210</v>
      </c>
      <c r="U350" s="29" t="n">
        <v>0.833</v>
      </c>
      <c r="V350" s="11" t="s">
        <v>106</v>
      </c>
      <c r="W350" s="11" t="n">
        <f aca="false">R350 *U350</f>
        <v>8.33</v>
      </c>
      <c r="X350" s="13" t="n">
        <v>0.64</v>
      </c>
      <c r="Y350" s="2" t="n">
        <v>0.03</v>
      </c>
      <c r="Z350" s="13" t="n">
        <f aca="false">Y350*SQRT(AA350)</f>
        <v>0.0848528137423857</v>
      </c>
      <c r="AA350" s="11" t="n">
        <v>8</v>
      </c>
      <c r="AB350" s="13" t="n">
        <v>1.26</v>
      </c>
      <c r="AC350" s="13" t="n">
        <v>0.11</v>
      </c>
      <c r="AD350" s="13" t="n">
        <f aca="false">AC350*SQRT(AE350)</f>
        <v>0.311126983722081</v>
      </c>
      <c r="AE350" s="11" t="n">
        <v>8</v>
      </c>
      <c r="AF350" s="11" t="n">
        <f aca="false">LN(AB350/X350)</f>
        <v>0.677398823591806</v>
      </c>
      <c r="AG350" s="11" t="n">
        <f aca="false">((AD350)^2/((AB350)^2 * AE350)) + ((Z350)^2/((X350)^2 * AA350))</f>
        <v>0.00981883277037667</v>
      </c>
      <c r="AH350" s="11" t="n">
        <f aca="false">1/AG350</f>
        <v>101.84509945184</v>
      </c>
      <c r="AI350" s="11" t="n">
        <f aca="false">AH350/2</f>
        <v>50.9225497259201</v>
      </c>
      <c r="AJ350" s="11" t="n">
        <f aca="false">AI350*AF350</f>
        <v>34.4948752786335</v>
      </c>
      <c r="AK350" s="11" t="s">
        <v>496</v>
      </c>
      <c r="AL350" s="11" t="s">
        <v>509</v>
      </c>
      <c r="AM350" s="11" t="s">
        <v>390</v>
      </c>
      <c r="AN350" s="11" t="s">
        <v>198</v>
      </c>
      <c r="AO350" s="11" t="s">
        <v>141</v>
      </c>
      <c r="AP350" s="11" t="s">
        <v>207</v>
      </c>
      <c r="AQ350" s="11" t="s">
        <v>510</v>
      </c>
    </row>
    <row r="351" customFormat="false" ht="13.8" hidden="false" customHeight="false" outlineLevel="0" collapsed="false">
      <c r="A351" s="11" t="s">
        <v>511</v>
      </c>
      <c r="B351" s="1" t="n">
        <v>46</v>
      </c>
      <c r="C351" s="11" t="s">
        <v>285</v>
      </c>
      <c r="D351" s="11" t="n">
        <v>2013</v>
      </c>
      <c r="E351" s="11" t="s">
        <v>88</v>
      </c>
      <c r="F351" s="11" t="s">
        <v>46</v>
      </c>
      <c r="G351" s="1" t="n">
        <v>16.3</v>
      </c>
      <c r="H351" s="1" t="n">
        <v>895</v>
      </c>
      <c r="I351" s="11" t="n">
        <f aca="false">(G351+10) / (H351/1000)</f>
        <v>29.3854748603352</v>
      </c>
      <c r="J351" s="11" t="n">
        <v>6.8</v>
      </c>
      <c r="K351" s="11" t="s">
        <v>47</v>
      </c>
      <c r="L351" s="11" t="s">
        <v>89</v>
      </c>
      <c r="M351" s="11" t="s">
        <v>512</v>
      </c>
      <c r="N351" s="11" t="s">
        <v>77</v>
      </c>
      <c r="O351" s="11" t="s">
        <v>77</v>
      </c>
      <c r="P351" s="11" t="s">
        <v>91</v>
      </c>
      <c r="Q351" s="11" t="s">
        <v>78</v>
      </c>
      <c r="R351" s="11" t="n">
        <v>3</v>
      </c>
      <c r="S351" s="11" t="str">
        <f aca="false">IF(R351&gt;=2,"&gt; 2","&lt; 2")</f>
        <v>&gt; 2</v>
      </c>
      <c r="T351" s="1" t="n">
        <v>2010</v>
      </c>
      <c r="U351" s="29" t="n">
        <v>3</v>
      </c>
      <c r="V351" s="11" t="s">
        <v>106</v>
      </c>
      <c r="W351" s="11" t="n">
        <f aca="false">R351 *U351</f>
        <v>9</v>
      </c>
      <c r="X351" s="13" t="n">
        <v>3.27</v>
      </c>
      <c r="Y351" s="13" t="n">
        <v>0.21</v>
      </c>
      <c r="Z351" s="13" t="n">
        <f aca="false">Y351*SQRT(AA351)</f>
        <v>0.5939696961967</v>
      </c>
      <c r="AA351" s="11" t="n">
        <v>8</v>
      </c>
      <c r="AB351" s="2" t="n">
        <v>3.53</v>
      </c>
      <c r="AC351" s="2" t="n">
        <v>0.18</v>
      </c>
      <c r="AD351" s="13" t="n">
        <f aca="false">AC351*SQRT(AE351)</f>
        <v>0.509116882454315</v>
      </c>
      <c r="AE351" s="11" t="n">
        <v>8</v>
      </c>
      <c r="AF351" s="11" t="n">
        <f aca="false">LN(AB351/X351)</f>
        <v>0.0765078860360434</v>
      </c>
      <c r="AG351" s="11" t="n">
        <f aca="false">((AD351)^2/((AB351)^2 * AE351)) + ((Z351)^2/((X351)^2 * AA351))</f>
        <v>0.00672436518370799</v>
      </c>
      <c r="AH351" s="11" t="n">
        <f aca="false">1/AG351</f>
        <v>148.712922734005</v>
      </c>
      <c r="AI351" s="11" t="n">
        <f aca="false">AH351/6</f>
        <v>24.7854871223342</v>
      </c>
      <c r="AJ351" s="11" t="n">
        <f aca="false">AI351*AF351</f>
        <v>1.89628522410337</v>
      </c>
      <c r="AK351" s="11" t="s">
        <v>392</v>
      </c>
      <c r="AL351" s="11" t="s">
        <v>513</v>
      </c>
      <c r="AM351" s="11" t="s">
        <v>376</v>
      </c>
      <c r="AN351" s="11" t="s">
        <v>58</v>
      </c>
      <c r="AO351" s="11" t="s">
        <v>59</v>
      </c>
      <c r="AP351" s="11" t="s">
        <v>108</v>
      </c>
      <c r="AQ351" s="11" t="s">
        <v>95</v>
      </c>
    </row>
    <row r="352" customFormat="false" ht="13.8" hidden="false" customHeight="false" outlineLevel="0" collapsed="false">
      <c r="A352" s="11" t="s">
        <v>511</v>
      </c>
      <c r="B352" s="1" t="n">
        <v>46</v>
      </c>
      <c r="C352" s="11" t="s">
        <v>285</v>
      </c>
      <c r="D352" s="11" t="n">
        <v>2013</v>
      </c>
      <c r="E352" s="11" t="s">
        <v>88</v>
      </c>
      <c r="F352" s="11" t="s">
        <v>96</v>
      </c>
      <c r="G352" s="1" t="n">
        <v>16.3</v>
      </c>
      <c r="H352" s="1" t="n">
        <v>895</v>
      </c>
      <c r="I352" s="11" t="n">
        <f aca="false">(G352+10) / (H352/1000)</f>
        <v>29.3854748603352</v>
      </c>
      <c r="J352" s="11" t="n">
        <v>6.8</v>
      </c>
      <c r="K352" s="11" t="s">
        <v>47</v>
      </c>
      <c r="L352" s="11" t="s">
        <v>89</v>
      </c>
      <c r="M352" s="11" t="s">
        <v>512</v>
      </c>
      <c r="N352" s="11" t="s">
        <v>77</v>
      </c>
      <c r="O352" s="11" t="s">
        <v>77</v>
      </c>
      <c r="P352" s="11" t="s">
        <v>91</v>
      </c>
      <c r="Q352" s="11" t="s">
        <v>78</v>
      </c>
      <c r="R352" s="11" t="n">
        <v>3</v>
      </c>
      <c r="S352" s="11" t="str">
        <f aca="false">IF(R352&gt;=2,"&gt; 2","&lt; 2")</f>
        <v>&gt; 2</v>
      </c>
      <c r="T352" s="1" t="n">
        <v>2010</v>
      </c>
      <c r="U352" s="29" t="n">
        <v>3</v>
      </c>
      <c r="V352" s="11" t="s">
        <v>106</v>
      </c>
      <c r="W352" s="11" t="n">
        <f aca="false">R352 *U352</f>
        <v>9</v>
      </c>
      <c r="X352" s="2" t="n">
        <v>3.68</v>
      </c>
      <c r="Y352" s="2" t="n">
        <v>0.2</v>
      </c>
      <c r="Z352" s="13" t="n">
        <f aca="false">Y352*SQRT(AA352)</f>
        <v>0.565685424949237</v>
      </c>
      <c r="AA352" s="11" t="n">
        <v>8</v>
      </c>
      <c r="AB352" s="2" t="n">
        <v>3.94</v>
      </c>
      <c r="AC352" s="2" t="n">
        <v>0.11</v>
      </c>
      <c r="AD352" s="13" t="n">
        <f aca="false">AC352*SQRT(AE352)</f>
        <v>0.311126983722081</v>
      </c>
      <c r="AE352" s="11" t="n">
        <v>8</v>
      </c>
      <c r="AF352" s="11" t="n">
        <f aca="false">LN(AB352/X352)</f>
        <v>0.0682679711290029</v>
      </c>
      <c r="AG352" s="11" t="n">
        <f aca="false">((AD352)^2/((AB352)^2 * AE352)) + ((Z352)^2/((X352)^2 * AA352))</f>
        <v>0.00373314457343586</v>
      </c>
      <c r="AH352" s="11" t="n">
        <f aca="false">1/AG352</f>
        <v>267.870686583036</v>
      </c>
      <c r="AI352" s="11" t="n">
        <f aca="false">AH352/6</f>
        <v>44.6451144305061</v>
      </c>
      <c r="AJ352" s="11" t="n">
        <f aca="false">AI352*AF352</f>
        <v>3.04783138299282</v>
      </c>
      <c r="AK352" s="11" t="s">
        <v>392</v>
      </c>
      <c r="AL352" s="11" t="s">
        <v>513</v>
      </c>
      <c r="AM352" s="11" t="s">
        <v>376</v>
      </c>
      <c r="AN352" s="11" t="s">
        <v>58</v>
      </c>
      <c r="AO352" s="11" t="s">
        <v>59</v>
      </c>
      <c r="AP352" s="11" t="s">
        <v>108</v>
      </c>
      <c r="AQ352" s="11" t="s">
        <v>95</v>
      </c>
    </row>
    <row r="353" customFormat="false" ht="13.8" hidden="false" customHeight="false" outlineLevel="0" collapsed="false">
      <c r="A353" s="11" t="s">
        <v>511</v>
      </c>
      <c r="B353" s="1" t="n">
        <v>46</v>
      </c>
      <c r="C353" s="11" t="s">
        <v>285</v>
      </c>
      <c r="D353" s="11" t="n">
        <v>2013</v>
      </c>
      <c r="E353" s="11" t="s">
        <v>88</v>
      </c>
      <c r="F353" s="11" t="s">
        <v>46</v>
      </c>
      <c r="G353" s="1" t="n">
        <v>16.3</v>
      </c>
      <c r="H353" s="1" t="n">
        <v>895</v>
      </c>
      <c r="I353" s="11" t="n">
        <f aca="false">(G353+10) / (H353/1000)</f>
        <v>29.3854748603352</v>
      </c>
      <c r="J353" s="11" t="n">
        <v>6.8</v>
      </c>
      <c r="K353" s="11" t="s">
        <v>47</v>
      </c>
      <c r="L353" s="11" t="s">
        <v>89</v>
      </c>
      <c r="M353" s="11" t="s">
        <v>512</v>
      </c>
      <c r="N353" s="11" t="s">
        <v>77</v>
      </c>
      <c r="O353" s="11" t="s">
        <v>77</v>
      </c>
      <c r="P353" s="11" t="s">
        <v>91</v>
      </c>
      <c r="Q353" s="11" t="s">
        <v>78</v>
      </c>
      <c r="R353" s="11" t="n">
        <v>3</v>
      </c>
      <c r="S353" s="11" t="str">
        <f aca="false">IF(R353&gt;=2,"&gt; 2","&lt; 2")</f>
        <v>&gt; 2</v>
      </c>
      <c r="T353" s="1" t="n">
        <v>2011</v>
      </c>
      <c r="U353" s="29" t="n">
        <v>3</v>
      </c>
      <c r="V353" s="11" t="s">
        <v>106</v>
      </c>
      <c r="W353" s="11" t="n">
        <f aca="false">R353 *U353</f>
        <v>9</v>
      </c>
      <c r="X353" s="13" t="n">
        <v>2.71</v>
      </c>
      <c r="Y353" s="13" t="n">
        <v>0.17</v>
      </c>
      <c r="Z353" s="13" t="n">
        <f aca="false">Y353*SQRT(AA353)</f>
        <v>0.480832611206852</v>
      </c>
      <c r="AA353" s="11" t="n">
        <v>8</v>
      </c>
      <c r="AB353" s="2" t="n">
        <v>2.74</v>
      </c>
      <c r="AC353" s="2" t="n">
        <v>0.15</v>
      </c>
      <c r="AD353" s="13" t="n">
        <f aca="false">AC353*SQRT(AE353)</f>
        <v>0.424264068711928</v>
      </c>
      <c r="AE353" s="11" t="n">
        <v>8</v>
      </c>
      <c r="AF353" s="11" t="n">
        <f aca="false">LN(AB353/X353)</f>
        <v>0.0110092855083694</v>
      </c>
      <c r="AG353" s="11" t="n">
        <f aca="false">((AD353)^2/((AB353)^2 * AE353)) + ((Z353)^2/((X353)^2 * AA353))</f>
        <v>0.00693209467965342</v>
      </c>
      <c r="AH353" s="11" t="n">
        <f aca="false">1/AG353</f>
        <v>144.256540946437</v>
      </c>
      <c r="AI353" s="11" t="n">
        <f aca="false">AH353/6</f>
        <v>24.0427568244061</v>
      </c>
      <c r="AJ353" s="11" t="n">
        <f aca="false">AI353*AF353</f>
        <v>0.264693574288184</v>
      </c>
      <c r="AK353" s="11" t="s">
        <v>392</v>
      </c>
      <c r="AL353" s="11" t="s">
        <v>513</v>
      </c>
      <c r="AM353" s="11" t="s">
        <v>376</v>
      </c>
      <c r="AN353" s="11" t="s">
        <v>58</v>
      </c>
      <c r="AO353" s="11" t="s">
        <v>59</v>
      </c>
      <c r="AP353" s="11" t="s">
        <v>108</v>
      </c>
      <c r="AQ353" s="11" t="s">
        <v>95</v>
      </c>
    </row>
    <row r="354" customFormat="false" ht="13.8" hidden="false" customHeight="false" outlineLevel="0" collapsed="false">
      <c r="A354" s="11" t="s">
        <v>511</v>
      </c>
      <c r="B354" s="1" t="n">
        <v>46</v>
      </c>
      <c r="C354" s="11" t="s">
        <v>285</v>
      </c>
      <c r="D354" s="11" t="n">
        <v>2013</v>
      </c>
      <c r="E354" s="11" t="s">
        <v>88</v>
      </c>
      <c r="F354" s="11" t="s">
        <v>96</v>
      </c>
      <c r="G354" s="1" t="n">
        <v>16.3</v>
      </c>
      <c r="H354" s="1" t="n">
        <v>895</v>
      </c>
      <c r="I354" s="11" t="n">
        <f aca="false">(G354+10) / (H354/1000)</f>
        <v>29.3854748603352</v>
      </c>
      <c r="J354" s="11" t="n">
        <v>6.8</v>
      </c>
      <c r="K354" s="11" t="s">
        <v>47</v>
      </c>
      <c r="L354" s="11" t="s">
        <v>89</v>
      </c>
      <c r="M354" s="11" t="s">
        <v>512</v>
      </c>
      <c r="N354" s="11" t="s">
        <v>77</v>
      </c>
      <c r="O354" s="11" t="s">
        <v>77</v>
      </c>
      <c r="P354" s="11" t="s">
        <v>91</v>
      </c>
      <c r="Q354" s="11" t="s">
        <v>78</v>
      </c>
      <c r="R354" s="11" t="n">
        <v>3</v>
      </c>
      <c r="S354" s="11" t="str">
        <f aca="false">IF(R354&gt;=2,"&gt; 2","&lt; 2")</f>
        <v>&gt; 2</v>
      </c>
      <c r="T354" s="1" t="n">
        <v>2011</v>
      </c>
      <c r="U354" s="29" t="n">
        <v>3</v>
      </c>
      <c r="V354" s="11" t="s">
        <v>106</v>
      </c>
      <c r="W354" s="11" t="n">
        <f aca="false">R354 *U354</f>
        <v>9</v>
      </c>
      <c r="X354" s="2" t="n">
        <v>2.98</v>
      </c>
      <c r="Y354" s="2" t="n">
        <v>0.15</v>
      </c>
      <c r="Z354" s="13" t="n">
        <f aca="false">Y354*SQRT(AA354)</f>
        <v>0.424264068711928</v>
      </c>
      <c r="AA354" s="11" t="n">
        <v>8</v>
      </c>
      <c r="AB354" s="2" t="n">
        <v>3</v>
      </c>
      <c r="AC354" s="2" t="n">
        <v>0.13</v>
      </c>
      <c r="AD354" s="13" t="n">
        <f aca="false">AC354*SQRT(AE354)</f>
        <v>0.367695526217004</v>
      </c>
      <c r="AE354" s="11" t="n">
        <v>8</v>
      </c>
      <c r="AF354" s="11" t="n">
        <f aca="false">LN(AB354/X354)</f>
        <v>0.00668898815079671</v>
      </c>
      <c r="AG354" s="11" t="n">
        <f aca="false">((AD354)^2/((AB354)^2 * AE354)) + ((Z354)^2/((X354)^2 * AA354))</f>
        <v>0.00441144743229784</v>
      </c>
      <c r="AH354" s="11" t="n">
        <f aca="false">1/AG354</f>
        <v>226.682968650749</v>
      </c>
      <c r="AI354" s="11" t="n">
        <f aca="false">AH354/6</f>
        <v>37.7804947751249</v>
      </c>
      <c r="AJ354" s="11" t="n">
        <f aca="false">AI354*AF354</f>
        <v>0.252713281882047</v>
      </c>
      <c r="AK354" s="11" t="s">
        <v>392</v>
      </c>
      <c r="AL354" s="11" t="s">
        <v>513</v>
      </c>
      <c r="AM354" s="11" t="s">
        <v>376</v>
      </c>
      <c r="AN354" s="11" t="s">
        <v>58</v>
      </c>
      <c r="AO354" s="11" t="s">
        <v>59</v>
      </c>
      <c r="AP354" s="11" t="s">
        <v>108</v>
      </c>
      <c r="AQ354" s="11" t="s">
        <v>95</v>
      </c>
    </row>
    <row r="355" customFormat="false" ht="13.8" hidden="false" customHeight="false" outlineLevel="0" collapsed="false">
      <c r="A355" s="11" t="s">
        <v>511</v>
      </c>
      <c r="B355" s="1" t="n">
        <v>46</v>
      </c>
      <c r="C355" s="11" t="s">
        <v>285</v>
      </c>
      <c r="D355" s="11" t="n">
        <v>2013</v>
      </c>
      <c r="E355" s="11" t="s">
        <v>88</v>
      </c>
      <c r="F355" s="11" t="s">
        <v>46</v>
      </c>
      <c r="G355" s="1" t="n">
        <v>16.3</v>
      </c>
      <c r="H355" s="1" t="n">
        <v>895</v>
      </c>
      <c r="I355" s="11" t="n">
        <f aca="false">(G355+10) / (H355/1000)</f>
        <v>29.3854748603352</v>
      </c>
      <c r="J355" s="11" t="n">
        <v>6.8</v>
      </c>
      <c r="K355" s="11" t="s">
        <v>47</v>
      </c>
      <c r="L355" s="11" t="s">
        <v>89</v>
      </c>
      <c r="M355" s="11" t="s">
        <v>512</v>
      </c>
      <c r="N355" s="11" t="s">
        <v>77</v>
      </c>
      <c r="O355" s="11" t="s">
        <v>77</v>
      </c>
      <c r="P355" s="11" t="s">
        <v>91</v>
      </c>
      <c r="Q355" s="11" t="s">
        <v>78</v>
      </c>
      <c r="R355" s="11" t="n">
        <v>3</v>
      </c>
      <c r="S355" s="11" t="str">
        <f aca="false">IF(R355&gt;=2,"&gt; 2","&lt; 2")</f>
        <v>&gt; 2</v>
      </c>
      <c r="T355" s="1" t="n">
        <v>2012</v>
      </c>
      <c r="U355" s="29" t="n">
        <v>3</v>
      </c>
      <c r="V355" s="11" t="s">
        <v>106</v>
      </c>
      <c r="W355" s="11" t="n">
        <f aca="false">R355 *U355</f>
        <v>9</v>
      </c>
      <c r="X355" s="13" t="n">
        <v>2.79</v>
      </c>
      <c r="Y355" s="13" t="n">
        <v>0.15</v>
      </c>
      <c r="Z355" s="13" t="n">
        <f aca="false">Y355*SQRT(AA355)</f>
        <v>0.424264068711929</v>
      </c>
      <c r="AA355" s="11" t="n">
        <v>8</v>
      </c>
      <c r="AB355" s="2" t="n">
        <v>2.81</v>
      </c>
      <c r="AC355" s="2" t="n">
        <v>0.14</v>
      </c>
      <c r="AD355" s="13" t="n">
        <f aca="false">AC355*SQRT(AE355)</f>
        <v>0.395979797464467</v>
      </c>
      <c r="AE355" s="11" t="n">
        <v>8</v>
      </c>
      <c r="AF355" s="11" t="n">
        <f aca="false">LN(AB355/X355)</f>
        <v>0.0071428875123802</v>
      </c>
      <c r="AG355" s="11" t="n">
        <f aca="false">((AD355)^2/((AB355)^2 * AE355)) + ((Z355)^2/((X355)^2 * AA355))</f>
        <v>0.00537274564002363</v>
      </c>
      <c r="AH355" s="11" t="n">
        <f aca="false">1/AG355</f>
        <v>186.1245752173</v>
      </c>
      <c r="AI355" s="11" t="n">
        <f aca="false">AH355/6</f>
        <v>31.0207625362167</v>
      </c>
      <c r="AJ355" s="11" t="n">
        <f aca="false">AI355*AF355</f>
        <v>0.221577817344454</v>
      </c>
      <c r="AK355" s="11" t="s">
        <v>392</v>
      </c>
      <c r="AL355" s="11" t="s">
        <v>513</v>
      </c>
      <c r="AM355" s="11" t="s">
        <v>376</v>
      </c>
      <c r="AN355" s="11" t="s">
        <v>58</v>
      </c>
      <c r="AO355" s="11" t="s">
        <v>59</v>
      </c>
      <c r="AP355" s="11" t="s">
        <v>108</v>
      </c>
      <c r="AQ355" s="11" t="s">
        <v>95</v>
      </c>
    </row>
    <row r="356" customFormat="false" ht="13.8" hidden="false" customHeight="false" outlineLevel="0" collapsed="false">
      <c r="A356" s="11" t="s">
        <v>511</v>
      </c>
      <c r="B356" s="1" t="n">
        <v>46</v>
      </c>
      <c r="C356" s="11" t="s">
        <v>285</v>
      </c>
      <c r="D356" s="11" t="n">
        <v>2013</v>
      </c>
      <c r="E356" s="11" t="s">
        <v>88</v>
      </c>
      <c r="F356" s="11" t="s">
        <v>96</v>
      </c>
      <c r="G356" s="1" t="n">
        <v>16.3</v>
      </c>
      <c r="H356" s="1" t="n">
        <v>895</v>
      </c>
      <c r="I356" s="11" t="n">
        <f aca="false">(G356+10) / (H356/1000)</f>
        <v>29.3854748603352</v>
      </c>
      <c r="J356" s="11" t="n">
        <v>6.8</v>
      </c>
      <c r="K356" s="11" t="s">
        <v>47</v>
      </c>
      <c r="L356" s="11" t="s">
        <v>89</v>
      </c>
      <c r="M356" s="11" t="s">
        <v>512</v>
      </c>
      <c r="N356" s="11" t="s">
        <v>77</v>
      </c>
      <c r="O356" s="11" t="s">
        <v>77</v>
      </c>
      <c r="P356" s="11" t="s">
        <v>91</v>
      </c>
      <c r="Q356" s="11" t="s">
        <v>78</v>
      </c>
      <c r="R356" s="11" t="n">
        <v>3</v>
      </c>
      <c r="S356" s="11" t="str">
        <f aca="false">IF(R356&gt;=2,"&gt; 2","&lt; 2")</f>
        <v>&gt; 2</v>
      </c>
      <c r="T356" s="1" t="n">
        <v>2012</v>
      </c>
      <c r="U356" s="29" t="n">
        <v>3</v>
      </c>
      <c r="V356" s="11" t="s">
        <v>106</v>
      </c>
      <c r="W356" s="11" t="n">
        <f aca="false">R356 *U356</f>
        <v>9</v>
      </c>
      <c r="X356" s="2" t="n">
        <v>2.96</v>
      </c>
      <c r="Y356" s="2" t="n">
        <v>0.18</v>
      </c>
      <c r="Z356" s="13" t="n">
        <f aca="false">Y356*SQRT(AA356)</f>
        <v>0.509116882454315</v>
      </c>
      <c r="AA356" s="11" t="n">
        <v>8</v>
      </c>
      <c r="AB356" s="2" t="n">
        <v>2.99</v>
      </c>
      <c r="AC356" s="2" t="n">
        <v>0.17</v>
      </c>
      <c r="AD356" s="13" t="n">
        <f aca="false">AC356*SQRT(AE356)</f>
        <v>0.480832611206852</v>
      </c>
      <c r="AE356" s="11" t="n">
        <v>8</v>
      </c>
      <c r="AF356" s="11" t="n">
        <f aca="false">LN(AB356/X356)</f>
        <v>0.0100841190666262</v>
      </c>
      <c r="AG356" s="11" t="n">
        <f aca="false">((AD356)^2/((AB356)^2 * AE356)) + ((Z356)^2/((X356)^2 * AA356))</f>
        <v>0.00693058074473408</v>
      </c>
      <c r="AH356" s="11" t="n">
        <f aca="false">1/AG356</f>
        <v>144.288052737833</v>
      </c>
      <c r="AI356" s="11" t="n">
        <f aca="false">AH356/6</f>
        <v>24.0480087896388</v>
      </c>
      <c r="AJ356" s="11" t="n">
        <f aca="false">AI356*AF356</f>
        <v>0.242502983949991</v>
      </c>
      <c r="AK356" s="11" t="s">
        <v>392</v>
      </c>
      <c r="AL356" s="11" t="s">
        <v>513</v>
      </c>
      <c r="AM356" s="11" t="s">
        <v>376</v>
      </c>
      <c r="AN356" s="11" t="s">
        <v>58</v>
      </c>
      <c r="AO356" s="11" t="s">
        <v>59</v>
      </c>
      <c r="AP356" s="11" t="s">
        <v>108</v>
      </c>
      <c r="AQ356" s="11" t="s">
        <v>95</v>
      </c>
    </row>
    <row r="357" customFormat="false" ht="13.8" hidden="false" customHeight="false" outlineLevel="0" collapsed="false">
      <c r="A357" s="11" t="s">
        <v>511</v>
      </c>
      <c r="B357" s="1" t="n">
        <v>46</v>
      </c>
      <c r="C357" s="11" t="s">
        <v>285</v>
      </c>
      <c r="D357" s="11" t="n">
        <v>2013</v>
      </c>
      <c r="E357" s="11" t="s">
        <v>88</v>
      </c>
      <c r="F357" s="11" t="s">
        <v>46</v>
      </c>
      <c r="G357" s="1" t="n">
        <v>16.3</v>
      </c>
      <c r="H357" s="1" t="n">
        <v>895</v>
      </c>
      <c r="I357" s="11" t="n">
        <f aca="false">(G357+10) / (H357/1000)</f>
        <v>29.3854748603352</v>
      </c>
      <c r="J357" s="11" t="n">
        <v>6.8</v>
      </c>
      <c r="K357" s="11" t="s">
        <v>47</v>
      </c>
      <c r="L357" s="11" t="s">
        <v>89</v>
      </c>
      <c r="M357" s="11" t="s">
        <v>512</v>
      </c>
      <c r="N357" s="11" t="s">
        <v>77</v>
      </c>
      <c r="O357" s="11" t="s">
        <v>77</v>
      </c>
      <c r="P357" s="11" t="s">
        <v>91</v>
      </c>
      <c r="Q357" s="11" t="s">
        <v>78</v>
      </c>
      <c r="R357" s="11" t="n">
        <v>3</v>
      </c>
      <c r="S357" s="11" t="str">
        <f aca="false">IF(R357&gt;=2,"&gt; 2","&lt; 2")</f>
        <v>&gt; 2</v>
      </c>
      <c r="T357" s="1" t="n">
        <v>2010</v>
      </c>
      <c r="U357" s="29" t="n">
        <v>3</v>
      </c>
      <c r="V357" s="11" t="s">
        <v>106</v>
      </c>
      <c r="W357" s="11" t="n">
        <f aca="false">R357 *U357</f>
        <v>9</v>
      </c>
      <c r="X357" s="13" t="n">
        <v>2.04</v>
      </c>
      <c r="Y357" s="13" t="n">
        <v>0.1</v>
      </c>
      <c r="Z357" s="13" t="n">
        <f aca="false">Y357*SQRT(AA357)</f>
        <v>0.282842712474619</v>
      </c>
      <c r="AA357" s="11" t="n">
        <v>8</v>
      </c>
      <c r="AB357" s="2" t="n">
        <v>2.26</v>
      </c>
      <c r="AC357" s="2" t="n">
        <v>0.11</v>
      </c>
      <c r="AD357" s="13" t="n">
        <f aca="false">AC357*SQRT(AE357)</f>
        <v>0.311126983722082</v>
      </c>
      <c r="AE357" s="11" t="n">
        <v>8</v>
      </c>
      <c r="AF357" s="11" t="n">
        <f aca="false">LN(AB357/X357)</f>
        <v>0.102415005428069</v>
      </c>
      <c r="AG357" s="11" t="n">
        <f aca="false">((AD357)^2/((AB357)^2 * AE357)) + ((Z357)^2/((X357)^2 * AA357))</f>
        <v>0.00477194067030071</v>
      </c>
      <c r="AH357" s="11" t="n">
        <f aca="false">1/AG357</f>
        <v>209.558347240932</v>
      </c>
      <c r="AI357" s="11" t="n">
        <f aca="false">AH357/6</f>
        <v>34.9263912068219</v>
      </c>
      <c r="AJ357" s="11" t="n">
        <f aca="false">AI357*AF357</f>
        <v>3.57698654502953</v>
      </c>
      <c r="AK357" s="11" t="s">
        <v>392</v>
      </c>
      <c r="AL357" s="11" t="s">
        <v>513</v>
      </c>
      <c r="AM357" s="11" t="s">
        <v>390</v>
      </c>
      <c r="AN357" s="11" t="s">
        <v>58</v>
      </c>
      <c r="AO357" s="11" t="s">
        <v>59</v>
      </c>
      <c r="AP357" s="11" t="s">
        <v>108</v>
      </c>
      <c r="AQ357" s="11" t="s">
        <v>95</v>
      </c>
    </row>
    <row r="358" customFormat="false" ht="13.8" hidden="false" customHeight="false" outlineLevel="0" collapsed="false">
      <c r="A358" s="11" t="s">
        <v>511</v>
      </c>
      <c r="B358" s="1" t="n">
        <v>46</v>
      </c>
      <c r="C358" s="11" t="s">
        <v>285</v>
      </c>
      <c r="D358" s="11" t="n">
        <v>2013</v>
      </c>
      <c r="E358" s="11" t="s">
        <v>88</v>
      </c>
      <c r="F358" s="11" t="s">
        <v>96</v>
      </c>
      <c r="G358" s="1" t="n">
        <v>16.3</v>
      </c>
      <c r="H358" s="1" t="n">
        <v>895</v>
      </c>
      <c r="I358" s="11" t="n">
        <f aca="false">(G358+10) / (H358/1000)</f>
        <v>29.3854748603352</v>
      </c>
      <c r="J358" s="11" t="n">
        <v>6.8</v>
      </c>
      <c r="K358" s="11" t="s">
        <v>47</v>
      </c>
      <c r="L358" s="11" t="s">
        <v>89</v>
      </c>
      <c r="M358" s="11" t="s">
        <v>512</v>
      </c>
      <c r="N358" s="11" t="s">
        <v>77</v>
      </c>
      <c r="O358" s="11" t="s">
        <v>77</v>
      </c>
      <c r="P358" s="11" t="s">
        <v>91</v>
      </c>
      <c r="Q358" s="11" t="s">
        <v>78</v>
      </c>
      <c r="R358" s="11" t="n">
        <v>3</v>
      </c>
      <c r="S358" s="11" t="str">
        <f aca="false">IF(R358&gt;=2,"&gt; 2","&lt; 2")</f>
        <v>&gt; 2</v>
      </c>
      <c r="T358" s="1" t="n">
        <v>2010</v>
      </c>
      <c r="U358" s="29" t="n">
        <v>3</v>
      </c>
      <c r="V358" s="11" t="s">
        <v>106</v>
      </c>
      <c r="W358" s="11" t="n">
        <f aca="false">R358 *U358</f>
        <v>9</v>
      </c>
      <c r="X358" s="2" t="n">
        <v>2.06</v>
      </c>
      <c r="Y358" s="2" t="n">
        <v>0.0899999999999999</v>
      </c>
      <c r="Z358" s="13" t="n">
        <f aca="false">Y358*SQRT(AA358)</f>
        <v>0.254558441227157</v>
      </c>
      <c r="AA358" s="11" t="n">
        <v>8</v>
      </c>
      <c r="AB358" s="2" t="n">
        <v>2.29</v>
      </c>
      <c r="AC358" s="2" t="n">
        <v>0.0800000000000001</v>
      </c>
      <c r="AD358" s="13" t="n">
        <f aca="false">AC358*SQRT(AE358)</f>
        <v>0.226274169979695</v>
      </c>
      <c r="AE358" s="11" t="n">
        <v>8</v>
      </c>
      <c r="AF358" s="11" t="n">
        <f aca="false">LN(AB358/X358)</f>
        <v>0.105845834764659</v>
      </c>
      <c r="AG358" s="11" t="n">
        <f aca="false">((AD358)^2/((AB358)^2 * AE358)) + ((Z358)^2/((X358)^2 * AA358))</f>
        <v>0.00312917585369345</v>
      </c>
      <c r="AH358" s="11" t="n">
        <f aca="false">1/AG358</f>
        <v>319.572963219588</v>
      </c>
      <c r="AI358" s="11" t="n">
        <f aca="false">AH358/6</f>
        <v>53.262160536598</v>
      </c>
      <c r="AJ358" s="11" t="n">
        <f aca="false">AI358*AF358</f>
        <v>5.63757784336549</v>
      </c>
      <c r="AK358" s="11" t="s">
        <v>392</v>
      </c>
      <c r="AL358" s="11" t="s">
        <v>513</v>
      </c>
      <c r="AM358" s="11" t="s">
        <v>390</v>
      </c>
      <c r="AN358" s="11" t="s">
        <v>58</v>
      </c>
      <c r="AO358" s="11" t="s">
        <v>59</v>
      </c>
      <c r="AP358" s="11" t="s">
        <v>108</v>
      </c>
      <c r="AQ358" s="11" t="s">
        <v>95</v>
      </c>
    </row>
    <row r="359" customFormat="false" ht="13.8" hidden="false" customHeight="false" outlineLevel="0" collapsed="false">
      <c r="A359" s="11" t="s">
        <v>511</v>
      </c>
      <c r="B359" s="1" t="n">
        <v>46</v>
      </c>
      <c r="C359" s="11" t="s">
        <v>285</v>
      </c>
      <c r="D359" s="11" t="n">
        <v>2013</v>
      </c>
      <c r="E359" s="11" t="s">
        <v>88</v>
      </c>
      <c r="F359" s="11" t="s">
        <v>46</v>
      </c>
      <c r="G359" s="1" t="n">
        <v>16.3</v>
      </c>
      <c r="H359" s="1" t="n">
        <v>895</v>
      </c>
      <c r="I359" s="11" t="n">
        <f aca="false">(G359+10) / (H359/1000)</f>
        <v>29.3854748603352</v>
      </c>
      <c r="J359" s="11" t="n">
        <v>6.8</v>
      </c>
      <c r="K359" s="11" t="s">
        <v>47</v>
      </c>
      <c r="L359" s="11" t="s">
        <v>89</v>
      </c>
      <c r="M359" s="11" t="s">
        <v>512</v>
      </c>
      <c r="N359" s="11" t="s">
        <v>77</v>
      </c>
      <c r="O359" s="11" t="s">
        <v>77</v>
      </c>
      <c r="P359" s="11" t="s">
        <v>91</v>
      </c>
      <c r="Q359" s="11" t="s">
        <v>78</v>
      </c>
      <c r="R359" s="11" t="n">
        <v>3</v>
      </c>
      <c r="S359" s="11" t="str">
        <f aca="false">IF(R359&gt;=2,"&gt; 2","&lt; 2")</f>
        <v>&gt; 2</v>
      </c>
      <c r="T359" s="1" t="n">
        <v>2011</v>
      </c>
      <c r="U359" s="29" t="n">
        <v>3</v>
      </c>
      <c r="V359" s="11" t="s">
        <v>106</v>
      </c>
      <c r="W359" s="11" t="n">
        <f aca="false">R359 *U359</f>
        <v>9</v>
      </c>
      <c r="X359" s="13" t="n">
        <v>1.49</v>
      </c>
      <c r="Y359" s="13" t="n">
        <v>0.09</v>
      </c>
      <c r="Z359" s="13" t="n">
        <f aca="false">Y359*SQRT(AA359)</f>
        <v>0.254558441227157</v>
      </c>
      <c r="AA359" s="11" t="n">
        <v>8</v>
      </c>
      <c r="AB359" s="2" t="n">
        <v>1.69</v>
      </c>
      <c r="AC359" s="2" t="n">
        <v>0.1</v>
      </c>
      <c r="AD359" s="13" t="n">
        <f aca="false">AC359*SQRT(AE359)</f>
        <v>0.282842712474619</v>
      </c>
      <c r="AE359" s="11" t="n">
        <v>8</v>
      </c>
      <c r="AF359" s="11" t="n">
        <f aca="false">LN(AB359/X359)</f>
        <v>0.125952408977614</v>
      </c>
      <c r="AG359" s="11" t="n">
        <f aca="false">((AD359)^2/((AB359)^2 * AE359)) + ((Z359)^2/((X359)^2 * AA359))</f>
        <v>0.00714976226896666</v>
      </c>
      <c r="AH359" s="11" t="n">
        <f aca="false">1/AG359</f>
        <v>139.864790237918</v>
      </c>
      <c r="AI359" s="11" t="n">
        <f aca="false">AH359/6</f>
        <v>23.3107983729863</v>
      </c>
      <c r="AJ359" s="11" t="n">
        <f aca="false">AI359*AF359</f>
        <v>2.93605121026907</v>
      </c>
      <c r="AK359" s="11" t="s">
        <v>392</v>
      </c>
      <c r="AL359" s="11" t="s">
        <v>513</v>
      </c>
      <c r="AM359" s="11" t="s">
        <v>390</v>
      </c>
      <c r="AN359" s="11" t="s">
        <v>58</v>
      </c>
      <c r="AO359" s="11" t="s">
        <v>59</v>
      </c>
      <c r="AP359" s="11" t="s">
        <v>108</v>
      </c>
      <c r="AQ359" s="11" t="s">
        <v>95</v>
      </c>
    </row>
    <row r="360" customFormat="false" ht="13.8" hidden="false" customHeight="false" outlineLevel="0" collapsed="false">
      <c r="A360" s="11" t="s">
        <v>511</v>
      </c>
      <c r="B360" s="1" t="n">
        <v>46</v>
      </c>
      <c r="C360" s="11" t="s">
        <v>285</v>
      </c>
      <c r="D360" s="11" t="n">
        <v>2013</v>
      </c>
      <c r="E360" s="11" t="s">
        <v>88</v>
      </c>
      <c r="F360" s="11" t="s">
        <v>96</v>
      </c>
      <c r="G360" s="1" t="n">
        <v>16.3</v>
      </c>
      <c r="H360" s="1" t="n">
        <v>895</v>
      </c>
      <c r="I360" s="11" t="n">
        <f aca="false">(G360+10) / (H360/1000)</f>
        <v>29.3854748603352</v>
      </c>
      <c r="J360" s="11" t="n">
        <v>6.8</v>
      </c>
      <c r="K360" s="11" t="s">
        <v>47</v>
      </c>
      <c r="L360" s="11" t="s">
        <v>89</v>
      </c>
      <c r="M360" s="11" t="s">
        <v>512</v>
      </c>
      <c r="N360" s="11" t="s">
        <v>77</v>
      </c>
      <c r="O360" s="11" t="s">
        <v>77</v>
      </c>
      <c r="P360" s="11" t="s">
        <v>91</v>
      </c>
      <c r="Q360" s="11" t="s">
        <v>78</v>
      </c>
      <c r="R360" s="11" t="n">
        <v>3</v>
      </c>
      <c r="S360" s="11" t="str">
        <f aca="false">IF(R360&gt;=2,"&gt; 2","&lt; 2")</f>
        <v>&gt; 2</v>
      </c>
      <c r="T360" s="1" t="n">
        <v>2011</v>
      </c>
      <c r="U360" s="29" t="n">
        <v>3</v>
      </c>
      <c r="V360" s="11" t="s">
        <v>106</v>
      </c>
      <c r="W360" s="11" t="n">
        <f aca="false">R360 *U360</f>
        <v>9</v>
      </c>
      <c r="X360" s="2" t="n">
        <v>1.31</v>
      </c>
      <c r="Y360" s="2" t="n">
        <v>0.0899999999999999</v>
      </c>
      <c r="Z360" s="13" t="n">
        <f aca="false">Y360*SQRT(AA360)</f>
        <v>0.254558441227157</v>
      </c>
      <c r="AA360" s="11" t="n">
        <v>8</v>
      </c>
      <c r="AB360" s="2" t="n">
        <v>1.51</v>
      </c>
      <c r="AC360" s="2" t="n">
        <v>0.15</v>
      </c>
      <c r="AD360" s="13" t="n">
        <f aca="false">AC360*SQRT(AE360)</f>
        <v>0.424264068711928</v>
      </c>
      <c r="AE360" s="11" t="n">
        <v>8</v>
      </c>
      <c r="AF360" s="11" t="n">
        <f aca="false">LN(AB360/X360)</f>
        <v>0.142082513613773</v>
      </c>
      <c r="AG360" s="11" t="n">
        <f aca="false">((AD360)^2/((AB360)^2 * AE360)) + ((Z360)^2/((X360)^2 * AA360))</f>
        <v>0.0145879929078625</v>
      </c>
      <c r="AH360" s="11" t="n">
        <f aca="false">1/AG360</f>
        <v>68.5495260599578</v>
      </c>
      <c r="AI360" s="11" t="n">
        <f aca="false">AH360/6</f>
        <v>11.424921009993</v>
      </c>
      <c r="AJ360" s="11" t="n">
        <f aca="false">AI360*AF360</f>
        <v>1.62328149493861</v>
      </c>
      <c r="AK360" s="11" t="s">
        <v>392</v>
      </c>
      <c r="AL360" s="11" t="s">
        <v>513</v>
      </c>
      <c r="AM360" s="11" t="s">
        <v>390</v>
      </c>
      <c r="AN360" s="11" t="s">
        <v>58</v>
      </c>
      <c r="AO360" s="11" t="s">
        <v>59</v>
      </c>
      <c r="AP360" s="11" t="s">
        <v>108</v>
      </c>
      <c r="AQ360" s="11" t="s">
        <v>95</v>
      </c>
    </row>
    <row r="361" customFormat="false" ht="13.8" hidden="false" customHeight="false" outlineLevel="0" collapsed="false">
      <c r="A361" s="11" t="s">
        <v>511</v>
      </c>
      <c r="B361" s="1" t="n">
        <v>46</v>
      </c>
      <c r="C361" s="11" t="s">
        <v>285</v>
      </c>
      <c r="D361" s="11" t="n">
        <v>2013</v>
      </c>
      <c r="E361" s="11" t="s">
        <v>88</v>
      </c>
      <c r="F361" s="11" t="s">
        <v>46</v>
      </c>
      <c r="G361" s="1" t="n">
        <v>16.3</v>
      </c>
      <c r="H361" s="1" t="n">
        <v>895</v>
      </c>
      <c r="I361" s="11" t="n">
        <f aca="false">(G361+10) / (H361/1000)</f>
        <v>29.3854748603352</v>
      </c>
      <c r="J361" s="11" t="n">
        <v>6.8</v>
      </c>
      <c r="K361" s="11" t="s">
        <v>47</v>
      </c>
      <c r="L361" s="11" t="s">
        <v>89</v>
      </c>
      <c r="M361" s="11" t="s">
        <v>512</v>
      </c>
      <c r="N361" s="11" t="s">
        <v>77</v>
      </c>
      <c r="O361" s="11" t="s">
        <v>77</v>
      </c>
      <c r="P361" s="11" t="s">
        <v>91</v>
      </c>
      <c r="Q361" s="11" t="s">
        <v>78</v>
      </c>
      <c r="R361" s="11" t="n">
        <v>3</v>
      </c>
      <c r="S361" s="11" t="str">
        <f aca="false">IF(R361&gt;=2,"&gt; 2","&lt; 2")</f>
        <v>&gt; 2</v>
      </c>
      <c r="T361" s="1" t="n">
        <v>2012</v>
      </c>
      <c r="U361" s="29" t="n">
        <v>3</v>
      </c>
      <c r="V361" s="11" t="s">
        <v>106</v>
      </c>
      <c r="W361" s="11" t="n">
        <f aca="false">R361 *U361</f>
        <v>9</v>
      </c>
      <c r="X361" s="13" t="n">
        <v>1.14</v>
      </c>
      <c r="Y361" s="13" t="n">
        <v>0.1</v>
      </c>
      <c r="Z361" s="13" t="n">
        <f aca="false">Y361*SQRT(AA361)</f>
        <v>0.282842712474619</v>
      </c>
      <c r="AA361" s="11" t="n">
        <v>8</v>
      </c>
      <c r="AB361" s="2" t="n">
        <v>1.44</v>
      </c>
      <c r="AC361" s="2" t="n">
        <v>0.11</v>
      </c>
      <c r="AD361" s="13" t="n">
        <f aca="false">AC361*SQRT(AE361)</f>
        <v>0.311126983722081</v>
      </c>
      <c r="AE361" s="11" t="n">
        <v>8</v>
      </c>
      <c r="AF361" s="11" t="n">
        <f aca="false">LN(AB361/X361)</f>
        <v>0.233614851181505</v>
      </c>
      <c r="AG361" s="11" t="n">
        <f aca="false">((AD361)^2/((AB361)^2 * AE361)) + ((Z361)^2/((X361)^2 * AA361))</f>
        <v>0.013529937630382</v>
      </c>
      <c r="AH361" s="11" t="n">
        <f aca="false">1/AG361</f>
        <v>73.9101707131644</v>
      </c>
      <c r="AI361" s="11" t="n">
        <f aca="false">AH361/6</f>
        <v>12.3183617855274</v>
      </c>
      <c r="AJ361" s="11" t="n">
        <f aca="false">AI361*AF361</f>
        <v>2.87775225532592</v>
      </c>
      <c r="AK361" s="11" t="s">
        <v>392</v>
      </c>
      <c r="AL361" s="11" t="s">
        <v>513</v>
      </c>
      <c r="AM361" s="11" t="s">
        <v>390</v>
      </c>
      <c r="AN361" s="11" t="s">
        <v>58</v>
      </c>
      <c r="AO361" s="11" t="s">
        <v>59</v>
      </c>
      <c r="AP361" s="11" t="s">
        <v>108</v>
      </c>
      <c r="AQ361" s="11" t="s">
        <v>95</v>
      </c>
    </row>
    <row r="362" customFormat="false" ht="13.8" hidden="false" customHeight="false" outlineLevel="0" collapsed="false">
      <c r="A362" s="11" t="s">
        <v>511</v>
      </c>
      <c r="B362" s="1" t="n">
        <v>46</v>
      </c>
      <c r="C362" s="11" t="s">
        <v>285</v>
      </c>
      <c r="D362" s="11" t="n">
        <v>2013</v>
      </c>
      <c r="E362" s="11" t="s">
        <v>88</v>
      </c>
      <c r="F362" s="11" t="s">
        <v>96</v>
      </c>
      <c r="G362" s="1" t="n">
        <v>16.3</v>
      </c>
      <c r="H362" s="1" t="n">
        <v>895</v>
      </c>
      <c r="I362" s="11" t="n">
        <f aca="false">(G362+10) / (H362/1000)</f>
        <v>29.3854748603352</v>
      </c>
      <c r="J362" s="11" t="n">
        <v>6.8</v>
      </c>
      <c r="K362" s="11" t="s">
        <v>47</v>
      </c>
      <c r="L362" s="11" t="s">
        <v>89</v>
      </c>
      <c r="M362" s="11" t="s">
        <v>512</v>
      </c>
      <c r="N362" s="11" t="s">
        <v>77</v>
      </c>
      <c r="O362" s="11" t="s">
        <v>77</v>
      </c>
      <c r="P362" s="11" t="s">
        <v>91</v>
      </c>
      <c r="Q362" s="11" t="s">
        <v>78</v>
      </c>
      <c r="R362" s="11" t="n">
        <v>3</v>
      </c>
      <c r="S362" s="11" t="str">
        <f aca="false">IF(R362&gt;=2,"&gt; 2","&lt; 2")</f>
        <v>&gt; 2</v>
      </c>
      <c r="T362" s="1" t="n">
        <v>2012</v>
      </c>
      <c r="U362" s="29" t="n">
        <v>3</v>
      </c>
      <c r="V362" s="11" t="s">
        <v>106</v>
      </c>
      <c r="W362" s="11" t="n">
        <f aca="false">R362 *U362</f>
        <v>9</v>
      </c>
      <c r="X362" s="2" t="n">
        <v>1.04</v>
      </c>
      <c r="Y362" s="2" t="n">
        <v>0.0800000000000001</v>
      </c>
      <c r="Z362" s="13" t="n">
        <f aca="false">Y362*SQRT(AA362)</f>
        <v>0.226274169979695</v>
      </c>
      <c r="AA362" s="11" t="n">
        <v>8</v>
      </c>
      <c r="AB362" s="2" t="n">
        <v>1.33</v>
      </c>
      <c r="AC362" s="2" t="n">
        <v>0.16</v>
      </c>
      <c r="AD362" s="13" t="n">
        <f aca="false">AC362*SQRT(AE362)</f>
        <v>0.45254833995939</v>
      </c>
      <c r="AE362" s="11" t="n">
        <v>8</v>
      </c>
      <c r="AF362" s="11" t="n">
        <f aca="false">LN(AB362/X362)</f>
        <v>0.245958229080381</v>
      </c>
      <c r="AG362" s="11" t="n">
        <f aca="false">((AD362)^2/((AB362)^2 * AE362)) + ((Z362)^2/((X362)^2 * AA362))</f>
        <v>0.0203894306661346</v>
      </c>
      <c r="AH362" s="11" t="n">
        <f aca="false">1/AG362</f>
        <v>49.0450182927829</v>
      </c>
      <c r="AI362" s="11" t="n">
        <f aca="false">AH362/6</f>
        <v>8.17416971546382</v>
      </c>
      <c r="AJ362" s="11" t="n">
        <f aca="false">AI362*AF362</f>
        <v>2.01050430741796</v>
      </c>
      <c r="AK362" s="11" t="s">
        <v>392</v>
      </c>
      <c r="AL362" s="11" t="s">
        <v>513</v>
      </c>
      <c r="AM362" s="11" t="s">
        <v>390</v>
      </c>
      <c r="AN362" s="11" t="s">
        <v>58</v>
      </c>
      <c r="AO362" s="11" t="s">
        <v>59</v>
      </c>
      <c r="AP362" s="11" t="s">
        <v>108</v>
      </c>
      <c r="AQ362" s="11" t="s">
        <v>95</v>
      </c>
    </row>
    <row r="363" customFormat="false" ht="13.8" hidden="false" customHeight="false" outlineLevel="0" collapsed="false">
      <c r="A363" s="11" t="s">
        <v>514</v>
      </c>
      <c r="B363" s="1" t="n">
        <v>47</v>
      </c>
      <c r="C363" s="11" t="s">
        <v>515</v>
      </c>
      <c r="D363" s="11" t="n">
        <v>2013</v>
      </c>
      <c r="E363" s="11" t="s">
        <v>334</v>
      </c>
      <c r="F363" s="11" t="s">
        <v>46</v>
      </c>
      <c r="G363" s="1" t="n">
        <v>-4.5</v>
      </c>
      <c r="H363" s="1" t="n">
        <v>295</v>
      </c>
      <c r="I363" s="11" t="n">
        <f aca="false">(G363+10) / (H363/1000)</f>
        <v>18.6440677966102</v>
      </c>
      <c r="J363" s="11" t="n">
        <v>5.3</v>
      </c>
      <c r="K363" s="11" t="s">
        <v>47</v>
      </c>
      <c r="L363" s="11" t="s">
        <v>89</v>
      </c>
      <c r="M363" s="11" t="s">
        <v>516</v>
      </c>
      <c r="N363" s="11" t="s">
        <v>77</v>
      </c>
      <c r="O363" s="11" t="s">
        <v>77</v>
      </c>
      <c r="P363" s="11" t="s">
        <v>91</v>
      </c>
      <c r="Q363" s="11" t="s">
        <v>244</v>
      </c>
      <c r="R363" s="11" t="n">
        <v>1.3</v>
      </c>
      <c r="S363" s="11" t="str">
        <f aca="false">IF(R363&gt;=2,"&gt; 2","&lt; 2")</f>
        <v>&lt; 2</v>
      </c>
      <c r="T363" s="1" t="n">
        <v>2009</v>
      </c>
      <c r="U363" s="29" t="n">
        <v>2</v>
      </c>
      <c r="V363" s="11" t="s">
        <v>106</v>
      </c>
      <c r="W363" s="11" t="n">
        <f aca="false">R363 *U363</f>
        <v>2.6</v>
      </c>
      <c r="X363" s="2" t="n">
        <v>3.88</v>
      </c>
      <c r="Y363" s="2" t="n">
        <v>0.16</v>
      </c>
      <c r="Z363" s="13" t="n">
        <f aca="false">Y363*SQRT(AA363)</f>
        <v>0.32</v>
      </c>
      <c r="AA363" s="11" t="n">
        <v>4</v>
      </c>
      <c r="AB363" s="2" t="n">
        <v>3.72</v>
      </c>
      <c r="AC363" s="2" t="n">
        <v>0.19</v>
      </c>
      <c r="AD363" s="13" t="n">
        <f aca="false">AC363*SQRT(AE363)</f>
        <v>0.38</v>
      </c>
      <c r="AE363" s="11" t="n">
        <v>4</v>
      </c>
      <c r="AF363" s="11" t="n">
        <f aca="false">LN(AB363/X363)</f>
        <v>-0.0421114853501268</v>
      </c>
      <c r="AG363" s="11" t="n">
        <f aca="false">((AD363)^2/((AB363)^2 * AE363)) + ((Z363)^2/((X363)^2 * AA363))</f>
        <v>0.00430918260648419</v>
      </c>
      <c r="AH363" s="11" t="n">
        <f aca="false">1/AG363</f>
        <v>232.062572260285</v>
      </c>
      <c r="AI363" s="11" t="n">
        <f aca="false">AH363/3</f>
        <v>77.3541907534283</v>
      </c>
      <c r="AJ363" s="11" t="n">
        <f aca="false">AI363*AF363</f>
        <v>-3.25749987068391</v>
      </c>
      <c r="AK363" s="11" t="s">
        <v>496</v>
      </c>
      <c r="AL363" s="11" t="s">
        <v>517</v>
      </c>
      <c r="AM363" s="11" t="s">
        <v>376</v>
      </c>
      <c r="AN363" s="11" t="s">
        <v>58</v>
      </c>
      <c r="AO363" s="11" t="s">
        <v>141</v>
      </c>
      <c r="AP363" s="11" t="s">
        <v>142</v>
      </c>
      <c r="AQ363" s="11" t="s">
        <v>210</v>
      </c>
    </row>
    <row r="364" customFormat="false" ht="13.8" hidden="false" customHeight="false" outlineLevel="0" collapsed="false">
      <c r="A364" s="11" t="s">
        <v>514</v>
      </c>
      <c r="B364" s="1" t="n">
        <v>47</v>
      </c>
      <c r="C364" s="11" t="s">
        <v>515</v>
      </c>
      <c r="D364" s="11" t="n">
        <v>2013</v>
      </c>
      <c r="E364" s="11" t="s">
        <v>334</v>
      </c>
      <c r="F364" s="11" t="s">
        <v>46</v>
      </c>
      <c r="G364" s="1" t="n">
        <v>-4.5</v>
      </c>
      <c r="H364" s="1" t="n">
        <v>295</v>
      </c>
      <c r="I364" s="11" t="n">
        <f aca="false">(G364+10) / (H364/1000)</f>
        <v>18.6440677966102</v>
      </c>
      <c r="J364" s="11" t="n">
        <v>5.3</v>
      </c>
      <c r="K364" s="11" t="s">
        <v>47</v>
      </c>
      <c r="L364" s="11" t="s">
        <v>89</v>
      </c>
      <c r="M364" s="11" t="s">
        <v>516</v>
      </c>
      <c r="N364" s="11" t="s">
        <v>77</v>
      </c>
      <c r="O364" s="11" t="s">
        <v>77</v>
      </c>
      <c r="P364" s="11" t="s">
        <v>91</v>
      </c>
      <c r="Q364" s="11" t="s">
        <v>244</v>
      </c>
      <c r="R364" s="11" t="n">
        <v>1.5</v>
      </c>
      <c r="S364" s="11" t="str">
        <f aca="false">IF(R364&gt;=2,"&gt; 2","&lt; 2")</f>
        <v>&lt; 2</v>
      </c>
      <c r="T364" s="1" t="n">
        <v>2010</v>
      </c>
      <c r="U364" s="29" t="n">
        <v>2</v>
      </c>
      <c r="V364" s="11" t="s">
        <v>106</v>
      </c>
      <c r="W364" s="11" t="n">
        <f aca="false">R364 *U364</f>
        <v>3</v>
      </c>
      <c r="X364" s="2" t="n">
        <v>2.67</v>
      </c>
      <c r="Y364" s="2" t="n">
        <v>0.14</v>
      </c>
      <c r="Z364" s="13" t="n">
        <f aca="false">Y364*SQRT(AA364)</f>
        <v>0.28</v>
      </c>
      <c r="AA364" s="11" t="n">
        <v>4</v>
      </c>
      <c r="AB364" s="2" t="n">
        <v>2.65</v>
      </c>
      <c r="AC364" s="2" t="n">
        <v>0.16</v>
      </c>
      <c r="AD364" s="13" t="n">
        <f aca="false">AC364*SQRT(AE364)</f>
        <v>0.32</v>
      </c>
      <c r="AE364" s="11" t="n">
        <v>4</v>
      </c>
      <c r="AF364" s="11" t="n">
        <f aca="false">LN(AB364/X364)</f>
        <v>-0.00751883241402734</v>
      </c>
      <c r="AG364" s="11" t="n">
        <f aca="false">((AD364)^2/((AB364)^2 * AE364)) + ((Z364)^2/((X364)^2 * AA364))</f>
        <v>0.00639479769172061</v>
      </c>
      <c r="AH364" s="11" t="n">
        <f aca="false">1/AG364</f>
        <v>156.377112804477</v>
      </c>
      <c r="AI364" s="11" t="n">
        <f aca="false">AH364/3</f>
        <v>52.1257042681588</v>
      </c>
      <c r="AJ364" s="11" t="n">
        <f aca="false">AI364*AF364</f>
        <v>-0.391924434855436</v>
      </c>
      <c r="AK364" s="11" t="s">
        <v>496</v>
      </c>
      <c r="AL364" s="11" t="s">
        <v>517</v>
      </c>
      <c r="AM364" s="11" t="s">
        <v>376</v>
      </c>
      <c r="AN364" s="11" t="s">
        <v>58</v>
      </c>
      <c r="AO364" s="11" t="s">
        <v>141</v>
      </c>
      <c r="AP364" s="11" t="s">
        <v>142</v>
      </c>
      <c r="AQ364" s="11" t="s">
        <v>210</v>
      </c>
    </row>
    <row r="365" customFormat="false" ht="13.8" hidden="false" customHeight="false" outlineLevel="0" collapsed="false">
      <c r="A365" s="11" t="s">
        <v>514</v>
      </c>
      <c r="B365" s="1" t="n">
        <v>47</v>
      </c>
      <c r="C365" s="11" t="s">
        <v>515</v>
      </c>
      <c r="D365" s="11" t="n">
        <v>2013</v>
      </c>
      <c r="E365" s="11" t="s">
        <v>334</v>
      </c>
      <c r="F365" s="11" t="s">
        <v>46</v>
      </c>
      <c r="G365" s="1" t="n">
        <v>-4.5</v>
      </c>
      <c r="H365" s="1" t="n">
        <v>295</v>
      </c>
      <c r="I365" s="11" t="n">
        <f aca="false">(G365+10) / (H365/1000)</f>
        <v>18.6440677966102</v>
      </c>
      <c r="J365" s="11" t="n">
        <v>5.3</v>
      </c>
      <c r="K365" s="11" t="s">
        <v>47</v>
      </c>
      <c r="L365" s="11" t="s">
        <v>89</v>
      </c>
      <c r="M365" s="11" t="s">
        <v>516</v>
      </c>
      <c r="N365" s="11" t="s">
        <v>77</v>
      </c>
      <c r="O365" s="11" t="s">
        <v>77</v>
      </c>
      <c r="P365" s="11" t="s">
        <v>91</v>
      </c>
      <c r="Q365" s="11" t="s">
        <v>244</v>
      </c>
      <c r="R365" s="11" t="n">
        <v>1.8</v>
      </c>
      <c r="S365" s="11" t="str">
        <f aca="false">IF(R365&gt;=2,"&gt; 2","&lt; 2")</f>
        <v>&lt; 2</v>
      </c>
      <c r="T365" s="1" t="n">
        <v>2011</v>
      </c>
      <c r="U365" s="29" t="n">
        <v>2</v>
      </c>
      <c r="V365" s="11" t="s">
        <v>106</v>
      </c>
      <c r="W365" s="11" t="n">
        <f aca="false">R365 *U365</f>
        <v>3.6</v>
      </c>
      <c r="X365" s="2" t="n">
        <v>3.36</v>
      </c>
      <c r="Y365" s="2" t="n">
        <v>0.24</v>
      </c>
      <c r="Z365" s="13" t="n">
        <f aca="false">Y365*SQRT(AA365)</f>
        <v>0.48</v>
      </c>
      <c r="AA365" s="11" t="n">
        <v>4</v>
      </c>
      <c r="AB365" s="2" t="n">
        <v>3.34</v>
      </c>
      <c r="AC365" s="2" t="n">
        <v>0.26</v>
      </c>
      <c r="AD365" s="13" t="n">
        <f aca="false">AC365*SQRT(AE365)</f>
        <v>0.52</v>
      </c>
      <c r="AE365" s="11" t="n">
        <v>4</v>
      </c>
      <c r="AF365" s="11" t="n">
        <f aca="false">LN(AB365/X365)</f>
        <v>-0.0059701669865038</v>
      </c>
      <c r="AG365" s="11" t="n">
        <f aca="false">((AD365)^2/((AB365)^2 * AE365)) + ((Z365)^2/((X365)^2 * AA365))</f>
        <v>0.0111617776301241</v>
      </c>
      <c r="AH365" s="11" t="n">
        <f aca="false">1/AG365</f>
        <v>89.5914641142051</v>
      </c>
      <c r="AI365" s="11" t="n">
        <f aca="false">AH365/3</f>
        <v>29.8638213714017</v>
      </c>
      <c r="AJ365" s="11" t="n">
        <f aca="false">AI365*AF365</f>
        <v>-0.178292000442389</v>
      </c>
      <c r="AK365" s="11" t="s">
        <v>496</v>
      </c>
      <c r="AL365" s="11" t="s">
        <v>517</v>
      </c>
      <c r="AM365" s="11" t="s">
        <v>376</v>
      </c>
      <c r="AN365" s="11" t="s">
        <v>58</v>
      </c>
      <c r="AO365" s="11" t="s">
        <v>141</v>
      </c>
      <c r="AP365" s="11" t="s">
        <v>142</v>
      </c>
      <c r="AQ365" s="11" t="s">
        <v>210</v>
      </c>
    </row>
    <row r="366" customFormat="false" ht="13.8" hidden="false" customHeight="false" outlineLevel="0" collapsed="false">
      <c r="A366" s="11" t="s">
        <v>518</v>
      </c>
      <c r="B366" s="1" t="n">
        <v>48</v>
      </c>
      <c r="C366" s="11" t="s">
        <v>481</v>
      </c>
      <c r="D366" s="11" t="n">
        <v>2005</v>
      </c>
      <c r="E366" s="11" t="s">
        <v>519</v>
      </c>
      <c r="F366" s="11" t="s">
        <v>46</v>
      </c>
      <c r="G366" s="1" t="n">
        <v>16</v>
      </c>
      <c r="H366" s="1" t="n">
        <v>967.2</v>
      </c>
      <c r="I366" s="11" t="n">
        <f aca="false">(G366+10) / (H366/1000)</f>
        <v>26.8817204301075</v>
      </c>
      <c r="J366" s="11" t="n">
        <v>6.8</v>
      </c>
      <c r="K366" s="11" t="s">
        <v>47</v>
      </c>
      <c r="L366" s="11" t="s">
        <v>89</v>
      </c>
      <c r="M366" s="11" t="s">
        <v>520</v>
      </c>
      <c r="N366" s="11" t="s">
        <v>77</v>
      </c>
      <c r="O366" s="11" t="s">
        <v>77</v>
      </c>
      <c r="P366" s="11" t="s">
        <v>91</v>
      </c>
      <c r="Q366" s="11" t="s">
        <v>78</v>
      </c>
      <c r="R366" s="11" t="n">
        <v>2</v>
      </c>
      <c r="S366" s="11" t="str">
        <f aca="false">IF(R366&gt;=2,"&gt; 2","&lt; 2")</f>
        <v>&gt; 2</v>
      </c>
      <c r="T366" s="1" t="n">
        <v>2000</v>
      </c>
      <c r="U366" s="29" t="n">
        <v>3</v>
      </c>
      <c r="V366" s="11" t="s">
        <v>106</v>
      </c>
      <c r="W366" s="11" t="n">
        <f aca="false">R366 *U366</f>
        <v>6</v>
      </c>
      <c r="X366" s="13" t="n">
        <v>1.83</v>
      </c>
      <c r="Y366" s="13" t="n">
        <v>0.12</v>
      </c>
      <c r="Z366" s="13" t="n">
        <f aca="false">Y366*SQRT(AA366)</f>
        <v>0.293938769133981</v>
      </c>
      <c r="AA366" s="11" t="n">
        <v>6</v>
      </c>
      <c r="AB366" s="2" t="n">
        <v>1.86</v>
      </c>
      <c r="AC366" s="2" t="n">
        <v>0.0799999999999999</v>
      </c>
      <c r="AD366" s="13" t="n">
        <f aca="false">AC366*SQRT(AE366)</f>
        <v>0.195959179422654</v>
      </c>
      <c r="AE366" s="11" t="n">
        <v>6</v>
      </c>
      <c r="AF366" s="11" t="n">
        <f aca="false">LN(AB366/X366)</f>
        <v>0.0162605208717803</v>
      </c>
      <c r="AG366" s="11" t="n">
        <f aca="false">((AD366)^2/((AB366)^2 * AE366)) + ((Z366)^2/((X366)^2 * AA366))</f>
        <v>0.00614984422331478</v>
      </c>
      <c r="AH366" s="11" t="n">
        <f aca="false">1/AG366</f>
        <v>162.605744745352</v>
      </c>
      <c r="AI366" s="11" t="n">
        <f aca="false">AH366/6</f>
        <v>27.1009574575586</v>
      </c>
      <c r="AJ366" s="11" t="n">
        <f aca="false">AI366*AF366</f>
        <v>0.440675684383862</v>
      </c>
      <c r="AK366" s="11" t="s">
        <v>392</v>
      </c>
      <c r="AL366" s="11" t="s">
        <v>521</v>
      </c>
      <c r="AM366" s="11" t="s">
        <v>376</v>
      </c>
      <c r="AN366" s="11" t="s">
        <v>58</v>
      </c>
      <c r="AO366" s="11" t="s">
        <v>59</v>
      </c>
      <c r="AP366" s="11" t="s">
        <v>522</v>
      </c>
      <c r="AQ366" s="11" t="s">
        <v>95</v>
      </c>
    </row>
    <row r="367" customFormat="false" ht="13.8" hidden="false" customHeight="false" outlineLevel="0" collapsed="false">
      <c r="A367" s="11" t="s">
        <v>518</v>
      </c>
      <c r="B367" s="1" t="n">
        <v>48</v>
      </c>
      <c r="C367" s="11" t="s">
        <v>481</v>
      </c>
      <c r="D367" s="11" t="n">
        <v>2005</v>
      </c>
      <c r="E367" s="11" t="s">
        <v>519</v>
      </c>
      <c r="F367" s="11" t="s">
        <v>96</v>
      </c>
      <c r="G367" s="1" t="n">
        <v>16</v>
      </c>
      <c r="H367" s="1" t="n">
        <v>967.2</v>
      </c>
      <c r="I367" s="11" t="n">
        <f aca="false">(G367+10) / (H367/1000)</f>
        <v>26.8817204301075</v>
      </c>
      <c r="J367" s="11" t="n">
        <v>6.8</v>
      </c>
      <c r="K367" s="11" t="s">
        <v>47</v>
      </c>
      <c r="L367" s="11" t="s">
        <v>89</v>
      </c>
      <c r="M367" s="11" t="s">
        <v>520</v>
      </c>
      <c r="N367" s="11" t="s">
        <v>77</v>
      </c>
      <c r="O367" s="11" t="s">
        <v>77</v>
      </c>
      <c r="P367" s="11" t="s">
        <v>91</v>
      </c>
      <c r="Q367" s="11" t="s">
        <v>78</v>
      </c>
      <c r="R367" s="11" t="n">
        <v>3.5</v>
      </c>
      <c r="S367" s="11" t="str">
        <f aca="false">IF(R367&gt;=2,"&gt; 2","&lt; 2")</f>
        <v>&gt; 2</v>
      </c>
      <c r="T367" s="1" t="n">
        <v>2000</v>
      </c>
      <c r="U367" s="29" t="n">
        <v>3</v>
      </c>
      <c r="V367" s="11" t="s">
        <v>106</v>
      </c>
      <c r="W367" s="11" t="n">
        <f aca="false">R367 *U367</f>
        <v>10.5</v>
      </c>
      <c r="X367" s="2" t="n">
        <v>1.85</v>
      </c>
      <c r="Y367" s="2" t="n">
        <v>0.0699999999999998</v>
      </c>
      <c r="Z367" s="13" t="n">
        <f aca="false">Y367*SQRT(AA367)</f>
        <v>0.171464281994822</v>
      </c>
      <c r="AA367" s="11" t="n">
        <v>6</v>
      </c>
      <c r="AB367" s="2" t="n">
        <v>2.03</v>
      </c>
      <c r="AC367" s="2" t="n">
        <v>0.0900000000000003</v>
      </c>
      <c r="AD367" s="13" t="n">
        <f aca="false">AC367*SQRT(AE367)</f>
        <v>0.220454076850487</v>
      </c>
      <c r="AE367" s="11" t="n">
        <v>6</v>
      </c>
      <c r="AF367" s="11" t="n">
        <f aca="false">LN(AB367/X367)</f>
        <v>0.0928501539634624</v>
      </c>
      <c r="AG367" s="11" t="n">
        <f aca="false">((AD367)^2/((AB367)^2 * AE367)) + ((Z367)^2/((X367)^2 * AA367))</f>
        <v>0.00339729201325298</v>
      </c>
      <c r="AH367" s="11" t="n">
        <f aca="false">1/AG367</f>
        <v>294.352088692687</v>
      </c>
      <c r="AI367" s="11" t="n">
        <f aca="false">AH367/6</f>
        <v>49.0586814487812</v>
      </c>
      <c r="AJ367" s="11" t="n">
        <f aca="false">AI367*AF367</f>
        <v>4.55510612576379</v>
      </c>
      <c r="AK367" s="11" t="s">
        <v>392</v>
      </c>
      <c r="AL367" s="11" t="s">
        <v>521</v>
      </c>
      <c r="AM367" s="11" t="s">
        <v>376</v>
      </c>
      <c r="AN367" s="11" t="s">
        <v>58</v>
      </c>
      <c r="AO367" s="11" t="s">
        <v>59</v>
      </c>
      <c r="AP367" s="11" t="s">
        <v>522</v>
      </c>
      <c r="AQ367" s="11" t="s">
        <v>95</v>
      </c>
    </row>
    <row r="368" customFormat="false" ht="13.8" hidden="false" customHeight="false" outlineLevel="0" collapsed="false">
      <c r="A368" s="11" t="s">
        <v>518</v>
      </c>
      <c r="B368" s="1" t="n">
        <v>48</v>
      </c>
      <c r="C368" s="11" t="s">
        <v>481</v>
      </c>
      <c r="D368" s="11" t="n">
        <v>2005</v>
      </c>
      <c r="E368" s="11" t="s">
        <v>519</v>
      </c>
      <c r="F368" s="11" t="s">
        <v>46</v>
      </c>
      <c r="G368" s="1" t="n">
        <v>16</v>
      </c>
      <c r="H368" s="1" t="n">
        <v>967.2</v>
      </c>
      <c r="I368" s="11" t="n">
        <f aca="false">(G368+10) / (H368/1000)</f>
        <v>26.8817204301075</v>
      </c>
      <c r="J368" s="11" t="n">
        <v>6.8</v>
      </c>
      <c r="K368" s="11" t="s">
        <v>47</v>
      </c>
      <c r="L368" s="11" t="s">
        <v>89</v>
      </c>
      <c r="M368" s="11" t="s">
        <v>520</v>
      </c>
      <c r="N368" s="11" t="s">
        <v>77</v>
      </c>
      <c r="O368" s="11" t="s">
        <v>77</v>
      </c>
      <c r="P368" s="11" t="s">
        <v>91</v>
      </c>
      <c r="Q368" s="11" t="s">
        <v>78</v>
      </c>
      <c r="R368" s="11" t="n">
        <v>1.8</v>
      </c>
      <c r="S368" s="11" t="str">
        <f aca="false">IF(R368&gt;=2,"&gt; 2","&lt; 2")</f>
        <v>&lt; 2</v>
      </c>
      <c r="T368" s="1" t="n">
        <v>2001</v>
      </c>
      <c r="U368" s="29" t="n">
        <v>3</v>
      </c>
      <c r="V368" s="11" t="s">
        <v>106</v>
      </c>
      <c r="W368" s="11" t="n">
        <f aca="false">R368 *U368</f>
        <v>5.4</v>
      </c>
      <c r="X368" s="13" t="n">
        <v>1.78</v>
      </c>
      <c r="Y368" s="13" t="n">
        <v>0.11</v>
      </c>
      <c r="Z368" s="13" t="n">
        <f aca="false">Y368*SQRT(AA368)</f>
        <v>0.26944387170615</v>
      </c>
      <c r="AA368" s="11" t="n">
        <v>6</v>
      </c>
      <c r="AB368" s="2" t="n">
        <v>2.06</v>
      </c>
      <c r="AC368" s="2" t="n">
        <v>0.12</v>
      </c>
      <c r="AD368" s="13" t="n">
        <f aca="false">AC368*SQRT(AE368)</f>
        <v>0.293938769133982</v>
      </c>
      <c r="AE368" s="11" t="n">
        <v>6</v>
      </c>
      <c r="AF368" s="11" t="n">
        <f aca="false">LN(AB368/X368)</f>
        <v>0.146092618497496</v>
      </c>
      <c r="AG368" s="11" t="n">
        <f aca="false">((AD368)^2/((AB368)^2 * AE368)) + ((Z368)^2/((X368)^2 * AA368))</f>
        <v>0.0072123075251224</v>
      </c>
      <c r="AH368" s="11" t="n">
        <f aca="false">1/AG368</f>
        <v>138.651880347133</v>
      </c>
      <c r="AI368" s="11" t="n">
        <f aca="false">AH368/6</f>
        <v>23.1086467245222</v>
      </c>
      <c r="AJ368" s="11" t="n">
        <f aca="false">AI368*AF368</f>
        <v>3.37600270991903</v>
      </c>
      <c r="AK368" s="11" t="s">
        <v>392</v>
      </c>
      <c r="AL368" s="11" t="s">
        <v>521</v>
      </c>
      <c r="AM368" s="11" t="s">
        <v>376</v>
      </c>
      <c r="AN368" s="11" t="s">
        <v>58</v>
      </c>
      <c r="AO368" s="11" t="s">
        <v>59</v>
      </c>
      <c r="AP368" s="11" t="s">
        <v>522</v>
      </c>
      <c r="AQ368" s="11" t="s">
        <v>95</v>
      </c>
    </row>
    <row r="369" customFormat="false" ht="13.8" hidden="false" customHeight="false" outlineLevel="0" collapsed="false">
      <c r="A369" s="11" t="s">
        <v>518</v>
      </c>
      <c r="B369" s="1" t="n">
        <v>48</v>
      </c>
      <c r="C369" s="11" t="s">
        <v>481</v>
      </c>
      <c r="D369" s="11" t="n">
        <v>2005</v>
      </c>
      <c r="E369" s="11" t="s">
        <v>519</v>
      </c>
      <c r="F369" s="11" t="s">
        <v>96</v>
      </c>
      <c r="G369" s="1" t="n">
        <v>16</v>
      </c>
      <c r="H369" s="1" t="n">
        <v>967.2</v>
      </c>
      <c r="I369" s="11" t="n">
        <f aca="false">(G369+10) / (H369/1000)</f>
        <v>26.8817204301075</v>
      </c>
      <c r="J369" s="11" t="n">
        <v>6.8</v>
      </c>
      <c r="K369" s="11" t="s">
        <v>47</v>
      </c>
      <c r="L369" s="11" t="s">
        <v>89</v>
      </c>
      <c r="M369" s="11" t="s">
        <v>520</v>
      </c>
      <c r="N369" s="11" t="s">
        <v>77</v>
      </c>
      <c r="O369" s="11" t="s">
        <v>77</v>
      </c>
      <c r="P369" s="11" t="s">
        <v>91</v>
      </c>
      <c r="Q369" s="11" t="s">
        <v>78</v>
      </c>
      <c r="R369" s="11" t="n">
        <v>3.2</v>
      </c>
      <c r="S369" s="11" t="str">
        <f aca="false">IF(R369&gt;=2,"&gt; 2","&lt; 2")</f>
        <v>&gt; 2</v>
      </c>
      <c r="T369" s="1" t="n">
        <v>2001</v>
      </c>
      <c r="U369" s="29" t="n">
        <v>3</v>
      </c>
      <c r="V369" s="11" t="s">
        <v>106</v>
      </c>
      <c r="W369" s="11" t="n">
        <f aca="false">R369 *U369</f>
        <v>9.6</v>
      </c>
      <c r="X369" s="2" t="n">
        <v>1.77</v>
      </c>
      <c r="Y369" s="2" t="n">
        <v>0.0800000000000001</v>
      </c>
      <c r="Z369" s="13" t="n">
        <f aca="false">Y369*SQRT(AA369)</f>
        <v>0.195959179422654</v>
      </c>
      <c r="AA369" s="11" t="n">
        <v>6</v>
      </c>
      <c r="AB369" s="2" t="n">
        <v>2.01</v>
      </c>
      <c r="AC369" s="2" t="n">
        <v>0.0800000000000001</v>
      </c>
      <c r="AD369" s="13" t="n">
        <f aca="false">AC369*SQRT(AE369)</f>
        <v>0.195959179422654</v>
      </c>
      <c r="AE369" s="11" t="n">
        <v>6</v>
      </c>
      <c r="AF369" s="11" t="n">
        <f aca="false">LN(AB369/X369)</f>
        <v>0.127155175485246</v>
      </c>
      <c r="AG369" s="11" t="n">
        <f aca="false">((AD369)^2/((AB369)^2 * AE369)) + ((Z369)^2/((X369)^2 * AA369))</f>
        <v>0.00362695491629196</v>
      </c>
      <c r="AH369" s="11" t="n">
        <f aca="false">1/AG369</f>
        <v>275.713380254077</v>
      </c>
      <c r="AI369" s="11" t="n">
        <f aca="false">AH369/6</f>
        <v>45.9522300423462</v>
      </c>
      <c r="AJ369" s="11" t="n">
        <f aca="false">AI369*AF369</f>
        <v>5.84306387497292</v>
      </c>
      <c r="AK369" s="11" t="s">
        <v>392</v>
      </c>
      <c r="AL369" s="11" t="s">
        <v>521</v>
      </c>
      <c r="AM369" s="11" t="s">
        <v>376</v>
      </c>
      <c r="AN369" s="11" t="s">
        <v>58</v>
      </c>
      <c r="AO369" s="11" t="s">
        <v>59</v>
      </c>
      <c r="AP369" s="11" t="s">
        <v>522</v>
      </c>
      <c r="AQ369" s="11" t="s">
        <v>95</v>
      </c>
    </row>
    <row r="370" customFormat="false" ht="13.8" hidden="false" customHeight="false" outlineLevel="0" collapsed="false">
      <c r="A370" s="11" t="s">
        <v>518</v>
      </c>
      <c r="B370" s="1" t="n">
        <v>48</v>
      </c>
      <c r="C370" s="11" t="s">
        <v>481</v>
      </c>
      <c r="D370" s="11" t="n">
        <v>2005</v>
      </c>
      <c r="E370" s="11" t="s">
        <v>519</v>
      </c>
      <c r="F370" s="11" t="s">
        <v>46</v>
      </c>
      <c r="G370" s="1" t="n">
        <v>16</v>
      </c>
      <c r="H370" s="1" t="n">
        <v>967.2</v>
      </c>
      <c r="I370" s="11" t="n">
        <f aca="false">(G370+10) / (H370/1000)</f>
        <v>26.8817204301075</v>
      </c>
      <c r="J370" s="11" t="n">
        <v>6.8</v>
      </c>
      <c r="K370" s="11" t="s">
        <v>47</v>
      </c>
      <c r="L370" s="11" t="s">
        <v>89</v>
      </c>
      <c r="M370" s="11" t="s">
        <v>520</v>
      </c>
      <c r="N370" s="11" t="s">
        <v>77</v>
      </c>
      <c r="O370" s="11" t="s">
        <v>77</v>
      </c>
      <c r="P370" s="11" t="s">
        <v>91</v>
      </c>
      <c r="Q370" s="11" t="s">
        <v>78</v>
      </c>
      <c r="R370" s="11" t="n">
        <v>1.3</v>
      </c>
      <c r="S370" s="11" t="str">
        <f aca="false">IF(R370&gt;=2,"&gt; 2","&lt; 2")</f>
        <v>&lt; 2</v>
      </c>
      <c r="T370" s="1" t="n">
        <v>2002</v>
      </c>
      <c r="U370" s="29" t="n">
        <v>3</v>
      </c>
      <c r="V370" s="11" t="s">
        <v>106</v>
      </c>
      <c r="W370" s="11" t="n">
        <f aca="false">R370 *U370</f>
        <v>3.9</v>
      </c>
      <c r="X370" s="13" t="n">
        <v>2.27</v>
      </c>
      <c r="Y370" s="13" t="n">
        <v>0.14</v>
      </c>
      <c r="Z370" s="13" t="n">
        <f aca="false">Y370*SQRT(AA370)</f>
        <v>0.342928563989645</v>
      </c>
      <c r="AA370" s="11" t="n">
        <v>6</v>
      </c>
      <c r="AB370" s="2" t="n">
        <v>2.36</v>
      </c>
      <c r="AC370" s="2" t="n">
        <v>0.1</v>
      </c>
      <c r="AD370" s="13" t="n">
        <f aca="false">AC370*SQRT(AE370)</f>
        <v>0.244948974278318</v>
      </c>
      <c r="AE370" s="11" t="n">
        <v>6</v>
      </c>
      <c r="AF370" s="11" t="n">
        <f aca="false">LN(AB370/X370)</f>
        <v>0.0388817875442073</v>
      </c>
      <c r="AG370" s="11" t="n">
        <f aca="false">((AD370)^2/((AB370)^2 * AE370)) + ((Z370)^2/((X370)^2 * AA370))</f>
        <v>0.00559914443717051</v>
      </c>
      <c r="AH370" s="11" t="n">
        <f aca="false">1/AG370</f>
        <v>178.598714718162</v>
      </c>
      <c r="AI370" s="11" t="n">
        <f aca="false">AH370/6</f>
        <v>29.766452453027</v>
      </c>
      <c r="AJ370" s="11" t="n">
        <f aca="false">AI370*AF370</f>
        <v>1.15737288022334</v>
      </c>
      <c r="AK370" s="11" t="s">
        <v>392</v>
      </c>
      <c r="AL370" s="11" t="s">
        <v>521</v>
      </c>
      <c r="AM370" s="11" t="s">
        <v>376</v>
      </c>
      <c r="AN370" s="11" t="s">
        <v>58</v>
      </c>
      <c r="AO370" s="11" t="s">
        <v>59</v>
      </c>
      <c r="AP370" s="11" t="s">
        <v>522</v>
      </c>
      <c r="AQ370" s="11" t="s">
        <v>95</v>
      </c>
    </row>
    <row r="371" customFormat="false" ht="13.8" hidden="false" customHeight="false" outlineLevel="0" collapsed="false">
      <c r="A371" s="11" t="s">
        <v>518</v>
      </c>
      <c r="B371" s="1" t="n">
        <v>48</v>
      </c>
      <c r="C371" s="11" t="s">
        <v>481</v>
      </c>
      <c r="D371" s="11" t="n">
        <v>2005</v>
      </c>
      <c r="E371" s="11" t="s">
        <v>519</v>
      </c>
      <c r="F371" s="11" t="s">
        <v>96</v>
      </c>
      <c r="G371" s="1" t="n">
        <v>16</v>
      </c>
      <c r="H371" s="1" t="n">
        <v>967.2</v>
      </c>
      <c r="I371" s="11" t="n">
        <f aca="false">(G371+10) / (H371/1000)</f>
        <v>26.8817204301075</v>
      </c>
      <c r="J371" s="11" t="n">
        <v>6.8</v>
      </c>
      <c r="K371" s="11" t="s">
        <v>47</v>
      </c>
      <c r="L371" s="11" t="s">
        <v>89</v>
      </c>
      <c r="M371" s="11" t="s">
        <v>520</v>
      </c>
      <c r="N371" s="11" t="s">
        <v>77</v>
      </c>
      <c r="O371" s="11" t="s">
        <v>77</v>
      </c>
      <c r="P371" s="11" t="s">
        <v>91</v>
      </c>
      <c r="Q371" s="11" t="s">
        <v>78</v>
      </c>
      <c r="R371" s="11" t="n">
        <v>2.6</v>
      </c>
      <c r="S371" s="11" t="str">
        <f aca="false">IF(R371&gt;=2,"&gt; 2","&lt; 2")</f>
        <v>&gt; 2</v>
      </c>
      <c r="T371" s="1" t="n">
        <v>2002</v>
      </c>
      <c r="U371" s="29" t="n">
        <v>3</v>
      </c>
      <c r="V371" s="11" t="s">
        <v>106</v>
      </c>
      <c r="W371" s="11" t="n">
        <f aca="false">R371 *U371</f>
        <v>7.8</v>
      </c>
      <c r="X371" s="2" t="n">
        <v>2.17</v>
      </c>
      <c r="Y371" s="2" t="n">
        <v>0.12</v>
      </c>
      <c r="Z371" s="13" t="n">
        <f aca="false">Y371*SQRT(AA371)</f>
        <v>0.293938769133982</v>
      </c>
      <c r="AA371" s="11" t="n">
        <v>6</v>
      </c>
      <c r="AB371" s="2" t="n">
        <v>2.48</v>
      </c>
      <c r="AC371" s="2" t="n">
        <v>0.15</v>
      </c>
      <c r="AD371" s="13" t="n">
        <f aca="false">AC371*SQRT(AE371)</f>
        <v>0.367423461417476</v>
      </c>
      <c r="AE371" s="11" t="n">
        <v>6</v>
      </c>
      <c r="AF371" s="11" t="n">
        <f aca="false">LN(AB371/X371)</f>
        <v>0.133531392624523</v>
      </c>
      <c r="AG371" s="11" t="n">
        <f aca="false">((AD371)^2/((AB371)^2 * AE371)) + ((Z371)^2/((X371)^2 * AA371))</f>
        <v>0.00671633767971288</v>
      </c>
      <c r="AH371" s="11" t="n">
        <f aca="false">1/AG371</f>
        <v>148.890667457142</v>
      </c>
      <c r="AI371" s="11" t="n">
        <f aca="false">AH371/6</f>
        <v>24.8151112428569</v>
      </c>
      <c r="AJ371" s="11" t="n">
        <f aca="false">AI371*AF371</f>
        <v>3.31359636239114</v>
      </c>
      <c r="AK371" s="11" t="s">
        <v>392</v>
      </c>
      <c r="AL371" s="11" t="s">
        <v>521</v>
      </c>
      <c r="AM371" s="11" t="s">
        <v>376</v>
      </c>
      <c r="AN371" s="11" t="s">
        <v>58</v>
      </c>
      <c r="AO371" s="11" t="s">
        <v>59</v>
      </c>
      <c r="AP371" s="11" t="s">
        <v>522</v>
      </c>
      <c r="AQ371" s="11" t="s">
        <v>95</v>
      </c>
    </row>
    <row r="372" customFormat="false" ht="13.8" hidden="false" customHeight="false" outlineLevel="0" collapsed="false">
      <c r="A372" s="11" t="s">
        <v>518</v>
      </c>
      <c r="B372" s="1" t="n">
        <v>48</v>
      </c>
      <c r="C372" s="11" t="s">
        <v>481</v>
      </c>
      <c r="D372" s="11" t="n">
        <v>2005</v>
      </c>
      <c r="E372" s="11" t="s">
        <v>519</v>
      </c>
      <c r="F372" s="11" t="s">
        <v>46</v>
      </c>
      <c r="G372" s="1" t="n">
        <v>16</v>
      </c>
      <c r="H372" s="1" t="n">
        <v>967.2</v>
      </c>
      <c r="I372" s="11" t="n">
        <f aca="false">(G372+10) / (H372/1000)</f>
        <v>26.8817204301075</v>
      </c>
      <c r="J372" s="11" t="n">
        <v>6.8</v>
      </c>
      <c r="K372" s="11" t="s">
        <v>47</v>
      </c>
      <c r="L372" s="11" t="s">
        <v>89</v>
      </c>
      <c r="M372" s="11" t="s">
        <v>520</v>
      </c>
      <c r="N372" s="11" t="s">
        <v>77</v>
      </c>
      <c r="O372" s="11" t="s">
        <v>77</v>
      </c>
      <c r="P372" s="11" t="s">
        <v>91</v>
      </c>
      <c r="Q372" s="11" t="s">
        <v>78</v>
      </c>
      <c r="R372" s="11" t="n">
        <v>1.3</v>
      </c>
      <c r="S372" s="11" t="str">
        <f aca="false">IF(R372&gt;=2,"&gt; 2","&lt; 2")</f>
        <v>&lt; 2</v>
      </c>
      <c r="T372" s="1" t="n">
        <v>2002</v>
      </c>
      <c r="U372" s="29" t="n">
        <v>3</v>
      </c>
      <c r="V372" s="11" t="s">
        <v>106</v>
      </c>
      <c r="W372" s="11" t="n">
        <f aca="false">R372 *U372</f>
        <v>3.9</v>
      </c>
      <c r="X372" s="13" t="n">
        <v>1.44</v>
      </c>
      <c r="Y372" s="13" t="n">
        <v>0.1</v>
      </c>
      <c r="Z372" s="13" t="n">
        <f aca="false">Y372*SQRT(AA372)</f>
        <v>0.244948974278318</v>
      </c>
      <c r="AA372" s="11" t="n">
        <v>6</v>
      </c>
      <c r="AB372" s="2" t="n">
        <v>1.57</v>
      </c>
      <c r="AC372" s="2" t="n">
        <v>0.19</v>
      </c>
      <c r="AD372" s="13" t="n">
        <f aca="false">AC372*SQRT(AE372)</f>
        <v>0.465403051128804</v>
      </c>
      <c r="AE372" s="11" t="n">
        <v>6</v>
      </c>
      <c r="AF372" s="11" t="n">
        <f aca="false">LN(AB372/X372)</f>
        <v>0.0864325057723075</v>
      </c>
      <c r="AG372" s="11" t="n">
        <f aca="false">((AD372)^2/((AB372)^2 * AE372)) + ((Z372)^2/((X372)^2 * AA372))</f>
        <v>0.0194681554331456</v>
      </c>
      <c r="AH372" s="11" t="n">
        <f aca="false">1/AG372</f>
        <v>51.365934663612</v>
      </c>
      <c r="AI372" s="11" t="n">
        <f aca="false">AH372/2</f>
        <v>25.682967331806</v>
      </c>
      <c r="AJ372" s="11" t="n">
        <f aca="false">AI372*AF372</f>
        <v>2.21984322215631</v>
      </c>
      <c r="AK372" s="11" t="s">
        <v>392</v>
      </c>
      <c r="AL372" s="11" t="s">
        <v>521</v>
      </c>
      <c r="AM372" s="11" t="s">
        <v>390</v>
      </c>
      <c r="AN372" s="11" t="s">
        <v>58</v>
      </c>
      <c r="AO372" s="11" t="s">
        <v>59</v>
      </c>
      <c r="AP372" s="11" t="s">
        <v>522</v>
      </c>
      <c r="AQ372" s="11" t="s">
        <v>95</v>
      </c>
    </row>
    <row r="373" customFormat="false" ht="13.8" hidden="false" customHeight="false" outlineLevel="0" collapsed="false">
      <c r="A373" s="11" t="s">
        <v>518</v>
      </c>
      <c r="B373" s="1" t="n">
        <v>48</v>
      </c>
      <c r="C373" s="11" t="s">
        <v>481</v>
      </c>
      <c r="D373" s="11" t="n">
        <v>2005</v>
      </c>
      <c r="E373" s="11" t="s">
        <v>519</v>
      </c>
      <c r="F373" s="11" t="s">
        <v>96</v>
      </c>
      <c r="G373" s="1" t="n">
        <v>16</v>
      </c>
      <c r="H373" s="1" t="n">
        <v>967.2</v>
      </c>
      <c r="I373" s="11" t="n">
        <f aca="false">(G373+10) / (H373/1000)</f>
        <v>26.8817204301075</v>
      </c>
      <c r="J373" s="11" t="n">
        <v>6.8</v>
      </c>
      <c r="K373" s="11" t="s">
        <v>47</v>
      </c>
      <c r="L373" s="11" t="s">
        <v>89</v>
      </c>
      <c r="M373" s="11" t="s">
        <v>520</v>
      </c>
      <c r="N373" s="11" t="s">
        <v>77</v>
      </c>
      <c r="O373" s="11" t="s">
        <v>77</v>
      </c>
      <c r="P373" s="11" t="s">
        <v>91</v>
      </c>
      <c r="Q373" s="11" t="s">
        <v>78</v>
      </c>
      <c r="R373" s="11" t="n">
        <v>2.6</v>
      </c>
      <c r="S373" s="11" t="str">
        <f aca="false">IF(R373&gt;=2,"&gt; 2","&lt; 2")</f>
        <v>&gt; 2</v>
      </c>
      <c r="T373" s="1" t="n">
        <v>2002</v>
      </c>
      <c r="U373" s="29" t="n">
        <v>3</v>
      </c>
      <c r="V373" s="11" t="s">
        <v>106</v>
      </c>
      <c r="W373" s="11" t="n">
        <f aca="false">R373 *U373</f>
        <v>7.8</v>
      </c>
      <c r="X373" s="2" t="n">
        <v>1.35</v>
      </c>
      <c r="Y373" s="2" t="n">
        <v>0.17</v>
      </c>
      <c r="Z373" s="13" t="n">
        <f aca="false">Y373*SQRT(AA373)</f>
        <v>0.41641325627314</v>
      </c>
      <c r="AA373" s="11" t="n">
        <v>6</v>
      </c>
      <c r="AB373" s="2" t="n">
        <v>1.42</v>
      </c>
      <c r="AC373" s="2" t="n">
        <v>0.13</v>
      </c>
      <c r="AD373" s="13" t="n">
        <f aca="false">AC373*SQRT(AE373)</f>
        <v>0.318433666561813</v>
      </c>
      <c r="AE373" s="11" t="n">
        <v>6</v>
      </c>
      <c r="AF373" s="11" t="n">
        <f aca="false">LN(AB373/X373)</f>
        <v>0.0505522791628312</v>
      </c>
      <c r="AG373" s="11" t="n">
        <f aca="false">((AD373)^2/((AB373)^2 * AE373)) + ((Z373)^2/((X373)^2 * AA373))</f>
        <v>0.0242386123771357</v>
      </c>
      <c r="AH373" s="11" t="n">
        <f aca="false">1/AG373</f>
        <v>41.2564871470654</v>
      </c>
      <c r="AI373" s="11" t="n">
        <f aca="false">AH373/2</f>
        <v>20.6282435735327</v>
      </c>
      <c r="AJ373" s="11" t="n">
        <f aca="false">AI373*AF373</f>
        <v>1.0428047277681</v>
      </c>
      <c r="AK373" s="11" t="s">
        <v>392</v>
      </c>
      <c r="AL373" s="11" t="s">
        <v>521</v>
      </c>
      <c r="AM373" s="11" t="s">
        <v>390</v>
      </c>
      <c r="AN373" s="11" t="s">
        <v>58</v>
      </c>
      <c r="AO373" s="11" t="s">
        <v>59</v>
      </c>
      <c r="AP373" s="11" t="s">
        <v>522</v>
      </c>
      <c r="AQ373" s="11" t="s">
        <v>95</v>
      </c>
    </row>
    <row r="374" customFormat="false" ht="13.8" hidden="false" customHeight="false" outlineLevel="0" collapsed="false">
      <c r="A374" s="11" t="s">
        <v>523</v>
      </c>
      <c r="B374" s="1" t="n">
        <v>49</v>
      </c>
      <c r="C374" s="11" t="s">
        <v>524</v>
      </c>
      <c r="D374" s="11" t="n">
        <v>2010</v>
      </c>
      <c r="E374" s="11" t="s">
        <v>525</v>
      </c>
      <c r="F374" s="11" t="s">
        <v>46</v>
      </c>
      <c r="G374" s="1" t="n">
        <v>14.75</v>
      </c>
      <c r="H374" s="1" t="n">
        <v>402</v>
      </c>
      <c r="I374" s="11" t="n">
        <f aca="false">(G374+10) / (H374/1000)</f>
        <v>61.5671641791045</v>
      </c>
      <c r="J374" s="11" t="n">
        <v>6.7</v>
      </c>
      <c r="K374" s="11" t="s">
        <v>47</v>
      </c>
      <c r="L374" s="11" t="s">
        <v>89</v>
      </c>
      <c r="M374" s="11" t="s">
        <v>526</v>
      </c>
      <c r="N374" s="11" t="s">
        <v>50</v>
      </c>
      <c r="O374" s="11" t="s">
        <v>50</v>
      </c>
      <c r="P374" s="11" t="s">
        <v>91</v>
      </c>
      <c r="Q374" s="11" t="s">
        <v>78</v>
      </c>
      <c r="R374" s="11" t="n">
        <v>1</v>
      </c>
      <c r="S374" s="11" t="str">
        <f aca="false">IF(R374&gt;=2,"&gt; 2","&lt; 2")</f>
        <v>&lt; 2</v>
      </c>
      <c r="T374" s="1" t="n">
        <v>2004</v>
      </c>
      <c r="U374" s="29" t="n">
        <v>3</v>
      </c>
      <c r="V374" s="11" t="s">
        <v>106</v>
      </c>
      <c r="W374" s="11" t="n">
        <f aca="false">R374 *U374</f>
        <v>3</v>
      </c>
      <c r="X374" s="13" t="n">
        <v>2.12</v>
      </c>
      <c r="Y374" s="13" t="n">
        <v>0.03</v>
      </c>
      <c r="Z374" s="13" t="n">
        <f aca="false">Y374*SQRT(AA374)</f>
        <v>0.0734846922834953</v>
      </c>
      <c r="AA374" s="11" t="n">
        <v>6</v>
      </c>
      <c r="AB374" s="2" t="n">
        <v>2.14</v>
      </c>
      <c r="AC374" s="2" t="n">
        <v>0.0299999999999998</v>
      </c>
      <c r="AD374" s="13" t="n">
        <f aca="false">AC374*SQRT(AE374)</f>
        <v>0.0734846922834949</v>
      </c>
      <c r="AE374" s="11" t="n">
        <v>6</v>
      </c>
      <c r="AF374" s="11" t="n">
        <f aca="false">LN(AB374/X374)</f>
        <v>0.00938974034983914</v>
      </c>
      <c r="AG374" s="11" t="n">
        <f aca="false">((AD374)^2/((AB374)^2 * AE374)) + ((Z374)^2/((X374)^2 * AA374))</f>
        <v>0.000396772912864674</v>
      </c>
      <c r="AH374" s="11" t="n">
        <f aca="false">1/AG374</f>
        <v>2520.33333823135</v>
      </c>
      <c r="AI374" s="11" t="n">
        <f aca="false">AH374/6</f>
        <v>420.055556371892</v>
      </c>
      <c r="AJ374" s="11" t="n">
        <f aca="false">AI374*AF374</f>
        <v>3.94421260683928</v>
      </c>
      <c r="AK374" s="11" t="s">
        <v>527</v>
      </c>
      <c r="AL374" s="11" t="s">
        <v>528</v>
      </c>
      <c r="AM374" s="11" t="s">
        <v>404</v>
      </c>
      <c r="AN374" s="11" t="s">
        <v>58</v>
      </c>
      <c r="AO374" s="11" t="s">
        <v>141</v>
      </c>
      <c r="AP374" s="11" t="s">
        <v>213</v>
      </c>
      <c r="AQ374" s="11" t="s">
        <v>529</v>
      </c>
    </row>
    <row r="375" customFormat="false" ht="13.8" hidden="false" customHeight="false" outlineLevel="0" collapsed="false">
      <c r="A375" s="11" t="s">
        <v>523</v>
      </c>
      <c r="B375" s="1" t="n">
        <v>49</v>
      </c>
      <c r="C375" s="11" t="s">
        <v>524</v>
      </c>
      <c r="D375" s="11" t="n">
        <v>2010</v>
      </c>
      <c r="E375" s="11" t="s">
        <v>525</v>
      </c>
      <c r="F375" s="11" t="s">
        <v>110</v>
      </c>
      <c r="G375" s="1" t="n">
        <v>14.75</v>
      </c>
      <c r="H375" s="1" t="n">
        <v>402</v>
      </c>
      <c r="I375" s="11" t="n">
        <f aca="false">(G375+10) / (H375/1000)</f>
        <v>61.5671641791045</v>
      </c>
      <c r="J375" s="11" t="n">
        <v>6.7</v>
      </c>
      <c r="K375" s="11" t="s">
        <v>47</v>
      </c>
      <c r="L375" s="11" t="s">
        <v>89</v>
      </c>
      <c r="M375" s="11" t="s">
        <v>526</v>
      </c>
      <c r="N375" s="11" t="s">
        <v>50</v>
      </c>
      <c r="O375" s="11" t="s">
        <v>50</v>
      </c>
      <c r="P375" s="11" t="s">
        <v>91</v>
      </c>
      <c r="Q375" s="11" t="s">
        <v>78</v>
      </c>
      <c r="R375" s="11" t="n">
        <v>1</v>
      </c>
      <c r="S375" s="11" t="str">
        <f aca="false">IF(R375&gt;=2,"&gt; 2","&lt; 2")</f>
        <v>&lt; 2</v>
      </c>
      <c r="T375" s="1" t="n">
        <v>2004</v>
      </c>
      <c r="U375" s="29" t="n">
        <v>3</v>
      </c>
      <c r="V375" s="11" t="s">
        <v>106</v>
      </c>
      <c r="W375" s="11" t="n">
        <f aca="false">R375 *U375</f>
        <v>3</v>
      </c>
      <c r="X375" s="2" t="n">
        <v>2.09</v>
      </c>
      <c r="Y375" s="2" t="n">
        <v>0.02</v>
      </c>
      <c r="Z375" s="13" t="n">
        <f aca="false">Y375*SQRT(AA375)</f>
        <v>0.0489897948556636</v>
      </c>
      <c r="AA375" s="11" t="n">
        <v>6</v>
      </c>
      <c r="AB375" s="2" t="n">
        <v>2.14</v>
      </c>
      <c r="AC375" s="2" t="n">
        <v>0.02</v>
      </c>
      <c r="AD375" s="13" t="n">
        <f aca="false">AC375*SQRT(AE375)</f>
        <v>0.0489897948556636</v>
      </c>
      <c r="AE375" s="11" t="n">
        <v>6</v>
      </c>
      <c r="AF375" s="11" t="n">
        <f aca="false">LN(AB375/X375)</f>
        <v>0.0236417630570407</v>
      </c>
      <c r="AG375" s="11" t="n">
        <f aca="false">((AD375)^2/((AB375)^2 * AE375)) + ((Z375)^2/((X375)^2 * AA375))</f>
        <v>0.000178916867951059</v>
      </c>
      <c r="AH375" s="11" t="n">
        <f aca="false">1/AG375</f>
        <v>5589.18793656471</v>
      </c>
      <c r="AI375" s="11" t="n">
        <f aca="false">AH375/6</f>
        <v>931.531322760785</v>
      </c>
      <c r="AJ375" s="11" t="n">
        <f aca="false">AI375*AF375</f>
        <v>22.0230428129222</v>
      </c>
      <c r="AK375" s="11" t="s">
        <v>527</v>
      </c>
      <c r="AL375" s="11" t="s">
        <v>528</v>
      </c>
      <c r="AM375" s="11" t="s">
        <v>404</v>
      </c>
      <c r="AN375" s="11" t="s">
        <v>58</v>
      </c>
      <c r="AO375" s="11" t="s">
        <v>141</v>
      </c>
      <c r="AP375" s="11" t="s">
        <v>213</v>
      </c>
      <c r="AQ375" s="11" t="s">
        <v>529</v>
      </c>
    </row>
    <row r="376" customFormat="false" ht="13.8" hidden="false" customHeight="false" outlineLevel="0" collapsed="false">
      <c r="A376" s="11" t="s">
        <v>523</v>
      </c>
      <c r="B376" s="1" t="n">
        <v>49</v>
      </c>
      <c r="C376" s="11" t="s">
        <v>524</v>
      </c>
      <c r="D376" s="11" t="n">
        <v>2010</v>
      </c>
      <c r="E376" s="11" t="s">
        <v>525</v>
      </c>
      <c r="F376" s="11" t="s">
        <v>46</v>
      </c>
      <c r="G376" s="1" t="n">
        <v>14.75</v>
      </c>
      <c r="H376" s="1" t="n">
        <v>402</v>
      </c>
      <c r="I376" s="11" t="n">
        <f aca="false">(G376+10) / (H376/1000)</f>
        <v>61.5671641791045</v>
      </c>
      <c r="J376" s="11" t="n">
        <v>6.7</v>
      </c>
      <c r="K376" s="11" t="s">
        <v>47</v>
      </c>
      <c r="L376" s="11" t="s">
        <v>89</v>
      </c>
      <c r="M376" s="11" t="s">
        <v>526</v>
      </c>
      <c r="N376" s="11" t="s">
        <v>50</v>
      </c>
      <c r="O376" s="11" t="s">
        <v>50</v>
      </c>
      <c r="P376" s="11" t="s">
        <v>91</v>
      </c>
      <c r="Q376" s="11" t="s">
        <v>78</v>
      </c>
      <c r="R376" s="11" t="n">
        <v>1</v>
      </c>
      <c r="S376" s="11" t="str">
        <f aca="false">IF(R376&gt;=2,"&gt; 2","&lt; 2")</f>
        <v>&lt; 2</v>
      </c>
      <c r="T376" s="1" t="n">
        <v>2005</v>
      </c>
      <c r="U376" s="29" t="n">
        <v>3</v>
      </c>
      <c r="V376" s="11" t="s">
        <v>106</v>
      </c>
      <c r="W376" s="11" t="n">
        <f aca="false">R376 *U376</f>
        <v>3</v>
      </c>
      <c r="X376" s="13" t="n">
        <v>2.24</v>
      </c>
      <c r="Y376" s="13" t="n">
        <v>0.05</v>
      </c>
      <c r="Z376" s="13" t="n">
        <f aca="false">Y376*SQRT(AA376)</f>
        <v>0.122474487139159</v>
      </c>
      <c r="AA376" s="11" t="n">
        <v>6</v>
      </c>
      <c r="AB376" s="2" t="n">
        <v>2.06</v>
      </c>
      <c r="AC376" s="2" t="n">
        <v>0.0699999999999998</v>
      </c>
      <c r="AD376" s="13" t="n">
        <f aca="false">AC376*SQRT(AE376)</f>
        <v>0.171464281994822</v>
      </c>
      <c r="AE376" s="11" t="n">
        <v>6</v>
      </c>
      <c r="AF376" s="11" t="n">
        <f aca="false">LN(AB376/X376)</f>
        <v>-0.0837698830654588</v>
      </c>
      <c r="AG376" s="11" t="n">
        <f aca="false">((AD376)^2/((AB376)^2 * AE376)) + ((Z376)^2/((X376)^2 * AA376))</f>
        <v>0.00165292616215823</v>
      </c>
      <c r="AH376" s="11" t="n">
        <f aca="false">1/AG376</f>
        <v>604.987701746034</v>
      </c>
      <c r="AI376" s="11" t="n">
        <f aca="false">AH376/6</f>
        <v>100.831283624339</v>
      </c>
      <c r="AJ376" s="11" t="n">
        <f aca="false">AI376*AF376</f>
        <v>-8.44662483855099</v>
      </c>
      <c r="AK376" s="11" t="s">
        <v>527</v>
      </c>
      <c r="AL376" s="11" t="s">
        <v>528</v>
      </c>
      <c r="AM376" s="11" t="s">
        <v>404</v>
      </c>
      <c r="AN376" s="11" t="s">
        <v>58</v>
      </c>
      <c r="AO376" s="11" t="s">
        <v>141</v>
      </c>
      <c r="AP376" s="11" t="s">
        <v>213</v>
      </c>
      <c r="AQ376" s="11" t="s">
        <v>529</v>
      </c>
    </row>
    <row r="377" customFormat="false" ht="13.8" hidden="false" customHeight="false" outlineLevel="0" collapsed="false">
      <c r="A377" s="11" t="s">
        <v>523</v>
      </c>
      <c r="B377" s="1" t="n">
        <v>49</v>
      </c>
      <c r="C377" s="11" t="s">
        <v>524</v>
      </c>
      <c r="D377" s="11" t="n">
        <v>2010</v>
      </c>
      <c r="E377" s="11" t="s">
        <v>525</v>
      </c>
      <c r="F377" s="11" t="s">
        <v>110</v>
      </c>
      <c r="G377" s="1" t="n">
        <v>14.75</v>
      </c>
      <c r="H377" s="1" t="n">
        <v>402</v>
      </c>
      <c r="I377" s="11" t="n">
        <f aca="false">(G377+10) / (H377/1000)</f>
        <v>61.5671641791045</v>
      </c>
      <c r="J377" s="11" t="n">
        <v>6.7</v>
      </c>
      <c r="K377" s="11" t="s">
        <v>47</v>
      </c>
      <c r="L377" s="11" t="s">
        <v>89</v>
      </c>
      <c r="M377" s="11" t="s">
        <v>526</v>
      </c>
      <c r="N377" s="11" t="s">
        <v>50</v>
      </c>
      <c r="O377" s="11" t="s">
        <v>50</v>
      </c>
      <c r="P377" s="11" t="s">
        <v>91</v>
      </c>
      <c r="Q377" s="11" t="s">
        <v>78</v>
      </c>
      <c r="R377" s="11" t="n">
        <v>1</v>
      </c>
      <c r="S377" s="11" t="str">
        <f aca="false">IF(R377&gt;=2,"&gt; 2","&lt; 2")</f>
        <v>&lt; 2</v>
      </c>
      <c r="T377" s="1" t="n">
        <v>2005</v>
      </c>
      <c r="U377" s="29" t="n">
        <v>3</v>
      </c>
      <c r="V377" s="11" t="s">
        <v>106</v>
      </c>
      <c r="W377" s="11" t="n">
        <f aca="false">R377 *U377</f>
        <v>3</v>
      </c>
      <c r="X377" s="2" t="n">
        <v>2.05</v>
      </c>
      <c r="Y377" s="2" t="n">
        <v>0.0900000000000003</v>
      </c>
      <c r="Z377" s="13" t="n">
        <f aca="false">Y377*SQRT(AA377)</f>
        <v>0.220454076850487</v>
      </c>
      <c r="AA377" s="11" t="n">
        <v>6</v>
      </c>
      <c r="AB377" s="2" t="n">
        <v>2.15</v>
      </c>
      <c r="AC377" s="2" t="n">
        <v>0.0500000000000003</v>
      </c>
      <c r="AD377" s="13" t="n">
        <f aca="false">AC377*SQRT(AE377)</f>
        <v>0.12247448713916</v>
      </c>
      <c r="AE377" s="11" t="n">
        <v>6</v>
      </c>
      <c r="AF377" s="11" t="n">
        <f aca="false">LN(AB377/X377)</f>
        <v>0.0476280489892547</v>
      </c>
      <c r="AG377" s="11" t="n">
        <f aca="false">((AD377)^2/((AB377)^2 * AE377)) + ((Z377)^2/((X377)^2 * AA377))</f>
        <v>0.00246825703492959</v>
      </c>
      <c r="AH377" s="11" t="n">
        <f aca="false">1/AG377</f>
        <v>405.144191163432</v>
      </c>
      <c r="AI377" s="11" t="n">
        <f aca="false">AH377/6</f>
        <v>67.524031860572</v>
      </c>
      <c r="AJ377" s="11" t="n">
        <f aca="false">AI377*AF377</f>
        <v>3.21603789740732</v>
      </c>
      <c r="AK377" s="11" t="s">
        <v>527</v>
      </c>
      <c r="AL377" s="11" t="s">
        <v>528</v>
      </c>
      <c r="AM377" s="11" t="s">
        <v>404</v>
      </c>
      <c r="AN377" s="11" t="s">
        <v>58</v>
      </c>
      <c r="AO377" s="11" t="s">
        <v>141</v>
      </c>
      <c r="AP377" s="11" t="s">
        <v>213</v>
      </c>
      <c r="AQ377" s="11" t="s">
        <v>529</v>
      </c>
    </row>
    <row r="378" customFormat="false" ht="13.8" hidden="false" customHeight="false" outlineLevel="0" collapsed="false">
      <c r="A378" s="11" t="s">
        <v>523</v>
      </c>
      <c r="B378" s="1" t="n">
        <v>49</v>
      </c>
      <c r="C378" s="11" t="s">
        <v>524</v>
      </c>
      <c r="D378" s="11" t="n">
        <v>2010</v>
      </c>
      <c r="E378" s="11" t="s">
        <v>525</v>
      </c>
      <c r="F378" s="11" t="s">
        <v>46</v>
      </c>
      <c r="G378" s="1" t="n">
        <v>14.75</v>
      </c>
      <c r="H378" s="1" t="n">
        <v>402</v>
      </c>
      <c r="I378" s="11" t="n">
        <f aca="false">(G378+10) / (H378/1000)</f>
        <v>61.5671641791045</v>
      </c>
      <c r="J378" s="11" t="n">
        <v>6.7</v>
      </c>
      <c r="K378" s="11" t="s">
        <v>47</v>
      </c>
      <c r="L378" s="11" t="s">
        <v>89</v>
      </c>
      <c r="M378" s="11" t="s">
        <v>526</v>
      </c>
      <c r="N378" s="11" t="s">
        <v>50</v>
      </c>
      <c r="O378" s="11" t="s">
        <v>50</v>
      </c>
      <c r="P378" s="11" t="s">
        <v>91</v>
      </c>
      <c r="Q378" s="11" t="s">
        <v>78</v>
      </c>
      <c r="R378" s="11" t="n">
        <v>1</v>
      </c>
      <c r="S378" s="11" t="str">
        <f aca="false">IF(R378&gt;=2,"&gt; 2","&lt; 2")</f>
        <v>&lt; 2</v>
      </c>
      <c r="T378" s="1" t="n">
        <v>2006</v>
      </c>
      <c r="U378" s="29" t="n">
        <v>3</v>
      </c>
      <c r="V378" s="11" t="s">
        <v>106</v>
      </c>
      <c r="W378" s="11" t="n">
        <f aca="false">R378 *U378</f>
        <v>3</v>
      </c>
      <c r="X378" s="13" t="n">
        <v>1.42</v>
      </c>
      <c r="Y378" s="13" t="n">
        <v>0.04</v>
      </c>
      <c r="Z378" s="13" t="n">
        <f aca="false">Y378*SQRT(AA378)</f>
        <v>0.0979795897113271</v>
      </c>
      <c r="AA378" s="11" t="n">
        <v>6</v>
      </c>
      <c r="AB378" s="2" t="n">
        <v>1.5</v>
      </c>
      <c r="AC378" s="2" t="n">
        <v>0.05</v>
      </c>
      <c r="AD378" s="13" t="n">
        <f aca="false">AC378*SQRT(AE378)</f>
        <v>0.122474487139159</v>
      </c>
      <c r="AE378" s="11" t="n">
        <v>6</v>
      </c>
      <c r="AF378" s="11" t="n">
        <f aca="false">LN(AB378/X378)</f>
        <v>0.0548082364949952</v>
      </c>
      <c r="AG378" s="11" t="n">
        <f aca="false">((AD378)^2/((AB378)^2 * AE378)) + ((Z378)^2/((X378)^2 * AA378))</f>
        <v>0.00190460446560427</v>
      </c>
      <c r="AH378" s="11" t="n">
        <f aca="false">1/AG378</f>
        <v>525.043397754889</v>
      </c>
      <c r="AI378" s="11" t="n">
        <f aca="false">AH378/6</f>
        <v>87.5072329591481</v>
      </c>
      <c r="AJ378" s="11" t="n">
        <f aca="false">AI378*AF378</f>
        <v>4.79611711904763</v>
      </c>
      <c r="AK378" s="11" t="s">
        <v>527</v>
      </c>
      <c r="AL378" s="11" t="s">
        <v>528</v>
      </c>
      <c r="AM378" s="11" t="s">
        <v>404</v>
      </c>
      <c r="AN378" s="11" t="s">
        <v>58</v>
      </c>
      <c r="AO378" s="11" t="s">
        <v>141</v>
      </c>
      <c r="AP378" s="11" t="s">
        <v>213</v>
      </c>
      <c r="AQ378" s="11" t="s">
        <v>529</v>
      </c>
    </row>
    <row r="379" customFormat="false" ht="13.8" hidden="false" customHeight="false" outlineLevel="0" collapsed="false">
      <c r="A379" s="11" t="s">
        <v>523</v>
      </c>
      <c r="B379" s="1" t="n">
        <v>49</v>
      </c>
      <c r="C379" s="11" t="s">
        <v>524</v>
      </c>
      <c r="D379" s="11" t="n">
        <v>2010</v>
      </c>
      <c r="E379" s="11" t="s">
        <v>525</v>
      </c>
      <c r="F379" s="11" t="s">
        <v>110</v>
      </c>
      <c r="G379" s="1" t="n">
        <v>14.75</v>
      </c>
      <c r="H379" s="1" t="n">
        <v>402</v>
      </c>
      <c r="I379" s="11" t="n">
        <f aca="false">(G379+10) / (H379/1000)</f>
        <v>61.5671641791045</v>
      </c>
      <c r="J379" s="11" t="n">
        <v>6.7</v>
      </c>
      <c r="K379" s="11" t="s">
        <v>47</v>
      </c>
      <c r="L379" s="11" t="s">
        <v>89</v>
      </c>
      <c r="M379" s="11" t="s">
        <v>526</v>
      </c>
      <c r="N379" s="11" t="s">
        <v>50</v>
      </c>
      <c r="O379" s="11" t="s">
        <v>50</v>
      </c>
      <c r="P379" s="11" t="s">
        <v>91</v>
      </c>
      <c r="Q379" s="11" t="s">
        <v>78</v>
      </c>
      <c r="R379" s="11" t="n">
        <v>1</v>
      </c>
      <c r="S379" s="11" t="str">
        <f aca="false">IF(R379&gt;=2,"&gt; 2","&lt; 2")</f>
        <v>&lt; 2</v>
      </c>
      <c r="T379" s="1" t="n">
        <v>2006</v>
      </c>
      <c r="U379" s="29" t="n">
        <v>3</v>
      </c>
      <c r="V379" s="11" t="s">
        <v>106</v>
      </c>
      <c r="W379" s="11" t="n">
        <f aca="false">R379 *U379</f>
        <v>3</v>
      </c>
      <c r="X379" s="2" t="n">
        <v>1.53</v>
      </c>
      <c r="Y379" s="2" t="n">
        <v>0.05</v>
      </c>
      <c r="Z379" s="13" t="n">
        <f aca="false">Y379*SQRT(AA379)</f>
        <v>0.122474487139159</v>
      </c>
      <c r="AA379" s="11" t="n">
        <v>6</v>
      </c>
      <c r="AB379" s="2" t="n">
        <v>1.46</v>
      </c>
      <c r="AC379" s="2" t="n">
        <v>0.05</v>
      </c>
      <c r="AD379" s="13" t="n">
        <f aca="false">AC379*SQRT(AE379)</f>
        <v>0.122474487139159</v>
      </c>
      <c r="AE379" s="11" t="n">
        <v>6</v>
      </c>
      <c r="AF379" s="11" t="n">
        <f aca="false">LN(AB379/X379)</f>
        <v>-0.0468312996840991</v>
      </c>
      <c r="AG379" s="11" t="n">
        <f aca="false">((AD379)^2/((AB379)^2 * AE379)) + ((Z379)^2/((X379)^2 * AA379))</f>
        <v>0.00224079323517384</v>
      </c>
      <c r="AH379" s="11" t="n">
        <f aca="false">1/AG379</f>
        <v>446.27053683622</v>
      </c>
      <c r="AI379" s="11" t="n">
        <f aca="false">AH379/6</f>
        <v>74.3784228060367</v>
      </c>
      <c r="AJ379" s="11" t="n">
        <f aca="false">AI379*AF379</f>
        <v>-3.48323820846014</v>
      </c>
      <c r="AK379" s="11" t="s">
        <v>527</v>
      </c>
      <c r="AL379" s="11" t="s">
        <v>528</v>
      </c>
      <c r="AM379" s="11" t="s">
        <v>404</v>
      </c>
      <c r="AN379" s="11" t="s">
        <v>58</v>
      </c>
      <c r="AO379" s="11" t="s">
        <v>141</v>
      </c>
      <c r="AP379" s="11" t="s">
        <v>213</v>
      </c>
      <c r="AQ379" s="11" t="s">
        <v>529</v>
      </c>
    </row>
    <row r="380" customFormat="false" ht="13.8" hidden="false" customHeight="false" outlineLevel="0" collapsed="false">
      <c r="A380" s="11" t="s">
        <v>523</v>
      </c>
      <c r="B380" s="1" t="n">
        <v>49</v>
      </c>
      <c r="C380" s="11" t="s">
        <v>524</v>
      </c>
      <c r="D380" s="11" t="n">
        <v>2010</v>
      </c>
      <c r="E380" s="11" t="s">
        <v>525</v>
      </c>
      <c r="F380" s="11" t="s">
        <v>46</v>
      </c>
      <c r="G380" s="1" t="n">
        <v>14.75</v>
      </c>
      <c r="H380" s="1" t="n">
        <v>402</v>
      </c>
      <c r="I380" s="11" t="n">
        <f aca="false">(G380+10) / (H380/1000)</f>
        <v>61.5671641791045</v>
      </c>
      <c r="J380" s="11" t="n">
        <v>6.7</v>
      </c>
      <c r="K380" s="11" t="s">
        <v>47</v>
      </c>
      <c r="L380" s="11" t="s">
        <v>89</v>
      </c>
      <c r="M380" s="11" t="s">
        <v>526</v>
      </c>
      <c r="N380" s="11" t="s">
        <v>50</v>
      </c>
      <c r="O380" s="11" t="s">
        <v>50</v>
      </c>
      <c r="P380" s="11" t="s">
        <v>91</v>
      </c>
      <c r="Q380" s="11" t="s">
        <v>78</v>
      </c>
      <c r="R380" s="11" t="n">
        <v>1</v>
      </c>
      <c r="S380" s="11" t="str">
        <f aca="false">IF(R380&gt;=2,"&gt; 2","&lt; 2")</f>
        <v>&lt; 2</v>
      </c>
      <c r="T380" s="1" t="n">
        <v>2004</v>
      </c>
      <c r="U380" s="29" t="n">
        <v>3</v>
      </c>
      <c r="V380" s="11" t="s">
        <v>106</v>
      </c>
      <c r="W380" s="11" t="n">
        <f aca="false">R380 *U380</f>
        <v>3</v>
      </c>
      <c r="X380" s="13" t="n">
        <v>1.45</v>
      </c>
      <c r="Y380" s="13" t="n">
        <v>0.02</v>
      </c>
      <c r="Z380" s="13" t="n">
        <f aca="false">Y380*SQRT(AA380)</f>
        <v>0.0489897948556636</v>
      </c>
      <c r="AA380" s="11" t="n">
        <v>6</v>
      </c>
      <c r="AB380" s="2" t="n">
        <v>1.5</v>
      </c>
      <c r="AC380" s="2" t="n">
        <v>0.04</v>
      </c>
      <c r="AD380" s="13" t="n">
        <f aca="false">AC380*SQRT(AE380)</f>
        <v>0.0979795897113272</v>
      </c>
      <c r="AE380" s="11" t="n">
        <v>6</v>
      </c>
      <c r="AF380" s="11" t="n">
        <f aca="false">LN(AB380/X380)</f>
        <v>0.0339015516756814</v>
      </c>
      <c r="AG380" s="11" t="n">
        <f aca="false">((AD380)^2/((AB380)^2 * AE380)) + ((Z380)^2/((X380)^2 * AA380))</f>
        <v>0.000901360813845952</v>
      </c>
      <c r="AH380" s="11" t="n">
        <f aca="false">1/AG380</f>
        <v>1109.43363039399</v>
      </c>
      <c r="AI380" s="11" t="n">
        <f aca="false">AH380/6</f>
        <v>184.905605065666</v>
      </c>
      <c r="AJ380" s="11" t="n">
        <f aca="false">AI380*AF380</f>
        <v>6.26858692525681</v>
      </c>
      <c r="AK380" s="11" t="s">
        <v>527</v>
      </c>
      <c r="AL380" s="11" t="s">
        <v>528</v>
      </c>
      <c r="AM380" s="11" t="s">
        <v>406</v>
      </c>
      <c r="AN380" s="11" t="s">
        <v>58</v>
      </c>
      <c r="AO380" s="11" t="s">
        <v>141</v>
      </c>
      <c r="AP380" s="11" t="s">
        <v>213</v>
      </c>
      <c r="AQ380" s="11" t="s">
        <v>529</v>
      </c>
    </row>
    <row r="381" customFormat="false" ht="13.8" hidden="false" customHeight="false" outlineLevel="0" collapsed="false">
      <c r="A381" s="11" t="s">
        <v>523</v>
      </c>
      <c r="B381" s="1" t="n">
        <v>49</v>
      </c>
      <c r="C381" s="11" t="s">
        <v>524</v>
      </c>
      <c r="D381" s="11" t="n">
        <v>2010</v>
      </c>
      <c r="E381" s="11" t="s">
        <v>525</v>
      </c>
      <c r="F381" s="11" t="s">
        <v>110</v>
      </c>
      <c r="G381" s="1" t="n">
        <v>14.75</v>
      </c>
      <c r="H381" s="1" t="n">
        <v>402</v>
      </c>
      <c r="I381" s="11" t="n">
        <f aca="false">(G381+10) / (H381/1000)</f>
        <v>61.5671641791045</v>
      </c>
      <c r="J381" s="11" t="n">
        <v>6.7</v>
      </c>
      <c r="K381" s="11" t="s">
        <v>47</v>
      </c>
      <c r="L381" s="11" t="s">
        <v>89</v>
      </c>
      <c r="M381" s="11" t="s">
        <v>526</v>
      </c>
      <c r="N381" s="11" t="s">
        <v>50</v>
      </c>
      <c r="O381" s="11" t="s">
        <v>50</v>
      </c>
      <c r="P381" s="11" t="s">
        <v>91</v>
      </c>
      <c r="Q381" s="11" t="s">
        <v>78</v>
      </c>
      <c r="R381" s="11" t="n">
        <v>1</v>
      </c>
      <c r="S381" s="11" t="str">
        <f aca="false">IF(R381&gt;=2,"&gt; 2","&lt; 2")</f>
        <v>&lt; 2</v>
      </c>
      <c r="T381" s="1" t="n">
        <v>2004</v>
      </c>
      <c r="U381" s="29" t="n">
        <v>3</v>
      </c>
      <c r="V381" s="11" t="s">
        <v>106</v>
      </c>
      <c r="W381" s="11" t="n">
        <f aca="false">R381 *U381</f>
        <v>3</v>
      </c>
      <c r="X381" s="2" t="n">
        <v>1.46</v>
      </c>
      <c r="Y381" s="2" t="n">
        <v>0.02</v>
      </c>
      <c r="Z381" s="13" t="n">
        <f aca="false">Y381*SQRT(AA381)</f>
        <v>0.0489897948556636</v>
      </c>
      <c r="AA381" s="11" t="n">
        <v>6</v>
      </c>
      <c r="AB381" s="2" t="n">
        <v>1.51</v>
      </c>
      <c r="AC381" s="2" t="n">
        <v>0.04</v>
      </c>
      <c r="AD381" s="13" t="n">
        <f aca="false">AC381*SQRT(AE381)</f>
        <v>0.0979795897113272</v>
      </c>
      <c r="AE381" s="11" t="n">
        <v>6</v>
      </c>
      <c r="AF381" s="11" t="n">
        <f aca="false">LN(AB381/X381)</f>
        <v>0.033673215106588</v>
      </c>
      <c r="AG381" s="11" t="n">
        <f aca="false">((AD381)^2/((AB381)^2 * AE381)) + ((Z381)^2/((X381)^2 * AA381))</f>
        <v>0.000889376076243608</v>
      </c>
      <c r="AH381" s="11" t="n">
        <f aca="false">1/AG381</f>
        <v>1124.38374126683</v>
      </c>
      <c r="AI381" s="11" t="n">
        <f aca="false">AH381/6</f>
        <v>187.397290211138</v>
      </c>
      <c r="AJ381" s="11" t="n">
        <f aca="false">AI381*AF381</f>
        <v>6.31026926367135</v>
      </c>
      <c r="AK381" s="11" t="s">
        <v>527</v>
      </c>
      <c r="AL381" s="11" t="s">
        <v>528</v>
      </c>
      <c r="AM381" s="11" t="s">
        <v>406</v>
      </c>
      <c r="AN381" s="11" t="s">
        <v>58</v>
      </c>
      <c r="AO381" s="11" t="s">
        <v>141</v>
      </c>
      <c r="AP381" s="11" t="s">
        <v>213</v>
      </c>
      <c r="AQ381" s="11" t="s">
        <v>529</v>
      </c>
    </row>
    <row r="382" customFormat="false" ht="13.8" hidden="false" customHeight="false" outlineLevel="0" collapsed="false">
      <c r="A382" s="11" t="s">
        <v>523</v>
      </c>
      <c r="B382" s="1" t="n">
        <v>49</v>
      </c>
      <c r="C382" s="11" t="s">
        <v>524</v>
      </c>
      <c r="D382" s="11" t="n">
        <v>2010</v>
      </c>
      <c r="E382" s="11" t="s">
        <v>525</v>
      </c>
      <c r="F382" s="11" t="s">
        <v>46</v>
      </c>
      <c r="G382" s="1" t="n">
        <v>14.75</v>
      </c>
      <c r="H382" s="1" t="n">
        <v>402</v>
      </c>
      <c r="I382" s="11" t="n">
        <f aca="false">(G382+10) / (H382/1000)</f>
        <v>61.5671641791045</v>
      </c>
      <c r="J382" s="11" t="n">
        <v>6.7</v>
      </c>
      <c r="K382" s="11" t="s">
        <v>47</v>
      </c>
      <c r="L382" s="11" t="s">
        <v>89</v>
      </c>
      <c r="M382" s="11" t="s">
        <v>526</v>
      </c>
      <c r="N382" s="11" t="s">
        <v>50</v>
      </c>
      <c r="O382" s="11" t="s">
        <v>50</v>
      </c>
      <c r="P382" s="11" t="s">
        <v>91</v>
      </c>
      <c r="Q382" s="11" t="s">
        <v>78</v>
      </c>
      <c r="R382" s="11" t="n">
        <v>1</v>
      </c>
      <c r="S382" s="11" t="str">
        <f aca="false">IF(R382&gt;=2,"&gt; 2","&lt; 2")</f>
        <v>&lt; 2</v>
      </c>
      <c r="T382" s="1" t="n">
        <v>2005</v>
      </c>
      <c r="U382" s="29" t="n">
        <v>3</v>
      </c>
      <c r="V382" s="11" t="s">
        <v>106</v>
      </c>
      <c r="W382" s="11" t="n">
        <f aca="false">R382 *U382</f>
        <v>3</v>
      </c>
      <c r="X382" s="13" t="n">
        <v>1.23</v>
      </c>
      <c r="Y382" s="13" t="n">
        <v>0.07</v>
      </c>
      <c r="Z382" s="13" t="n">
        <f aca="false">Y382*SQRT(AA382)</f>
        <v>0.171464281994822</v>
      </c>
      <c r="AA382" s="11" t="n">
        <v>6</v>
      </c>
      <c r="AB382" s="2" t="n">
        <v>1.05</v>
      </c>
      <c r="AC382" s="2" t="n">
        <v>0.0899999999999999</v>
      </c>
      <c r="AD382" s="13" t="n">
        <f aca="false">AC382*SQRT(AE382)</f>
        <v>0.220454076850486</v>
      </c>
      <c r="AE382" s="11" t="n">
        <v>6</v>
      </c>
      <c r="AF382" s="11" t="n">
        <f aca="false">LN(AB382/X382)</f>
        <v>-0.158224005214894</v>
      </c>
      <c r="AG382" s="11" t="n">
        <f aca="false">((AD382)^2/((AB382)^2 * AE382)) + ((Z382)^2/((X382)^2 * AA382))</f>
        <v>0.0105857516514438</v>
      </c>
      <c r="AH382" s="11" t="n">
        <f aca="false">1/AG382</f>
        <v>94.4666031215279</v>
      </c>
      <c r="AI382" s="11" t="n">
        <f aca="false">AH382/6</f>
        <v>15.744433853588</v>
      </c>
      <c r="AJ382" s="11" t="n">
        <f aca="false">AI382*AF382</f>
        <v>-2.49114738415566</v>
      </c>
      <c r="AK382" s="11" t="s">
        <v>527</v>
      </c>
      <c r="AL382" s="11" t="s">
        <v>528</v>
      </c>
      <c r="AM382" s="11" t="s">
        <v>406</v>
      </c>
      <c r="AN382" s="11" t="s">
        <v>58</v>
      </c>
      <c r="AO382" s="11" t="s">
        <v>141</v>
      </c>
      <c r="AP382" s="11" t="s">
        <v>213</v>
      </c>
      <c r="AQ382" s="11" t="s">
        <v>529</v>
      </c>
    </row>
    <row r="383" customFormat="false" ht="13.8" hidden="false" customHeight="false" outlineLevel="0" collapsed="false">
      <c r="A383" s="11" t="s">
        <v>523</v>
      </c>
      <c r="B383" s="1" t="n">
        <v>49</v>
      </c>
      <c r="C383" s="11" t="s">
        <v>524</v>
      </c>
      <c r="D383" s="11" t="n">
        <v>2010</v>
      </c>
      <c r="E383" s="11" t="s">
        <v>525</v>
      </c>
      <c r="F383" s="11" t="s">
        <v>110</v>
      </c>
      <c r="G383" s="1" t="n">
        <v>14.75</v>
      </c>
      <c r="H383" s="1" t="n">
        <v>402</v>
      </c>
      <c r="I383" s="11" t="n">
        <f aca="false">(G383+10) / (H383/1000)</f>
        <v>61.5671641791045</v>
      </c>
      <c r="J383" s="11" t="n">
        <v>6.7</v>
      </c>
      <c r="K383" s="11" t="s">
        <v>47</v>
      </c>
      <c r="L383" s="11" t="s">
        <v>89</v>
      </c>
      <c r="M383" s="11" t="s">
        <v>526</v>
      </c>
      <c r="N383" s="11" t="s">
        <v>50</v>
      </c>
      <c r="O383" s="11" t="s">
        <v>50</v>
      </c>
      <c r="P383" s="11" t="s">
        <v>91</v>
      </c>
      <c r="Q383" s="11" t="s">
        <v>78</v>
      </c>
      <c r="R383" s="11" t="n">
        <v>1</v>
      </c>
      <c r="S383" s="11" t="str">
        <f aca="false">IF(R383&gt;=2,"&gt; 2","&lt; 2")</f>
        <v>&lt; 2</v>
      </c>
      <c r="T383" s="1" t="n">
        <v>2005</v>
      </c>
      <c r="U383" s="29" t="n">
        <v>3</v>
      </c>
      <c r="V383" s="11" t="s">
        <v>106</v>
      </c>
      <c r="W383" s="11" t="n">
        <f aca="false">R383 *U383</f>
        <v>3</v>
      </c>
      <c r="X383" s="2" t="n">
        <v>1.02</v>
      </c>
      <c r="Y383" s="2" t="n">
        <v>0.0600000000000001</v>
      </c>
      <c r="Z383" s="13" t="n">
        <f aca="false">Y383*SQRT(AA383)</f>
        <v>0.146969384566991</v>
      </c>
      <c r="AA383" s="11" t="n">
        <v>6</v>
      </c>
      <c r="AB383" s="2" t="n">
        <v>1.18</v>
      </c>
      <c r="AC383" s="2" t="n">
        <v>0.0700000000000001</v>
      </c>
      <c r="AD383" s="13" t="n">
        <f aca="false">AC383*SQRT(AE383)</f>
        <v>0.171464281994823</v>
      </c>
      <c r="AE383" s="11" t="n">
        <v>6</v>
      </c>
      <c r="AF383" s="11" t="n">
        <f aca="false">LN(AB383/X383)</f>
        <v>0.145711811181394</v>
      </c>
      <c r="AG383" s="11" t="n">
        <f aca="false">((AD383)^2/((AB383)^2 * AE383)) + ((Z383)^2/((X383)^2 * AA383))</f>
        <v>0.00697931131828842</v>
      </c>
      <c r="AH383" s="11" t="n">
        <f aca="false">1/AG383</f>
        <v>143.280612426562</v>
      </c>
      <c r="AI383" s="11" t="n">
        <f aca="false">AH383/6</f>
        <v>23.8801020710936</v>
      </c>
      <c r="AJ383" s="11" t="n">
        <f aca="false">AI383*AF383</f>
        <v>3.47961292397561</v>
      </c>
      <c r="AK383" s="11" t="s">
        <v>527</v>
      </c>
      <c r="AL383" s="11" t="s">
        <v>528</v>
      </c>
      <c r="AM383" s="11" t="s">
        <v>406</v>
      </c>
      <c r="AN383" s="11" t="s">
        <v>58</v>
      </c>
      <c r="AO383" s="11" t="s">
        <v>141</v>
      </c>
      <c r="AP383" s="11" t="s">
        <v>213</v>
      </c>
      <c r="AQ383" s="11" t="s">
        <v>529</v>
      </c>
    </row>
    <row r="384" customFormat="false" ht="13.8" hidden="false" customHeight="false" outlineLevel="0" collapsed="false">
      <c r="A384" s="11" t="s">
        <v>523</v>
      </c>
      <c r="B384" s="1" t="n">
        <v>49</v>
      </c>
      <c r="C384" s="11" t="s">
        <v>524</v>
      </c>
      <c r="D384" s="11" t="n">
        <v>2010</v>
      </c>
      <c r="E384" s="11" t="s">
        <v>525</v>
      </c>
      <c r="F384" s="11" t="s">
        <v>46</v>
      </c>
      <c r="G384" s="1" t="n">
        <v>14.75</v>
      </c>
      <c r="H384" s="1" t="n">
        <v>402</v>
      </c>
      <c r="I384" s="11" t="n">
        <f aca="false">(G384+10) / (H384/1000)</f>
        <v>61.5671641791045</v>
      </c>
      <c r="J384" s="11" t="n">
        <v>6.7</v>
      </c>
      <c r="K384" s="11" t="s">
        <v>47</v>
      </c>
      <c r="L384" s="11" t="s">
        <v>89</v>
      </c>
      <c r="M384" s="11" t="s">
        <v>526</v>
      </c>
      <c r="N384" s="11" t="s">
        <v>50</v>
      </c>
      <c r="O384" s="11" t="s">
        <v>50</v>
      </c>
      <c r="P384" s="11" t="s">
        <v>91</v>
      </c>
      <c r="Q384" s="11" t="s">
        <v>78</v>
      </c>
      <c r="R384" s="11" t="n">
        <v>1</v>
      </c>
      <c r="S384" s="11" t="str">
        <f aca="false">IF(R384&gt;=2,"&gt; 2","&lt; 2")</f>
        <v>&lt; 2</v>
      </c>
      <c r="T384" s="1" t="n">
        <v>2006</v>
      </c>
      <c r="U384" s="29" t="n">
        <v>3</v>
      </c>
      <c r="V384" s="11" t="s">
        <v>106</v>
      </c>
      <c r="W384" s="11" t="n">
        <f aca="false">R384 *U384</f>
        <v>3</v>
      </c>
      <c r="X384" s="13" t="n">
        <v>0.71</v>
      </c>
      <c r="Y384" s="13" t="n">
        <v>0.09</v>
      </c>
      <c r="Z384" s="13" t="n">
        <f aca="false">Y384*SQRT(AA384)</f>
        <v>0.220454076850486</v>
      </c>
      <c r="AA384" s="11" t="n">
        <v>6</v>
      </c>
      <c r="AB384" s="2" t="n">
        <v>0.77</v>
      </c>
      <c r="AC384" s="2" t="n">
        <v>0.07</v>
      </c>
      <c r="AD384" s="13" t="n">
        <f aca="false">AC384*SQRT(AE384)</f>
        <v>0.171464281994822</v>
      </c>
      <c r="AE384" s="11" t="n">
        <v>6</v>
      </c>
      <c r="AF384" s="11" t="n">
        <f aca="false">LN(AB384/X384)</f>
        <v>0.0811255448123685</v>
      </c>
      <c r="AG384" s="11" t="n">
        <f aca="false">((AD384)^2/((AB384)^2 * AE384)) + ((Z384)^2/((X384)^2 * AA384))</f>
        <v>0.0243327032384038</v>
      </c>
      <c r="AH384" s="11" t="n">
        <f aca="false">1/AG384</f>
        <v>41.0969545883304</v>
      </c>
      <c r="AI384" s="11" t="n">
        <f aca="false">AH384/6</f>
        <v>6.84949243138839</v>
      </c>
      <c r="AJ384" s="11" t="n">
        <f aca="false">AI384*AF384</f>
        <v>0.555668805184578</v>
      </c>
      <c r="AK384" s="11" t="s">
        <v>527</v>
      </c>
      <c r="AL384" s="11" t="s">
        <v>528</v>
      </c>
      <c r="AM384" s="11" t="s">
        <v>406</v>
      </c>
      <c r="AN384" s="11" t="s">
        <v>58</v>
      </c>
      <c r="AO384" s="11" t="s">
        <v>141</v>
      </c>
      <c r="AP384" s="11" t="s">
        <v>213</v>
      </c>
      <c r="AQ384" s="11" t="s">
        <v>529</v>
      </c>
    </row>
    <row r="385" customFormat="false" ht="13.8" hidden="false" customHeight="false" outlineLevel="0" collapsed="false">
      <c r="A385" s="11" t="s">
        <v>523</v>
      </c>
      <c r="B385" s="1" t="n">
        <v>49</v>
      </c>
      <c r="C385" s="11" t="s">
        <v>524</v>
      </c>
      <c r="D385" s="11" t="n">
        <v>2010</v>
      </c>
      <c r="E385" s="11" t="s">
        <v>525</v>
      </c>
      <c r="F385" s="11" t="s">
        <v>110</v>
      </c>
      <c r="G385" s="1" t="n">
        <v>14.75</v>
      </c>
      <c r="H385" s="1" t="n">
        <v>402</v>
      </c>
      <c r="I385" s="11" t="n">
        <f aca="false">(G385+10) / (H385/1000)</f>
        <v>61.5671641791045</v>
      </c>
      <c r="J385" s="11" t="n">
        <v>6.7</v>
      </c>
      <c r="K385" s="11" t="s">
        <v>47</v>
      </c>
      <c r="L385" s="11" t="s">
        <v>89</v>
      </c>
      <c r="M385" s="11" t="s">
        <v>526</v>
      </c>
      <c r="N385" s="11" t="s">
        <v>50</v>
      </c>
      <c r="O385" s="11" t="s">
        <v>50</v>
      </c>
      <c r="P385" s="11" t="s">
        <v>91</v>
      </c>
      <c r="Q385" s="11" t="s">
        <v>78</v>
      </c>
      <c r="R385" s="11" t="n">
        <v>1</v>
      </c>
      <c r="S385" s="11" t="str">
        <f aca="false">IF(R385&gt;=2,"&gt; 2","&lt; 2")</f>
        <v>&lt; 2</v>
      </c>
      <c r="T385" s="1" t="n">
        <v>2006</v>
      </c>
      <c r="U385" s="29" t="n">
        <v>3</v>
      </c>
      <c r="V385" s="11" t="s">
        <v>106</v>
      </c>
      <c r="W385" s="11" t="n">
        <f aca="false">R385 *U385</f>
        <v>3</v>
      </c>
      <c r="X385" s="2" t="n">
        <v>0.75</v>
      </c>
      <c r="Y385" s="2" t="n">
        <v>0.08</v>
      </c>
      <c r="Z385" s="13" t="n">
        <f aca="false">Y385*SQRT(AA385)</f>
        <v>0.195959179422654</v>
      </c>
      <c r="AA385" s="11" t="n">
        <v>6</v>
      </c>
      <c r="AB385" s="2" t="n">
        <v>0.69</v>
      </c>
      <c r="AC385" s="2" t="n">
        <v>0.0700000000000001</v>
      </c>
      <c r="AD385" s="13" t="n">
        <f aca="false">AC385*SQRT(AE385)</f>
        <v>0.171464281994823</v>
      </c>
      <c r="AE385" s="11" t="n">
        <v>6</v>
      </c>
      <c r="AF385" s="11" t="n">
        <f aca="false">LN(AB385/X385)</f>
        <v>-0.0833816089390511</v>
      </c>
      <c r="AG385" s="11" t="n">
        <f aca="false">((AD385)^2/((AB385)^2 * AE385)) + ((Z385)^2/((X385)^2 * AA385))</f>
        <v>0.0216697332493174</v>
      </c>
      <c r="AH385" s="11" t="n">
        <f aca="false">1/AG385</f>
        <v>46.1473147128611</v>
      </c>
      <c r="AI385" s="11" t="n">
        <f aca="false">AH385/6</f>
        <v>7.69121911881018</v>
      </c>
      <c r="AJ385" s="11" t="n">
        <f aca="false">AI385*AF385</f>
        <v>-0.641306224829184</v>
      </c>
      <c r="AK385" s="11" t="s">
        <v>527</v>
      </c>
      <c r="AL385" s="11" t="s">
        <v>528</v>
      </c>
      <c r="AM385" s="11" t="s">
        <v>406</v>
      </c>
      <c r="AN385" s="11" t="s">
        <v>58</v>
      </c>
      <c r="AO385" s="11" t="s">
        <v>141</v>
      </c>
      <c r="AP385" s="11" t="s">
        <v>213</v>
      </c>
      <c r="AQ385" s="11" t="s">
        <v>529</v>
      </c>
    </row>
    <row r="386" customFormat="false" ht="13.8" hidden="false" customHeight="false" outlineLevel="0" collapsed="false">
      <c r="A386" s="11" t="s">
        <v>523</v>
      </c>
      <c r="B386" s="1" t="n">
        <v>49</v>
      </c>
      <c r="C386" s="11" t="s">
        <v>524</v>
      </c>
      <c r="D386" s="11" t="n">
        <v>2010</v>
      </c>
      <c r="E386" s="11" t="s">
        <v>525</v>
      </c>
      <c r="F386" s="11" t="s">
        <v>46</v>
      </c>
      <c r="G386" s="1" t="n">
        <v>14.75</v>
      </c>
      <c r="H386" s="1" t="n">
        <v>402</v>
      </c>
      <c r="I386" s="11" t="n">
        <f aca="false">(G386+10) / (H386/1000)</f>
        <v>61.5671641791045</v>
      </c>
      <c r="J386" s="11" t="n">
        <v>6.7</v>
      </c>
      <c r="K386" s="11" t="s">
        <v>47</v>
      </c>
      <c r="L386" s="11" t="s">
        <v>89</v>
      </c>
      <c r="M386" s="11" t="s">
        <v>526</v>
      </c>
      <c r="N386" s="11" t="s">
        <v>50</v>
      </c>
      <c r="O386" s="11" t="s">
        <v>50</v>
      </c>
      <c r="P386" s="11" t="s">
        <v>91</v>
      </c>
      <c r="Q386" s="11" t="s">
        <v>78</v>
      </c>
      <c r="R386" s="11" t="n">
        <v>1</v>
      </c>
      <c r="S386" s="11" t="str">
        <f aca="false">IF(R386&gt;=2,"&gt; 2","&lt; 2")</f>
        <v>&lt; 2</v>
      </c>
      <c r="T386" s="1" t="n">
        <v>2004</v>
      </c>
      <c r="U386" s="29" t="n">
        <v>3</v>
      </c>
      <c r="V386" s="11" t="s">
        <v>106</v>
      </c>
      <c r="W386" s="11" t="n">
        <f aca="false">R386 *U386</f>
        <v>3</v>
      </c>
      <c r="X386" s="13" t="n">
        <v>1.48</v>
      </c>
      <c r="Y386" s="13" t="n">
        <v>0.02</v>
      </c>
      <c r="Z386" s="13" t="n">
        <f aca="false">Y386*SQRT(AA386)</f>
        <v>0.0489897948556636</v>
      </c>
      <c r="AA386" s="11" t="n">
        <v>6</v>
      </c>
      <c r="AB386" s="2" t="n">
        <v>1.49</v>
      </c>
      <c r="AC386" s="2" t="n">
        <v>0.03</v>
      </c>
      <c r="AD386" s="13" t="n">
        <f aca="false">AC386*SQRT(AE386)</f>
        <v>0.0734846922834954</v>
      </c>
      <c r="AE386" s="11" t="n">
        <v>6</v>
      </c>
      <c r="AF386" s="11" t="n">
        <f aca="false">LN(AB386/X386)</f>
        <v>0.00673403218134412</v>
      </c>
      <c r="AG386" s="11" t="n">
        <f aca="false">((AD386)^2/((AB386)^2 * AE386)) + ((Z386)^2/((X386)^2 * AA386))</f>
        <v>0.000588002192203124</v>
      </c>
      <c r="AH386" s="11" t="n">
        <f aca="false">1/AG386</f>
        <v>1700.67393159404</v>
      </c>
      <c r="AI386" s="11" t="n">
        <f aca="false">AH386/6</f>
        <v>283.445655265673</v>
      </c>
      <c r="AJ386" s="11" t="n">
        <f aca="false">AI386*AF386</f>
        <v>1.90873216422121</v>
      </c>
      <c r="AK386" s="11" t="s">
        <v>527</v>
      </c>
      <c r="AL386" s="11" t="s">
        <v>528</v>
      </c>
      <c r="AM386" s="11" t="s">
        <v>408</v>
      </c>
      <c r="AN386" s="11" t="s">
        <v>58</v>
      </c>
      <c r="AO386" s="11" t="s">
        <v>141</v>
      </c>
      <c r="AP386" s="11" t="s">
        <v>213</v>
      </c>
      <c r="AQ386" s="11" t="s">
        <v>529</v>
      </c>
    </row>
    <row r="387" customFormat="false" ht="13.8" hidden="false" customHeight="false" outlineLevel="0" collapsed="false">
      <c r="A387" s="11" t="s">
        <v>523</v>
      </c>
      <c r="B387" s="1" t="n">
        <v>49</v>
      </c>
      <c r="C387" s="11" t="s">
        <v>524</v>
      </c>
      <c r="D387" s="11" t="n">
        <v>2010</v>
      </c>
      <c r="E387" s="11" t="s">
        <v>525</v>
      </c>
      <c r="F387" s="11" t="s">
        <v>110</v>
      </c>
      <c r="G387" s="1" t="n">
        <v>14.75</v>
      </c>
      <c r="H387" s="1" t="n">
        <v>402</v>
      </c>
      <c r="I387" s="11" t="n">
        <f aca="false">(G387+10) / (H387/1000)</f>
        <v>61.5671641791045</v>
      </c>
      <c r="J387" s="11" t="n">
        <v>6.7</v>
      </c>
      <c r="K387" s="11" t="s">
        <v>47</v>
      </c>
      <c r="L387" s="11" t="s">
        <v>89</v>
      </c>
      <c r="M387" s="11" t="s">
        <v>526</v>
      </c>
      <c r="N387" s="11" t="s">
        <v>50</v>
      </c>
      <c r="O387" s="11" t="s">
        <v>50</v>
      </c>
      <c r="P387" s="11" t="s">
        <v>91</v>
      </c>
      <c r="Q387" s="11" t="s">
        <v>78</v>
      </c>
      <c r="R387" s="11" t="n">
        <v>1</v>
      </c>
      <c r="S387" s="11" t="str">
        <f aca="false">IF(R387&gt;=2,"&gt; 2","&lt; 2")</f>
        <v>&lt; 2</v>
      </c>
      <c r="T387" s="1" t="n">
        <v>2004</v>
      </c>
      <c r="U387" s="29" t="n">
        <v>3</v>
      </c>
      <c r="V387" s="11" t="s">
        <v>106</v>
      </c>
      <c r="W387" s="11" t="n">
        <f aca="false">R387 *U387</f>
        <v>3</v>
      </c>
      <c r="X387" s="2" t="n">
        <v>1.48</v>
      </c>
      <c r="Y387" s="2" t="n">
        <v>0.02</v>
      </c>
      <c r="Z387" s="13" t="n">
        <f aca="false">Y387*SQRT(AA387)</f>
        <v>0.0489897948556636</v>
      </c>
      <c r="AA387" s="11" t="n">
        <v>6</v>
      </c>
      <c r="AB387" s="2" t="n">
        <v>1.49</v>
      </c>
      <c r="AC387" s="2" t="n">
        <v>0.03</v>
      </c>
      <c r="AD387" s="13" t="n">
        <f aca="false">AC387*SQRT(AE387)</f>
        <v>0.0734846922834954</v>
      </c>
      <c r="AE387" s="11" t="n">
        <v>6</v>
      </c>
      <c r="AF387" s="11" t="n">
        <f aca="false">LN(AB387/X387)</f>
        <v>0.00673403218134412</v>
      </c>
      <c r="AG387" s="11" t="n">
        <f aca="false">((AD387)^2/((AB387)^2 * AE387)) + ((Z387)^2/((X387)^2 * AA387))</f>
        <v>0.000588002192203124</v>
      </c>
      <c r="AH387" s="11" t="n">
        <f aca="false">1/AG387</f>
        <v>1700.67393159404</v>
      </c>
      <c r="AI387" s="11" t="n">
        <f aca="false">AH387/6</f>
        <v>283.445655265673</v>
      </c>
      <c r="AJ387" s="11" t="n">
        <f aca="false">AI387*AF387</f>
        <v>1.90873216422121</v>
      </c>
      <c r="AK387" s="11" t="s">
        <v>527</v>
      </c>
      <c r="AL387" s="11" t="s">
        <v>528</v>
      </c>
      <c r="AM387" s="11" t="s">
        <v>408</v>
      </c>
      <c r="AN387" s="11" t="s">
        <v>58</v>
      </c>
      <c r="AO387" s="11" t="s">
        <v>141</v>
      </c>
      <c r="AP387" s="11" t="s">
        <v>213</v>
      </c>
      <c r="AQ387" s="11" t="s">
        <v>529</v>
      </c>
    </row>
    <row r="388" customFormat="false" ht="13.8" hidden="false" customHeight="false" outlineLevel="0" collapsed="false">
      <c r="A388" s="11" t="s">
        <v>523</v>
      </c>
      <c r="B388" s="1" t="n">
        <v>49</v>
      </c>
      <c r="C388" s="11" t="s">
        <v>524</v>
      </c>
      <c r="D388" s="11" t="n">
        <v>2010</v>
      </c>
      <c r="E388" s="11" t="s">
        <v>525</v>
      </c>
      <c r="F388" s="11" t="s">
        <v>46</v>
      </c>
      <c r="G388" s="1" t="n">
        <v>14.75</v>
      </c>
      <c r="H388" s="1" t="n">
        <v>402</v>
      </c>
      <c r="I388" s="11" t="n">
        <f aca="false">(G388+10) / (H388/1000)</f>
        <v>61.5671641791045</v>
      </c>
      <c r="J388" s="11" t="n">
        <v>6.7</v>
      </c>
      <c r="K388" s="11" t="s">
        <v>47</v>
      </c>
      <c r="L388" s="11" t="s">
        <v>89</v>
      </c>
      <c r="M388" s="11" t="s">
        <v>526</v>
      </c>
      <c r="N388" s="11" t="s">
        <v>50</v>
      </c>
      <c r="O388" s="11" t="s">
        <v>50</v>
      </c>
      <c r="P388" s="11" t="s">
        <v>91</v>
      </c>
      <c r="Q388" s="11" t="s">
        <v>78</v>
      </c>
      <c r="R388" s="11" t="n">
        <v>1</v>
      </c>
      <c r="S388" s="11" t="str">
        <f aca="false">IF(R388&gt;=2,"&gt; 2","&lt; 2")</f>
        <v>&lt; 2</v>
      </c>
      <c r="T388" s="1" t="n">
        <v>2005</v>
      </c>
      <c r="U388" s="29" t="n">
        <v>3</v>
      </c>
      <c r="V388" s="11" t="s">
        <v>106</v>
      </c>
      <c r="W388" s="11" t="n">
        <f aca="false">R388 *U388</f>
        <v>3</v>
      </c>
      <c r="X388" s="13" t="n">
        <v>1.56</v>
      </c>
      <c r="Y388" s="13" t="n">
        <v>0.06</v>
      </c>
      <c r="Z388" s="13" t="n">
        <f aca="false">Y388*SQRT(AA388)</f>
        <v>0.146969384566991</v>
      </c>
      <c r="AA388" s="11" t="n">
        <v>6</v>
      </c>
      <c r="AB388" s="2" t="n">
        <v>1.19</v>
      </c>
      <c r="AC388" s="2" t="n">
        <v>0.0800000000000001</v>
      </c>
      <c r="AD388" s="13" t="n">
        <f aca="false">AC388*SQRT(AE388)</f>
        <v>0.195959179422654</v>
      </c>
      <c r="AE388" s="11" t="n">
        <v>6</v>
      </c>
      <c r="AF388" s="11" t="n">
        <f aca="false">LN(AB388/X388)</f>
        <v>-0.270732514138008</v>
      </c>
      <c r="AG388" s="11" t="n">
        <f aca="false">((AD388)^2/((AB388)^2 * AE388)) + ((Z388)^2/((X388)^2 * AA388))</f>
        <v>0.00599874478158824</v>
      </c>
      <c r="AH388" s="11" t="n">
        <f aca="false">1/AG388</f>
        <v>166.701541140618</v>
      </c>
      <c r="AI388" s="11" t="n">
        <f aca="false">AH388/6</f>
        <v>27.783590190103</v>
      </c>
      <c r="AJ388" s="11" t="n">
        <f aca="false">AI388*AF388</f>
        <v>-7.52192122394668</v>
      </c>
      <c r="AK388" s="11" t="s">
        <v>527</v>
      </c>
      <c r="AL388" s="11" t="s">
        <v>528</v>
      </c>
      <c r="AM388" s="11" t="s">
        <v>408</v>
      </c>
      <c r="AN388" s="11" t="s">
        <v>58</v>
      </c>
      <c r="AO388" s="11" t="s">
        <v>141</v>
      </c>
      <c r="AP388" s="11" t="s">
        <v>213</v>
      </c>
      <c r="AQ388" s="11" t="s">
        <v>529</v>
      </c>
    </row>
    <row r="389" customFormat="false" ht="13.8" hidden="false" customHeight="false" outlineLevel="0" collapsed="false">
      <c r="A389" s="11" t="s">
        <v>523</v>
      </c>
      <c r="B389" s="1" t="n">
        <v>49</v>
      </c>
      <c r="C389" s="11" t="s">
        <v>524</v>
      </c>
      <c r="D389" s="11" t="n">
        <v>2010</v>
      </c>
      <c r="E389" s="11" t="s">
        <v>525</v>
      </c>
      <c r="F389" s="11" t="s">
        <v>110</v>
      </c>
      <c r="G389" s="1" t="n">
        <v>14.75</v>
      </c>
      <c r="H389" s="1" t="n">
        <v>402</v>
      </c>
      <c r="I389" s="11" t="n">
        <f aca="false">(G389+10) / (H389/1000)</f>
        <v>61.5671641791045</v>
      </c>
      <c r="J389" s="11" t="n">
        <v>6.7</v>
      </c>
      <c r="K389" s="11" t="s">
        <v>47</v>
      </c>
      <c r="L389" s="11" t="s">
        <v>89</v>
      </c>
      <c r="M389" s="11" t="s">
        <v>526</v>
      </c>
      <c r="N389" s="11" t="s">
        <v>50</v>
      </c>
      <c r="O389" s="11" t="s">
        <v>50</v>
      </c>
      <c r="P389" s="11" t="s">
        <v>91</v>
      </c>
      <c r="Q389" s="11" t="s">
        <v>78</v>
      </c>
      <c r="R389" s="11" t="n">
        <v>1</v>
      </c>
      <c r="S389" s="11" t="str">
        <f aca="false">IF(R389&gt;=2,"&gt; 2","&lt; 2")</f>
        <v>&lt; 2</v>
      </c>
      <c r="T389" s="1" t="n">
        <v>2005</v>
      </c>
      <c r="U389" s="29" t="n">
        <v>3</v>
      </c>
      <c r="V389" s="11" t="s">
        <v>106</v>
      </c>
      <c r="W389" s="11" t="n">
        <f aca="false">R389 *U389</f>
        <v>3</v>
      </c>
      <c r="X389" s="2" t="n">
        <v>1.26</v>
      </c>
      <c r="Y389" s="2" t="n">
        <v>0.0600000000000001</v>
      </c>
      <c r="Z389" s="13" t="n">
        <f aca="false">Y389*SQRT(AA389)</f>
        <v>0.146969384566991</v>
      </c>
      <c r="AA389" s="11" t="n">
        <v>6</v>
      </c>
      <c r="AB389" s="2" t="n">
        <v>1.48</v>
      </c>
      <c r="AC389" s="2" t="n">
        <v>0.0700000000000001</v>
      </c>
      <c r="AD389" s="13" t="n">
        <f aca="false">AC389*SQRT(AE389)</f>
        <v>0.171464281994823</v>
      </c>
      <c r="AE389" s="11" t="n">
        <v>6</v>
      </c>
      <c r="AF389" s="11" t="n">
        <f aca="false">LN(AB389/X389)</f>
        <v>0.160930366812637</v>
      </c>
      <c r="AG389" s="11" t="n">
        <f aca="false">((AD389)^2/((AB389)^2 * AE389)) + ((Z389)^2/((X389)^2 * AA389))</f>
        <v>0.00450460802777406</v>
      </c>
      <c r="AH389" s="11" t="n">
        <f aca="false">1/AG389</f>
        <v>221.994898076436</v>
      </c>
      <c r="AI389" s="11" t="n">
        <f aca="false">AH389/6</f>
        <v>36.9991496794061</v>
      </c>
      <c r="AJ389" s="11" t="n">
        <f aca="false">AI389*AF389</f>
        <v>5.95428672966249</v>
      </c>
      <c r="AK389" s="11" t="s">
        <v>527</v>
      </c>
      <c r="AL389" s="11" t="s">
        <v>528</v>
      </c>
      <c r="AM389" s="11" t="s">
        <v>408</v>
      </c>
      <c r="AN389" s="11" t="s">
        <v>58</v>
      </c>
      <c r="AO389" s="11" t="s">
        <v>141</v>
      </c>
      <c r="AP389" s="11" t="s">
        <v>213</v>
      </c>
      <c r="AQ389" s="11" t="s">
        <v>529</v>
      </c>
    </row>
    <row r="390" customFormat="false" ht="13.8" hidden="false" customHeight="false" outlineLevel="0" collapsed="false">
      <c r="A390" s="11" t="s">
        <v>523</v>
      </c>
      <c r="B390" s="1" t="n">
        <v>49</v>
      </c>
      <c r="C390" s="11" t="s">
        <v>524</v>
      </c>
      <c r="D390" s="11" t="n">
        <v>2010</v>
      </c>
      <c r="E390" s="11" t="s">
        <v>525</v>
      </c>
      <c r="F390" s="11" t="s">
        <v>46</v>
      </c>
      <c r="G390" s="1" t="n">
        <v>14.75</v>
      </c>
      <c r="H390" s="1" t="n">
        <v>402</v>
      </c>
      <c r="I390" s="11" t="n">
        <f aca="false">(G390+10) / (H390/1000)</f>
        <v>61.5671641791045</v>
      </c>
      <c r="J390" s="11" t="n">
        <v>6.7</v>
      </c>
      <c r="K390" s="11" t="s">
        <v>47</v>
      </c>
      <c r="L390" s="11" t="s">
        <v>89</v>
      </c>
      <c r="M390" s="11" t="s">
        <v>526</v>
      </c>
      <c r="N390" s="11" t="s">
        <v>50</v>
      </c>
      <c r="O390" s="11" t="s">
        <v>50</v>
      </c>
      <c r="P390" s="11" t="s">
        <v>91</v>
      </c>
      <c r="Q390" s="11" t="s">
        <v>78</v>
      </c>
      <c r="R390" s="11" t="n">
        <v>1</v>
      </c>
      <c r="S390" s="11" t="str">
        <f aca="false">IF(R390&gt;=2,"&gt; 2","&lt; 2")</f>
        <v>&lt; 2</v>
      </c>
      <c r="T390" s="1" t="n">
        <v>2006</v>
      </c>
      <c r="U390" s="29" t="n">
        <v>3</v>
      </c>
      <c r="V390" s="11" t="s">
        <v>106</v>
      </c>
      <c r="W390" s="11" t="n">
        <f aca="false">R390 *U390</f>
        <v>3</v>
      </c>
      <c r="X390" s="13" t="n">
        <v>0.59</v>
      </c>
      <c r="Y390" s="13" t="n">
        <v>0.06</v>
      </c>
      <c r="Z390" s="13" t="n">
        <f aca="false">Y390*SQRT(AA390)</f>
        <v>0.146969384566991</v>
      </c>
      <c r="AA390" s="11" t="n">
        <v>6</v>
      </c>
      <c r="AB390" s="2" t="n">
        <v>0.69</v>
      </c>
      <c r="AC390" s="2" t="n">
        <v>0.0600000000000001</v>
      </c>
      <c r="AD390" s="13" t="n">
        <f aca="false">AC390*SQRT(AE390)</f>
        <v>0.146969384566991</v>
      </c>
      <c r="AE390" s="11" t="n">
        <v>6</v>
      </c>
      <c r="AF390" s="11" t="n">
        <f aca="false">LN(AB390/X390)</f>
        <v>0.15656906069154</v>
      </c>
      <c r="AG390" s="11" t="n">
        <f aca="false">((AD390)^2/((AB390)^2 * AE390)) + ((Z390)^2/((X390)^2 * AA390))</f>
        <v>0.0179032924615344</v>
      </c>
      <c r="AH390" s="11" t="n">
        <f aca="false">1/AG390</f>
        <v>55.8556479009948</v>
      </c>
      <c r="AI390" s="11" t="n">
        <f aca="false">AH390/6</f>
        <v>9.3092746501658</v>
      </c>
      <c r="AJ390" s="11" t="n">
        <f aca="false">AI390*AF390</f>
        <v>1.45754438769602</v>
      </c>
      <c r="AK390" s="11" t="s">
        <v>527</v>
      </c>
      <c r="AL390" s="11" t="s">
        <v>528</v>
      </c>
      <c r="AM390" s="11" t="s">
        <v>408</v>
      </c>
      <c r="AN390" s="11" t="s">
        <v>58</v>
      </c>
      <c r="AO390" s="11" t="s">
        <v>141</v>
      </c>
      <c r="AP390" s="11" t="s">
        <v>213</v>
      </c>
      <c r="AQ390" s="11" t="s">
        <v>529</v>
      </c>
    </row>
    <row r="391" customFormat="false" ht="13.8" hidden="false" customHeight="false" outlineLevel="0" collapsed="false">
      <c r="A391" s="11" t="s">
        <v>523</v>
      </c>
      <c r="B391" s="1" t="n">
        <v>49</v>
      </c>
      <c r="C391" s="11" t="s">
        <v>524</v>
      </c>
      <c r="D391" s="11" t="n">
        <v>2010</v>
      </c>
      <c r="E391" s="11" t="s">
        <v>525</v>
      </c>
      <c r="F391" s="11" t="s">
        <v>110</v>
      </c>
      <c r="G391" s="1" t="n">
        <v>14.75</v>
      </c>
      <c r="H391" s="1" t="n">
        <v>402</v>
      </c>
      <c r="I391" s="11" t="n">
        <f aca="false">(G391+10) / (H391/1000)</f>
        <v>61.5671641791045</v>
      </c>
      <c r="J391" s="11" t="n">
        <v>6.7</v>
      </c>
      <c r="K391" s="11" t="s">
        <v>47</v>
      </c>
      <c r="L391" s="11" t="s">
        <v>89</v>
      </c>
      <c r="M391" s="11" t="s">
        <v>526</v>
      </c>
      <c r="N391" s="11" t="s">
        <v>50</v>
      </c>
      <c r="O391" s="11" t="s">
        <v>50</v>
      </c>
      <c r="P391" s="11" t="s">
        <v>91</v>
      </c>
      <c r="Q391" s="11" t="s">
        <v>78</v>
      </c>
      <c r="R391" s="11" t="n">
        <v>1</v>
      </c>
      <c r="S391" s="11" t="str">
        <f aca="false">IF(R391&gt;=2,"&gt; 2","&lt; 2")</f>
        <v>&lt; 2</v>
      </c>
      <c r="T391" s="1" t="n">
        <v>2006</v>
      </c>
      <c r="U391" s="29" t="n">
        <v>3</v>
      </c>
      <c r="V391" s="11" t="s">
        <v>106</v>
      </c>
      <c r="W391" s="11" t="n">
        <f aca="false">R391 *U391</f>
        <v>3</v>
      </c>
      <c r="X391" s="2" t="n">
        <v>0.68</v>
      </c>
      <c r="Y391" s="2" t="n">
        <v>0.0399999999999999</v>
      </c>
      <c r="Z391" s="13" t="n">
        <f aca="false">Y391*SQRT(AA391)</f>
        <v>0.0979795897113269</v>
      </c>
      <c r="AA391" s="11" t="n">
        <v>6</v>
      </c>
      <c r="AB391" s="2" t="n">
        <v>0.55</v>
      </c>
      <c r="AC391" s="2" t="n">
        <v>0.0499999999999999</v>
      </c>
      <c r="AD391" s="13" t="n">
        <f aca="false">AC391*SQRT(AE391)</f>
        <v>0.122474487139159</v>
      </c>
      <c r="AE391" s="11" t="n">
        <v>6</v>
      </c>
      <c r="AF391" s="11" t="n">
        <f aca="false">LN(AB391/X391)</f>
        <v>-0.212174519943636</v>
      </c>
      <c r="AG391" s="11" t="n">
        <f aca="false">((AD391)^2/((AB391)^2 * AE391)) + ((Z391)^2/((X391)^2 * AA391))</f>
        <v>0.0117246704223741</v>
      </c>
      <c r="AH391" s="11" t="n">
        <f aca="false">1/AG391</f>
        <v>85.290243902439</v>
      </c>
      <c r="AI391" s="11" t="n">
        <f aca="false">AH391/6</f>
        <v>14.2150406504065</v>
      </c>
      <c r="AJ391" s="11" t="n">
        <f aca="false">AI391*AF391</f>
        <v>-3.01606942597927</v>
      </c>
      <c r="AK391" s="11" t="s">
        <v>527</v>
      </c>
      <c r="AL391" s="11" t="s">
        <v>528</v>
      </c>
      <c r="AM391" s="11" t="s">
        <v>408</v>
      </c>
      <c r="AN391" s="11" t="s">
        <v>58</v>
      </c>
      <c r="AO391" s="11" t="s">
        <v>141</v>
      </c>
      <c r="AP391" s="11" t="s">
        <v>213</v>
      </c>
      <c r="AQ391" s="11" t="s">
        <v>529</v>
      </c>
    </row>
    <row r="392" customFormat="false" ht="13.8" hidden="false" customHeight="false" outlineLevel="0" collapsed="false">
      <c r="A392" s="11" t="s">
        <v>523</v>
      </c>
      <c r="B392" s="1" t="n">
        <v>49</v>
      </c>
      <c r="C392" s="11" t="s">
        <v>524</v>
      </c>
      <c r="D392" s="11" t="n">
        <v>2010</v>
      </c>
      <c r="E392" s="11" t="s">
        <v>525</v>
      </c>
      <c r="F392" s="11" t="s">
        <v>46</v>
      </c>
      <c r="G392" s="1" t="n">
        <v>14.75</v>
      </c>
      <c r="H392" s="1" t="n">
        <v>402</v>
      </c>
      <c r="I392" s="11" t="n">
        <f aca="false">(G392+10) / (H392/1000)</f>
        <v>61.5671641791045</v>
      </c>
      <c r="J392" s="11" t="n">
        <v>6.7</v>
      </c>
      <c r="K392" s="11" t="s">
        <v>47</v>
      </c>
      <c r="L392" s="11" t="s">
        <v>89</v>
      </c>
      <c r="M392" s="11" t="s">
        <v>526</v>
      </c>
      <c r="N392" s="11" t="s">
        <v>50</v>
      </c>
      <c r="O392" s="11" t="s">
        <v>50</v>
      </c>
      <c r="P392" s="11" t="s">
        <v>91</v>
      </c>
      <c r="Q392" s="11" t="s">
        <v>78</v>
      </c>
      <c r="R392" s="11" t="n">
        <v>1</v>
      </c>
      <c r="S392" s="11" t="str">
        <f aca="false">IF(R392&gt;=2,"&gt; 2","&lt; 2")</f>
        <v>&lt; 2</v>
      </c>
      <c r="T392" s="1" t="n">
        <v>2004</v>
      </c>
      <c r="U392" s="29" t="n">
        <v>3</v>
      </c>
      <c r="V392" s="11" t="s">
        <v>106</v>
      </c>
      <c r="W392" s="11" t="n">
        <f aca="false">R392 *U392</f>
        <v>3</v>
      </c>
      <c r="X392" s="13" t="n">
        <v>1.64</v>
      </c>
      <c r="Y392" s="13" t="n">
        <v>0.02</v>
      </c>
      <c r="Z392" s="13" t="n">
        <f aca="false">Y392*SQRT(AA392)</f>
        <v>0.0489897948556636</v>
      </c>
      <c r="AA392" s="11" t="n">
        <v>6</v>
      </c>
      <c r="AB392" s="2" t="n">
        <v>1.62</v>
      </c>
      <c r="AC392" s="2" t="n">
        <v>0.00999999999999979</v>
      </c>
      <c r="AD392" s="13" t="n">
        <f aca="false">AC392*SQRT(AE392)</f>
        <v>0.0244948974278313</v>
      </c>
      <c r="AE392" s="11" t="n">
        <v>6</v>
      </c>
      <c r="AF392" s="11" t="n">
        <f aca="false">LN(AB392/X392)</f>
        <v>-0.0122700925918142</v>
      </c>
      <c r="AG392" s="11" t="n">
        <f aca="false">((AD392)^2/((AB392)^2 * AE392)) + ((Z392)^2/((X392)^2 * AA392))</f>
        <v>0.000186824946974083</v>
      </c>
      <c r="AH392" s="11" t="n">
        <f aca="false">1/AG392</f>
        <v>5352.60422227618</v>
      </c>
      <c r="AI392" s="11" t="n">
        <f aca="false">AH392/6</f>
        <v>892.100703712696</v>
      </c>
      <c r="AJ392" s="11" t="n">
        <f aca="false">AI392*AF392</f>
        <v>-10.9461582357774</v>
      </c>
      <c r="AK392" s="11" t="s">
        <v>527</v>
      </c>
      <c r="AL392" s="11" t="s">
        <v>528</v>
      </c>
      <c r="AM392" s="11" t="s">
        <v>407</v>
      </c>
      <c r="AN392" s="11" t="s">
        <v>58</v>
      </c>
      <c r="AO392" s="11" t="s">
        <v>141</v>
      </c>
      <c r="AP392" s="11" t="s">
        <v>213</v>
      </c>
      <c r="AQ392" s="11" t="s">
        <v>529</v>
      </c>
    </row>
    <row r="393" customFormat="false" ht="13.8" hidden="false" customHeight="false" outlineLevel="0" collapsed="false">
      <c r="A393" s="11" t="s">
        <v>523</v>
      </c>
      <c r="B393" s="1" t="n">
        <v>49</v>
      </c>
      <c r="C393" s="11" t="s">
        <v>524</v>
      </c>
      <c r="D393" s="11" t="n">
        <v>2010</v>
      </c>
      <c r="E393" s="11" t="s">
        <v>525</v>
      </c>
      <c r="F393" s="11" t="s">
        <v>110</v>
      </c>
      <c r="G393" s="1" t="n">
        <v>14.75</v>
      </c>
      <c r="H393" s="1" t="n">
        <v>402</v>
      </c>
      <c r="I393" s="11" t="n">
        <f aca="false">(G393+10) / (H393/1000)</f>
        <v>61.5671641791045</v>
      </c>
      <c r="J393" s="11" t="n">
        <v>6.7</v>
      </c>
      <c r="K393" s="11" t="s">
        <v>47</v>
      </c>
      <c r="L393" s="11" t="s">
        <v>89</v>
      </c>
      <c r="M393" s="11" t="s">
        <v>526</v>
      </c>
      <c r="N393" s="11" t="s">
        <v>50</v>
      </c>
      <c r="O393" s="11" t="s">
        <v>50</v>
      </c>
      <c r="P393" s="11" t="s">
        <v>91</v>
      </c>
      <c r="Q393" s="11" t="s">
        <v>78</v>
      </c>
      <c r="R393" s="11" t="n">
        <v>1</v>
      </c>
      <c r="S393" s="11" t="str">
        <f aca="false">IF(R393&gt;=2,"&gt; 2","&lt; 2")</f>
        <v>&lt; 2</v>
      </c>
      <c r="T393" s="1" t="n">
        <v>2004</v>
      </c>
      <c r="U393" s="29" t="n">
        <v>3</v>
      </c>
      <c r="V393" s="11" t="s">
        <v>106</v>
      </c>
      <c r="W393" s="11" t="n">
        <f aca="false">R393 *U393</f>
        <v>3</v>
      </c>
      <c r="X393" s="2" t="n">
        <v>1.62</v>
      </c>
      <c r="Y393" s="2" t="n">
        <v>0.00999999999999979</v>
      </c>
      <c r="Z393" s="13" t="n">
        <f aca="false">Y393*SQRT(AA393)</f>
        <v>0.0244948974278313</v>
      </c>
      <c r="AA393" s="11" t="n">
        <v>6</v>
      </c>
      <c r="AB393" s="2" t="n">
        <v>1.61</v>
      </c>
      <c r="AC393" s="2" t="n">
        <v>0.0199999999999998</v>
      </c>
      <c r="AD393" s="13" t="n">
        <f aca="false">AC393*SQRT(AE393)</f>
        <v>0.0489897948556631</v>
      </c>
      <c r="AE393" s="11" t="n">
        <v>6</v>
      </c>
      <c r="AF393" s="11" t="n">
        <f aca="false">LN(AB393/X393)</f>
        <v>-0.00619197024792111</v>
      </c>
      <c r="AG393" s="11" t="n">
        <f aca="false">((AD393)^2/((AB393)^2 * AE393)) + ((Z393)^2/((X393)^2 * AA393))</f>
        <v>0.000192418981711165</v>
      </c>
      <c r="AH393" s="11" t="n">
        <f aca="false">1/AG393</f>
        <v>5196.99247499955</v>
      </c>
      <c r="AI393" s="11" t="n">
        <f aca="false">AH393/6</f>
        <v>866.165412499925</v>
      </c>
      <c r="AJ393" s="11" t="n">
        <f aca="false">AI393*AF393</f>
        <v>-5.36327046397785</v>
      </c>
      <c r="AK393" s="11" t="s">
        <v>527</v>
      </c>
      <c r="AL393" s="11" t="s">
        <v>528</v>
      </c>
      <c r="AM393" s="11" t="s">
        <v>407</v>
      </c>
      <c r="AN393" s="11" t="s">
        <v>58</v>
      </c>
      <c r="AO393" s="11" t="s">
        <v>141</v>
      </c>
      <c r="AP393" s="11" t="s">
        <v>213</v>
      </c>
      <c r="AQ393" s="11" t="s">
        <v>529</v>
      </c>
    </row>
    <row r="394" customFormat="false" ht="13.8" hidden="false" customHeight="false" outlineLevel="0" collapsed="false">
      <c r="A394" s="11" t="s">
        <v>523</v>
      </c>
      <c r="B394" s="1" t="n">
        <v>49</v>
      </c>
      <c r="C394" s="11" t="s">
        <v>524</v>
      </c>
      <c r="D394" s="11" t="n">
        <v>2010</v>
      </c>
      <c r="E394" s="11" t="s">
        <v>525</v>
      </c>
      <c r="F394" s="11" t="s">
        <v>46</v>
      </c>
      <c r="G394" s="1" t="n">
        <v>14.75</v>
      </c>
      <c r="H394" s="1" t="n">
        <v>402</v>
      </c>
      <c r="I394" s="11" t="n">
        <f aca="false">(G394+10) / (H394/1000)</f>
        <v>61.5671641791045</v>
      </c>
      <c r="J394" s="11" t="n">
        <v>6.7</v>
      </c>
      <c r="K394" s="11" t="s">
        <v>47</v>
      </c>
      <c r="L394" s="11" t="s">
        <v>89</v>
      </c>
      <c r="M394" s="11" t="s">
        <v>526</v>
      </c>
      <c r="N394" s="11" t="s">
        <v>50</v>
      </c>
      <c r="O394" s="11" t="s">
        <v>50</v>
      </c>
      <c r="P394" s="11" t="s">
        <v>91</v>
      </c>
      <c r="Q394" s="11" t="s">
        <v>78</v>
      </c>
      <c r="R394" s="11" t="n">
        <v>1</v>
      </c>
      <c r="S394" s="11" t="str">
        <f aca="false">IF(R394&gt;=2,"&gt; 2","&lt; 2")</f>
        <v>&lt; 2</v>
      </c>
      <c r="T394" s="1" t="n">
        <v>2005</v>
      </c>
      <c r="U394" s="29" t="n">
        <v>3</v>
      </c>
      <c r="V394" s="11" t="s">
        <v>106</v>
      </c>
      <c r="W394" s="11" t="n">
        <f aca="false">R394 *U394</f>
        <v>3</v>
      </c>
      <c r="X394" s="13" t="n">
        <v>1.37</v>
      </c>
      <c r="Y394" s="13" t="n">
        <v>0.16</v>
      </c>
      <c r="Z394" s="13" t="n">
        <f aca="false">Y394*SQRT(AA394)</f>
        <v>0.391918358845308</v>
      </c>
      <c r="AA394" s="11" t="n">
        <v>6</v>
      </c>
      <c r="AB394" s="2" t="n">
        <v>1.23</v>
      </c>
      <c r="AC394" s="2" t="n">
        <v>0.0900000000000001</v>
      </c>
      <c r="AD394" s="13" t="n">
        <f aca="false">AC394*SQRT(AE394)</f>
        <v>0.220454076850486</v>
      </c>
      <c r="AE394" s="11" t="n">
        <v>6</v>
      </c>
      <c r="AF394" s="11" t="n">
        <f aca="false">LN(AB394/X394)</f>
        <v>-0.107796570455708</v>
      </c>
      <c r="AG394" s="11" t="n">
        <f aca="false">((AD394)^2/((AB394)^2 * AE394)) + ((Z394)^2/((X394)^2 * AA394))</f>
        <v>0.0189934679397968</v>
      </c>
      <c r="AH394" s="11" t="n">
        <f aca="false">1/AG394</f>
        <v>52.6496795198054</v>
      </c>
      <c r="AI394" s="11" t="n">
        <f aca="false">AH394/6</f>
        <v>8.77494658663423</v>
      </c>
      <c r="AJ394" s="11" t="n">
        <f aca="false">AI394*AF394</f>
        <v>-0.945909147971191</v>
      </c>
      <c r="AK394" s="11" t="s">
        <v>527</v>
      </c>
      <c r="AL394" s="11" t="s">
        <v>528</v>
      </c>
      <c r="AM394" s="11" t="s">
        <v>407</v>
      </c>
      <c r="AN394" s="11" t="s">
        <v>58</v>
      </c>
      <c r="AO394" s="11" t="s">
        <v>141</v>
      </c>
      <c r="AP394" s="11" t="s">
        <v>213</v>
      </c>
      <c r="AQ394" s="11" t="s">
        <v>529</v>
      </c>
    </row>
    <row r="395" customFormat="false" ht="13.8" hidden="false" customHeight="false" outlineLevel="0" collapsed="false">
      <c r="A395" s="11" t="s">
        <v>523</v>
      </c>
      <c r="B395" s="1" t="n">
        <v>49</v>
      </c>
      <c r="C395" s="11" t="s">
        <v>524</v>
      </c>
      <c r="D395" s="11" t="n">
        <v>2010</v>
      </c>
      <c r="E395" s="11" t="s">
        <v>525</v>
      </c>
      <c r="F395" s="11" t="s">
        <v>110</v>
      </c>
      <c r="G395" s="1" t="n">
        <v>14.75</v>
      </c>
      <c r="H395" s="1" t="n">
        <v>402</v>
      </c>
      <c r="I395" s="11" t="n">
        <f aca="false">(G395+10) / (H395/1000)</f>
        <v>61.5671641791045</v>
      </c>
      <c r="J395" s="11" t="n">
        <v>6.7</v>
      </c>
      <c r="K395" s="11" t="s">
        <v>47</v>
      </c>
      <c r="L395" s="11" t="s">
        <v>89</v>
      </c>
      <c r="M395" s="11" t="s">
        <v>526</v>
      </c>
      <c r="N395" s="11" t="s">
        <v>50</v>
      </c>
      <c r="O395" s="11" t="s">
        <v>50</v>
      </c>
      <c r="P395" s="11" t="s">
        <v>91</v>
      </c>
      <c r="Q395" s="11" t="s">
        <v>78</v>
      </c>
      <c r="R395" s="11" t="n">
        <v>1</v>
      </c>
      <c r="S395" s="11" t="str">
        <f aca="false">IF(R395&gt;=2,"&gt; 2","&lt; 2")</f>
        <v>&lt; 2</v>
      </c>
      <c r="T395" s="1" t="n">
        <v>2005</v>
      </c>
      <c r="U395" s="29" t="n">
        <v>3</v>
      </c>
      <c r="V395" s="11" t="s">
        <v>106</v>
      </c>
      <c r="W395" s="11" t="n">
        <f aca="false">R395 *U395</f>
        <v>3</v>
      </c>
      <c r="X395" s="2" t="n">
        <v>1.19</v>
      </c>
      <c r="Y395" s="2" t="n">
        <v>0.0700000000000001</v>
      </c>
      <c r="Z395" s="13" t="n">
        <f aca="false">Y395*SQRT(AA395)</f>
        <v>0.171464281994823</v>
      </c>
      <c r="AA395" s="11" t="n">
        <v>6</v>
      </c>
      <c r="AB395" s="2" t="n">
        <v>1.26</v>
      </c>
      <c r="AC395" s="2" t="n">
        <v>0.0700000000000001</v>
      </c>
      <c r="AD395" s="13" t="n">
        <f aca="false">AC395*SQRT(AE395)</f>
        <v>0.171464281994823</v>
      </c>
      <c r="AE395" s="11" t="n">
        <v>6</v>
      </c>
      <c r="AF395" s="11" t="n">
        <f aca="false">LN(AB395/X395)</f>
        <v>0.0571584138399486</v>
      </c>
      <c r="AG395" s="11" t="n">
        <f aca="false">((AD395)^2/((AB395)^2 * AE395)) + ((Z395)^2/((X395)^2 * AA395))</f>
        <v>0.00654662736554318</v>
      </c>
      <c r="AH395" s="11" t="n">
        <f aca="false">1/AG395</f>
        <v>152.750407830342</v>
      </c>
      <c r="AI395" s="11" t="n">
        <f aca="false">AH395/6</f>
        <v>25.458401305057</v>
      </c>
      <c r="AJ395" s="11" t="n">
        <f aca="false">AI395*AF395</f>
        <v>1.45516183749794</v>
      </c>
      <c r="AK395" s="11" t="s">
        <v>527</v>
      </c>
      <c r="AL395" s="11" t="s">
        <v>528</v>
      </c>
      <c r="AM395" s="11" t="s">
        <v>407</v>
      </c>
      <c r="AN395" s="11" t="s">
        <v>58</v>
      </c>
      <c r="AO395" s="11" t="s">
        <v>141</v>
      </c>
      <c r="AP395" s="11" t="s">
        <v>213</v>
      </c>
      <c r="AQ395" s="11" t="s">
        <v>529</v>
      </c>
    </row>
    <row r="396" customFormat="false" ht="13.8" hidden="false" customHeight="false" outlineLevel="0" collapsed="false">
      <c r="A396" s="11" t="s">
        <v>523</v>
      </c>
      <c r="B396" s="1" t="n">
        <v>49</v>
      </c>
      <c r="C396" s="11" t="s">
        <v>524</v>
      </c>
      <c r="D396" s="11" t="n">
        <v>2010</v>
      </c>
      <c r="E396" s="11" t="s">
        <v>525</v>
      </c>
      <c r="F396" s="11" t="s">
        <v>46</v>
      </c>
      <c r="G396" s="1" t="n">
        <v>14.75</v>
      </c>
      <c r="H396" s="1" t="n">
        <v>402</v>
      </c>
      <c r="I396" s="11" t="n">
        <f aca="false">(G396+10) / (H396/1000)</f>
        <v>61.5671641791045</v>
      </c>
      <c r="J396" s="11" t="n">
        <v>6.7</v>
      </c>
      <c r="K396" s="11" t="s">
        <v>47</v>
      </c>
      <c r="L396" s="11" t="s">
        <v>89</v>
      </c>
      <c r="M396" s="11" t="s">
        <v>526</v>
      </c>
      <c r="N396" s="11" t="s">
        <v>50</v>
      </c>
      <c r="O396" s="11" t="s">
        <v>50</v>
      </c>
      <c r="P396" s="11" t="s">
        <v>91</v>
      </c>
      <c r="Q396" s="11" t="s">
        <v>78</v>
      </c>
      <c r="R396" s="11" t="n">
        <v>1</v>
      </c>
      <c r="S396" s="11" t="str">
        <f aca="false">IF(R396&gt;=2,"&gt; 2","&lt; 2")</f>
        <v>&lt; 2</v>
      </c>
      <c r="T396" s="1" t="n">
        <v>2006</v>
      </c>
      <c r="U396" s="29" t="n">
        <v>3</v>
      </c>
      <c r="V396" s="11" t="s">
        <v>106</v>
      </c>
      <c r="W396" s="11" t="n">
        <f aca="false">R396 *U396</f>
        <v>3</v>
      </c>
      <c r="X396" s="13" t="n">
        <v>0.65</v>
      </c>
      <c r="Y396" s="13" t="n">
        <v>0.1</v>
      </c>
      <c r="Z396" s="13" t="n">
        <f aca="false">Y396*SQRT(AA396)</f>
        <v>0.244948974278318</v>
      </c>
      <c r="AA396" s="11" t="n">
        <v>6</v>
      </c>
      <c r="AB396" s="2" t="n">
        <v>0.67</v>
      </c>
      <c r="AC396" s="2" t="n">
        <v>0.09</v>
      </c>
      <c r="AD396" s="13" t="n">
        <f aca="false">AC396*SQRT(AE396)</f>
        <v>0.220454076850486</v>
      </c>
      <c r="AE396" s="11" t="n">
        <v>6</v>
      </c>
      <c r="AF396" s="11" t="n">
        <f aca="false">LN(AB396/X396)</f>
        <v>0.0303053494953291</v>
      </c>
      <c r="AG396" s="11" t="n">
        <f aca="false">((AD396)^2/((AB396)^2 * AE396)) + ((Z396)^2/((X396)^2 * AA396))</f>
        <v>0.0417127468723678</v>
      </c>
      <c r="AH396" s="11" t="n">
        <f aca="false">1/AG396</f>
        <v>23.9734871227682</v>
      </c>
      <c r="AI396" s="11" t="n">
        <f aca="false">AH396/6</f>
        <v>3.99558118712804</v>
      </c>
      <c r="AJ396" s="11" t="n">
        <f aca="false">AI396*AF396</f>
        <v>0.121087484312877</v>
      </c>
      <c r="AK396" s="11" t="s">
        <v>527</v>
      </c>
      <c r="AL396" s="11" t="s">
        <v>528</v>
      </c>
      <c r="AM396" s="11" t="s">
        <v>407</v>
      </c>
      <c r="AN396" s="11" t="s">
        <v>58</v>
      </c>
      <c r="AO396" s="11" t="s">
        <v>141</v>
      </c>
      <c r="AP396" s="11" t="s">
        <v>213</v>
      </c>
      <c r="AQ396" s="11" t="s">
        <v>529</v>
      </c>
    </row>
    <row r="397" customFormat="false" ht="13.8" hidden="false" customHeight="false" outlineLevel="0" collapsed="false">
      <c r="A397" s="11" t="s">
        <v>523</v>
      </c>
      <c r="B397" s="1" t="n">
        <v>49</v>
      </c>
      <c r="C397" s="11" t="s">
        <v>524</v>
      </c>
      <c r="D397" s="11" t="n">
        <v>2010</v>
      </c>
      <c r="E397" s="11" t="s">
        <v>525</v>
      </c>
      <c r="F397" s="11" t="s">
        <v>110</v>
      </c>
      <c r="G397" s="1" t="n">
        <v>14.75</v>
      </c>
      <c r="H397" s="1" t="n">
        <v>402</v>
      </c>
      <c r="I397" s="11" t="n">
        <f aca="false">(G397+10) / (H397/1000)</f>
        <v>61.5671641791045</v>
      </c>
      <c r="J397" s="11" t="n">
        <v>6.7</v>
      </c>
      <c r="K397" s="11" t="s">
        <v>47</v>
      </c>
      <c r="L397" s="11" t="s">
        <v>89</v>
      </c>
      <c r="M397" s="11" t="s">
        <v>526</v>
      </c>
      <c r="N397" s="11" t="s">
        <v>50</v>
      </c>
      <c r="O397" s="11" t="s">
        <v>50</v>
      </c>
      <c r="P397" s="11" t="s">
        <v>91</v>
      </c>
      <c r="Q397" s="11" t="s">
        <v>78</v>
      </c>
      <c r="R397" s="11" t="n">
        <v>1</v>
      </c>
      <c r="S397" s="11" t="str">
        <f aca="false">IF(R397&gt;=2,"&gt; 2","&lt; 2")</f>
        <v>&lt; 2</v>
      </c>
      <c r="T397" s="1" t="n">
        <v>2006</v>
      </c>
      <c r="U397" s="29" t="n">
        <v>3</v>
      </c>
      <c r="V397" s="11" t="s">
        <v>106</v>
      </c>
      <c r="W397" s="11" t="n">
        <f aca="false">R397 *U397</f>
        <v>3</v>
      </c>
      <c r="X397" s="2" t="n">
        <v>0.67</v>
      </c>
      <c r="Y397" s="2" t="n">
        <v>0.08</v>
      </c>
      <c r="Z397" s="13" t="n">
        <f aca="false">Y397*SQRT(AA397)</f>
        <v>0.195959179422654</v>
      </c>
      <c r="AA397" s="11" t="n">
        <v>6</v>
      </c>
      <c r="AB397" s="2" t="n">
        <v>0.66</v>
      </c>
      <c r="AC397" s="2" t="n">
        <v>0.08</v>
      </c>
      <c r="AD397" s="13" t="n">
        <f aca="false">AC397*SQRT(AE397)</f>
        <v>0.195959179422654</v>
      </c>
      <c r="AE397" s="11" t="n">
        <v>6</v>
      </c>
      <c r="AF397" s="11" t="n">
        <f aca="false">LN(AB397/X397)</f>
        <v>-0.0150378773645406</v>
      </c>
      <c r="AG397" s="11" t="n">
        <f aca="false">((AD397)^2/((AB397)^2 * AE397)) + ((Z397)^2/((X397)^2 * AA397))</f>
        <v>0.0289494511734735</v>
      </c>
      <c r="AH397" s="11" t="n">
        <f aca="false">1/AG397</f>
        <v>34.5429691916337</v>
      </c>
      <c r="AI397" s="11" t="n">
        <f aca="false">AH397/6</f>
        <v>5.75716153193896</v>
      </c>
      <c r="AJ397" s="11" t="n">
        <f aca="false">AI397*AF397</f>
        <v>-0.0865754890851488</v>
      </c>
      <c r="AK397" s="11" t="s">
        <v>527</v>
      </c>
      <c r="AL397" s="11" t="s">
        <v>528</v>
      </c>
      <c r="AM397" s="11" t="s">
        <v>407</v>
      </c>
      <c r="AN397" s="11" t="s">
        <v>58</v>
      </c>
      <c r="AO397" s="11" t="s">
        <v>141</v>
      </c>
      <c r="AP397" s="11" t="s">
        <v>213</v>
      </c>
      <c r="AQ397" s="11" t="s">
        <v>529</v>
      </c>
    </row>
    <row r="398" customFormat="false" ht="13.8" hidden="false" customHeight="false" outlineLevel="0" collapsed="false">
      <c r="A398" s="11" t="s">
        <v>530</v>
      </c>
      <c r="B398" s="1" t="n">
        <v>50</v>
      </c>
      <c r="C398" s="11" t="s">
        <v>494</v>
      </c>
      <c r="D398" s="11" t="n">
        <v>2014</v>
      </c>
      <c r="E398" s="11" t="s">
        <v>101</v>
      </c>
      <c r="F398" s="11" t="s">
        <v>324</v>
      </c>
      <c r="G398" s="1" t="n">
        <v>10.3</v>
      </c>
      <c r="H398" s="1" t="n">
        <v>1063</v>
      </c>
      <c r="I398" s="11" t="n">
        <f aca="false">(G398+10) / (H398/1000)</f>
        <v>19.0968955785513</v>
      </c>
      <c r="J398" s="11" t="n">
        <v>5.5</v>
      </c>
      <c r="K398" s="11" t="s">
        <v>102</v>
      </c>
      <c r="L398" s="11" t="s">
        <v>89</v>
      </c>
      <c r="M398" s="11" t="s">
        <v>531</v>
      </c>
      <c r="N398" s="11" t="s">
        <v>77</v>
      </c>
      <c r="O398" s="11" t="s">
        <v>77</v>
      </c>
      <c r="P398" s="11" t="s">
        <v>483</v>
      </c>
      <c r="Q398" s="11" t="s">
        <v>78</v>
      </c>
      <c r="R398" s="11" t="n">
        <v>1.2</v>
      </c>
      <c r="S398" s="11" t="str">
        <f aca="false">IF(R398&gt;=2,"&gt; 2","&lt; 2")</f>
        <v>&lt; 2</v>
      </c>
      <c r="T398" s="11" t="s">
        <v>532</v>
      </c>
      <c r="U398" s="29" t="n">
        <v>2.02</v>
      </c>
      <c r="V398" s="11" t="s">
        <v>106</v>
      </c>
      <c r="W398" s="11" t="n">
        <f aca="false">R398 *U398</f>
        <v>2.424</v>
      </c>
      <c r="X398" s="13" t="n">
        <v>3364.76</v>
      </c>
      <c r="Y398" s="13" t="n">
        <v>357.32</v>
      </c>
      <c r="Z398" s="13" t="n">
        <f aca="false">Y398*SQRT(AA398)</f>
        <v>618.896394560511</v>
      </c>
      <c r="AA398" s="11" t="n">
        <v>3</v>
      </c>
      <c r="AB398" s="2" t="n">
        <v>2441.69</v>
      </c>
      <c r="AC398" s="2" t="n">
        <v>416.87</v>
      </c>
      <c r="AD398" s="13" t="n">
        <f aca="false">AC398*SQRT(AE398)</f>
        <v>722.040020151238</v>
      </c>
      <c r="AE398" s="11" t="n">
        <v>3</v>
      </c>
      <c r="AF398" s="11" t="n">
        <f aca="false">LN(AB398/X398)</f>
        <v>-0.320666215612922</v>
      </c>
      <c r="AG398" s="11" t="n">
        <f aca="false">((AD398)^2/((AB398)^2 * AE398)) + ((Z398)^2/((X398)^2 * AA398))</f>
        <v>0.0404261047254977</v>
      </c>
      <c r="AH398" s="11" t="n">
        <f aca="false">1/AG398</f>
        <v>24.7364916009154</v>
      </c>
      <c r="AI398" s="11" t="n">
        <f aca="false">AH398/9</f>
        <v>2.74849906676838</v>
      </c>
      <c r="AJ398" s="11" t="n">
        <f aca="false">AI398*AF398</f>
        <v>-0.881350794356264</v>
      </c>
      <c r="AK398" s="1" t="s">
        <v>533</v>
      </c>
      <c r="AL398" s="11" t="s">
        <v>528</v>
      </c>
      <c r="AM398" s="11" t="s">
        <v>404</v>
      </c>
      <c r="AN398" s="11" t="s">
        <v>58</v>
      </c>
      <c r="AO398" s="11" t="s">
        <v>141</v>
      </c>
      <c r="AP398" s="11" t="s">
        <v>65</v>
      </c>
      <c r="AQ398" s="11" t="s">
        <v>534</v>
      </c>
    </row>
    <row r="399" customFormat="false" ht="13.8" hidden="false" customHeight="false" outlineLevel="0" collapsed="false">
      <c r="A399" s="11" t="s">
        <v>530</v>
      </c>
      <c r="B399" s="1" t="n">
        <v>50</v>
      </c>
      <c r="C399" s="11" t="s">
        <v>494</v>
      </c>
      <c r="D399" s="11" t="n">
        <v>2014</v>
      </c>
      <c r="E399" s="11" t="s">
        <v>101</v>
      </c>
      <c r="F399" s="11" t="s">
        <v>328</v>
      </c>
      <c r="G399" s="1" t="n">
        <v>10.3</v>
      </c>
      <c r="H399" s="1" t="n">
        <v>1063</v>
      </c>
      <c r="I399" s="11" t="n">
        <f aca="false">(G399+10) / (H399/1000)</f>
        <v>19.0968955785513</v>
      </c>
      <c r="J399" s="11" t="n">
        <v>5.5</v>
      </c>
      <c r="K399" s="11" t="s">
        <v>102</v>
      </c>
      <c r="L399" s="11" t="s">
        <v>89</v>
      </c>
      <c r="M399" s="11" t="s">
        <v>531</v>
      </c>
      <c r="N399" s="11" t="s">
        <v>77</v>
      </c>
      <c r="O399" s="11" t="s">
        <v>77</v>
      </c>
      <c r="P399" s="11" t="s">
        <v>483</v>
      </c>
      <c r="Q399" s="11" t="s">
        <v>78</v>
      </c>
      <c r="R399" s="11" t="n">
        <v>2</v>
      </c>
      <c r="S399" s="11" t="str">
        <f aca="false">IF(R399&gt;=2,"&gt; 2","&lt; 2")</f>
        <v>&gt; 2</v>
      </c>
      <c r="T399" s="11" t="s">
        <v>532</v>
      </c>
      <c r="U399" s="29" t="n">
        <v>2.02</v>
      </c>
      <c r="V399" s="11" t="s">
        <v>106</v>
      </c>
      <c r="W399" s="11" t="n">
        <f aca="false">R399 *U399</f>
        <v>4.04</v>
      </c>
      <c r="X399" s="13" t="n">
        <v>3364.76</v>
      </c>
      <c r="Y399" s="13" t="n">
        <v>357.32</v>
      </c>
      <c r="Z399" s="13" t="n">
        <f aca="false">Y399*SQRT(AA399)</f>
        <v>618.896394560511</v>
      </c>
      <c r="AA399" s="11" t="n">
        <v>3</v>
      </c>
      <c r="AB399" s="2" t="n">
        <v>2039.7</v>
      </c>
      <c r="AC399" s="2" t="n">
        <v>253.1</v>
      </c>
      <c r="AD399" s="13" t="n">
        <f aca="false">AC399*SQRT(AE399)</f>
        <v>438.382059395683</v>
      </c>
      <c r="AE399" s="11" t="n">
        <v>3</v>
      </c>
      <c r="AF399" s="11" t="n">
        <f aca="false">LN(AB399/X399)</f>
        <v>-0.500553899897889</v>
      </c>
      <c r="AG399" s="11" t="n">
        <f aca="false">((AD399)^2/((AB399)^2 * AE399)) + ((Z399)^2/((X399)^2 * AA399))</f>
        <v>0.0266748872611011</v>
      </c>
      <c r="AH399" s="11" t="n">
        <f aca="false">1/AG399</f>
        <v>37.488443351671</v>
      </c>
      <c r="AI399" s="11" t="n">
        <f aca="false">AH399/9</f>
        <v>4.16538259463012</v>
      </c>
      <c r="AJ399" s="11" t="n">
        <f aca="false">AI399*AF399</f>
        <v>-2.08499850230889</v>
      </c>
      <c r="AK399" s="1" t="s">
        <v>533</v>
      </c>
      <c r="AL399" s="11" t="s">
        <v>528</v>
      </c>
      <c r="AM399" s="11" t="s">
        <v>404</v>
      </c>
      <c r="AN399" s="11" t="s">
        <v>58</v>
      </c>
      <c r="AO399" s="11" t="s">
        <v>141</v>
      </c>
      <c r="AP399" s="11" t="s">
        <v>65</v>
      </c>
      <c r="AQ399" s="11" t="s">
        <v>534</v>
      </c>
    </row>
    <row r="400" customFormat="false" ht="13.8" hidden="false" customHeight="false" outlineLevel="0" collapsed="false">
      <c r="A400" s="11" t="s">
        <v>530</v>
      </c>
      <c r="B400" s="1" t="n">
        <v>50</v>
      </c>
      <c r="C400" s="11" t="s">
        <v>494</v>
      </c>
      <c r="D400" s="11" t="n">
        <v>2014</v>
      </c>
      <c r="E400" s="11" t="s">
        <v>101</v>
      </c>
      <c r="F400" s="11" t="s">
        <v>329</v>
      </c>
      <c r="G400" s="1" t="n">
        <v>10.3</v>
      </c>
      <c r="H400" s="1" t="n">
        <v>1063</v>
      </c>
      <c r="I400" s="11" t="n">
        <f aca="false">(G400+10) / (H400/1000)</f>
        <v>19.0968955785513</v>
      </c>
      <c r="J400" s="11" t="n">
        <v>5.5</v>
      </c>
      <c r="K400" s="11" t="s">
        <v>102</v>
      </c>
      <c r="L400" s="11" t="s">
        <v>89</v>
      </c>
      <c r="M400" s="11" t="s">
        <v>531</v>
      </c>
      <c r="N400" s="11" t="s">
        <v>77</v>
      </c>
      <c r="O400" s="11" t="s">
        <v>77</v>
      </c>
      <c r="P400" s="11" t="s">
        <v>483</v>
      </c>
      <c r="Q400" s="11" t="s">
        <v>78</v>
      </c>
      <c r="R400" s="11" t="n">
        <v>2.85</v>
      </c>
      <c r="S400" s="11" t="str">
        <f aca="false">IF(R400&gt;=2,"&gt; 2","&lt; 2")</f>
        <v>&gt; 2</v>
      </c>
      <c r="T400" s="11" t="s">
        <v>532</v>
      </c>
      <c r="U400" s="29" t="n">
        <v>2.02</v>
      </c>
      <c r="V400" s="11" t="s">
        <v>106</v>
      </c>
      <c r="W400" s="11" t="n">
        <f aca="false">R400 *U400</f>
        <v>5.757</v>
      </c>
      <c r="X400" s="13" t="n">
        <v>3364.76</v>
      </c>
      <c r="Y400" s="13" t="n">
        <v>357.32</v>
      </c>
      <c r="Z400" s="13" t="n">
        <f aca="false">Y400*SQRT(AA400)</f>
        <v>618.896394560511</v>
      </c>
      <c r="AA400" s="11" t="n">
        <v>3</v>
      </c>
      <c r="AB400" s="2" t="n">
        <v>3707.2</v>
      </c>
      <c r="AC400" s="2" t="n">
        <v>372.2</v>
      </c>
      <c r="AD400" s="13" t="n">
        <f aca="false">AC400*SQRT(AE400)</f>
        <v>644.669310577137</v>
      </c>
      <c r="AE400" s="11" t="n">
        <v>3</v>
      </c>
      <c r="AF400" s="11" t="n">
        <f aca="false">LN(AB400/X400)</f>
        <v>0.0969202365796994</v>
      </c>
      <c r="AG400" s="11" t="n">
        <f aca="false">((AD400)^2/((AB400)^2 * AE400)) + ((Z400)^2/((X400)^2 * AA400))</f>
        <v>0.0213573385903419</v>
      </c>
      <c r="AH400" s="11" t="n">
        <f aca="false">1/AG400</f>
        <v>46.8223133594096</v>
      </c>
      <c r="AI400" s="11" t="n">
        <f aca="false">AH400/9</f>
        <v>5.20247926215662</v>
      </c>
      <c r="AJ400" s="11" t="n">
        <f aca="false">AI400*AF400</f>
        <v>0.5042255208892</v>
      </c>
      <c r="AK400" s="1" t="s">
        <v>533</v>
      </c>
      <c r="AL400" s="11" t="s">
        <v>528</v>
      </c>
      <c r="AM400" s="11" t="s">
        <v>404</v>
      </c>
      <c r="AN400" s="11" t="s">
        <v>58</v>
      </c>
      <c r="AO400" s="11" t="s">
        <v>141</v>
      </c>
      <c r="AP400" s="11" t="s">
        <v>65</v>
      </c>
      <c r="AQ400" s="11" t="s">
        <v>534</v>
      </c>
    </row>
    <row r="401" customFormat="false" ht="13.8" hidden="false" customHeight="false" outlineLevel="0" collapsed="false">
      <c r="A401" s="11" t="s">
        <v>530</v>
      </c>
      <c r="B401" s="1" t="n">
        <v>50</v>
      </c>
      <c r="C401" s="11" t="s">
        <v>494</v>
      </c>
      <c r="D401" s="11" t="n">
        <v>2014</v>
      </c>
      <c r="E401" s="11" t="s">
        <v>101</v>
      </c>
      <c r="F401" s="11" t="s">
        <v>346</v>
      </c>
      <c r="G401" s="1" t="n">
        <v>10.3</v>
      </c>
      <c r="H401" s="1" t="n">
        <v>1063</v>
      </c>
      <c r="I401" s="11" t="n">
        <f aca="false">(G401+10) / (H401/1000)</f>
        <v>19.0968955785513</v>
      </c>
      <c r="J401" s="11" t="n">
        <v>5.5</v>
      </c>
      <c r="K401" s="11" t="s">
        <v>102</v>
      </c>
      <c r="L401" s="11" t="s">
        <v>89</v>
      </c>
      <c r="M401" s="11" t="s">
        <v>531</v>
      </c>
      <c r="N401" s="11" t="s">
        <v>77</v>
      </c>
      <c r="O401" s="11" t="s">
        <v>50</v>
      </c>
      <c r="P401" s="11" t="s">
        <v>483</v>
      </c>
      <c r="Q401" s="11" t="s">
        <v>78</v>
      </c>
      <c r="R401" s="11" t="n">
        <v>1.2</v>
      </c>
      <c r="S401" s="11" t="str">
        <f aca="false">IF(R401&gt;=2,"&gt; 2","&lt; 2")</f>
        <v>&lt; 2</v>
      </c>
      <c r="T401" s="11" t="s">
        <v>532</v>
      </c>
      <c r="U401" s="29" t="n">
        <v>2.02</v>
      </c>
      <c r="V401" s="11" t="s">
        <v>106</v>
      </c>
      <c r="W401" s="11" t="n">
        <f aca="false">R401 *U401</f>
        <v>2.424</v>
      </c>
      <c r="X401" s="2" t="n">
        <v>4213.4</v>
      </c>
      <c r="Y401" s="2" t="n">
        <v>818.860000000001</v>
      </c>
      <c r="Z401" s="13" t="n">
        <f aca="false">Y401*SQRT(AA401)</f>
        <v>1418.30712428585</v>
      </c>
      <c r="AA401" s="11" t="n">
        <v>3</v>
      </c>
      <c r="AB401" s="2" t="n">
        <v>2962.78</v>
      </c>
      <c r="AC401" s="2" t="n">
        <v>535.98</v>
      </c>
      <c r="AD401" s="13" t="n">
        <f aca="false">AC401*SQRT(AE401)</f>
        <v>928.344591840767</v>
      </c>
      <c r="AE401" s="11" t="n">
        <v>3</v>
      </c>
      <c r="AF401" s="11" t="n">
        <f aca="false">LN(AB401/X401)</f>
        <v>-0.35214190594729</v>
      </c>
      <c r="AG401" s="11" t="n">
        <f aca="false">((AD401)^2/((AB401)^2 * AE401)) + ((Z401)^2/((X401)^2 * AA401))</f>
        <v>0.0704970136943754</v>
      </c>
      <c r="AH401" s="11" t="n">
        <f aca="false">1/AG401</f>
        <v>14.1849980246721</v>
      </c>
      <c r="AI401" s="11" t="n">
        <f aca="false">AH401/9</f>
        <v>1.57611089163024</v>
      </c>
      <c r="AJ401" s="11" t="n">
        <f aca="false">AI401*AF401</f>
        <v>-0.555014693362955</v>
      </c>
      <c r="AK401" s="1" t="s">
        <v>533</v>
      </c>
      <c r="AL401" s="11" t="s">
        <v>528</v>
      </c>
      <c r="AM401" s="11" t="s">
        <v>404</v>
      </c>
      <c r="AN401" s="11" t="s">
        <v>58</v>
      </c>
      <c r="AO401" s="11" t="s">
        <v>141</v>
      </c>
      <c r="AP401" s="11" t="s">
        <v>65</v>
      </c>
      <c r="AQ401" s="11" t="s">
        <v>534</v>
      </c>
    </row>
    <row r="402" customFormat="false" ht="13.8" hidden="false" customHeight="false" outlineLevel="0" collapsed="false">
      <c r="A402" s="11" t="s">
        <v>530</v>
      </c>
      <c r="B402" s="1" t="n">
        <v>50</v>
      </c>
      <c r="C402" s="11" t="s">
        <v>494</v>
      </c>
      <c r="D402" s="11" t="n">
        <v>2014</v>
      </c>
      <c r="E402" s="11" t="s">
        <v>101</v>
      </c>
      <c r="F402" s="11" t="s">
        <v>347</v>
      </c>
      <c r="G402" s="1" t="n">
        <v>10.3</v>
      </c>
      <c r="H402" s="1" t="n">
        <v>1063</v>
      </c>
      <c r="I402" s="11" t="n">
        <f aca="false">(G402+10) / (H402/1000)</f>
        <v>19.0968955785513</v>
      </c>
      <c r="J402" s="11" t="n">
        <v>5.5</v>
      </c>
      <c r="K402" s="11" t="s">
        <v>102</v>
      </c>
      <c r="L402" s="11" t="s">
        <v>89</v>
      </c>
      <c r="M402" s="11" t="s">
        <v>531</v>
      </c>
      <c r="N402" s="11" t="s">
        <v>77</v>
      </c>
      <c r="O402" s="11" t="s">
        <v>77</v>
      </c>
      <c r="P402" s="11" t="s">
        <v>483</v>
      </c>
      <c r="Q402" s="11" t="s">
        <v>78</v>
      </c>
      <c r="R402" s="11" t="n">
        <v>1.2</v>
      </c>
      <c r="S402" s="11" t="str">
        <f aca="false">IF(R402&gt;=2,"&gt; 2","&lt; 2")</f>
        <v>&lt; 2</v>
      </c>
      <c r="T402" s="11" t="s">
        <v>532</v>
      </c>
      <c r="U402" s="29" t="n">
        <v>2.02</v>
      </c>
      <c r="V402" s="11" t="s">
        <v>106</v>
      </c>
      <c r="W402" s="11" t="n">
        <f aca="false">R402 *U402</f>
        <v>2.424</v>
      </c>
      <c r="X402" s="2" t="n">
        <v>3602.98</v>
      </c>
      <c r="Y402" s="2" t="n">
        <v>431.76</v>
      </c>
      <c r="Z402" s="13" t="n">
        <f aca="false">Y402*SQRT(AA402)</f>
        <v>747.830256675938</v>
      </c>
      <c r="AA402" s="11" t="n">
        <v>3</v>
      </c>
      <c r="AB402" s="2" t="n">
        <v>2024.81</v>
      </c>
      <c r="AC402" s="2" t="n">
        <v>297.77</v>
      </c>
      <c r="AD402" s="13" t="n">
        <f aca="false">AC402*SQRT(AE402)</f>
        <v>515.752768969784</v>
      </c>
      <c r="AE402" s="11" t="n">
        <v>3</v>
      </c>
      <c r="AF402" s="11" t="n">
        <f aca="false">LN(AB402/X402)</f>
        <v>-0.576285411824804</v>
      </c>
      <c r="AG402" s="11" t="n">
        <f aca="false">((AD402)^2/((AB402)^2 * AE402)) + ((Z402)^2/((X402)^2 * AA402))</f>
        <v>0.0359870734373203</v>
      </c>
      <c r="AH402" s="11" t="n">
        <f aca="false">1/AG402</f>
        <v>27.7877555601104</v>
      </c>
      <c r="AI402" s="11" t="n">
        <f aca="false">AH402/9</f>
        <v>3.08752839556783</v>
      </c>
      <c r="AJ402" s="11" t="n">
        <f aca="false">AI402*AF402</f>
        <v>-1.77929757296058</v>
      </c>
      <c r="AK402" s="1" t="s">
        <v>533</v>
      </c>
      <c r="AL402" s="11" t="s">
        <v>528</v>
      </c>
      <c r="AM402" s="11" t="s">
        <v>404</v>
      </c>
      <c r="AN402" s="11" t="s">
        <v>58</v>
      </c>
      <c r="AO402" s="11" t="s">
        <v>141</v>
      </c>
      <c r="AP402" s="11" t="s">
        <v>65</v>
      </c>
      <c r="AQ402" s="11" t="s">
        <v>534</v>
      </c>
    </row>
    <row r="403" customFormat="false" ht="13.8" hidden="false" customHeight="false" outlineLevel="0" collapsed="false">
      <c r="A403" s="11" t="s">
        <v>530</v>
      </c>
      <c r="B403" s="1" t="n">
        <v>50</v>
      </c>
      <c r="C403" s="11" t="s">
        <v>494</v>
      </c>
      <c r="D403" s="11" t="n">
        <v>2014</v>
      </c>
      <c r="E403" s="11" t="s">
        <v>101</v>
      </c>
      <c r="F403" s="11" t="s">
        <v>348</v>
      </c>
      <c r="G403" s="1" t="n">
        <v>10.3</v>
      </c>
      <c r="H403" s="1" t="n">
        <v>1063</v>
      </c>
      <c r="I403" s="11" t="n">
        <f aca="false">(G403+10) / (H403/1000)</f>
        <v>19.0968955785513</v>
      </c>
      <c r="J403" s="11" t="n">
        <v>5.5</v>
      </c>
      <c r="K403" s="11" t="s">
        <v>102</v>
      </c>
      <c r="L403" s="11" t="s">
        <v>89</v>
      </c>
      <c r="M403" s="11" t="s">
        <v>531</v>
      </c>
      <c r="N403" s="11" t="s">
        <v>77</v>
      </c>
      <c r="O403" s="11" t="s">
        <v>50</v>
      </c>
      <c r="P403" s="11" t="s">
        <v>483</v>
      </c>
      <c r="Q403" s="11" t="s">
        <v>78</v>
      </c>
      <c r="R403" s="11" t="n">
        <v>2</v>
      </c>
      <c r="S403" s="11" t="str">
        <f aca="false">IF(R403&gt;=2,"&gt; 2","&lt; 2")</f>
        <v>&gt; 2</v>
      </c>
      <c r="T403" s="11" t="s">
        <v>532</v>
      </c>
      <c r="U403" s="29" t="n">
        <v>2.02</v>
      </c>
      <c r="V403" s="11" t="s">
        <v>106</v>
      </c>
      <c r="W403" s="11" t="n">
        <f aca="false">R403 *U403</f>
        <v>4.04</v>
      </c>
      <c r="X403" s="2" t="n">
        <v>4213.4</v>
      </c>
      <c r="Y403" s="2" t="n">
        <v>818.860000000001</v>
      </c>
      <c r="Z403" s="13" t="n">
        <f aca="false">Y403*SQRT(AA403)</f>
        <v>1418.30712428585</v>
      </c>
      <c r="AA403" s="11" t="n">
        <v>3</v>
      </c>
      <c r="AB403" s="2" t="n">
        <v>2367.25</v>
      </c>
      <c r="AC403" s="2" t="n">
        <v>297.76</v>
      </c>
      <c r="AD403" s="13" t="n">
        <f aca="false">AC403*SQRT(AE403)</f>
        <v>515.735448461709</v>
      </c>
      <c r="AE403" s="11" t="n">
        <v>3</v>
      </c>
      <c r="AF403" s="11" t="n">
        <f aca="false">LN(AB403/X403)</f>
        <v>-0.57654097882876</v>
      </c>
      <c r="AG403" s="11" t="n">
        <f aca="false">((AD403)^2/((AB403)^2 * AE403)) + ((Z403)^2/((X403)^2 * AA403))</f>
        <v>0.0535919878375785</v>
      </c>
      <c r="AH403" s="11" t="n">
        <f aca="false">1/AG403</f>
        <v>18.6595056527984</v>
      </c>
      <c r="AI403" s="11" t="n">
        <f aca="false">AH403/9</f>
        <v>2.07327840586649</v>
      </c>
      <c r="AJ403" s="11" t="n">
        <f aca="false">AI403*AF403</f>
        <v>-1.1953299615028</v>
      </c>
      <c r="AK403" s="1" t="s">
        <v>533</v>
      </c>
      <c r="AL403" s="11" t="s">
        <v>528</v>
      </c>
      <c r="AM403" s="11" t="s">
        <v>404</v>
      </c>
      <c r="AN403" s="11" t="s">
        <v>58</v>
      </c>
      <c r="AO403" s="11" t="s">
        <v>141</v>
      </c>
      <c r="AP403" s="11" t="s">
        <v>65</v>
      </c>
      <c r="AQ403" s="11" t="s">
        <v>534</v>
      </c>
    </row>
    <row r="404" customFormat="false" ht="13.8" hidden="false" customHeight="false" outlineLevel="0" collapsed="false">
      <c r="A404" s="11" t="s">
        <v>530</v>
      </c>
      <c r="B404" s="1" t="n">
        <v>50</v>
      </c>
      <c r="C404" s="11" t="s">
        <v>494</v>
      </c>
      <c r="D404" s="11" t="n">
        <v>2014</v>
      </c>
      <c r="E404" s="11" t="s">
        <v>101</v>
      </c>
      <c r="F404" s="11" t="s">
        <v>349</v>
      </c>
      <c r="G404" s="1" t="n">
        <v>10.3</v>
      </c>
      <c r="H404" s="1" t="n">
        <v>1063</v>
      </c>
      <c r="I404" s="11" t="n">
        <f aca="false">(G404+10) / (H404/1000)</f>
        <v>19.0968955785513</v>
      </c>
      <c r="J404" s="11" t="n">
        <v>5.5</v>
      </c>
      <c r="K404" s="11" t="s">
        <v>102</v>
      </c>
      <c r="L404" s="11" t="s">
        <v>89</v>
      </c>
      <c r="M404" s="11" t="s">
        <v>531</v>
      </c>
      <c r="N404" s="11" t="s">
        <v>77</v>
      </c>
      <c r="O404" s="11" t="s">
        <v>77</v>
      </c>
      <c r="P404" s="11" t="s">
        <v>483</v>
      </c>
      <c r="Q404" s="11" t="s">
        <v>78</v>
      </c>
      <c r="R404" s="11" t="n">
        <v>2</v>
      </c>
      <c r="S404" s="11" t="str">
        <f aca="false">IF(R404&gt;=2,"&gt; 2","&lt; 2")</f>
        <v>&gt; 2</v>
      </c>
      <c r="T404" s="11" t="s">
        <v>532</v>
      </c>
      <c r="U404" s="29" t="n">
        <v>2.02</v>
      </c>
      <c r="V404" s="11" t="s">
        <v>106</v>
      </c>
      <c r="W404" s="11" t="n">
        <f aca="false">R404 *U404</f>
        <v>4.04</v>
      </c>
      <c r="X404" s="2" t="n">
        <v>3602.98</v>
      </c>
      <c r="Y404" s="2" t="n">
        <v>431.76</v>
      </c>
      <c r="Z404" s="13" t="n">
        <f aca="false">Y404*SQRT(AA404)</f>
        <v>747.830256675938</v>
      </c>
      <c r="AA404" s="11" t="n">
        <v>3</v>
      </c>
      <c r="AB404" s="2" t="n">
        <v>2099.26</v>
      </c>
      <c r="AC404" s="2" t="n">
        <v>89.3299999999999</v>
      </c>
      <c r="AD404" s="13" t="n">
        <f aca="false">AC404*SQRT(AE404)</f>
        <v>154.724098640128</v>
      </c>
      <c r="AE404" s="11" t="n">
        <v>3</v>
      </c>
      <c r="AF404" s="11" t="n">
        <f aca="false">LN(AB404/X404)</f>
        <v>-0.540176379144529</v>
      </c>
      <c r="AG404" s="11" t="n">
        <f aca="false">((AD404)^2/((AB404)^2 * AE404)) + ((Z404)^2/((X404)^2 * AA404))</f>
        <v>0.0161709859419935</v>
      </c>
      <c r="AH404" s="11" t="n">
        <f aca="false">1/AG404</f>
        <v>61.8391484345526</v>
      </c>
      <c r="AI404" s="11" t="n">
        <f aca="false">AH404/9</f>
        <v>6.87101649272807</v>
      </c>
      <c r="AJ404" s="11" t="n">
        <f aca="false">AI404*AF404</f>
        <v>-3.71156081008419</v>
      </c>
      <c r="AK404" s="1" t="s">
        <v>533</v>
      </c>
      <c r="AL404" s="11" t="s">
        <v>528</v>
      </c>
      <c r="AM404" s="11" t="s">
        <v>404</v>
      </c>
      <c r="AN404" s="11" t="s">
        <v>58</v>
      </c>
      <c r="AO404" s="11" t="s">
        <v>141</v>
      </c>
      <c r="AP404" s="11" t="s">
        <v>65</v>
      </c>
      <c r="AQ404" s="11" t="s">
        <v>534</v>
      </c>
    </row>
    <row r="405" customFormat="false" ht="13.8" hidden="false" customHeight="false" outlineLevel="0" collapsed="false">
      <c r="A405" s="11" t="s">
        <v>530</v>
      </c>
      <c r="B405" s="1" t="n">
        <v>50</v>
      </c>
      <c r="C405" s="11" t="s">
        <v>494</v>
      </c>
      <c r="D405" s="11" t="n">
        <v>2014</v>
      </c>
      <c r="E405" s="11" t="s">
        <v>101</v>
      </c>
      <c r="F405" s="11" t="s">
        <v>350</v>
      </c>
      <c r="G405" s="1" t="n">
        <v>10.3</v>
      </c>
      <c r="H405" s="1" t="n">
        <v>1063</v>
      </c>
      <c r="I405" s="11" t="n">
        <f aca="false">(G405+10) / (H405/1000)</f>
        <v>19.0968955785513</v>
      </c>
      <c r="J405" s="11" t="n">
        <v>5.5</v>
      </c>
      <c r="K405" s="11" t="s">
        <v>102</v>
      </c>
      <c r="L405" s="11" t="s">
        <v>89</v>
      </c>
      <c r="M405" s="11" t="s">
        <v>531</v>
      </c>
      <c r="N405" s="11" t="s">
        <v>77</v>
      </c>
      <c r="O405" s="11" t="s">
        <v>50</v>
      </c>
      <c r="P405" s="11" t="s">
        <v>483</v>
      </c>
      <c r="Q405" s="11" t="s">
        <v>78</v>
      </c>
      <c r="R405" s="11" t="n">
        <v>2.85</v>
      </c>
      <c r="S405" s="11" t="str">
        <f aca="false">IF(R405&gt;=2,"&gt; 2","&lt; 2")</f>
        <v>&gt; 2</v>
      </c>
      <c r="T405" s="11" t="s">
        <v>532</v>
      </c>
      <c r="U405" s="29" t="n">
        <v>2.02</v>
      </c>
      <c r="V405" s="11" t="s">
        <v>106</v>
      </c>
      <c r="W405" s="11" t="n">
        <f aca="false">R405 *U405</f>
        <v>5.757</v>
      </c>
      <c r="X405" s="2" t="n">
        <v>4213.4</v>
      </c>
      <c r="Y405" s="2" t="n">
        <v>818.860000000001</v>
      </c>
      <c r="Z405" s="13" t="n">
        <f aca="false">Y405*SQRT(AA405)</f>
        <v>1418.30712428585</v>
      </c>
      <c r="AA405" s="11" t="n">
        <v>3</v>
      </c>
      <c r="AB405" s="2" t="n">
        <v>5672.46</v>
      </c>
      <c r="AC405" s="2" t="n">
        <v>535.98</v>
      </c>
      <c r="AD405" s="13" t="n">
        <f aca="false">AC405*SQRT(AE405)</f>
        <v>928.344591840766</v>
      </c>
      <c r="AE405" s="11" t="n">
        <v>3</v>
      </c>
      <c r="AF405" s="11" t="n">
        <f aca="false">LN(AB405/X405)</f>
        <v>0.297352963372199</v>
      </c>
      <c r="AG405" s="11" t="n">
        <f aca="false">((AD405)^2/((AB405)^2 * AE405)) + ((Z405)^2/((X405)^2 * AA405))</f>
        <v>0.0466986063288377</v>
      </c>
      <c r="AH405" s="11" t="n">
        <f aca="false">1/AG405</f>
        <v>21.4139152881415</v>
      </c>
      <c r="AI405" s="11" t="n">
        <f aca="false">AH405/9</f>
        <v>2.37932392090461</v>
      </c>
      <c r="AJ405" s="11" t="n">
        <f aca="false">AI405*AF405</f>
        <v>0.707499018703346</v>
      </c>
      <c r="AK405" s="1" t="s">
        <v>533</v>
      </c>
      <c r="AL405" s="11" t="s">
        <v>528</v>
      </c>
      <c r="AM405" s="11" t="s">
        <v>404</v>
      </c>
      <c r="AN405" s="11" t="s">
        <v>58</v>
      </c>
      <c r="AO405" s="11" t="s">
        <v>141</v>
      </c>
      <c r="AP405" s="11" t="s">
        <v>65</v>
      </c>
      <c r="AQ405" s="11" t="s">
        <v>534</v>
      </c>
    </row>
    <row r="406" customFormat="false" ht="13.8" hidden="false" customHeight="false" outlineLevel="0" collapsed="false">
      <c r="A406" s="11" t="s">
        <v>530</v>
      </c>
      <c r="B406" s="1" t="n">
        <v>50</v>
      </c>
      <c r="C406" s="11" t="s">
        <v>494</v>
      </c>
      <c r="D406" s="11" t="n">
        <v>2014</v>
      </c>
      <c r="E406" s="11" t="s">
        <v>101</v>
      </c>
      <c r="F406" s="11" t="s">
        <v>351</v>
      </c>
      <c r="G406" s="1" t="n">
        <v>10.3</v>
      </c>
      <c r="H406" s="1" t="n">
        <v>1063</v>
      </c>
      <c r="I406" s="11" t="n">
        <f aca="false">(G406+10) / (H406/1000)</f>
        <v>19.0968955785513</v>
      </c>
      <c r="J406" s="11" t="n">
        <v>5.5</v>
      </c>
      <c r="K406" s="11" t="s">
        <v>102</v>
      </c>
      <c r="L406" s="11" t="s">
        <v>89</v>
      </c>
      <c r="M406" s="11" t="s">
        <v>531</v>
      </c>
      <c r="N406" s="11" t="s">
        <v>77</v>
      </c>
      <c r="O406" s="11" t="s">
        <v>77</v>
      </c>
      <c r="P406" s="11" t="s">
        <v>483</v>
      </c>
      <c r="Q406" s="11" t="s">
        <v>78</v>
      </c>
      <c r="R406" s="11" t="n">
        <v>2.85</v>
      </c>
      <c r="S406" s="11" t="str">
        <f aca="false">IF(R406&gt;=2,"&gt; 2","&lt; 2")</f>
        <v>&gt; 2</v>
      </c>
      <c r="T406" s="11" t="s">
        <v>532</v>
      </c>
      <c r="U406" s="29" t="n">
        <v>2.02</v>
      </c>
      <c r="V406" s="11" t="s">
        <v>106</v>
      </c>
      <c r="W406" s="11" t="n">
        <f aca="false">R406 *U406</f>
        <v>5.757</v>
      </c>
      <c r="X406" s="2" t="n">
        <v>3602.98</v>
      </c>
      <c r="Y406" s="2" t="n">
        <v>431.76</v>
      </c>
      <c r="Z406" s="13" t="n">
        <f aca="false">Y406*SQRT(AA406)</f>
        <v>747.830256675938</v>
      </c>
      <c r="AA406" s="11" t="n">
        <v>3</v>
      </c>
      <c r="AB406" s="2" t="n">
        <v>2129.03</v>
      </c>
      <c r="AC406" s="2" t="n">
        <v>372.21</v>
      </c>
      <c r="AD406" s="13" t="n">
        <f aca="false">AC406*SQRT(AE406)</f>
        <v>644.686631085211</v>
      </c>
      <c r="AE406" s="11" t="n">
        <v>3</v>
      </c>
      <c r="AF406" s="11" t="n">
        <f aca="false">LN(AB406/X406)</f>
        <v>-0.526094803886113</v>
      </c>
      <c r="AG406" s="11" t="n">
        <f aca="false">((AD406)^2/((AB406)^2 * AE406)) + ((Z406)^2/((X406)^2 * AA406))</f>
        <v>0.0449243837843284</v>
      </c>
      <c r="AH406" s="11" t="n">
        <f aca="false">1/AG406</f>
        <v>22.2596264158184</v>
      </c>
      <c r="AI406" s="11" t="n">
        <f aca="false">AH406/9</f>
        <v>2.47329182397982</v>
      </c>
      <c r="AJ406" s="11" t="n">
        <f aca="false">AI406*AF406</f>
        <v>-1.30118597708979</v>
      </c>
      <c r="AK406" s="1" t="s">
        <v>533</v>
      </c>
      <c r="AL406" s="11" t="s">
        <v>528</v>
      </c>
      <c r="AM406" s="11" t="s">
        <v>404</v>
      </c>
      <c r="AN406" s="11" t="s">
        <v>58</v>
      </c>
      <c r="AO406" s="11" t="s">
        <v>141</v>
      </c>
      <c r="AP406" s="11" t="s">
        <v>65</v>
      </c>
      <c r="AQ406" s="11" t="s">
        <v>534</v>
      </c>
    </row>
    <row r="407" customFormat="false" ht="13.8" hidden="false" customHeight="false" outlineLevel="0" collapsed="false">
      <c r="A407" s="11" t="s">
        <v>530</v>
      </c>
      <c r="B407" s="1" t="n">
        <v>50</v>
      </c>
      <c r="C407" s="11" t="s">
        <v>494</v>
      </c>
      <c r="D407" s="11" t="n">
        <v>2014</v>
      </c>
      <c r="E407" s="11" t="s">
        <v>101</v>
      </c>
      <c r="F407" s="11" t="s">
        <v>324</v>
      </c>
      <c r="G407" s="1" t="n">
        <v>10.3</v>
      </c>
      <c r="H407" s="1" t="n">
        <v>1063</v>
      </c>
      <c r="I407" s="11" t="n">
        <f aca="false">(G407+10) / (H407/1000)</f>
        <v>19.0968955785513</v>
      </c>
      <c r="J407" s="11" t="n">
        <v>5.5</v>
      </c>
      <c r="K407" s="11" t="s">
        <v>102</v>
      </c>
      <c r="L407" s="11" t="s">
        <v>89</v>
      </c>
      <c r="M407" s="11" t="s">
        <v>531</v>
      </c>
      <c r="N407" s="11" t="s">
        <v>77</v>
      </c>
      <c r="O407" s="11" t="s">
        <v>77</v>
      </c>
      <c r="P407" s="11" t="s">
        <v>483</v>
      </c>
      <c r="Q407" s="11" t="s">
        <v>78</v>
      </c>
      <c r="R407" s="11" t="n">
        <v>1.2</v>
      </c>
      <c r="S407" s="11" t="str">
        <f aca="false">IF(R407&gt;=2,"&gt; 2","&lt; 2")</f>
        <v>&lt; 2</v>
      </c>
      <c r="T407" s="11" t="s">
        <v>532</v>
      </c>
      <c r="U407" s="29" t="n">
        <v>2.02</v>
      </c>
      <c r="V407" s="11" t="s">
        <v>106</v>
      </c>
      <c r="W407" s="11" t="n">
        <f aca="false">R407 *U407</f>
        <v>2.424</v>
      </c>
      <c r="X407" s="13" t="n">
        <v>2218.67</v>
      </c>
      <c r="Y407" s="13" t="n">
        <v>560.2</v>
      </c>
      <c r="Z407" s="13" t="n">
        <f aca="false">Y407*SQRT(AA407)</f>
        <v>970.294862400085</v>
      </c>
      <c r="AA407" s="11" t="n">
        <v>3</v>
      </c>
      <c r="AB407" s="2" t="n">
        <v>2056.51</v>
      </c>
      <c r="AC407" s="2" t="n">
        <v>339.07</v>
      </c>
      <c r="AD407" s="13" t="n">
        <f aca="false">AC407*SQRT(AE407)</f>
        <v>587.286467322379</v>
      </c>
      <c r="AE407" s="11" t="n">
        <v>3</v>
      </c>
      <c r="AF407" s="11" t="n">
        <f aca="false">LN(AB407/X407)</f>
        <v>-0.0758975459463129</v>
      </c>
      <c r="AG407" s="11" t="n">
        <f aca="false">((AD407)^2/((AB407)^2 * AE407)) + ((Z407)^2/((X407)^2 * AA407))</f>
        <v>0.0909372564453249</v>
      </c>
      <c r="AH407" s="11" t="n">
        <f aca="false">1/AG407</f>
        <v>10.9965930256675</v>
      </c>
      <c r="AI407" s="11" t="n">
        <f aca="false">AH407/9</f>
        <v>1.22184366951862</v>
      </c>
      <c r="AJ407" s="11" t="n">
        <f aca="false">AI407*AF407</f>
        <v>-0.092734936046501</v>
      </c>
      <c r="AK407" s="1" t="s">
        <v>533</v>
      </c>
      <c r="AL407" s="11" t="s">
        <v>528</v>
      </c>
      <c r="AM407" s="11" t="s">
        <v>407</v>
      </c>
      <c r="AN407" s="11" t="s">
        <v>58</v>
      </c>
      <c r="AO407" s="11" t="s">
        <v>141</v>
      </c>
      <c r="AP407" s="11" t="s">
        <v>65</v>
      </c>
      <c r="AQ407" s="11" t="s">
        <v>534</v>
      </c>
    </row>
    <row r="408" customFormat="false" ht="13.8" hidden="false" customHeight="false" outlineLevel="0" collapsed="false">
      <c r="A408" s="11" t="s">
        <v>530</v>
      </c>
      <c r="B408" s="1" t="n">
        <v>50</v>
      </c>
      <c r="C408" s="11" t="s">
        <v>494</v>
      </c>
      <c r="D408" s="11" t="n">
        <v>2014</v>
      </c>
      <c r="E408" s="11" t="s">
        <v>101</v>
      </c>
      <c r="F408" s="11" t="s">
        <v>328</v>
      </c>
      <c r="G408" s="1" t="n">
        <v>10.3</v>
      </c>
      <c r="H408" s="1" t="n">
        <v>1063</v>
      </c>
      <c r="I408" s="11" t="n">
        <f aca="false">(G408+10) / (H408/1000)</f>
        <v>19.0968955785513</v>
      </c>
      <c r="J408" s="11" t="n">
        <v>5.5</v>
      </c>
      <c r="K408" s="11" t="s">
        <v>102</v>
      </c>
      <c r="L408" s="11" t="s">
        <v>89</v>
      </c>
      <c r="M408" s="11" t="s">
        <v>531</v>
      </c>
      <c r="N408" s="11" t="s">
        <v>77</v>
      </c>
      <c r="O408" s="11" t="s">
        <v>77</v>
      </c>
      <c r="P408" s="11" t="s">
        <v>483</v>
      </c>
      <c r="Q408" s="11" t="s">
        <v>78</v>
      </c>
      <c r="R408" s="11" t="n">
        <v>2</v>
      </c>
      <c r="S408" s="11" t="str">
        <f aca="false">IF(R408&gt;=2,"&gt; 2","&lt; 2")</f>
        <v>&gt; 2</v>
      </c>
      <c r="T408" s="11" t="s">
        <v>532</v>
      </c>
      <c r="U408" s="29" t="n">
        <v>2.02</v>
      </c>
      <c r="V408" s="11" t="s">
        <v>106</v>
      </c>
      <c r="W408" s="11" t="n">
        <f aca="false">R408 *U408</f>
        <v>4.04</v>
      </c>
      <c r="X408" s="13" t="n">
        <v>2218.67</v>
      </c>
      <c r="Y408" s="13" t="n">
        <v>560.2</v>
      </c>
      <c r="Z408" s="13" t="n">
        <f aca="false">Y408*SQRT(AA408)</f>
        <v>970.294862400085</v>
      </c>
      <c r="AA408" s="11" t="n">
        <v>3</v>
      </c>
      <c r="AB408" s="2" t="n">
        <v>1761.67</v>
      </c>
      <c r="AC408" s="2" t="n">
        <v>280.1</v>
      </c>
      <c r="AD408" s="13" t="n">
        <f aca="false">AC408*SQRT(AE408)</f>
        <v>485.147431200042</v>
      </c>
      <c r="AE408" s="11" t="n">
        <v>3</v>
      </c>
      <c r="AF408" s="11" t="n">
        <f aca="false">LN(AB408/X408)</f>
        <v>-0.230645694453627</v>
      </c>
      <c r="AG408" s="11" t="n">
        <f aca="false">((AD408)^2/((AB408)^2 * AE408)) + ((Z408)^2/((X408)^2 * AA408))</f>
        <v>0.0890330254012035</v>
      </c>
      <c r="AH408" s="11" t="n">
        <f aca="false">1/AG408</f>
        <v>11.2317872552771</v>
      </c>
      <c r="AI408" s="11" t="n">
        <f aca="false">AH408/9</f>
        <v>1.24797636169746</v>
      </c>
      <c r="AJ408" s="11" t="n">
        <f aca="false">AI408*AF408</f>
        <v>-0.287840374605421</v>
      </c>
      <c r="AK408" s="1" t="s">
        <v>533</v>
      </c>
      <c r="AL408" s="11" t="s">
        <v>528</v>
      </c>
      <c r="AM408" s="11" t="s">
        <v>407</v>
      </c>
      <c r="AN408" s="11" t="s">
        <v>58</v>
      </c>
      <c r="AO408" s="11" t="s">
        <v>141</v>
      </c>
      <c r="AP408" s="11" t="s">
        <v>65</v>
      </c>
      <c r="AQ408" s="11" t="s">
        <v>534</v>
      </c>
    </row>
    <row r="409" customFormat="false" ht="13.8" hidden="false" customHeight="false" outlineLevel="0" collapsed="false">
      <c r="A409" s="11" t="s">
        <v>530</v>
      </c>
      <c r="B409" s="1" t="n">
        <v>50</v>
      </c>
      <c r="C409" s="11" t="s">
        <v>494</v>
      </c>
      <c r="D409" s="11" t="n">
        <v>2014</v>
      </c>
      <c r="E409" s="11" t="s">
        <v>101</v>
      </c>
      <c r="F409" s="11" t="s">
        <v>329</v>
      </c>
      <c r="G409" s="1" t="n">
        <v>10.3</v>
      </c>
      <c r="H409" s="1" t="n">
        <v>1063</v>
      </c>
      <c r="I409" s="11" t="n">
        <f aca="false">(G409+10) / (H409/1000)</f>
        <v>19.0968955785513</v>
      </c>
      <c r="J409" s="11" t="n">
        <v>5.5</v>
      </c>
      <c r="K409" s="11" t="s">
        <v>102</v>
      </c>
      <c r="L409" s="11" t="s">
        <v>89</v>
      </c>
      <c r="M409" s="11" t="s">
        <v>531</v>
      </c>
      <c r="N409" s="11" t="s">
        <v>77</v>
      </c>
      <c r="O409" s="11" t="s">
        <v>77</v>
      </c>
      <c r="P409" s="11" t="s">
        <v>483</v>
      </c>
      <c r="Q409" s="11" t="s">
        <v>78</v>
      </c>
      <c r="R409" s="11" t="n">
        <v>2.85</v>
      </c>
      <c r="S409" s="11" t="str">
        <f aca="false">IF(R409&gt;=2,"&gt; 2","&lt; 2")</f>
        <v>&gt; 2</v>
      </c>
      <c r="T409" s="11" t="s">
        <v>532</v>
      </c>
      <c r="U409" s="29" t="n">
        <v>2.02</v>
      </c>
      <c r="V409" s="11" t="s">
        <v>106</v>
      </c>
      <c r="W409" s="11" t="n">
        <f aca="false">R409 *U409</f>
        <v>5.757</v>
      </c>
      <c r="X409" s="13" t="n">
        <v>2218.67</v>
      </c>
      <c r="Y409" s="13" t="n">
        <v>560.2</v>
      </c>
      <c r="Z409" s="13" t="n">
        <f aca="false">Y409*SQRT(AA409)</f>
        <v>970.294862400085</v>
      </c>
      <c r="AA409" s="11" t="n">
        <v>3</v>
      </c>
      <c r="AB409" s="2" t="n">
        <v>2764.13</v>
      </c>
      <c r="AC409" s="2" t="n">
        <v>294.84</v>
      </c>
      <c r="AD409" s="13" t="n">
        <f aca="false">AC409*SQRT(AE409)</f>
        <v>510.677860103607</v>
      </c>
      <c r="AE409" s="11" t="n">
        <v>3</v>
      </c>
      <c r="AF409" s="11" t="n">
        <f aca="false">LN(AB409/X409)</f>
        <v>0.219818020830972</v>
      </c>
      <c r="AG409" s="11" t="n">
        <f aca="false">((AD409)^2/((AB409)^2 * AE409)) + ((Z409)^2/((X409)^2 * AA409))</f>
        <v>0.0751307602302033</v>
      </c>
      <c r="AH409" s="11" t="n">
        <f aca="false">1/AG409</f>
        <v>13.310127528804</v>
      </c>
      <c r="AI409" s="11" t="n">
        <f aca="false">AH409/9</f>
        <v>1.478903058756</v>
      </c>
      <c r="AJ409" s="11" t="n">
        <f aca="false">AI409*AF409</f>
        <v>0.325089543376615</v>
      </c>
      <c r="AK409" s="1" t="s">
        <v>533</v>
      </c>
      <c r="AL409" s="11" t="s">
        <v>528</v>
      </c>
      <c r="AM409" s="11" t="s">
        <v>407</v>
      </c>
      <c r="AN409" s="11" t="s">
        <v>58</v>
      </c>
      <c r="AO409" s="11" t="s">
        <v>141</v>
      </c>
      <c r="AP409" s="11" t="s">
        <v>65</v>
      </c>
      <c r="AQ409" s="11" t="s">
        <v>534</v>
      </c>
    </row>
    <row r="410" customFormat="false" ht="13.8" hidden="false" customHeight="false" outlineLevel="0" collapsed="false">
      <c r="A410" s="11" t="s">
        <v>530</v>
      </c>
      <c r="B410" s="1" t="n">
        <v>50</v>
      </c>
      <c r="C410" s="11" t="s">
        <v>494</v>
      </c>
      <c r="D410" s="11" t="n">
        <v>2014</v>
      </c>
      <c r="E410" s="11" t="s">
        <v>101</v>
      </c>
      <c r="F410" s="11" t="s">
        <v>346</v>
      </c>
      <c r="G410" s="1" t="n">
        <v>10.3</v>
      </c>
      <c r="H410" s="1" t="n">
        <v>1063</v>
      </c>
      <c r="I410" s="11" t="n">
        <f aca="false">(G410+10) / (H410/1000)</f>
        <v>19.0968955785513</v>
      </c>
      <c r="J410" s="11" t="n">
        <v>5.5</v>
      </c>
      <c r="K410" s="11" t="s">
        <v>102</v>
      </c>
      <c r="L410" s="11" t="s">
        <v>89</v>
      </c>
      <c r="M410" s="11" t="s">
        <v>531</v>
      </c>
      <c r="N410" s="11" t="s">
        <v>77</v>
      </c>
      <c r="O410" s="11" t="s">
        <v>50</v>
      </c>
      <c r="P410" s="11" t="s">
        <v>483</v>
      </c>
      <c r="Q410" s="11" t="s">
        <v>78</v>
      </c>
      <c r="R410" s="11" t="n">
        <v>1.2</v>
      </c>
      <c r="S410" s="11" t="str">
        <f aca="false">IF(R410&gt;=2,"&gt; 2","&lt; 2")</f>
        <v>&lt; 2</v>
      </c>
      <c r="T410" s="11" t="s">
        <v>532</v>
      </c>
      <c r="U410" s="29" t="n">
        <v>2.02</v>
      </c>
      <c r="V410" s="11" t="s">
        <v>106</v>
      </c>
      <c r="W410" s="11" t="n">
        <f aca="false">R410 *U410</f>
        <v>2.424</v>
      </c>
      <c r="X410" s="2" t="n">
        <v>2955.77</v>
      </c>
      <c r="Y410" s="2" t="n">
        <v>840.3</v>
      </c>
      <c r="Z410" s="13" t="n">
        <f aca="false">Y410*SQRT(AA410)</f>
        <v>1455.44229360013</v>
      </c>
      <c r="AA410" s="11" t="n">
        <v>3</v>
      </c>
      <c r="AB410" s="2" t="n">
        <v>1864.86</v>
      </c>
      <c r="AC410" s="2" t="n">
        <v>368.56</v>
      </c>
      <c r="AD410" s="13" t="n">
        <f aca="false">AC410*SQRT(AE410)</f>
        <v>638.364645637586</v>
      </c>
      <c r="AE410" s="11" t="n">
        <v>3</v>
      </c>
      <c r="AF410" s="11" t="n">
        <f aca="false">LN(AB410/X410)</f>
        <v>-0.460573208956344</v>
      </c>
      <c r="AG410" s="11" t="n">
        <f aca="false">((AD410)^2/((AB410)^2 * AE410)) + ((Z410)^2/((X410)^2 * AA410))</f>
        <v>0.119880854574237</v>
      </c>
      <c r="AH410" s="11" t="n">
        <f aca="false">1/AG410</f>
        <v>8.3416155444633</v>
      </c>
      <c r="AI410" s="11" t="n">
        <f aca="false">AH410/9</f>
        <v>0.926846171607033</v>
      </c>
      <c r="AJ410" s="11" t="n">
        <f aca="false">AI410*AF410</f>
        <v>-0.426880515465953</v>
      </c>
      <c r="AK410" s="1" t="s">
        <v>533</v>
      </c>
      <c r="AL410" s="11" t="s">
        <v>528</v>
      </c>
      <c r="AM410" s="11" t="s">
        <v>407</v>
      </c>
      <c r="AN410" s="11" t="s">
        <v>58</v>
      </c>
      <c r="AO410" s="11" t="s">
        <v>141</v>
      </c>
      <c r="AP410" s="11" t="s">
        <v>65</v>
      </c>
      <c r="AQ410" s="11" t="s">
        <v>534</v>
      </c>
    </row>
    <row r="411" customFormat="false" ht="13.8" hidden="false" customHeight="false" outlineLevel="0" collapsed="false">
      <c r="A411" s="11" t="s">
        <v>530</v>
      </c>
      <c r="B411" s="1" t="n">
        <v>50</v>
      </c>
      <c r="C411" s="11" t="s">
        <v>494</v>
      </c>
      <c r="D411" s="11" t="n">
        <v>2014</v>
      </c>
      <c r="E411" s="11" t="s">
        <v>101</v>
      </c>
      <c r="F411" s="11" t="s">
        <v>347</v>
      </c>
      <c r="G411" s="1" t="n">
        <v>10.3</v>
      </c>
      <c r="H411" s="1" t="n">
        <v>1063</v>
      </c>
      <c r="I411" s="11" t="n">
        <f aca="false">(G411+10) / (H411/1000)</f>
        <v>19.0968955785513</v>
      </c>
      <c r="J411" s="11" t="n">
        <v>5.5</v>
      </c>
      <c r="K411" s="11" t="s">
        <v>102</v>
      </c>
      <c r="L411" s="11" t="s">
        <v>89</v>
      </c>
      <c r="M411" s="11" t="s">
        <v>531</v>
      </c>
      <c r="N411" s="11" t="s">
        <v>77</v>
      </c>
      <c r="O411" s="11" t="s">
        <v>77</v>
      </c>
      <c r="P411" s="11" t="s">
        <v>483</v>
      </c>
      <c r="Q411" s="11" t="s">
        <v>78</v>
      </c>
      <c r="R411" s="11" t="n">
        <v>1.2</v>
      </c>
      <c r="S411" s="11" t="str">
        <f aca="false">IF(R411&gt;=2,"&gt; 2","&lt; 2")</f>
        <v>&lt; 2</v>
      </c>
      <c r="T411" s="11" t="s">
        <v>532</v>
      </c>
      <c r="U411" s="29" t="n">
        <v>2.02</v>
      </c>
      <c r="V411" s="11" t="s">
        <v>106</v>
      </c>
      <c r="W411" s="11" t="n">
        <f aca="false">R411 *U411</f>
        <v>2.424</v>
      </c>
      <c r="X411" s="2" t="n">
        <v>2366.09</v>
      </c>
      <c r="Y411" s="2" t="n">
        <v>515.97</v>
      </c>
      <c r="Z411" s="13" t="n">
        <f aca="false">Y411*SQRT(AA411)</f>
        <v>893.686255181313</v>
      </c>
      <c r="AA411" s="11" t="n">
        <v>3</v>
      </c>
      <c r="AB411" s="2" t="n">
        <v>1761.67</v>
      </c>
      <c r="AC411" s="2" t="n">
        <v>427.52</v>
      </c>
      <c r="AD411" s="13" t="n">
        <f aca="false">AC411*SQRT(AE411)</f>
        <v>740.486361251846</v>
      </c>
      <c r="AE411" s="11" t="n">
        <v>3</v>
      </c>
      <c r="AF411" s="11" t="n">
        <f aca="false">LN(AB411/X411)</f>
        <v>-0.294976580917039</v>
      </c>
      <c r="AG411" s="11" t="n">
        <f aca="false">((AD411)^2/((AB411)^2 * AE411)) + ((Z411)^2/((X411)^2 * AA411))</f>
        <v>0.106446937063407</v>
      </c>
      <c r="AH411" s="11" t="n">
        <f aca="false">1/AG411</f>
        <v>9.39435203668033</v>
      </c>
      <c r="AI411" s="11" t="n">
        <f aca="false">AH411/9</f>
        <v>1.04381689296448</v>
      </c>
      <c r="AJ411" s="11" t="n">
        <f aca="false">AI411*AF411</f>
        <v>-0.307901538190109</v>
      </c>
      <c r="AK411" s="1" t="s">
        <v>533</v>
      </c>
      <c r="AL411" s="11" t="s">
        <v>528</v>
      </c>
      <c r="AM411" s="11" t="s">
        <v>407</v>
      </c>
      <c r="AN411" s="11" t="s">
        <v>58</v>
      </c>
      <c r="AO411" s="11" t="s">
        <v>141</v>
      </c>
      <c r="AP411" s="11" t="s">
        <v>65</v>
      </c>
      <c r="AQ411" s="11" t="s">
        <v>534</v>
      </c>
    </row>
    <row r="412" customFormat="false" ht="13.8" hidden="false" customHeight="false" outlineLevel="0" collapsed="false">
      <c r="A412" s="11" t="s">
        <v>530</v>
      </c>
      <c r="B412" s="1" t="n">
        <v>50</v>
      </c>
      <c r="C412" s="11" t="s">
        <v>494</v>
      </c>
      <c r="D412" s="11" t="n">
        <v>2014</v>
      </c>
      <c r="E412" s="11" t="s">
        <v>101</v>
      </c>
      <c r="F412" s="11" t="s">
        <v>348</v>
      </c>
      <c r="G412" s="1" t="n">
        <v>10.3</v>
      </c>
      <c r="H412" s="1" t="n">
        <v>1063</v>
      </c>
      <c r="I412" s="11" t="n">
        <f aca="false">(G412+10) / (H412/1000)</f>
        <v>19.0968955785513</v>
      </c>
      <c r="J412" s="11" t="n">
        <v>5.5</v>
      </c>
      <c r="K412" s="11" t="s">
        <v>102</v>
      </c>
      <c r="L412" s="11" t="s">
        <v>89</v>
      </c>
      <c r="M412" s="11" t="s">
        <v>531</v>
      </c>
      <c r="N412" s="11" t="s">
        <v>77</v>
      </c>
      <c r="O412" s="11" t="s">
        <v>50</v>
      </c>
      <c r="P412" s="11" t="s">
        <v>483</v>
      </c>
      <c r="Q412" s="11" t="s">
        <v>78</v>
      </c>
      <c r="R412" s="11" t="n">
        <v>2</v>
      </c>
      <c r="S412" s="11" t="str">
        <f aca="false">IF(R412&gt;=2,"&gt; 2","&lt; 2")</f>
        <v>&gt; 2</v>
      </c>
      <c r="T412" s="11" t="s">
        <v>532</v>
      </c>
      <c r="U412" s="29" t="n">
        <v>2.02</v>
      </c>
      <c r="V412" s="11" t="s">
        <v>106</v>
      </c>
      <c r="W412" s="11" t="n">
        <f aca="false">R412 *U412</f>
        <v>4.04</v>
      </c>
      <c r="X412" s="2" t="n">
        <v>2955.77</v>
      </c>
      <c r="Y412" s="2" t="n">
        <v>840.3</v>
      </c>
      <c r="Z412" s="13" t="n">
        <f aca="false">Y412*SQRT(AA412)</f>
        <v>1455.44229360013</v>
      </c>
      <c r="AA412" s="11" t="n">
        <v>3</v>
      </c>
      <c r="AB412" s="2" t="n">
        <v>1437.35</v>
      </c>
      <c r="AC412" s="2" t="n">
        <v>280.09</v>
      </c>
      <c r="AD412" s="13" t="n">
        <f aca="false">AC412*SQRT(AE412)</f>
        <v>485.130110691967</v>
      </c>
      <c r="AE412" s="11" t="n">
        <v>3</v>
      </c>
      <c r="AF412" s="11" t="n">
        <f aca="false">LN(AB412/X412)</f>
        <v>-0.720958051791656</v>
      </c>
      <c r="AG412" s="11" t="n">
        <f aca="false">((AD412)^2/((AB412)^2 * AE412)) + ((Z412)^2/((X412)^2 * AA412))</f>
        <v>0.118794184812303</v>
      </c>
      <c r="AH412" s="11" t="n">
        <f aca="false">1/AG412</f>
        <v>8.41792046959217</v>
      </c>
      <c r="AI412" s="11" t="n">
        <f aca="false">AH412/9</f>
        <v>0.935324496621352</v>
      </c>
      <c r="AJ412" s="11" t="n">
        <f aca="false">AI412*AF412</f>
        <v>-0.674329726877141</v>
      </c>
      <c r="AK412" s="1" t="s">
        <v>533</v>
      </c>
      <c r="AL412" s="11" t="s">
        <v>528</v>
      </c>
      <c r="AM412" s="11" t="s">
        <v>407</v>
      </c>
      <c r="AN412" s="11" t="s">
        <v>58</v>
      </c>
      <c r="AO412" s="11" t="s">
        <v>141</v>
      </c>
      <c r="AP412" s="11" t="s">
        <v>65</v>
      </c>
      <c r="AQ412" s="11" t="s">
        <v>534</v>
      </c>
    </row>
    <row r="413" customFormat="false" ht="13.8" hidden="false" customHeight="false" outlineLevel="0" collapsed="false">
      <c r="A413" s="11" t="s">
        <v>530</v>
      </c>
      <c r="B413" s="1" t="n">
        <v>50</v>
      </c>
      <c r="C413" s="11" t="s">
        <v>494</v>
      </c>
      <c r="D413" s="11" t="n">
        <v>2014</v>
      </c>
      <c r="E413" s="11" t="s">
        <v>101</v>
      </c>
      <c r="F413" s="11" t="s">
        <v>349</v>
      </c>
      <c r="G413" s="1" t="n">
        <v>10.3</v>
      </c>
      <c r="H413" s="1" t="n">
        <v>1063</v>
      </c>
      <c r="I413" s="11" t="n">
        <f aca="false">(G413+10) / (H413/1000)</f>
        <v>19.0968955785513</v>
      </c>
      <c r="J413" s="11" t="n">
        <v>5.5</v>
      </c>
      <c r="K413" s="11" t="s">
        <v>102</v>
      </c>
      <c r="L413" s="11" t="s">
        <v>89</v>
      </c>
      <c r="M413" s="11" t="s">
        <v>531</v>
      </c>
      <c r="N413" s="11" t="s">
        <v>77</v>
      </c>
      <c r="O413" s="11" t="s">
        <v>77</v>
      </c>
      <c r="P413" s="11" t="s">
        <v>483</v>
      </c>
      <c r="Q413" s="11" t="s">
        <v>78</v>
      </c>
      <c r="R413" s="11" t="n">
        <v>2</v>
      </c>
      <c r="S413" s="11" t="str">
        <f aca="false">IF(R413&gt;=2,"&gt; 2","&lt; 2")</f>
        <v>&gt; 2</v>
      </c>
      <c r="T413" s="11" t="s">
        <v>532</v>
      </c>
      <c r="U413" s="29" t="n">
        <v>2.02</v>
      </c>
      <c r="V413" s="11" t="s">
        <v>106</v>
      </c>
      <c r="W413" s="11" t="n">
        <f aca="false">R413 *U413</f>
        <v>4.04</v>
      </c>
      <c r="X413" s="2" t="n">
        <v>2366.09</v>
      </c>
      <c r="Y413" s="2" t="n">
        <v>515.97</v>
      </c>
      <c r="Z413" s="13" t="n">
        <f aca="false">Y413*SQRT(AA413)</f>
        <v>893.686255181313</v>
      </c>
      <c r="AA413" s="11" t="n">
        <v>3</v>
      </c>
      <c r="AB413" s="2" t="n">
        <v>1142.51</v>
      </c>
      <c r="AC413" s="2" t="n">
        <v>221.13</v>
      </c>
      <c r="AD413" s="13" t="n">
        <f aca="false">AC413*SQRT(AE413)</f>
        <v>383.008395077706</v>
      </c>
      <c r="AE413" s="11" t="n">
        <v>3</v>
      </c>
      <c r="AF413" s="11" t="n">
        <f aca="false">LN(AB413/X413)</f>
        <v>-0.72801120723378</v>
      </c>
      <c r="AG413" s="11" t="n">
        <f aca="false">((AD413)^2/((AB413)^2 * AE413)) + ((Z413)^2/((X413)^2 * AA413))</f>
        <v>0.0850145767786096</v>
      </c>
      <c r="AH413" s="11" t="n">
        <f aca="false">1/AG413</f>
        <v>11.7626886810734</v>
      </c>
      <c r="AI413" s="11" t="n">
        <f aca="false">AH413/9</f>
        <v>1.30696540900816</v>
      </c>
      <c r="AJ413" s="11" t="n">
        <f aca="false">AI413*AF413</f>
        <v>-0.951485465224822</v>
      </c>
      <c r="AK413" s="1" t="s">
        <v>533</v>
      </c>
      <c r="AL413" s="11" t="s">
        <v>528</v>
      </c>
      <c r="AM413" s="11" t="s">
        <v>407</v>
      </c>
      <c r="AN413" s="11" t="s">
        <v>58</v>
      </c>
      <c r="AO413" s="11" t="s">
        <v>141</v>
      </c>
      <c r="AP413" s="11" t="s">
        <v>65</v>
      </c>
      <c r="AQ413" s="11" t="s">
        <v>534</v>
      </c>
    </row>
    <row r="414" customFormat="false" ht="13.8" hidden="false" customHeight="false" outlineLevel="0" collapsed="false">
      <c r="A414" s="11" t="s">
        <v>530</v>
      </c>
      <c r="B414" s="1" t="n">
        <v>50</v>
      </c>
      <c r="C414" s="11" t="s">
        <v>494</v>
      </c>
      <c r="D414" s="11" t="n">
        <v>2014</v>
      </c>
      <c r="E414" s="11" t="s">
        <v>101</v>
      </c>
      <c r="F414" s="11" t="s">
        <v>350</v>
      </c>
      <c r="G414" s="1" t="n">
        <v>10.3</v>
      </c>
      <c r="H414" s="1" t="n">
        <v>1063</v>
      </c>
      <c r="I414" s="11" t="n">
        <f aca="false">(G414+10) / (H414/1000)</f>
        <v>19.0968955785513</v>
      </c>
      <c r="J414" s="11" t="n">
        <v>5.5</v>
      </c>
      <c r="K414" s="11" t="s">
        <v>102</v>
      </c>
      <c r="L414" s="11" t="s">
        <v>89</v>
      </c>
      <c r="M414" s="11" t="s">
        <v>531</v>
      </c>
      <c r="N414" s="11" t="s">
        <v>77</v>
      </c>
      <c r="O414" s="11" t="s">
        <v>50</v>
      </c>
      <c r="P414" s="11" t="s">
        <v>483</v>
      </c>
      <c r="Q414" s="11" t="s">
        <v>78</v>
      </c>
      <c r="R414" s="11" t="n">
        <v>2.85</v>
      </c>
      <c r="S414" s="11" t="str">
        <f aca="false">IF(R414&gt;=2,"&gt; 2","&lt; 2")</f>
        <v>&gt; 2</v>
      </c>
      <c r="T414" s="11" t="s">
        <v>532</v>
      </c>
      <c r="U414" s="29" t="n">
        <v>2.02</v>
      </c>
      <c r="V414" s="11" t="s">
        <v>106</v>
      </c>
      <c r="W414" s="11" t="n">
        <f aca="false">R414 *U414</f>
        <v>5.757</v>
      </c>
      <c r="X414" s="2" t="n">
        <v>2955.77</v>
      </c>
      <c r="Y414" s="2" t="n">
        <v>840.3</v>
      </c>
      <c r="Z414" s="13" t="n">
        <f aca="false">Y414*SQRT(AA414)</f>
        <v>1455.44229360013</v>
      </c>
      <c r="AA414" s="11" t="n">
        <v>3</v>
      </c>
      <c r="AB414" s="2" t="n">
        <v>4341.52</v>
      </c>
      <c r="AC414" s="2" t="n">
        <v>1282.56</v>
      </c>
      <c r="AD414" s="13" t="n">
        <f aca="false">AC414*SQRT(AE414)</f>
        <v>2221.45908375554</v>
      </c>
      <c r="AE414" s="11" t="n">
        <v>3</v>
      </c>
      <c r="AF414" s="11" t="n">
        <f aca="false">LN(AB414/X414)</f>
        <v>0.384465325000381</v>
      </c>
      <c r="AG414" s="11" t="n">
        <f aca="false">((AD414)^2/((AB414)^2 * AE414)) + ((Z414)^2/((X414)^2 * AA414))</f>
        <v>0.168092967085164</v>
      </c>
      <c r="AH414" s="11" t="n">
        <f aca="false">1/AG414</f>
        <v>5.94908887231047</v>
      </c>
      <c r="AI414" s="11" t="n">
        <f aca="false">AH414/9</f>
        <v>0.661009874701164</v>
      </c>
      <c r="AJ414" s="11" t="n">
        <f aca="false">AI414*AF414</f>
        <v>0.254135376305444</v>
      </c>
      <c r="AK414" s="1" t="s">
        <v>533</v>
      </c>
      <c r="AL414" s="11" t="s">
        <v>528</v>
      </c>
      <c r="AM414" s="11" t="s">
        <v>407</v>
      </c>
      <c r="AN414" s="11" t="s">
        <v>58</v>
      </c>
      <c r="AO414" s="11" t="s">
        <v>141</v>
      </c>
      <c r="AP414" s="11" t="s">
        <v>65</v>
      </c>
      <c r="AQ414" s="11" t="s">
        <v>534</v>
      </c>
    </row>
    <row r="415" customFormat="false" ht="13.8" hidden="false" customHeight="false" outlineLevel="0" collapsed="false">
      <c r="A415" s="11" t="s">
        <v>530</v>
      </c>
      <c r="B415" s="1" t="n">
        <v>50</v>
      </c>
      <c r="C415" s="11" t="s">
        <v>494</v>
      </c>
      <c r="D415" s="11" t="n">
        <v>2014</v>
      </c>
      <c r="E415" s="11" t="s">
        <v>101</v>
      </c>
      <c r="F415" s="11" t="s">
        <v>351</v>
      </c>
      <c r="G415" s="1" t="n">
        <v>10.3</v>
      </c>
      <c r="H415" s="1" t="n">
        <v>1063</v>
      </c>
      <c r="I415" s="11" t="n">
        <f aca="false">(G415+10) / (H415/1000)</f>
        <v>19.0968955785513</v>
      </c>
      <c r="J415" s="11" t="n">
        <v>5.5</v>
      </c>
      <c r="K415" s="11" t="s">
        <v>102</v>
      </c>
      <c r="L415" s="11" t="s">
        <v>89</v>
      </c>
      <c r="M415" s="11" t="s">
        <v>531</v>
      </c>
      <c r="N415" s="11" t="s">
        <v>77</v>
      </c>
      <c r="O415" s="11" t="s">
        <v>77</v>
      </c>
      <c r="P415" s="11" t="s">
        <v>483</v>
      </c>
      <c r="Q415" s="11" t="s">
        <v>78</v>
      </c>
      <c r="R415" s="11" t="n">
        <v>2.85</v>
      </c>
      <c r="S415" s="11" t="str">
        <f aca="false">IF(R415&gt;=2,"&gt; 2","&lt; 2")</f>
        <v>&gt; 2</v>
      </c>
      <c r="T415" s="11" t="s">
        <v>532</v>
      </c>
      <c r="U415" s="29" t="n">
        <v>2.02</v>
      </c>
      <c r="V415" s="11" t="s">
        <v>106</v>
      </c>
      <c r="W415" s="11" t="n">
        <f aca="false">R415 *U415</f>
        <v>5.757</v>
      </c>
      <c r="X415" s="2" t="n">
        <v>2366.09</v>
      </c>
      <c r="Y415" s="2" t="n">
        <v>515.97</v>
      </c>
      <c r="Z415" s="13" t="n">
        <f aca="false">Y415*SQRT(AA415)</f>
        <v>893.686255181313</v>
      </c>
      <c r="AA415" s="11" t="n">
        <v>3</v>
      </c>
      <c r="AB415" s="2" t="n">
        <v>2955.77</v>
      </c>
      <c r="AC415" s="2" t="n">
        <v>972.98</v>
      </c>
      <c r="AD415" s="13" t="n">
        <f aca="false">AC415*SQRT(AE415)</f>
        <v>1685.25079474837</v>
      </c>
      <c r="AE415" s="11" t="n">
        <v>3</v>
      </c>
      <c r="AF415" s="11" t="n">
        <f aca="false">LN(AB415/X415)</f>
        <v>0.222520388493396</v>
      </c>
      <c r="AG415" s="11" t="n">
        <f aca="false">((AD415)^2/((AB415)^2 * AE415)) + ((Z415)^2/((X415)^2 * AA415))</f>
        <v>0.155913316812358</v>
      </c>
      <c r="AH415" s="11" t="n">
        <f aca="false">1/AG415</f>
        <v>6.41382032301642</v>
      </c>
      <c r="AI415" s="11" t="n">
        <f aca="false">AH415/9</f>
        <v>0.71264670255738</v>
      </c>
      <c r="AJ415" s="11" t="n">
        <f aca="false">AI415*AF415</f>
        <v>0.158578421111606</v>
      </c>
      <c r="AK415" s="1" t="s">
        <v>533</v>
      </c>
      <c r="AL415" s="11" t="s">
        <v>528</v>
      </c>
      <c r="AM415" s="11" t="s">
        <v>407</v>
      </c>
      <c r="AN415" s="11" t="s">
        <v>58</v>
      </c>
      <c r="AO415" s="11" t="s">
        <v>141</v>
      </c>
      <c r="AP415" s="11" t="s">
        <v>65</v>
      </c>
      <c r="AQ415" s="11" t="s">
        <v>534</v>
      </c>
    </row>
    <row r="416" customFormat="false" ht="13.8" hidden="false" customHeight="false" outlineLevel="0" collapsed="false">
      <c r="A416" s="11" t="s">
        <v>530</v>
      </c>
      <c r="B416" s="1" t="n">
        <v>50</v>
      </c>
      <c r="C416" s="11" t="s">
        <v>494</v>
      </c>
      <c r="D416" s="11" t="n">
        <v>2014</v>
      </c>
      <c r="E416" s="11" t="s">
        <v>101</v>
      </c>
      <c r="F416" s="11" t="s">
        <v>324</v>
      </c>
      <c r="G416" s="1" t="n">
        <v>10.3</v>
      </c>
      <c r="H416" s="1" t="n">
        <v>1063</v>
      </c>
      <c r="I416" s="11" t="n">
        <f aca="false">(G416+10) / (H416/1000)</f>
        <v>19.0968955785513</v>
      </c>
      <c r="J416" s="11" t="n">
        <v>5.5</v>
      </c>
      <c r="K416" s="11" t="s">
        <v>102</v>
      </c>
      <c r="L416" s="11" t="s">
        <v>89</v>
      </c>
      <c r="M416" s="11" t="s">
        <v>531</v>
      </c>
      <c r="N416" s="11" t="s">
        <v>77</v>
      </c>
      <c r="O416" s="11" t="s">
        <v>77</v>
      </c>
      <c r="P416" s="11" t="s">
        <v>483</v>
      </c>
      <c r="Q416" s="11" t="s">
        <v>78</v>
      </c>
      <c r="R416" s="11" t="n">
        <v>1.2</v>
      </c>
      <c r="S416" s="11" t="str">
        <f aca="false">IF(R416&gt;=2,"&gt; 2","&lt; 2")</f>
        <v>&lt; 2</v>
      </c>
      <c r="T416" s="11" t="s">
        <v>532</v>
      </c>
      <c r="U416" s="29" t="n">
        <v>2.02</v>
      </c>
      <c r="V416" s="11" t="s">
        <v>106</v>
      </c>
      <c r="W416" s="11" t="n">
        <f aca="false">R416 *U416</f>
        <v>2.424</v>
      </c>
      <c r="X416" s="13" t="n">
        <v>3.94</v>
      </c>
      <c r="Y416" s="13" t="n">
        <v>1.27</v>
      </c>
      <c r="Z416" s="13" t="n">
        <f aca="false">Y416*SQRT(AA416)</f>
        <v>2.19970452561247</v>
      </c>
      <c r="AA416" s="11" t="n">
        <v>3</v>
      </c>
      <c r="AB416" s="2" t="n">
        <v>3.7</v>
      </c>
      <c r="AC416" s="2" t="n">
        <v>0.99</v>
      </c>
      <c r="AD416" s="13" t="n">
        <f aca="false">AC416*SQRT(AE416)</f>
        <v>1.71473029949319</v>
      </c>
      <c r="AE416" s="11" t="n">
        <v>3</v>
      </c>
      <c r="AF416" s="11" t="n">
        <f aca="false">LN(AB416/X416)</f>
        <v>-0.0628479036596636</v>
      </c>
      <c r="AG416" s="11" t="n">
        <f aca="false">((AD416)^2/((AB416)^2 * AE416)) + ((Z416)^2/((X416)^2 * AA416))</f>
        <v>0.175492271801208</v>
      </c>
      <c r="AH416" s="11" t="n">
        <f aca="false">1/AG416</f>
        <v>5.6982566225638</v>
      </c>
      <c r="AI416" s="11" t="n">
        <f aca="false">AH416/9</f>
        <v>0.633139624729311</v>
      </c>
      <c r="AJ416" s="11" t="n">
        <f aca="false">AI416*AF416</f>
        <v>-0.0397914981381033</v>
      </c>
      <c r="AK416" s="1" t="s">
        <v>533</v>
      </c>
      <c r="AL416" s="11" t="s">
        <v>528</v>
      </c>
      <c r="AM416" s="11" t="s">
        <v>476</v>
      </c>
      <c r="AN416" s="11" t="s">
        <v>58</v>
      </c>
      <c r="AO416" s="11" t="s">
        <v>141</v>
      </c>
      <c r="AP416" s="11" t="s">
        <v>65</v>
      </c>
      <c r="AQ416" s="11" t="s">
        <v>534</v>
      </c>
    </row>
    <row r="417" customFormat="false" ht="13.8" hidden="false" customHeight="false" outlineLevel="0" collapsed="false">
      <c r="A417" s="11" t="s">
        <v>530</v>
      </c>
      <c r="B417" s="1" t="n">
        <v>50</v>
      </c>
      <c r="C417" s="11" t="s">
        <v>494</v>
      </c>
      <c r="D417" s="11" t="n">
        <v>2014</v>
      </c>
      <c r="E417" s="11" t="s">
        <v>101</v>
      </c>
      <c r="F417" s="11" t="s">
        <v>328</v>
      </c>
      <c r="G417" s="1" t="n">
        <v>10.3</v>
      </c>
      <c r="H417" s="1" t="n">
        <v>1063</v>
      </c>
      <c r="I417" s="11" t="n">
        <f aca="false">(G417+10) / (H417/1000)</f>
        <v>19.0968955785513</v>
      </c>
      <c r="J417" s="11" t="n">
        <v>5.5</v>
      </c>
      <c r="K417" s="11" t="s">
        <v>102</v>
      </c>
      <c r="L417" s="11" t="s">
        <v>89</v>
      </c>
      <c r="M417" s="11" t="s">
        <v>531</v>
      </c>
      <c r="N417" s="11" t="s">
        <v>77</v>
      </c>
      <c r="O417" s="11" t="s">
        <v>77</v>
      </c>
      <c r="P417" s="11" t="s">
        <v>483</v>
      </c>
      <c r="Q417" s="11" t="s">
        <v>78</v>
      </c>
      <c r="R417" s="11" t="n">
        <v>2</v>
      </c>
      <c r="S417" s="11" t="str">
        <f aca="false">IF(R417&gt;=2,"&gt; 2","&lt; 2")</f>
        <v>&gt; 2</v>
      </c>
      <c r="T417" s="11" t="s">
        <v>532</v>
      </c>
      <c r="U417" s="29" t="n">
        <v>2.02</v>
      </c>
      <c r="V417" s="11" t="s">
        <v>106</v>
      </c>
      <c r="W417" s="11" t="n">
        <f aca="false">R417 *U417</f>
        <v>4.04</v>
      </c>
      <c r="X417" s="13" t="n">
        <v>3.94</v>
      </c>
      <c r="Y417" s="13" t="n">
        <v>1.27</v>
      </c>
      <c r="Z417" s="13" t="n">
        <f aca="false">Y417*SQRT(AA417)</f>
        <v>2.19970452561247</v>
      </c>
      <c r="AA417" s="11" t="n">
        <v>3</v>
      </c>
      <c r="AB417" s="2" t="n">
        <v>2.44</v>
      </c>
      <c r="AC417" s="2" t="n">
        <v>0.47</v>
      </c>
      <c r="AD417" s="13" t="n">
        <f aca="false">AC417*SQRT(AE417)</f>
        <v>0.814063879557373</v>
      </c>
      <c r="AE417" s="11" t="n">
        <v>3</v>
      </c>
      <c r="AF417" s="11" t="n">
        <f aca="false">LN(AB417/X417)</f>
        <v>-0.479182684004732</v>
      </c>
      <c r="AG417" s="11" t="n">
        <f aca="false">((AD417)^2/((AB417)^2 * AE417)) + ((Z417)^2/((X417)^2 * AA417))</f>
        <v>0.141003469769661</v>
      </c>
      <c r="AH417" s="11" t="n">
        <f aca="false">1/AG417</f>
        <v>7.09202405893678</v>
      </c>
      <c r="AI417" s="11" t="n">
        <f aca="false">AH417/9</f>
        <v>0.788002673215197</v>
      </c>
      <c r="AJ417" s="11" t="n">
        <f aca="false">AI417*AF417</f>
        <v>-0.377597235954162</v>
      </c>
      <c r="AK417" s="1" t="s">
        <v>533</v>
      </c>
      <c r="AL417" s="11" t="s">
        <v>528</v>
      </c>
      <c r="AM417" s="11" t="s">
        <v>476</v>
      </c>
      <c r="AN417" s="11" t="s">
        <v>58</v>
      </c>
      <c r="AO417" s="11" t="s">
        <v>141</v>
      </c>
      <c r="AP417" s="11" t="s">
        <v>65</v>
      </c>
      <c r="AQ417" s="11" t="s">
        <v>534</v>
      </c>
    </row>
    <row r="418" customFormat="false" ht="13.8" hidden="false" customHeight="false" outlineLevel="0" collapsed="false">
      <c r="A418" s="11" t="s">
        <v>530</v>
      </c>
      <c r="B418" s="1" t="n">
        <v>50</v>
      </c>
      <c r="C418" s="11" t="s">
        <v>494</v>
      </c>
      <c r="D418" s="11" t="n">
        <v>2014</v>
      </c>
      <c r="E418" s="11" t="s">
        <v>101</v>
      </c>
      <c r="F418" s="11" t="s">
        <v>329</v>
      </c>
      <c r="G418" s="1" t="n">
        <v>10.3</v>
      </c>
      <c r="H418" s="1" t="n">
        <v>1063</v>
      </c>
      <c r="I418" s="11" t="n">
        <f aca="false">(G418+10) / (H418/1000)</f>
        <v>19.0968955785513</v>
      </c>
      <c r="J418" s="11" t="n">
        <v>5.5</v>
      </c>
      <c r="K418" s="11" t="s">
        <v>102</v>
      </c>
      <c r="L418" s="11" t="s">
        <v>89</v>
      </c>
      <c r="M418" s="11" t="s">
        <v>531</v>
      </c>
      <c r="N418" s="11" t="s">
        <v>77</v>
      </c>
      <c r="O418" s="11" t="s">
        <v>77</v>
      </c>
      <c r="P418" s="11" t="s">
        <v>483</v>
      </c>
      <c r="Q418" s="11" t="s">
        <v>78</v>
      </c>
      <c r="R418" s="11" t="n">
        <v>2.85</v>
      </c>
      <c r="S418" s="11" t="str">
        <f aca="false">IF(R418&gt;=2,"&gt; 2","&lt; 2")</f>
        <v>&gt; 2</v>
      </c>
      <c r="T418" s="11" t="s">
        <v>532</v>
      </c>
      <c r="U418" s="29" t="n">
        <v>2.02</v>
      </c>
      <c r="V418" s="11" t="s">
        <v>106</v>
      </c>
      <c r="W418" s="11" t="n">
        <f aca="false">R418 *U418</f>
        <v>5.757</v>
      </c>
      <c r="X418" s="13" t="n">
        <v>3.94</v>
      </c>
      <c r="Y418" s="13" t="n">
        <v>1.27</v>
      </c>
      <c r="Z418" s="13" t="n">
        <f aca="false">Y418*SQRT(AA418)</f>
        <v>2.19970452561247</v>
      </c>
      <c r="AA418" s="11" t="n">
        <v>3</v>
      </c>
      <c r="AB418" s="2" t="n">
        <v>2.22</v>
      </c>
      <c r="AC418" s="2" t="n">
        <v>0.65</v>
      </c>
      <c r="AD418" s="13" t="n">
        <f aca="false">AC418*SQRT(AE418)</f>
        <v>1.12583302491977</v>
      </c>
      <c r="AE418" s="11" t="n">
        <v>3</v>
      </c>
      <c r="AF418" s="11" t="n">
        <f aca="false">LN(AB418/X418)</f>
        <v>-0.573673527425654</v>
      </c>
      <c r="AG418" s="11" t="n">
        <f aca="false">((AD418)^2/((AB418)^2 * AE418)) + ((Z418)^2/((X418)^2 * AA418))</f>
        <v>0.189627488098587</v>
      </c>
      <c r="AH418" s="11" t="n">
        <f aca="false">1/AG418</f>
        <v>5.27349705481571</v>
      </c>
      <c r="AI418" s="11" t="n">
        <f aca="false">AH418/9</f>
        <v>0.585944117201746</v>
      </c>
      <c r="AJ418" s="11" t="n">
        <f aca="false">AI418*AF418</f>
        <v>-0.336140628589436</v>
      </c>
      <c r="AK418" s="1" t="s">
        <v>533</v>
      </c>
      <c r="AL418" s="11" t="s">
        <v>528</v>
      </c>
      <c r="AM418" s="11" t="s">
        <v>476</v>
      </c>
      <c r="AN418" s="11" t="s">
        <v>58</v>
      </c>
      <c r="AO418" s="11" t="s">
        <v>141</v>
      </c>
      <c r="AP418" s="11" t="s">
        <v>65</v>
      </c>
      <c r="AQ418" s="11" t="s">
        <v>534</v>
      </c>
    </row>
    <row r="419" customFormat="false" ht="13.8" hidden="false" customHeight="false" outlineLevel="0" collapsed="false">
      <c r="A419" s="11" t="s">
        <v>530</v>
      </c>
      <c r="B419" s="1" t="n">
        <v>50</v>
      </c>
      <c r="C419" s="11" t="s">
        <v>494</v>
      </c>
      <c r="D419" s="11" t="n">
        <v>2014</v>
      </c>
      <c r="E419" s="11" t="s">
        <v>101</v>
      </c>
      <c r="F419" s="11" t="s">
        <v>346</v>
      </c>
      <c r="G419" s="1" t="n">
        <v>10.3</v>
      </c>
      <c r="H419" s="1" t="n">
        <v>1063</v>
      </c>
      <c r="I419" s="11" t="n">
        <f aca="false">(G419+10) / (H419/1000)</f>
        <v>19.0968955785513</v>
      </c>
      <c r="J419" s="11" t="n">
        <v>5.5</v>
      </c>
      <c r="K419" s="11" t="s">
        <v>102</v>
      </c>
      <c r="L419" s="11" t="s">
        <v>89</v>
      </c>
      <c r="M419" s="11" t="s">
        <v>531</v>
      </c>
      <c r="N419" s="11" t="s">
        <v>77</v>
      </c>
      <c r="O419" s="11" t="s">
        <v>50</v>
      </c>
      <c r="P419" s="11" t="s">
        <v>483</v>
      </c>
      <c r="Q419" s="11" t="s">
        <v>78</v>
      </c>
      <c r="R419" s="11" t="n">
        <v>1.2</v>
      </c>
      <c r="S419" s="11" t="str">
        <f aca="false">IF(R419&gt;=2,"&gt; 2","&lt; 2")</f>
        <v>&lt; 2</v>
      </c>
      <c r="T419" s="11" t="s">
        <v>532</v>
      </c>
      <c r="U419" s="29" t="n">
        <v>2.02</v>
      </c>
      <c r="V419" s="11" t="s">
        <v>106</v>
      </c>
      <c r="W419" s="11" t="n">
        <f aca="false">R419 *U419</f>
        <v>2.424</v>
      </c>
      <c r="X419" s="2" t="n">
        <v>2.97</v>
      </c>
      <c r="Y419" s="2" t="n">
        <v>0.5</v>
      </c>
      <c r="Z419" s="13" t="n">
        <f aca="false">Y419*SQRT(AA419)</f>
        <v>0.866025403784439</v>
      </c>
      <c r="AA419" s="11" t="n">
        <v>3</v>
      </c>
      <c r="AB419" s="2" t="n">
        <v>5.52</v>
      </c>
      <c r="AC419" s="2" t="n">
        <v>2.32</v>
      </c>
      <c r="AD419" s="13" t="n">
        <f aca="false">AC419*SQRT(AE419)</f>
        <v>4.0183578735598</v>
      </c>
      <c r="AE419" s="11" t="n">
        <v>3</v>
      </c>
      <c r="AF419" s="11" t="n">
        <f aca="false">LN(AB419/X419)</f>
        <v>0.619815907474395</v>
      </c>
      <c r="AG419" s="11" t="n">
        <f aca="false">((AD419)^2/((AB419)^2 * AE419)) + ((Z419)^2/((X419)^2 * AA419))</f>
        <v>0.204985341460363</v>
      </c>
      <c r="AH419" s="11" t="n">
        <f aca="false">1/AG419</f>
        <v>4.87839761065727</v>
      </c>
      <c r="AI419" s="11" t="n">
        <f aca="false">AH419/9</f>
        <v>0.542044178961919</v>
      </c>
      <c r="AJ419" s="11" t="n">
        <f aca="false">AI419*AF419</f>
        <v>0.335967604674495</v>
      </c>
      <c r="AK419" s="1" t="s">
        <v>533</v>
      </c>
      <c r="AL419" s="11" t="s">
        <v>528</v>
      </c>
      <c r="AM419" s="11" t="s">
        <v>476</v>
      </c>
      <c r="AN419" s="11" t="s">
        <v>58</v>
      </c>
      <c r="AO419" s="11" t="s">
        <v>141</v>
      </c>
      <c r="AP419" s="11" t="s">
        <v>65</v>
      </c>
      <c r="AQ419" s="11" t="s">
        <v>534</v>
      </c>
    </row>
    <row r="420" customFormat="false" ht="13.8" hidden="false" customHeight="false" outlineLevel="0" collapsed="false">
      <c r="A420" s="11" t="s">
        <v>530</v>
      </c>
      <c r="B420" s="1" t="n">
        <v>50</v>
      </c>
      <c r="C420" s="11" t="s">
        <v>494</v>
      </c>
      <c r="D420" s="11" t="n">
        <v>2014</v>
      </c>
      <c r="E420" s="11" t="s">
        <v>101</v>
      </c>
      <c r="F420" s="11" t="s">
        <v>347</v>
      </c>
      <c r="G420" s="1" t="n">
        <v>10.3</v>
      </c>
      <c r="H420" s="1" t="n">
        <v>1063</v>
      </c>
      <c r="I420" s="11" t="n">
        <f aca="false">(G420+10) / (H420/1000)</f>
        <v>19.0968955785513</v>
      </c>
      <c r="J420" s="11" t="n">
        <v>5.5</v>
      </c>
      <c r="K420" s="11" t="s">
        <v>102</v>
      </c>
      <c r="L420" s="11" t="s">
        <v>89</v>
      </c>
      <c r="M420" s="11" t="s">
        <v>531</v>
      </c>
      <c r="N420" s="11" t="s">
        <v>77</v>
      </c>
      <c r="O420" s="11" t="s">
        <v>77</v>
      </c>
      <c r="P420" s="11" t="s">
        <v>483</v>
      </c>
      <c r="Q420" s="11" t="s">
        <v>78</v>
      </c>
      <c r="R420" s="11" t="n">
        <v>1.2</v>
      </c>
      <c r="S420" s="11" t="str">
        <f aca="false">IF(R420&gt;=2,"&gt; 2","&lt; 2")</f>
        <v>&lt; 2</v>
      </c>
      <c r="T420" s="11" t="s">
        <v>532</v>
      </c>
      <c r="U420" s="29" t="n">
        <v>2.02</v>
      </c>
      <c r="V420" s="11" t="s">
        <v>106</v>
      </c>
      <c r="W420" s="11" t="n">
        <f aca="false">R420 *U420</f>
        <v>2.424</v>
      </c>
      <c r="X420" s="2" t="n">
        <v>2.79</v>
      </c>
      <c r="Y420" s="2" t="n">
        <v>0.3</v>
      </c>
      <c r="Z420" s="13" t="n">
        <f aca="false">Y420*SQRT(AA420)</f>
        <v>0.519615242270663</v>
      </c>
      <c r="AA420" s="11" t="n">
        <v>3</v>
      </c>
      <c r="AB420" s="2" t="n">
        <v>2.2</v>
      </c>
      <c r="AC420" s="2" t="n">
        <v>1.01</v>
      </c>
      <c r="AD420" s="13" t="n">
        <f aca="false">AC420*SQRT(AE420)</f>
        <v>1.74937131564457</v>
      </c>
      <c r="AE420" s="11" t="n">
        <v>3</v>
      </c>
      <c r="AF420" s="11" t="n">
        <f aca="false">LN(AB420/X420)</f>
        <v>-0.237584235469004</v>
      </c>
      <c r="AG420" s="11" t="n">
        <f aca="false">((AD420)^2/((AB420)^2 * AE420)) + ((Z420)^2/((X420)^2 * AA420))</f>
        <v>0.222326493102437</v>
      </c>
      <c r="AH420" s="11" t="n">
        <f aca="false">1/AG420</f>
        <v>4.49788950495994</v>
      </c>
      <c r="AI420" s="11" t="n">
        <f aca="false">AH420/9</f>
        <v>0.499765500551105</v>
      </c>
      <c r="AJ420" s="11" t="n">
        <f aca="false">AI420*AF420</f>
        <v>-0.118736404362218</v>
      </c>
      <c r="AK420" s="1" t="s">
        <v>533</v>
      </c>
      <c r="AL420" s="11" t="s">
        <v>528</v>
      </c>
      <c r="AM420" s="11" t="s">
        <v>476</v>
      </c>
      <c r="AN420" s="11" t="s">
        <v>58</v>
      </c>
      <c r="AO420" s="11" t="s">
        <v>141</v>
      </c>
      <c r="AP420" s="11" t="s">
        <v>65</v>
      </c>
      <c r="AQ420" s="11" t="s">
        <v>534</v>
      </c>
    </row>
    <row r="421" customFormat="false" ht="13.8" hidden="false" customHeight="false" outlineLevel="0" collapsed="false">
      <c r="A421" s="11" t="s">
        <v>530</v>
      </c>
      <c r="B421" s="1" t="n">
        <v>50</v>
      </c>
      <c r="C421" s="11" t="s">
        <v>494</v>
      </c>
      <c r="D421" s="11" t="n">
        <v>2014</v>
      </c>
      <c r="E421" s="11" t="s">
        <v>101</v>
      </c>
      <c r="F421" s="11" t="s">
        <v>348</v>
      </c>
      <c r="G421" s="1" t="n">
        <v>10.3</v>
      </c>
      <c r="H421" s="1" t="n">
        <v>1063</v>
      </c>
      <c r="I421" s="11" t="n">
        <f aca="false">(G421+10) / (H421/1000)</f>
        <v>19.0968955785513</v>
      </c>
      <c r="J421" s="11" t="n">
        <v>5.5</v>
      </c>
      <c r="K421" s="11" t="s">
        <v>102</v>
      </c>
      <c r="L421" s="11" t="s">
        <v>89</v>
      </c>
      <c r="M421" s="11" t="s">
        <v>531</v>
      </c>
      <c r="N421" s="11" t="s">
        <v>77</v>
      </c>
      <c r="O421" s="11" t="s">
        <v>50</v>
      </c>
      <c r="P421" s="11" t="s">
        <v>483</v>
      </c>
      <c r="Q421" s="11" t="s">
        <v>78</v>
      </c>
      <c r="R421" s="11" t="n">
        <v>2</v>
      </c>
      <c r="S421" s="11" t="str">
        <f aca="false">IF(R421&gt;=2,"&gt; 2","&lt; 2")</f>
        <v>&gt; 2</v>
      </c>
      <c r="T421" s="11" t="s">
        <v>532</v>
      </c>
      <c r="U421" s="29" t="n">
        <v>2.02</v>
      </c>
      <c r="V421" s="11" t="s">
        <v>106</v>
      </c>
      <c r="W421" s="11" t="n">
        <f aca="false">R421 *U421</f>
        <v>4.04</v>
      </c>
      <c r="X421" s="2" t="n">
        <v>2.97</v>
      </c>
      <c r="Y421" s="2" t="n">
        <v>0.5</v>
      </c>
      <c r="Z421" s="13" t="n">
        <f aca="false">Y421*SQRT(AA421)</f>
        <v>0.866025403784439</v>
      </c>
      <c r="AA421" s="11" t="n">
        <v>3</v>
      </c>
      <c r="AB421" s="2" t="n">
        <v>2.4</v>
      </c>
      <c r="AC421" s="2" t="n">
        <v>0.31</v>
      </c>
      <c r="AD421" s="13" t="n">
        <f aca="false">AC421*SQRT(AE421)</f>
        <v>0.536935750346352</v>
      </c>
      <c r="AE421" s="11" t="n">
        <v>3</v>
      </c>
      <c r="AF421" s="11" t="n">
        <f aca="false">LN(AB421/X421)</f>
        <v>-0.213093215460708</v>
      </c>
      <c r="AG421" s="11" t="n">
        <f aca="false">((AD421)^2/((AB421)^2 * AE421)) + ((Z421)^2/((X421)^2 * AA421))</f>
        <v>0.0450258069613078</v>
      </c>
      <c r="AH421" s="11" t="n">
        <f aca="false">1/AG421</f>
        <v>22.2094853482434</v>
      </c>
      <c r="AI421" s="11" t="n">
        <f aca="false">AH421/9</f>
        <v>2.46772059424926</v>
      </c>
      <c r="AJ421" s="11" t="n">
        <f aca="false">AI421*AF421</f>
        <v>-0.525854516287184</v>
      </c>
      <c r="AK421" s="1" t="s">
        <v>533</v>
      </c>
      <c r="AL421" s="11" t="s">
        <v>528</v>
      </c>
      <c r="AM421" s="11" t="s">
        <v>476</v>
      </c>
      <c r="AN421" s="11" t="s">
        <v>58</v>
      </c>
      <c r="AO421" s="11" t="s">
        <v>141</v>
      </c>
      <c r="AP421" s="11" t="s">
        <v>65</v>
      </c>
      <c r="AQ421" s="11" t="s">
        <v>534</v>
      </c>
    </row>
    <row r="422" customFormat="false" ht="13.8" hidden="false" customHeight="false" outlineLevel="0" collapsed="false">
      <c r="A422" s="11" t="s">
        <v>530</v>
      </c>
      <c r="B422" s="1" t="n">
        <v>50</v>
      </c>
      <c r="C422" s="11" t="s">
        <v>494</v>
      </c>
      <c r="D422" s="11" t="n">
        <v>2014</v>
      </c>
      <c r="E422" s="11" t="s">
        <v>101</v>
      </c>
      <c r="F422" s="11" t="s">
        <v>349</v>
      </c>
      <c r="G422" s="1" t="n">
        <v>10.3</v>
      </c>
      <c r="H422" s="1" t="n">
        <v>1063</v>
      </c>
      <c r="I422" s="11" t="n">
        <f aca="false">(G422+10) / (H422/1000)</f>
        <v>19.0968955785513</v>
      </c>
      <c r="J422" s="11" t="n">
        <v>5.5</v>
      </c>
      <c r="K422" s="11" t="s">
        <v>102</v>
      </c>
      <c r="L422" s="11" t="s">
        <v>89</v>
      </c>
      <c r="M422" s="11" t="s">
        <v>531</v>
      </c>
      <c r="N422" s="11" t="s">
        <v>77</v>
      </c>
      <c r="O422" s="11" t="s">
        <v>77</v>
      </c>
      <c r="P422" s="11" t="s">
        <v>483</v>
      </c>
      <c r="Q422" s="11" t="s">
        <v>78</v>
      </c>
      <c r="R422" s="11" t="n">
        <v>2</v>
      </c>
      <c r="S422" s="11" t="str">
        <f aca="false">IF(R422&gt;=2,"&gt; 2","&lt; 2")</f>
        <v>&gt; 2</v>
      </c>
      <c r="T422" s="11" t="s">
        <v>532</v>
      </c>
      <c r="U422" s="29" t="n">
        <v>2.02</v>
      </c>
      <c r="V422" s="11" t="s">
        <v>106</v>
      </c>
      <c r="W422" s="11" t="n">
        <f aca="false">R422 *U422</f>
        <v>4.04</v>
      </c>
      <c r="X422" s="2" t="n">
        <v>2.79</v>
      </c>
      <c r="Y422" s="2" t="n">
        <v>0.3</v>
      </c>
      <c r="Z422" s="13" t="n">
        <f aca="false">Y422*SQRT(AA422)</f>
        <v>0.519615242270663</v>
      </c>
      <c r="AA422" s="11" t="n">
        <v>3</v>
      </c>
      <c r="AB422" s="2" t="n">
        <v>1.09</v>
      </c>
      <c r="AC422" s="2" t="n">
        <v>0.23</v>
      </c>
      <c r="AD422" s="13" t="n">
        <f aca="false">AC422*SQRT(AE422)</f>
        <v>0.398371685740842</v>
      </c>
      <c r="AE422" s="11" t="n">
        <v>3</v>
      </c>
      <c r="AF422" s="11" t="n">
        <f aca="false">LN(AB422/X422)</f>
        <v>-0.939863899592222</v>
      </c>
      <c r="AG422" s="11" t="n">
        <f aca="false">((AD422)^2/((AB422)^2 * AE422)) + ((Z422)^2/((X422)^2 * AA422))</f>
        <v>0.0560869019363204</v>
      </c>
      <c r="AH422" s="11" t="n">
        <f aca="false">1/AG422</f>
        <v>17.8294747164922</v>
      </c>
      <c r="AI422" s="11" t="n">
        <f aca="false">AH422/9</f>
        <v>1.98105274627691</v>
      </c>
      <c r="AJ422" s="11" t="n">
        <f aca="false">AI422*AF422</f>
        <v>-1.8619199594137</v>
      </c>
      <c r="AK422" s="1" t="s">
        <v>533</v>
      </c>
      <c r="AL422" s="11" t="s">
        <v>528</v>
      </c>
      <c r="AM422" s="11" t="s">
        <v>476</v>
      </c>
      <c r="AN422" s="11" t="s">
        <v>58</v>
      </c>
      <c r="AO422" s="11" t="s">
        <v>141</v>
      </c>
      <c r="AP422" s="11" t="s">
        <v>65</v>
      </c>
      <c r="AQ422" s="11" t="s">
        <v>534</v>
      </c>
    </row>
    <row r="423" customFormat="false" ht="13.8" hidden="false" customHeight="false" outlineLevel="0" collapsed="false">
      <c r="A423" s="11" t="s">
        <v>530</v>
      </c>
      <c r="B423" s="1" t="n">
        <v>50</v>
      </c>
      <c r="C423" s="11" t="s">
        <v>494</v>
      </c>
      <c r="D423" s="11" t="n">
        <v>2014</v>
      </c>
      <c r="E423" s="11" t="s">
        <v>101</v>
      </c>
      <c r="F423" s="11" t="s">
        <v>350</v>
      </c>
      <c r="G423" s="1" t="n">
        <v>10.3</v>
      </c>
      <c r="H423" s="1" t="n">
        <v>1063</v>
      </c>
      <c r="I423" s="11" t="n">
        <f aca="false">(G423+10) / (H423/1000)</f>
        <v>19.0968955785513</v>
      </c>
      <c r="J423" s="11" t="n">
        <v>5.5</v>
      </c>
      <c r="K423" s="11" t="s">
        <v>102</v>
      </c>
      <c r="L423" s="11" t="s">
        <v>89</v>
      </c>
      <c r="M423" s="11" t="s">
        <v>531</v>
      </c>
      <c r="N423" s="11" t="s">
        <v>77</v>
      </c>
      <c r="O423" s="11" t="s">
        <v>50</v>
      </c>
      <c r="P423" s="11" t="s">
        <v>483</v>
      </c>
      <c r="Q423" s="11" t="s">
        <v>78</v>
      </c>
      <c r="R423" s="11" t="n">
        <v>2.85</v>
      </c>
      <c r="S423" s="11" t="str">
        <f aca="false">IF(R423&gt;=2,"&gt; 2","&lt; 2")</f>
        <v>&gt; 2</v>
      </c>
      <c r="T423" s="11" t="s">
        <v>532</v>
      </c>
      <c r="U423" s="29" t="n">
        <v>2.02</v>
      </c>
      <c r="V423" s="11" t="s">
        <v>106</v>
      </c>
      <c r="W423" s="11" t="n">
        <f aca="false">R423 *U423</f>
        <v>5.757</v>
      </c>
      <c r="X423" s="2" t="n">
        <v>2.97</v>
      </c>
      <c r="Y423" s="2" t="n">
        <v>0.5</v>
      </c>
      <c r="Z423" s="13" t="n">
        <f aca="false">Y423*SQRT(AA423)</f>
        <v>0.866025403784439</v>
      </c>
      <c r="AA423" s="11" t="n">
        <v>3</v>
      </c>
      <c r="AB423" s="2" t="n">
        <v>1.18</v>
      </c>
      <c r="AC423" s="2" t="n">
        <v>0.82</v>
      </c>
      <c r="AD423" s="13" t="n">
        <f aca="false">AC423*SQRT(AE423)</f>
        <v>1.42028166220648</v>
      </c>
      <c r="AE423" s="11" t="n">
        <v>3</v>
      </c>
      <c r="AF423" s="11" t="n">
        <f aca="false">LN(AB423/X423)</f>
        <v>-0.923047514337035</v>
      </c>
      <c r="AG423" s="11" t="n">
        <f aca="false">((AD423)^2/((AB423)^2 * AE423)) + ((Z423)^2/((X423)^2 * AA423))</f>
        <v>0.511248989755205</v>
      </c>
      <c r="AH423" s="11" t="n">
        <f aca="false">1/AG423</f>
        <v>1.95599408514982</v>
      </c>
      <c r="AI423" s="11" t="n">
        <f aca="false">AH423/9</f>
        <v>0.217332676127757</v>
      </c>
      <c r="AJ423" s="11" t="n">
        <f aca="false">AI423*AF423</f>
        <v>-0.200608386483942</v>
      </c>
      <c r="AK423" s="1" t="s">
        <v>533</v>
      </c>
      <c r="AL423" s="11" t="s">
        <v>528</v>
      </c>
      <c r="AM423" s="11" t="s">
        <v>476</v>
      </c>
      <c r="AN423" s="11" t="s">
        <v>58</v>
      </c>
      <c r="AO423" s="11" t="s">
        <v>141</v>
      </c>
      <c r="AP423" s="11" t="s">
        <v>65</v>
      </c>
      <c r="AQ423" s="11" t="s">
        <v>534</v>
      </c>
    </row>
    <row r="424" customFormat="false" ht="13.8" hidden="false" customHeight="false" outlineLevel="0" collapsed="false">
      <c r="A424" s="11" t="s">
        <v>530</v>
      </c>
      <c r="B424" s="1" t="n">
        <v>50</v>
      </c>
      <c r="C424" s="11" t="s">
        <v>494</v>
      </c>
      <c r="D424" s="11" t="n">
        <v>2014</v>
      </c>
      <c r="E424" s="11" t="s">
        <v>101</v>
      </c>
      <c r="F424" s="11" t="s">
        <v>351</v>
      </c>
      <c r="G424" s="1" t="n">
        <v>10.3</v>
      </c>
      <c r="H424" s="1" t="n">
        <v>1063</v>
      </c>
      <c r="I424" s="11" t="n">
        <f aca="false">(G424+10) / (H424/1000)</f>
        <v>19.0968955785513</v>
      </c>
      <c r="J424" s="11" t="n">
        <v>5.5</v>
      </c>
      <c r="K424" s="11" t="s">
        <v>102</v>
      </c>
      <c r="L424" s="11" t="s">
        <v>89</v>
      </c>
      <c r="M424" s="11" t="s">
        <v>531</v>
      </c>
      <c r="N424" s="11" t="s">
        <v>77</v>
      </c>
      <c r="O424" s="11" t="s">
        <v>77</v>
      </c>
      <c r="P424" s="11" t="s">
        <v>483</v>
      </c>
      <c r="Q424" s="11" t="s">
        <v>78</v>
      </c>
      <c r="R424" s="11" t="n">
        <v>2.85</v>
      </c>
      <c r="S424" s="11" t="str">
        <f aca="false">IF(R424&gt;=2,"&gt; 2","&lt; 2")</f>
        <v>&gt; 2</v>
      </c>
      <c r="T424" s="11" t="s">
        <v>532</v>
      </c>
      <c r="U424" s="29" t="n">
        <v>2.02</v>
      </c>
      <c r="V424" s="11" t="s">
        <v>106</v>
      </c>
      <c r="W424" s="11" t="n">
        <f aca="false">R424 *U424</f>
        <v>5.757</v>
      </c>
      <c r="X424" s="2" t="n">
        <v>2.79</v>
      </c>
      <c r="Y424" s="2" t="n">
        <v>0.3</v>
      </c>
      <c r="Z424" s="13" t="n">
        <f aca="false">Y424*SQRT(AA424)</f>
        <v>0.519615242270663</v>
      </c>
      <c r="AA424" s="11" t="n">
        <v>3</v>
      </c>
      <c r="AB424" s="2" t="n">
        <v>0.63</v>
      </c>
      <c r="AC424" s="2" t="n">
        <v>0.44</v>
      </c>
      <c r="AD424" s="13" t="n">
        <f aca="false">AC424*SQRT(AE424)</f>
        <v>0.762102355330306</v>
      </c>
      <c r="AE424" s="11" t="n">
        <v>3</v>
      </c>
      <c r="AF424" s="11" t="n">
        <f aca="false">LN(AB424/X424)</f>
        <v>-1.48807705542983</v>
      </c>
      <c r="AG424" s="11" t="n">
        <f aca="false">((AD424)^2/((AB424)^2 * AE424)) + ((Z424)^2/((X424)^2 * AA424))</f>
        <v>0.499342327596626</v>
      </c>
      <c r="AH424" s="11" t="n">
        <f aca="false">1/AG424</f>
        <v>2.00263415443485</v>
      </c>
      <c r="AI424" s="11" t="n">
        <f aca="false">AH424/9</f>
        <v>0.222514906048317</v>
      </c>
      <c r="AJ424" s="11" t="n">
        <f aca="false">AI424*AF424</f>
        <v>-0.331119326181625</v>
      </c>
      <c r="AK424" s="1" t="s">
        <v>533</v>
      </c>
      <c r="AL424" s="11" t="s">
        <v>528</v>
      </c>
      <c r="AM424" s="11" t="s">
        <v>476</v>
      </c>
      <c r="AN424" s="11" t="s">
        <v>58</v>
      </c>
      <c r="AO424" s="11" t="s">
        <v>141</v>
      </c>
      <c r="AP424" s="11" t="s">
        <v>65</v>
      </c>
      <c r="AQ424" s="11" t="s">
        <v>534</v>
      </c>
    </row>
    <row r="425" customFormat="false" ht="13.8" hidden="false" customHeight="false" outlineLevel="0" collapsed="false">
      <c r="A425" s="11" t="s">
        <v>332</v>
      </c>
      <c r="B425" s="1" t="n">
        <v>51</v>
      </c>
      <c r="C425" s="11" t="s">
        <v>333</v>
      </c>
      <c r="D425" s="11" t="n">
        <v>2014</v>
      </c>
      <c r="E425" s="11" t="s">
        <v>334</v>
      </c>
      <c r="F425" s="11" t="s">
        <v>46</v>
      </c>
      <c r="G425" s="1" t="n">
        <v>-1.9</v>
      </c>
      <c r="H425" s="1" t="n">
        <v>371.95</v>
      </c>
      <c r="I425" s="11" t="n">
        <f aca="false">(G425+10) / (H425/1000)</f>
        <v>21.7771205807232</v>
      </c>
      <c r="J425" s="11" t="n">
        <v>7.7</v>
      </c>
      <c r="K425" s="11" t="s">
        <v>74</v>
      </c>
      <c r="L425" s="11" t="s">
        <v>89</v>
      </c>
      <c r="M425" s="11" t="s">
        <v>335</v>
      </c>
      <c r="N425" s="11" t="s">
        <v>77</v>
      </c>
      <c r="O425" s="11" t="s">
        <v>77</v>
      </c>
      <c r="P425" s="11" t="s">
        <v>91</v>
      </c>
      <c r="Q425" s="11" t="s">
        <v>78</v>
      </c>
      <c r="R425" s="11" t="n">
        <v>1.9</v>
      </c>
      <c r="S425" s="11" t="str">
        <f aca="false">IF(R425&gt;=2,"&gt; 2","&lt; 2")</f>
        <v>&lt; 2</v>
      </c>
      <c r="T425" s="16" t="n">
        <v>40299</v>
      </c>
      <c r="U425" s="29" t="n">
        <v>4</v>
      </c>
      <c r="V425" s="11" t="s">
        <v>54</v>
      </c>
      <c r="W425" s="11" t="n">
        <f aca="false">R425 *U425</f>
        <v>7.6</v>
      </c>
      <c r="X425" s="2" t="n">
        <v>6.84</v>
      </c>
      <c r="Y425" s="2" t="n">
        <v>1.6</v>
      </c>
      <c r="Z425" s="13" t="n">
        <f aca="false">Y425*SQRT(AA425)</f>
        <v>3.2</v>
      </c>
      <c r="AA425" s="11" t="n">
        <v>4</v>
      </c>
      <c r="AB425" s="2" t="n">
        <v>8.44</v>
      </c>
      <c r="AC425" s="2" t="n">
        <v>1.73</v>
      </c>
      <c r="AD425" s="13" t="n">
        <f aca="false">AC425*SQRT(AE425)</f>
        <v>3.46</v>
      </c>
      <c r="AE425" s="11" t="n">
        <v>4</v>
      </c>
      <c r="AF425" s="11" t="n">
        <f aca="false">LN(AB425/X425)</f>
        <v>0.210194576973407</v>
      </c>
      <c r="AG425" s="11" t="n">
        <f aca="false">((AD425)^2/((AB425)^2 * AE425)) + ((Z425)^2/((X425)^2 * AA425))</f>
        <v>0.0967329758351658</v>
      </c>
      <c r="AH425" s="11" t="n">
        <f aca="false">1/AG425</f>
        <v>10.3377363444707</v>
      </c>
      <c r="AI425" s="11" t="n">
        <f aca="false">AH425/8</f>
        <v>1.29221704305884</v>
      </c>
      <c r="AJ425" s="11" t="n">
        <f aca="false">AI425*AF425</f>
        <v>0.27161701472358</v>
      </c>
      <c r="AK425" s="1" t="s">
        <v>535</v>
      </c>
      <c r="AL425" s="11" t="s">
        <v>536</v>
      </c>
      <c r="AM425" s="11" t="s">
        <v>476</v>
      </c>
      <c r="AN425" s="11" t="s">
        <v>58</v>
      </c>
      <c r="AO425" s="11" t="s">
        <v>141</v>
      </c>
      <c r="AP425" s="11" t="s">
        <v>65</v>
      </c>
      <c r="AQ425" s="11" t="s">
        <v>210</v>
      </c>
    </row>
    <row r="426" customFormat="false" ht="13.8" hidden="false" customHeight="false" outlineLevel="0" collapsed="false">
      <c r="A426" s="11" t="s">
        <v>332</v>
      </c>
      <c r="B426" s="1" t="n">
        <v>51</v>
      </c>
      <c r="C426" s="11" t="s">
        <v>333</v>
      </c>
      <c r="D426" s="11" t="n">
        <v>2014</v>
      </c>
      <c r="E426" s="11" t="s">
        <v>334</v>
      </c>
      <c r="F426" s="11" t="s">
        <v>46</v>
      </c>
      <c r="G426" s="1" t="n">
        <v>-1.9</v>
      </c>
      <c r="H426" s="1" t="n">
        <v>371.95</v>
      </c>
      <c r="I426" s="11" t="n">
        <f aca="false">(G426+10) / (H426/1000)</f>
        <v>21.7771205807232</v>
      </c>
      <c r="J426" s="11" t="n">
        <v>7.7</v>
      </c>
      <c r="K426" s="11" t="s">
        <v>74</v>
      </c>
      <c r="L426" s="11" t="s">
        <v>89</v>
      </c>
      <c r="M426" s="11" t="s">
        <v>335</v>
      </c>
      <c r="N426" s="11" t="s">
        <v>77</v>
      </c>
      <c r="O426" s="11" t="s">
        <v>77</v>
      </c>
      <c r="P426" s="11" t="s">
        <v>91</v>
      </c>
      <c r="Q426" s="11" t="s">
        <v>78</v>
      </c>
      <c r="R426" s="11" t="n">
        <v>1.9</v>
      </c>
      <c r="S426" s="11" t="str">
        <f aca="false">IF(R426&gt;=2,"&gt; 2","&lt; 2")</f>
        <v>&lt; 2</v>
      </c>
      <c r="T426" s="16" t="n">
        <v>40330</v>
      </c>
      <c r="U426" s="29" t="n">
        <v>4</v>
      </c>
      <c r="V426" s="11" t="s">
        <v>54</v>
      </c>
      <c r="W426" s="11" t="n">
        <f aca="false">R426 *U426</f>
        <v>7.6</v>
      </c>
      <c r="X426" s="2" t="n">
        <v>6.18</v>
      </c>
      <c r="Y426" s="2" t="n">
        <v>1.86</v>
      </c>
      <c r="Z426" s="13" t="n">
        <f aca="false">Y426*SQRT(AA426)</f>
        <v>3.72</v>
      </c>
      <c r="AA426" s="11" t="n">
        <v>4</v>
      </c>
      <c r="AB426" s="2" t="n">
        <v>6.45</v>
      </c>
      <c r="AC426" s="2" t="n">
        <v>1.86</v>
      </c>
      <c r="AD426" s="13" t="n">
        <f aca="false">AC426*SQRT(AE426)</f>
        <v>3.72</v>
      </c>
      <c r="AE426" s="11" t="n">
        <v>4</v>
      </c>
      <c r="AF426" s="11" t="n">
        <f aca="false">LN(AB426/X426)</f>
        <v>0.0427618593380817</v>
      </c>
      <c r="AG426" s="11" t="n">
        <f aca="false">((AD426)^2/((AB426)^2 * AE426)) + ((Z426)^2/((X426)^2 * AA426))</f>
        <v>0.173741930902367</v>
      </c>
      <c r="AH426" s="11" t="n">
        <f aca="false">1/AG426</f>
        <v>5.7556629813326</v>
      </c>
      <c r="AI426" s="11" t="n">
        <f aca="false">AH426/8</f>
        <v>0.719457872666575</v>
      </c>
      <c r="AJ426" s="11" t="n">
        <f aca="false">AI426*AF426</f>
        <v>0.0307653563506436</v>
      </c>
      <c r="AK426" s="1" t="s">
        <v>535</v>
      </c>
      <c r="AL426" s="11" t="s">
        <v>536</v>
      </c>
      <c r="AM426" s="11" t="s">
        <v>476</v>
      </c>
      <c r="AN426" s="11" t="s">
        <v>58</v>
      </c>
      <c r="AO426" s="11" t="s">
        <v>141</v>
      </c>
      <c r="AP426" s="11" t="s">
        <v>65</v>
      </c>
      <c r="AQ426" s="11" t="s">
        <v>210</v>
      </c>
    </row>
    <row r="427" customFormat="false" ht="13.8" hidden="false" customHeight="false" outlineLevel="0" collapsed="false">
      <c r="A427" s="11" t="s">
        <v>332</v>
      </c>
      <c r="B427" s="1" t="n">
        <v>51</v>
      </c>
      <c r="C427" s="11" t="s">
        <v>333</v>
      </c>
      <c r="D427" s="11" t="n">
        <v>2014</v>
      </c>
      <c r="E427" s="11" t="s">
        <v>334</v>
      </c>
      <c r="F427" s="11" t="s">
        <v>46</v>
      </c>
      <c r="G427" s="1" t="n">
        <v>-1.9</v>
      </c>
      <c r="H427" s="1" t="n">
        <v>371.95</v>
      </c>
      <c r="I427" s="11" t="n">
        <f aca="false">(G427+10) / (H427/1000)</f>
        <v>21.7771205807232</v>
      </c>
      <c r="J427" s="11" t="n">
        <v>7.7</v>
      </c>
      <c r="K427" s="11" t="s">
        <v>74</v>
      </c>
      <c r="L427" s="11" t="s">
        <v>89</v>
      </c>
      <c r="M427" s="11" t="s">
        <v>335</v>
      </c>
      <c r="N427" s="11" t="s">
        <v>77</v>
      </c>
      <c r="O427" s="11" t="s">
        <v>77</v>
      </c>
      <c r="P427" s="11" t="s">
        <v>91</v>
      </c>
      <c r="Q427" s="11" t="s">
        <v>78</v>
      </c>
      <c r="R427" s="11" t="n">
        <v>1.9</v>
      </c>
      <c r="S427" s="11" t="str">
        <f aca="false">IF(R427&gt;=2,"&gt; 2","&lt; 2")</f>
        <v>&lt; 2</v>
      </c>
      <c r="T427" s="16" t="n">
        <v>40391</v>
      </c>
      <c r="U427" s="29" t="n">
        <v>4</v>
      </c>
      <c r="V427" s="11" t="s">
        <v>54</v>
      </c>
      <c r="W427" s="11" t="n">
        <f aca="false">R427 *U427</f>
        <v>7.6</v>
      </c>
      <c r="X427" s="2" t="n">
        <v>8.31</v>
      </c>
      <c r="Y427" s="2" t="n">
        <v>1.06</v>
      </c>
      <c r="Z427" s="13" t="n">
        <f aca="false">Y427*SQRT(AA427)</f>
        <v>2.12</v>
      </c>
      <c r="AA427" s="11" t="n">
        <v>4</v>
      </c>
      <c r="AB427" s="2" t="n">
        <v>16.81</v>
      </c>
      <c r="AC427" s="2" t="n">
        <v>2.53</v>
      </c>
      <c r="AD427" s="13" t="n">
        <f aca="false">AC427*SQRT(AE427)</f>
        <v>5.06</v>
      </c>
      <c r="AE427" s="11" t="n">
        <v>4</v>
      </c>
      <c r="AF427" s="11" t="n">
        <f aca="false">LN(AB427/X427)</f>
        <v>0.704514338553167</v>
      </c>
      <c r="AG427" s="11" t="n">
        <f aca="false">((AD427)^2/((AB427)^2 * AE427)) + ((Z427)^2/((X427)^2 * AA427))</f>
        <v>0.0389227801822749</v>
      </c>
      <c r="AH427" s="11" t="n">
        <f aca="false">1/AG427</f>
        <v>25.6918954739875</v>
      </c>
      <c r="AI427" s="11" t="n">
        <f aca="false">AH427/8</f>
        <v>3.21148693424844</v>
      </c>
      <c r="AJ427" s="11" t="n">
        <f aca="false">AI427*AF427</f>
        <v>2.26253859325418</v>
      </c>
      <c r="AK427" s="1" t="s">
        <v>535</v>
      </c>
      <c r="AL427" s="11" t="s">
        <v>536</v>
      </c>
      <c r="AM427" s="11" t="s">
        <v>476</v>
      </c>
      <c r="AN427" s="11" t="s">
        <v>58</v>
      </c>
      <c r="AO427" s="11" t="s">
        <v>141</v>
      </c>
      <c r="AP427" s="11" t="s">
        <v>65</v>
      </c>
      <c r="AQ427" s="11" t="s">
        <v>210</v>
      </c>
    </row>
    <row r="428" customFormat="false" ht="13.8" hidden="false" customHeight="false" outlineLevel="0" collapsed="false">
      <c r="A428" s="11" t="s">
        <v>332</v>
      </c>
      <c r="B428" s="1" t="n">
        <v>51</v>
      </c>
      <c r="C428" s="11" t="s">
        <v>333</v>
      </c>
      <c r="D428" s="11" t="n">
        <v>2014</v>
      </c>
      <c r="E428" s="11" t="s">
        <v>334</v>
      </c>
      <c r="F428" s="11" t="s">
        <v>46</v>
      </c>
      <c r="G428" s="1" t="n">
        <v>-1.9</v>
      </c>
      <c r="H428" s="1" t="n">
        <v>371.95</v>
      </c>
      <c r="I428" s="11" t="n">
        <f aca="false">(G428+10) / (H428/1000)</f>
        <v>21.7771205807232</v>
      </c>
      <c r="J428" s="11" t="n">
        <v>7.7</v>
      </c>
      <c r="K428" s="11" t="s">
        <v>74</v>
      </c>
      <c r="L428" s="11" t="s">
        <v>89</v>
      </c>
      <c r="M428" s="11" t="s">
        <v>335</v>
      </c>
      <c r="N428" s="11" t="s">
        <v>77</v>
      </c>
      <c r="O428" s="11" t="s">
        <v>77</v>
      </c>
      <c r="P428" s="11" t="s">
        <v>91</v>
      </c>
      <c r="Q428" s="11" t="s">
        <v>78</v>
      </c>
      <c r="R428" s="11" t="n">
        <v>1.9</v>
      </c>
      <c r="S428" s="11" t="str">
        <f aca="false">IF(R428&gt;=2,"&gt; 2","&lt; 2")</f>
        <v>&lt; 2</v>
      </c>
      <c r="T428" s="16" t="n">
        <v>40422</v>
      </c>
      <c r="U428" s="29" t="n">
        <v>4</v>
      </c>
      <c r="V428" s="11" t="s">
        <v>54</v>
      </c>
      <c r="W428" s="11" t="n">
        <f aca="false">R428 *U428</f>
        <v>7.6</v>
      </c>
      <c r="X428" s="2" t="n">
        <v>7.24</v>
      </c>
      <c r="Y428" s="2" t="n">
        <v>0.799999999999999</v>
      </c>
      <c r="Z428" s="13" t="n">
        <f aca="false">Y428*SQRT(AA428)</f>
        <v>1.6</v>
      </c>
      <c r="AA428" s="11" t="n">
        <v>4</v>
      </c>
      <c r="AB428" s="2" t="n">
        <v>10.43</v>
      </c>
      <c r="AC428" s="2" t="n">
        <v>3.59</v>
      </c>
      <c r="AD428" s="13" t="n">
        <f aca="false">AC428*SQRT(AE428)</f>
        <v>7.18</v>
      </c>
      <c r="AE428" s="11" t="n">
        <v>4</v>
      </c>
      <c r="AF428" s="11" t="n">
        <f aca="false">LN(AB428/X428)</f>
        <v>0.365065062615056</v>
      </c>
      <c r="AG428" s="11" t="n">
        <f aca="false">((AD428)^2/((AB428)^2 * AE428)) + ((Z428)^2/((X428)^2 * AA428))</f>
        <v>0.130682883499219</v>
      </c>
      <c r="AH428" s="11" t="n">
        <f aca="false">1/AG428</f>
        <v>7.65211153307599</v>
      </c>
      <c r="AI428" s="11" t="n">
        <f aca="false">AH428/8</f>
        <v>0.956513941634499</v>
      </c>
      <c r="AJ428" s="11" t="n">
        <f aca="false">AI428*AF428</f>
        <v>0.349189821994972</v>
      </c>
      <c r="AK428" s="1" t="s">
        <v>535</v>
      </c>
      <c r="AL428" s="11" t="s">
        <v>536</v>
      </c>
      <c r="AM428" s="11" t="s">
        <v>476</v>
      </c>
      <c r="AN428" s="11" t="s">
        <v>58</v>
      </c>
      <c r="AO428" s="11" t="s">
        <v>141</v>
      </c>
      <c r="AP428" s="11" t="s">
        <v>65</v>
      </c>
      <c r="AQ428" s="11" t="s">
        <v>210</v>
      </c>
    </row>
    <row r="429" customFormat="false" ht="13.8" hidden="false" customHeight="false" outlineLevel="0" collapsed="false">
      <c r="A429" s="11" t="s">
        <v>332</v>
      </c>
      <c r="B429" s="1" t="n">
        <v>51</v>
      </c>
      <c r="C429" s="11" t="s">
        <v>333</v>
      </c>
      <c r="D429" s="11" t="n">
        <v>2014</v>
      </c>
      <c r="E429" s="11" t="s">
        <v>334</v>
      </c>
      <c r="F429" s="11" t="s">
        <v>46</v>
      </c>
      <c r="G429" s="1" t="n">
        <v>-1.9</v>
      </c>
      <c r="H429" s="1" t="n">
        <v>371.95</v>
      </c>
      <c r="I429" s="11" t="n">
        <f aca="false">(G429+10) / (H429/1000)</f>
        <v>21.7771205807232</v>
      </c>
      <c r="J429" s="11" t="n">
        <v>7.7</v>
      </c>
      <c r="K429" s="11" t="s">
        <v>74</v>
      </c>
      <c r="L429" s="11" t="s">
        <v>89</v>
      </c>
      <c r="M429" s="11" t="s">
        <v>335</v>
      </c>
      <c r="N429" s="11" t="s">
        <v>77</v>
      </c>
      <c r="O429" s="11" t="s">
        <v>77</v>
      </c>
      <c r="P429" s="11" t="s">
        <v>91</v>
      </c>
      <c r="Q429" s="11" t="s">
        <v>78</v>
      </c>
      <c r="R429" s="11" t="n">
        <v>1.9</v>
      </c>
      <c r="S429" s="11" t="str">
        <f aca="false">IF(R429&gt;=2,"&gt; 2","&lt; 2")</f>
        <v>&lt; 2</v>
      </c>
      <c r="T429" s="16" t="n">
        <v>40299</v>
      </c>
      <c r="U429" s="29" t="n">
        <v>4</v>
      </c>
      <c r="V429" s="11" t="s">
        <v>54</v>
      </c>
      <c r="W429" s="11" t="n">
        <f aca="false">R429 *U429</f>
        <v>7.6</v>
      </c>
      <c r="X429" s="2" t="n">
        <v>21.86</v>
      </c>
      <c r="Y429" s="2" t="n">
        <v>3.72</v>
      </c>
      <c r="Z429" s="13" t="n">
        <f aca="false">Y429*SQRT(AA429)</f>
        <v>7.44</v>
      </c>
      <c r="AA429" s="11" t="n">
        <v>4</v>
      </c>
      <c r="AB429" s="2" t="n">
        <v>23.32</v>
      </c>
      <c r="AC429" s="2" t="n">
        <v>3.72</v>
      </c>
      <c r="AD429" s="13" t="n">
        <f aca="false">AC429*SQRT(AE429)</f>
        <v>7.44</v>
      </c>
      <c r="AE429" s="11" t="n">
        <v>4</v>
      </c>
      <c r="AF429" s="11" t="n">
        <f aca="false">LN(AB429/X429)</f>
        <v>0.0646528787338992</v>
      </c>
      <c r="AG429" s="11" t="n">
        <f aca="false">((AD429)^2/((AB429)^2 * AE429)) + ((Z429)^2/((X429)^2 * AA429))</f>
        <v>0.054405676445187</v>
      </c>
      <c r="AH429" s="11" t="n">
        <f aca="false">1/AG429</f>
        <v>18.3804350086059</v>
      </c>
      <c r="AI429" s="11" t="n">
        <f aca="false">AH429/8</f>
        <v>2.29755437607574</v>
      </c>
      <c r="AJ429" s="11" t="n">
        <f aca="false">AI429*AF429</f>
        <v>0.148543504460964</v>
      </c>
      <c r="AK429" s="1" t="s">
        <v>535</v>
      </c>
      <c r="AL429" s="11" t="s">
        <v>536</v>
      </c>
      <c r="AM429" s="11" t="s">
        <v>476</v>
      </c>
      <c r="AN429" s="11" t="s">
        <v>58</v>
      </c>
      <c r="AO429" s="17" t="s">
        <v>193</v>
      </c>
      <c r="AP429" s="11" t="s">
        <v>65</v>
      </c>
      <c r="AQ429" s="11" t="s">
        <v>210</v>
      </c>
    </row>
    <row r="430" customFormat="false" ht="13.8" hidden="false" customHeight="false" outlineLevel="0" collapsed="false">
      <c r="A430" s="11" t="s">
        <v>332</v>
      </c>
      <c r="B430" s="1" t="n">
        <v>51</v>
      </c>
      <c r="C430" s="11" t="s">
        <v>333</v>
      </c>
      <c r="D430" s="11" t="n">
        <v>2014</v>
      </c>
      <c r="E430" s="11" t="s">
        <v>334</v>
      </c>
      <c r="F430" s="11" t="s">
        <v>46</v>
      </c>
      <c r="G430" s="1" t="n">
        <v>-1.9</v>
      </c>
      <c r="H430" s="1" t="n">
        <v>371.95</v>
      </c>
      <c r="I430" s="11" t="n">
        <f aca="false">(G430+10) / (H430/1000)</f>
        <v>21.7771205807232</v>
      </c>
      <c r="J430" s="11" t="n">
        <v>7.7</v>
      </c>
      <c r="K430" s="11" t="s">
        <v>74</v>
      </c>
      <c r="L430" s="11" t="s">
        <v>89</v>
      </c>
      <c r="M430" s="11" t="s">
        <v>335</v>
      </c>
      <c r="N430" s="11" t="s">
        <v>77</v>
      </c>
      <c r="O430" s="11" t="s">
        <v>77</v>
      </c>
      <c r="P430" s="11" t="s">
        <v>91</v>
      </c>
      <c r="Q430" s="11" t="s">
        <v>78</v>
      </c>
      <c r="R430" s="11" t="n">
        <v>1.9</v>
      </c>
      <c r="S430" s="11" t="str">
        <f aca="false">IF(R430&gt;=2,"&gt; 2","&lt; 2")</f>
        <v>&lt; 2</v>
      </c>
      <c r="T430" s="16" t="n">
        <v>40330</v>
      </c>
      <c r="U430" s="29" t="n">
        <v>4</v>
      </c>
      <c r="V430" s="11" t="s">
        <v>54</v>
      </c>
      <c r="W430" s="11" t="n">
        <f aca="false">R430 *U430</f>
        <v>7.6</v>
      </c>
      <c r="X430" s="2" t="n">
        <v>15.22</v>
      </c>
      <c r="Y430" s="2" t="n">
        <v>3.45</v>
      </c>
      <c r="Z430" s="13" t="n">
        <f aca="false">Y430*SQRT(AA430)</f>
        <v>6.9</v>
      </c>
      <c r="AA430" s="11" t="n">
        <v>4</v>
      </c>
      <c r="AB430" s="2" t="n">
        <v>18.67</v>
      </c>
      <c r="AC430" s="2" t="n">
        <v>3.59</v>
      </c>
      <c r="AD430" s="13" t="n">
        <f aca="false">AC430*SQRT(AE430)</f>
        <v>7.18</v>
      </c>
      <c r="AE430" s="11" t="n">
        <v>4</v>
      </c>
      <c r="AF430" s="11" t="n">
        <f aca="false">LN(AB430/X430)</f>
        <v>0.204307605120091</v>
      </c>
      <c r="AG430" s="11" t="n">
        <f aca="false">((AD430)^2/((AB430)^2 * AE430)) + ((Z430)^2/((X430)^2 * AA430))</f>
        <v>0.0883560748296499</v>
      </c>
      <c r="AH430" s="11" t="n">
        <f aca="false">1/AG430</f>
        <v>11.3178409286288</v>
      </c>
      <c r="AI430" s="11" t="n">
        <f aca="false">AH430/8</f>
        <v>1.4147301160786</v>
      </c>
      <c r="AJ430" s="11" t="n">
        <f aca="false">AI430*AF430</f>
        <v>0.289040121907287</v>
      </c>
      <c r="AK430" s="1" t="s">
        <v>535</v>
      </c>
      <c r="AL430" s="11" t="s">
        <v>536</v>
      </c>
      <c r="AM430" s="11" t="s">
        <v>476</v>
      </c>
      <c r="AN430" s="11" t="s">
        <v>58</v>
      </c>
      <c r="AO430" s="17" t="s">
        <v>193</v>
      </c>
      <c r="AP430" s="11" t="s">
        <v>65</v>
      </c>
      <c r="AQ430" s="11" t="s">
        <v>210</v>
      </c>
    </row>
    <row r="431" customFormat="false" ht="13.8" hidden="false" customHeight="false" outlineLevel="0" collapsed="false">
      <c r="A431" s="11" t="s">
        <v>332</v>
      </c>
      <c r="B431" s="1" t="n">
        <v>51</v>
      </c>
      <c r="C431" s="11" t="s">
        <v>333</v>
      </c>
      <c r="D431" s="11" t="n">
        <v>2014</v>
      </c>
      <c r="E431" s="11" t="s">
        <v>334</v>
      </c>
      <c r="F431" s="11" t="s">
        <v>46</v>
      </c>
      <c r="G431" s="1" t="n">
        <v>-1.9</v>
      </c>
      <c r="H431" s="1" t="n">
        <v>371.95</v>
      </c>
      <c r="I431" s="11" t="n">
        <f aca="false">(G431+10) / (H431/1000)</f>
        <v>21.7771205807232</v>
      </c>
      <c r="J431" s="11" t="n">
        <v>7.7</v>
      </c>
      <c r="K431" s="11" t="s">
        <v>74</v>
      </c>
      <c r="L431" s="11" t="s">
        <v>89</v>
      </c>
      <c r="M431" s="11" t="s">
        <v>335</v>
      </c>
      <c r="N431" s="11" t="s">
        <v>77</v>
      </c>
      <c r="O431" s="11" t="s">
        <v>77</v>
      </c>
      <c r="P431" s="11" t="s">
        <v>91</v>
      </c>
      <c r="Q431" s="11" t="s">
        <v>78</v>
      </c>
      <c r="R431" s="11" t="n">
        <v>1.9</v>
      </c>
      <c r="S431" s="11" t="str">
        <f aca="false">IF(R431&gt;=2,"&gt; 2","&lt; 2")</f>
        <v>&lt; 2</v>
      </c>
      <c r="T431" s="16" t="n">
        <v>40391</v>
      </c>
      <c r="U431" s="29" t="n">
        <v>4</v>
      </c>
      <c r="V431" s="11" t="s">
        <v>54</v>
      </c>
      <c r="W431" s="11" t="n">
        <f aca="false">R431 *U431</f>
        <v>7.6</v>
      </c>
      <c r="X431" s="2" t="n">
        <v>38.34</v>
      </c>
      <c r="Y431" s="2" t="n">
        <v>2.13</v>
      </c>
      <c r="Z431" s="13" t="n">
        <f aca="false">Y431*SQRT(AA431)</f>
        <v>4.25999999999999</v>
      </c>
      <c r="AA431" s="11" t="n">
        <v>4</v>
      </c>
      <c r="AB431" s="2" t="n">
        <v>47.64</v>
      </c>
      <c r="AC431" s="2" t="n">
        <v>11.7</v>
      </c>
      <c r="AD431" s="13" t="n">
        <f aca="false">AC431*SQRT(AE431)</f>
        <v>23.4</v>
      </c>
      <c r="AE431" s="11" t="n">
        <v>4</v>
      </c>
      <c r="AF431" s="11" t="n">
        <f aca="false">LN(AB431/X431)</f>
        <v>0.217179006869601</v>
      </c>
      <c r="AG431" s="11" t="n">
        <f aca="false">((AD431)^2/((AB431)^2 * AE431)) + ((Z431)^2/((X431)^2 * AA431))</f>
        <v>0.063401820523347</v>
      </c>
      <c r="AH431" s="11" t="n">
        <f aca="false">1/AG431</f>
        <v>15.7724177593885</v>
      </c>
      <c r="AI431" s="11" t="n">
        <f aca="false">AH431/8</f>
        <v>1.97155221992356</v>
      </c>
      <c r="AJ431" s="11" t="n">
        <f aca="false">AI431*AF431</f>
        <v>0.428179753114556</v>
      </c>
      <c r="AK431" s="1" t="s">
        <v>535</v>
      </c>
      <c r="AL431" s="11" t="s">
        <v>536</v>
      </c>
      <c r="AM431" s="11" t="s">
        <v>476</v>
      </c>
      <c r="AN431" s="11" t="s">
        <v>58</v>
      </c>
      <c r="AO431" s="17" t="s">
        <v>193</v>
      </c>
      <c r="AP431" s="11" t="s">
        <v>65</v>
      </c>
      <c r="AQ431" s="11" t="s">
        <v>210</v>
      </c>
    </row>
    <row r="432" customFormat="false" ht="13.8" hidden="false" customHeight="false" outlineLevel="0" collapsed="false">
      <c r="A432" s="11" t="s">
        <v>332</v>
      </c>
      <c r="B432" s="1" t="n">
        <v>51</v>
      </c>
      <c r="C432" s="11" t="s">
        <v>333</v>
      </c>
      <c r="D432" s="11" t="n">
        <v>2014</v>
      </c>
      <c r="E432" s="11" t="s">
        <v>334</v>
      </c>
      <c r="F432" s="11" t="s">
        <v>46</v>
      </c>
      <c r="G432" s="1" t="n">
        <v>-1.9</v>
      </c>
      <c r="H432" s="1" t="n">
        <v>371.95</v>
      </c>
      <c r="I432" s="11" t="n">
        <f aca="false">(G432+10) / (H432/1000)</f>
        <v>21.7771205807232</v>
      </c>
      <c r="J432" s="11" t="n">
        <v>7.7</v>
      </c>
      <c r="K432" s="11" t="s">
        <v>74</v>
      </c>
      <c r="L432" s="11" t="s">
        <v>89</v>
      </c>
      <c r="M432" s="11" t="s">
        <v>335</v>
      </c>
      <c r="N432" s="11" t="s">
        <v>77</v>
      </c>
      <c r="O432" s="11" t="s">
        <v>77</v>
      </c>
      <c r="P432" s="11" t="s">
        <v>91</v>
      </c>
      <c r="Q432" s="11" t="s">
        <v>78</v>
      </c>
      <c r="R432" s="11" t="n">
        <v>1.9</v>
      </c>
      <c r="S432" s="11" t="str">
        <f aca="false">IF(R432&gt;=2,"&gt; 2","&lt; 2")</f>
        <v>&lt; 2</v>
      </c>
      <c r="T432" s="16" t="n">
        <v>40422</v>
      </c>
      <c r="U432" s="29" t="n">
        <v>4</v>
      </c>
      <c r="V432" s="11" t="s">
        <v>54</v>
      </c>
      <c r="W432" s="11" t="n">
        <f aca="false">R432 *U432</f>
        <v>7.6</v>
      </c>
      <c r="X432" s="2" t="n">
        <v>18.41</v>
      </c>
      <c r="Y432" s="2" t="n">
        <v>1.59</v>
      </c>
      <c r="Z432" s="13" t="n">
        <f aca="false">Y432*SQRT(AA432)</f>
        <v>3.18</v>
      </c>
      <c r="AA432" s="11" t="n">
        <v>4</v>
      </c>
      <c r="AB432" s="2" t="n">
        <v>18.27</v>
      </c>
      <c r="AC432" s="2" t="n">
        <v>2.53</v>
      </c>
      <c r="AD432" s="13" t="n">
        <f aca="false">AC432*SQRT(AE432)</f>
        <v>5.06</v>
      </c>
      <c r="AE432" s="11" t="n">
        <v>4</v>
      </c>
      <c r="AF432" s="11" t="n">
        <f aca="false">LN(AB432/X432)</f>
        <v>-0.00763362485507121</v>
      </c>
      <c r="AG432" s="11" t="n">
        <f aca="false">((AD432)^2/((AB432)^2 * AE432)) + ((Z432)^2/((X432)^2 * AA432))</f>
        <v>0.0266353658460903</v>
      </c>
      <c r="AH432" s="11" t="n">
        <f aca="false">1/AG432</f>
        <v>37.5440685057001</v>
      </c>
      <c r="AI432" s="11" t="n">
        <f aca="false">AH432/8</f>
        <v>4.69300856321252</v>
      </c>
      <c r="AJ432" s="11" t="n">
        <f aca="false">AI432*AF432</f>
        <v>-0.0358246668132011</v>
      </c>
      <c r="AK432" s="1" t="s">
        <v>535</v>
      </c>
      <c r="AL432" s="11" t="s">
        <v>536</v>
      </c>
      <c r="AM432" s="11" t="s">
        <v>476</v>
      </c>
      <c r="AN432" s="11" t="s">
        <v>58</v>
      </c>
      <c r="AO432" s="17" t="s">
        <v>193</v>
      </c>
      <c r="AP432" s="11" t="s">
        <v>65</v>
      </c>
      <c r="AQ432" s="11" t="s">
        <v>210</v>
      </c>
    </row>
    <row r="433" customFormat="false" ht="13.8" hidden="false" customHeight="false" outlineLevel="0" collapsed="false">
      <c r="A433" s="11" t="s">
        <v>332</v>
      </c>
      <c r="B433" s="1" t="n">
        <v>51</v>
      </c>
      <c r="C433" s="11" t="s">
        <v>333</v>
      </c>
      <c r="D433" s="11" t="n">
        <v>2014</v>
      </c>
      <c r="E433" s="11" t="s">
        <v>334</v>
      </c>
      <c r="F433" s="11" t="s">
        <v>46</v>
      </c>
      <c r="G433" s="1" t="n">
        <v>-1.9</v>
      </c>
      <c r="H433" s="1" t="n">
        <v>371.95</v>
      </c>
      <c r="I433" s="11" t="n">
        <f aca="false">(G433+10) / (H433/1000)</f>
        <v>21.7771205807232</v>
      </c>
      <c r="J433" s="11" t="n">
        <v>7.7</v>
      </c>
      <c r="K433" s="11" t="s">
        <v>74</v>
      </c>
      <c r="L433" s="11" t="s">
        <v>89</v>
      </c>
      <c r="M433" s="11" t="s">
        <v>335</v>
      </c>
      <c r="N433" s="11" t="s">
        <v>77</v>
      </c>
      <c r="O433" s="11" t="s">
        <v>77</v>
      </c>
      <c r="P433" s="11" t="s">
        <v>91</v>
      </c>
      <c r="Q433" s="11" t="s">
        <v>78</v>
      </c>
      <c r="R433" s="11" t="n">
        <v>1.9</v>
      </c>
      <c r="S433" s="11" t="str">
        <f aca="false">IF(R433&gt;=2,"&gt; 2","&lt; 2")</f>
        <v>&lt; 2</v>
      </c>
      <c r="T433" s="16" t="n">
        <v>40026</v>
      </c>
      <c r="U433" s="29" t="n">
        <v>4</v>
      </c>
      <c r="V433" s="11" t="s">
        <v>54</v>
      </c>
      <c r="W433" s="11" t="n">
        <f aca="false">R433 *U433</f>
        <v>7.6</v>
      </c>
      <c r="X433" s="2" t="n">
        <v>21.77</v>
      </c>
      <c r="Y433" s="2" t="n">
        <v>3.46</v>
      </c>
      <c r="Z433" s="13" t="n">
        <f aca="false">Y433*SQRT(AA433)</f>
        <v>6.92</v>
      </c>
      <c r="AA433" s="11" t="n">
        <v>4</v>
      </c>
      <c r="AB433" s="2" t="n">
        <v>18.9</v>
      </c>
      <c r="AC433" s="2" t="n">
        <v>1.64</v>
      </c>
      <c r="AD433" s="13" t="n">
        <f aca="false">AC433*SQRT(AE433)</f>
        <v>3.28</v>
      </c>
      <c r="AE433" s="11" t="n">
        <v>4</v>
      </c>
      <c r="AF433" s="11" t="n">
        <f aca="false">LN(AB433/X433)</f>
        <v>-0.141370953180859</v>
      </c>
      <c r="AG433" s="11" t="n">
        <f aca="false">((AD433)^2/((AB433)^2 * AE433)) + ((Z433)^2/((X433)^2 * AA433))</f>
        <v>0.0327895803969247</v>
      </c>
      <c r="AH433" s="11" t="n">
        <f aca="false">1/AG433</f>
        <v>30.497493041838</v>
      </c>
      <c r="AI433" s="11" t="n">
        <f aca="false">AH433/12</f>
        <v>2.5414577534865</v>
      </c>
      <c r="AJ433" s="11" t="n">
        <f aca="false">AI433*AF433</f>
        <v>-0.359288305079271</v>
      </c>
      <c r="AK433" s="1" t="s">
        <v>535</v>
      </c>
      <c r="AL433" s="11" t="s">
        <v>536</v>
      </c>
      <c r="AM433" s="11" t="s">
        <v>404</v>
      </c>
      <c r="AN433" s="11" t="s">
        <v>58</v>
      </c>
      <c r="AO433" s="11" t="s">
        <v>141</v>
      </c>
      <c r="AP433" s="11" t="s">
        <v>65</v>
      </c>
      <c r="AQ433" s="11" t="s">
        <v>210</v>
      </c>
    </row>
    <row r="434" customFormat="false" ht="13.8" hidden="false" customHeight="false" outlineLevel="0" collapsed="false">
      <c r="A434" s="11" t="s">
        <v>332</v>
      </c>
      <c r="B434" s="1" t="n">
        <v>51</v>
      </c>
      <c r="C434" s="11" t="s">
        <v>333</v>
      </c>
      <c r="D434" s="11" t="n">
        <v>2014</v>
      </c>
      <c r="E434" s="11" t="s">
        <v>334</v>
      </c>
      <c r="F434" s="11" t="s">
        <v>46</v>
      </c>
      <c r="G434" s="1" t="n">
        <v>-1.9</v>
      </c>
      <c r="H434" s="1" t="n">
        <v>371.95</v>
      </c>
      <c r="I434" s="11" t="n">
        <f aca="false">(G434+10) / (H434/1000)</f>
        <v>21.7771205807232</v>
      </c>
      <c r="J434" s="11" t="n">
        <v>7.7</v>
      </c>
      <c r="K434" s="11" t="s">
        <v>74</v>
      </c>
      <c r="L434" s="11" t="s">
        <v>89</v>
      </c>
      <c r="M434" s="11" t="s">
        <v>335</v>
      </c>
      <c r="N434" s="11" t="s">
        <v>77</v>
      </c>
      <c r="O434" s="11" t="s">
        <v>77</v>
      </c>
      <c r="P434" s="11" t="s">
        <v>91</v>
      </c>
      <c r="Q434" s="11" t="s">
        <v>78</v>
      </c>
      <c r="R434" s="11" t="n">
        <v>1.9</v>
      </c>
      <c r="S434" s="11" t="str">
        <f aca="false">IF(R434&gt;=2,"&gt; 2","&lt; 2")</f>
        <v>&lt; 2</v>
      </c>
      <c r="T434" s="16" t="n">
        <v>40057</v>
      </c>
      <c r="U434" s="29" t="n">
        <v>4</v>
      </c>
      <c r="V434" s="11" t="s">
        <v>54</v>
      </c>
      <c r="W434" s="11" t="n">
        <f aca="false">R434 *U434</f>
        <v>7.6</v>
      </c>
      <c r="X434" s="2" t="n">
        <v>17.08</v>
      </c>
      <c r="Y434" s="2" t="n">
        <v>1.17</v>
      </c>
      <c r="Z434" s="13" t="n">
        <f aca="false">Y434*SQRT(AA434)</f>
        <v>2.34</v>
      </c>
      <c r="AA434" s="11" t="n">
        <v>4</v>
      </c>
      <c r="AB434" s="2" t="n">
        <v>13.91</v>
      </c>
      <c r="AC434" s="2" t="n">
        <v>1.11</v>
      </c>
      <c r="AD434" s="13" t="n">
        <f aca="false">AC434*SQRT(AE434)</f>
        <v>2.22</v>
      </c>
      <c r="AE434" s="11" t="n">
        <v>4</v>
      </c>
      <c r="AF434" s="11" t="n">
        <f aca="false">LN(AB434/X434)</f>
        <v>-0.205300182425072</v>
      </c>
      <c r="AG434" s="11" t="n">
        <f aca="false">((AD434)^2/((AB434)^2 * AE434)) + ((Z434)^2/((X434)^2 * AA434))</f>
        <v>0.0110602438969134</v>
      </c>
      <c r="AH434" s="11" t="n">
        <f aca="false">1/AG434</f>
        <v>90.4139193783124</v>
      </c>
      <c r="AI434" s="11" t="n">
        <f aca="false">AH434/12</f>
        <v>7.53449328152603</v>
      </c>
      <c r="AJ434" s="11" t="n">
        <f aca="false">AI434*AF434</f>
        <v>-1.54683284517777</v>
      </c>
      <c r="AK434" s="1" t="s">
        <v>535</v>
      </c>
      <c r="AL434" s="11" t="s">
        <v>536</v>
      </c>
      <c r="AM434" s="11" t="s">
        <v>404</v>
      </c>
      <c r="AN434" s="11" t="s">
        <v>58</v>
      </c>
      <c r="AO434" s="11" t="s">
        <v>141</v>
      </c>
      <c r="AP434" s="11" t="s">
        <v>65</v>
      </c>
      <c r="AQ434" s="11" t="s">
        <v>210</v>
      </c>
    </row>
    <row r="435" customFormat="false" ht="13.8" hidden="false" customHeight="false" outlineLevel="0" collapsed="false">
      <c r="A435" s="11" t="s">
        <v>332</v>
      </c>
      <c r="B435" s="1" t="n">
        <v>51</v>
      </c>
      <c r="C435" s="11" t="s">
        <v>333</v>
      </c>
      <c r="D435" s="11" t="n">
        <v>2014</v>
      </c>
      <c r="E435" s="11" t="s">
        <v>334</v>
      </c>
      <c r="F435" s="11" t="s">
        <v>46</v>
      </c>
      <c r="G435" s="1" t="n">
        <v>-1.9</v>
      </c>
      <c r="H435" s="1" t="n">
        <v>371.95</v>
      </c>
      <c r="I435" s="11" t="n">
        <f aca="false">(G435+10) / (H435/1000)</f>
        <v>21.7771205807232</v>
      </c>
      <c r="J435" s="11" t="n">
        <v>7.7</v>
      </c>
      <c r="K435" s="11" t="s">
        <v>74</v>
      </c>
      <c r="L435" s="11" t="s">
        <v>89</v>
      </c>
      <c r="M435" s="11" t="s">
        <v>335</v>
      </c>
      <c r="N435" s="11" t="s">
        <v>77</v>
      </c>
      <c r="O435" s="11" t="s">
        <v>77</v>
      </c>
      <c r="P435" s="11" t="s">
        <v>91</v>
      </c>
      <c r="Q435" s="11" t="s">
        <v>78</v>
      </c>
      <c r="R435" s="11" t="n">
        <v>1.9</v>
      </c>
      <c r="S435" s="11" t="str">
        <f aca="false">IF(R435&gt;=2,"&gt; 2","&lt; 2")</f>
        <v>&lt; 2</v>
      </c>
      <c r="T435" s="16" t="n">
        <v>40299</v>
      </c>
      <c r="U435" s="29" t="n">
        <v>4</v>
      </c>
      <c r="V435" s="11" t="s">
        <v>54</v>
      </c>
      <c r="W435" s="11" t="n">
        <f aca="false">R435 *U435</f>
        <v>7.6</v>
      </c>
      <c r="X435" s="2" t="n">
        <v>12.97</v>
      </c>
      <c r="Y435" s="2" t="n">
        <v>2.46</v>
      </c>
      <c r="Z435" s="13" t="n">
        <f aca="false">Y435*SQRT(AA435)</f>
        <v>4.92</v>
      </c>
      <c r="AA435" s="11" t="n">
        <v>4</v>
      </c>
      <c r="AB435" s="2" t="n">
        <v>12.27</v>
      </c>
      <c r="AC435" s="2" t="n">
        <v>1.99</v>
      </c>
      <c r="AD435" s="13" t="n">
        <f aca="false">AC435*SQRT(AE435)</f>
        <v>3.98</v>
      </c>
      <c r="AE435" s="11" t="n">
        <v>4</v>
      </c>
      <c r="AF435" s="11" t="n">
        <f aca="false">LN(AB435/X435)</f>
        <v>-0.0554817396055325</v>
      </c>
      <c r="AG435" s="11" t="n">
        <f aca="false">((AD435)^2/((AB435)^2 * AE435)) + ((Z435)^2/((X435)^2 * AA435))</f>
        <v>0.0622778380644497</v>
      </c>
      <c r="AH435" s="11" t="n">
        <f aca="false">1/AG435</f>
        <v>16.0570763385384</v>
      </c>
      <c r="AI435" s="11" t="n">
        <f aca="false">AH435/12</f>
        <v>1.3380896948782</v>
      </c>
      <c r="AJ435" s="11" t="n">
        <f aca="false">AI435*AF435</f>
        <v>-0.0742395440200787</v>
      </c>
      <c r="AK435" s="1" t="s">
        <v>535</v>
      </c>
      <c r="AL435" s="11" t="s">
        <v>536</v>
      </c>
      <c r="AM435" s="11" t="s">
        <v>404</v>
      </c>
      <c r="AN435" s="11" t="s">
        <v>58</v>
      </c>
      <c r="AO435" s="11" t="s">
        <v>141</v>
      </c>
      <c r="AP435" s="11" t="s">
        <v>65</v>
      </c>
      <c r="AQ435" s="11" t="s">
        <v>210</v>
      </c>
    </row>
    <row r="436" customFormat="false" ht="13.8" hidden="false" customHeight="false" outlineLevel="0" collapsed="false">
      <c r="A436" s="11" t="s">
        <v>332</v>
      </c>
      <c r="B436" s="1" t="n">
        <v>51</v>
      </c>
      <c r="C436" s="11" t="s">
        <v>333</v>
      </c>
      <c r="D436" s="11" t="n">
        <v>2014</v>
      </c>
      <c r="E436" s="11" t="s">
        <v>334</v>
      </c>
      <c r="F436" s="11" t="s">
        <v>46</v>
      </c>
      <c r="G436" s="1" t="n">
        <v>-1.9</v>
      </c>
      <c r="H436" s="1" t="n">
        <v>371.95</v>
      </c>
      <c r="I436" s="11" t="n">
        <f aca="false">(G436+10) / (H436/1000)</f>
        <v>21.7771205807232</v>
      </c>
      <c r="J436" s="11" t="n">
        <v>7.7</v>
      </c>
      <c r="K436" s="11" t="s">
        <v>74</v>
      </c>
      <c r="L436" s="11" t="s">
        <v>89</v>
      </c>
      <c r="M436" s="11" t="s">
        <v>335</v>
      </c>
      <c r="N436" s="11" t="s">
        <v>77</v>
      </c>
      <c r="O436" s="11" t="s">
        <v>77</v>
      </c>
      <c r="P436" s="11" t="s">
        <v>91</v>
      </c>
      <c r="Q436" s="11" t="s">
        <v>78</v>
      </c>
      <c r="R436" s="11" t="n">
        <v>1.9</v>
      </c>
      <c r="S436" s="11" t="str">
        <f aca="false">IF(R436&gt;=2,"&gt; 2","&lt; 2")</f>
        <v>&lt; 2</v>
      </c>
      <c r="T436" s="16" t="n">
        <v>40330</v>
      </c>
      <c r="U436" s="29" t="n">
        <v>4</v>
      </c>
      <c r="V436" s="11" t="s">
        <v>54</v>
      </c>
      <c r="W436" s="11" t="n">
        <f aca="false">R436 *U436</f>
        <v>7.6</v>
      </c>
      <c r="X436" s="2" t="n">
        <v>19.25</v>
      </c>
      <c r="Y436" s="2" t="n">
        <v>3.17</v>
      </c>
      <c r="Z436" s="13" t="n">
        <f aca="false">Y436*SQRT(AA436)</f>
        <v>6.34</v>
      </c>
      <c r="AA436" s="11" t="n">
        <v>4</v>
      </c>
      <c r="AB436" s="2" t="n">
        <v>17.9</v>
      </c>
      <c r="AC436" s="2" t="n">
        <v>2.23</v>
      </c>
      <c r="AD436" s="13" t="n">
        <f aca="false">AC436*SQRT(AE436)</f>
        <v>4.46</v>
      </c>
      <c r="AE436" s="11" t="n">
        <v>4</v>
      </c>
      <c r="AF436" s="11" t="n">
        <f aca="false">LN(AB436/X436)</f>
        <v>-0.0727103478870839</v>
      </c>
      <c r="AG436" s="11" t="n">
        <f aca="false">((AD436)^2/((AB436)^2 * AE436)) + ((Z436)^2/((X436)^2 * AA436))</f>
        <v>0.0426383895098901</v>
      </c>
      <c r="AH436" s="11" t="n">
        <f aca="false">1/AG436</f>
        <v>23.4530434074685</v>
      </c>
      <c r="AI436" s="11" t="n">
        <f aca="false">AH436/12</f>
        <v>1.9544202839557</v>
      </c>
      <c r="AJ436" s="11" t="n">
        <f aca="false">AI436*AF436</f>
        <v>-0.142106578763992</v>
      </c>
      <c r="AK436" s="1" t="s">
        <v>535</v>
      </c>
      <c r="AL436" s="11" t="s">
        <v>536</v>
      </c>
      <c r="AM436" s="11" t="s">
        <v>404</v>
      </c>
      <c r="AN436" s="11" t="s">
        <v>58</v>
      </c>
      <c r="AO436" s="11" t="s">
        <v>141</v>
      </c>
      <c r="AP436" s="11" t="s">
        <v>65</v>
      </c>
      <c r="AQ436" s="11" t="s">
        <v>210</v>
      </c>
    </row>
    <row r="437" customFormat="false" ht="13.8" hidden="false" customHeight="false" outlineLevel="0" collapsed="false">
      <c r="A437" s="11" t="s">
        <v>332</v>
      </c>
      <c r="B437" s="1" t="n">
        <v>51</v>
      </c>
      <c r="C437" s="11" t="s">
        <v>333</v>
      </c>
      <c r="D437" s="11" t="n">
        <v>2014</v>
      </c>
      <c r="E437" s="11" t="s">
        <v>334</v>
      </c>
      <c r="F437" s="11" t="s">
        <v>46</v>
      </c>
      <c r="G437" s="1" t="n">
        <v>-1.9</v>
      </c>
      <c r="H437" s="1" t="n">
        <v>371.95</v>
      </c>
      <c r="I437" s="11" t="n">
        <f aca="false">(G437+10) / (H437/1000)</f>
        <v>21.7771205807232</v>
      </c>
      <c r="J437" s="11" t="n">
        <v>7.7</v>
      </c>
      <c r="K437" s="11" t="s">
        <v>74</v>
      </c>
      <c r="L437" s="11" t="s">
        <v>89</v>
      </c>
      <c r="M437" s="11" t="s">
        <v>335</v>
      </c>
      <c r="N437" s="11" t="s">
        <v>77</v>
      </c>
      <c r="O437" s="11" t="s">
        <v>77</v>
      </c>
      <c r="P437" s="11" t="s">
        <v>91</v>
      </c>
      <c r="Q437" s="11" t="s">
        <v>78</v>
      </c>
      <c r="R437" s="11" t="n">
        <v>1.9</v>
      </c>
      <c r="S437" s="11" t="str">
        <f aca="false">IF(R437&gt;=2,"&gt; 2","&lt; 2")</f>
        <v>&lt; 2</v>
      </c>
      <c r="T437" s="16" t="n">
        <v>40391</v>
      </c>
      <c r="U437" s="29" t="n">
        <v>4</v>
      </c>
      <c r="V437" s="11" t="s">
        <v>54</v>
      </c>
      <c r="W437" s="11" t="n">
        <f aca="false">R437 *U437</f>
        <v>7.6</v>
      </c>
      <c r="X437" s="2" t="n">
        <v>14.73</v>
      </c>
      <c r="Y437" s="2" t="n">
        <v>2.29</v>
      </c>
      <c r="Z437" s="13" t="n">
        <f aca="false">Y437*SQRT(AA437)</f>
        <v>4.58</v>
      </c>
      <c r="AA437" s="11" t="n">
        <v>4</v>
      </c>
      <c r="AB437" s="2" t="n">
        <v>19.48</v>
      </c>
      <c r="AC437" s="2" t="n">
        <v>1.59</v>
      </c>
      <c r="AD437" s="13" t="n">
        <f aca="false">AC437*SQRT(AE437)</f>
        <v>3.18</v>
      </c>
      <c r="AE437" s="11" t="n">
        <v>4</v>
      </c>
      <c r="AF437" s="11" t="n">
        <f aca="false">LN(AB437/X437)</f>
        <v>0.27950206773985</v>
      </c>
      <c r="AG437" s="11" t="n">
        <f aca="false">((AD437)^2/((AB437)^2 * AE437)) + ((Z437)^2/((X437)^2 * AA437))</f>
        <v>0.0308315575462571</v>
      </c>
      <c r="AH437" s="11" t="n">
        <f aca="false">1/AG437</f>
        <v>32.4343004241574</v>
      </c>
      <c r="AI437" s="11" t="n">
        <f aca="false">AH437/12</f>
        <v>2.70285836867978</v>
      </c>
      <c r="AJ437" s="11" t="n">
        <f aca="false">AI437*AF437</f>
        <v>0.755454502853956</v>
      </c>
      <c r="AK437" s="1" t="s">
        <v>535</v>
      </c>
      <c r="AL437" s="11" t="s">
        <v>536</v>
      </c>
      <c r="AM437" s="11" t="s">
        <v>404</v>
      </c>
      <c r="AN437" s="11" t="s">
        <v>58</v>
      </c>
      <c r="AO437" s="11" t="s">
        <v>141</v>
      </c>
      <c r="AP437" s="11" t="s">
        <v>65</v>
      </c>
      <c r="AQ437" s="11" t="s">
        <v>210</v>
      </c>
    </row>
    <row r="438" customFormat="false" ht="13.8" hidden="false" customHeight="false" outlineLevel="0" collapsed="false">
      <c r="A438" s="11" t="s">
        <v>332</v>
      </c>
      <c r="B438" s="1" t="n">
        <v>51</v>
      </c>
      <c r="C438" s="11" t="s">
        <v>333</v>
      </c>
      <c r="D438" s="11" t="n">
        <v>2014</v>
      </c>
      <c r="E438" s="11" t="s">
        <v>334</v>
      </c>
      <c r="F438" s="11" t="s">
        <v>46</v>
      </c>
      <c r="G438" s="1" t="n">
        <v>-1.9</v>
      </c>
      <c r="H438" s="1" t="n">
        <v>371.95</v>
      </c>
      <c r="I438" s="11" t="n">
        <f aca="false">(G438+10) / (H438/1000)</f>
        <v>21.7771205807232</v>
      </c>
      <c r="J438" s="11" t="n">
        <v>7.7</v>
      </c>
      <c r="K438" s="11" t="s">
        <v>74</v>
      </c>
      <c r="L438" s="11" t="s">
        <v>89</v>
      </c>
      <c r="M438" s="11" t="s">
        <v>335</v>
      </c>
      <c r="N438" s="11" t="s">
        <v>77</v>
      </c>
      <c r="O438" s="11" t="s">
        <v>77</v>
      </c>
      <c r="P438" s="11" t="s">
        <v>91</v>
      </c>
      <c r="Q438" s="11" t="s">
        <v>78</v>
      </c>
      <c r="R438" s="11" t="n">
        <v>1.9</v>
      </c>
      <c r="S438" s="11" t="str">
        <f aca="false">IF(R438&gt;=2,"&gt; 2","&lt; 2")</f>
        <v>&lt; 2</v>
      </c>
      <c r="T438" s="16" t="n">
        <v>40422</v>
      </c>
      <c r="U438" s="29" t="n">
        <v>4</v>
      </c>
      <c r="V438" s="11" t="s">
        <v>54</v>
      </c>
      <c r="W438" s="11" t="n">
        <f aca="false">R438 *U438</f>
        <v>7.6</v>
      </c>
      <c r="X438" s="2" t="n">
        <v>14.2</v>
      </c>
      <c r="Y438" s="2" t="n">
        <v>1.29</v>
      </c>
      <c r="Z438" s="13" t="n">
        <f aca="false">Y438*SQRT(AA438)</f>
        <v>2.58</v>
      </c>
      <c r="AA438" s="11" t="n">
        <v>4</v>
      </c>
      <c r="AB438" s="2" t="n">
        <v>11.47</v>
      </c>
      <c r="AC438" s="2" t="n">
        <v>0.68</v>
      </c>
      <c r="AD438" s="13" t="n">
        <f aca="false">AC438*SQRT(AE438)</f>
        <v>1.36</v>
      </c>
      <c r="AE438" s="11" t="n">
        <v>4</v>
      </c>
      <c r="AF438" s="11" t="n">
        <f aca="false">LN(AB438/X438)</f>
        <v>-0.213507033465936</v>
      </c>
      <c r="AG438" s="11" t="n">
        <f aca="false">((AD438)^2/((AB438)^2 * AE438)) + ((Z438)^2/((X438)^2 * AA438))</f>
        <v>0.0117675488993558</v>
      </c>
      <c r="AH438" s="11" t="n">
        <f aca="false">1/AG438</f>
        <v>84.9794641647713</v>
      </c>
      <c r="AI438" s="11" t="n">
        <f aca="false">AH438/12</f>
        <v>7.08162201373094</v>
      </c>
      <c r="AJ438" s="11" t="n">
        <f aca="false">AI438*AF438</f>
        <v>-1.51197610827876</v>
      </c>
      <c r="AK438" s="1" t="s">
        <v>535</v>
      </c>
      <c r="AL438" s="11" t="s">
        <v>536</v>
      </c>
      <c r="AM438" s="11" t="s">
        <v>404</v>
      </c>
      <c r="AN438" s="11" t="s">
        <v>58</v>
      </c>
      <c r="AO438" s="11" t="s">
        <v>141</v>
      </c>
      <c r="AP438" s="11" t="s">
        <v>65</v>
      </c>
      <c r="AQ438" s="11" t="s">
        <v>210</v>
      </c>
    </row>
    <row r="439" customFormat="false" ht="13.8" hidden="false" customHeight="false" outlineLevel="0" collapsed="false">
      <c r="A439" s="11" t="s">
        <v>332</v>
      </c>
      <c r="B439" s="1" t="n">
        <v>51</v>
      </c>
      <c r="C439" s="11" t="s">
        <v>333</v>
      </c>
      <c r="D439" s="11" t="n">
        <v>2014</v>
      </c>
      <c r="E439" s="11" t="s">
        <v>334</v>
      </c>
      <c r="F439" s="11" t="s">
        <v>46</v>
      </c>
      <c r="G439" s="1" t="n">
        <v>-1.9</v>
      </c>
      <c r="H439" s="1" t="n">
        <v>371.95</v>
      </c>
      <c r="I439" s="11" t="n">
        <f aca="false">(G439+10) / (H439/1000)</f>
        <v>21.7771205807232</v>
      </c>
      <c r="J439" s="11" t="n">
        <v>7.7</v>
      </c>
      <c r="K439" s="11" t="s">
        <v>74</v>
      </c>
      <c r="L439" s="11" t="s">
        <v>89</v>
      </c>
      <c r="M439" s="11" t="s">
        <v>335</v>
      </c>
      <c r="N439" s="11" t="s">
        <v>77</v>
      </c>
      <c r="O439" s="11" t="s">
        <v>77</v>
      </c>
      <c r="P439" s="11" t="s">
        <v>91</v>
      </c>
      <c r="Q439" s="11" t="s">
        <v>78</v>
      </c>
      <c r="R439" s="11" t="n">
        <v>1.9</v>
      </c>
      <c r="S439" s="11" t="str">
        <f aca="false">IF(R439&gt;=2,"&gt; 2","&lt; 2")</f>
        <v>&lt; 2</v>
      </c>
      <c r="T439" s="16" t="n">
        <v>40026</v>
      </c>
      <c r="U439" s="29" t="n">
        <v>4</v>
      </c>
      <c r="V439" s="11" t="s">
        <v>54</v>
      </c>
      <c r="W439" s="11" t="n">
        <f aca="false">R439 *U439</f>
        <v>7.6</v>
      </c>
      <c r="X439" s="2" t="n">
        <v>16.61</v>
      </c>
      <c r="Y439" s="2" t="n">
        <v>1.11</v>
      </c>
      <c r="Z439" s="13" t="n">
        <f aca="false">Y439*SQRT(AA439)</f>
        <v>2.22</v>
      </c>
      <c r="AA439" s="11" t="n">
        <v>4</v>
      </c>
      <c r="AB439" s="2" t="n">
        <v>13.44</v>
      </c>
      <c r="AC439" s="2" t="n">
        <v>1.88</v>
      </c>
      <c r="AD439" s="13" t="n">
        <f aca="false">AC439*SQRT(AE439)</f>
        <v>3.76</v>
      </c>
      <c r="AE439" s="11" t="n">
        <v>4</v>
      </c>
      <c r="AF439" s="11" t="n">
        <f aca="false">LN(AB439/X439)</f>
        <v>-0.2117695885302</v>
      </c>
      <c r="AG439" s="11" t="n">
        <f aca="false">((AD439)^2/((AB439)^2 * AE439)) + ((Z439)^2/((X439)^2 * AA439))</f>
        <v>0.0240325571725399</v>
      </c>
      <c r="AH439" s="11" t="n">
        <f aca="false">1/AG439</f>
        <v>41.6102203698332</v>
      </c>
      <c r="AI439" s="11" t="n">
        <f aca="false">AH439/12</f>
        <v>3.46751836415276</v>
      </c>
      <c r="AJ439" s="11" t="n">
        <f aca="false">AI439*AF439</f>
        <v>-0.734314937197542</v>
      </c>
      <c r="AK439" s="1" t="s">
        <v>535</v>
      </c>
      <c r="AL439" s="11" t="s">
        <v>536</v>
      </c>
      <c r="AM439" s="11" t="s">
        <v>404</v>
      </c>
      <c r="AN439" s="11" t="s">
        <v>58</v>
      </c>
      <c r="AO439" s="17" t="s">
        <v>193</v>
      </c>
      <c r="AP439" s="11" t="s">
        <v>65</v>
      </c>
      <c r="AQ439" s="11" t="s">
        <v>210</v>
      </c>
    </row>
    <row r="440" customFormat="false" ht="13.8" hidden="false" customHeight="false" outlineLevel="0" collapsed="false">
      <c r="A440" s="11" t="s">
        <v>332</v>
      </c>
      <c r="B440" s="1" t="n">
        <v>51</v>
      </c>
      <c r="C440" s="11" t="s">
        <v>333</v>
      </c>
      <c r="D440" s="11" t="n">
        <v>2014</v>
      </c>
      <c r="E440" s="11" t="s">
        <v>334</v>
      </c>
      <c r="F440" s="11" t="s">
        <v>46</v>
      </c>
      <c r="G440" s="1" t="n">
        <v>-1.9</v>
      </c>
      <c r="H440" s="1" t="n">
        <v>371.95</v>
      </c>
      <c r="I440" s="11" t="n">
        <f aca="false">(G440+10) / (H440/1000)</f>
        <v>21.7771205807232</v>
      </c>
      <c r="J440" s="11" t="n">
        <v>7.7</v>
      </c>
      <c r="K440" s="11" t="s">
        <v>74</v>
      </c>
      <c r="L440" s="11" t="s">
        <v>89</v>
      </c>
      <c r="M440" s="11" t="s">
        <v>335</v>
      </c>
      <c r="N440" s="11" t="s">
        <v>77</v>
      </c>
      <c r="O440" s="11" t="s">
        <v>77</v>
      </c>
      <c r="P440" s="11" t="s">
        <v>91</v>
      </c>
      <c r="Q440" s="11" t="s">
        <v>78</v>
      </c>
      <c r="R440" s="11" t="n">
        <v>1.9</v>
      </c>
      <c r="S440" s="11" t="str">
        <f aca="false">IF(R440&gt;=2,"&gt; 2","&lt; 2")</f>
        <v>&lt; 2</v>
      </c>
      <c r="T440" s="16" t="n">
        <v>40057</v>
      </c>
      <c r="U440" s="29" t="n">
        <v>4</v>
      </c>
      <c r="V440" s="11" t="s">
        <v>54</v>
      </c>
      <c r="W440" s="11" t="n">
        <f aca="false">R440 *U440</f>
        <v>7.6</v>
      </c>
      <c r="X440" s="2" t="n">
        <v>8.1</v>
      </c>
      <c r="Y440" s="2" t="n">
        <v>1.7</v>
      </c>
      <c r="Z440" s="13" t="n">
        <f aca="false">Y440*SQRT(AA440)</f>
        <v>3.4</v>
      </c>
      <c r="AA440" s="11" t="n">
        <v>4</v>
      </c>
      <c r="AB440" s="2" t="n">
        <v>5.69</v>
      </c>
      <c r="AC440" s="2" t="n">
        <v>0.819999999999999</v>
      </c>
      <c r="AD440" s="13" t="n">
        <f aca="false">AC440*SQRT(AE440)</f>
        <v>1.64</v>
      </c>
      <c r="AE440" s="11" t="n">
        <v>4</v>
      </c>
      <c r="AF440" s="11" t="n">
        <f aca="false">LN(AB440/X440)</f>
        <v>-0.353153813540153</v>
      </c>
      <c r="AG440" s="11" t="n">
        <f aca="false">((AD440)^2/((AB440)^2 * AE440)) + ((Z440)^2/((X440)^2 * AA440))</f>
        <v>0.0648165697141455</v>
      </c>
      <c r="AH440" s="11" t="n">
        <f aca="false">1/AG440</f>
        <v>15.4281537022124</v>
      </c>
      <c r="AI440" s="11" t="n">
        <f aca="false">AH440/12</f>
        <v>1.28567947518436</v>
      </c>
      <c r="AJ440" s="11" t="n">
        <f aca="false">AI440*AF440</f>
        <v>-0.454042609651659</v>
      </c>
      <c r="AK440" s="1" t="s">
        <v>535</v>
      </c>
      <c r="AL440" s="11" t="s">
        <v>536</v>
      </c>
      <c r="AM440" s="11" t="s">
        <v>404</v>
      </c>
      <c r="AN440" s="11" t="s">
        <v>58</v>
      </c>
      <c r="AO440" s="17" t="s">
        <v>193</v>
      </c>
      <c r="AP440" s="11" t="s">
        <v>65</v>
      </c>
      <c r="AQ440" s="11" t="s">
        <v>210</v>
      </c>
    </row>
    <row r="441" customFormat="false" ht="13.8" hidden="false" customHeight="false" outlineLevel="0" collapsed="false">
      <c r="A441" s="11" t="s">
        <v>332</v>
      </c>
      <c r="B441" s="1" t="n">
        <v>51</v>
      </c>
      <c r="C441" s="11" t="s">
        <v>333</v>
      </c>
      <c r="D441" s="11" t="n">
        <v>2014</v>
      </c>
      <c r="E441" s="11" t="s">
        <v>334</v>
      </c>
      <c r="F441" s="11" t="s">
        <v>46</v>
      </c>
      <c r="G441" s="1" t="n">
        <v>-1.9</v>
      </c>
      <c r="H441" s="1" t="n">
        <v>371.95</v>
      </c>
      <c r="I441" s="11" t="n">
        <f aca="false">(G441+10) / (H441/1000)</f>
        <v>21.7771205807232</v>
      </c>
      <c r="J441" s="11" t="n">
        <v>7.7</v>
      </c>
      <c r="K441" s="11" t="s">
        <v>74</v>
      </c>
      <c r="L441" s="11" t="s">
        <v>89</v>
      </c>
      <c r="M441" s="11" t="s">
        <v>335</v>
      </c>
      <c r="N441" s="11" t="s">
        <v>77</v>
      </c>
      <c r="O441" s="11" t="s">
        <v>77</v>
      </c>
      <c r="P441" s="11" t="s">
        <v>91</v>
      </c>
      <c r="Q441" s="11" t="s">
        <v>78</v>
      </c>
      <c r="R441" s="11" t="n">
        <v>1.9</v>
      </c>
      <c r="S441" s="11" t="str">
        <f aca="false">IF(R441&gt;=2,"&gt; 2","&lt; 2")</f>
        <v>&lt; 2</v>
      </c>
      <c r="T441" s="16" t="n">
        <v>40299</v>
      </c>
      <c r="U441" s="29" t="n">
        <v>4</v>
      </c>
      <c r="V441" s="11" t="s">
        <v>54</v>
      </c>
      <c r="W441" s="11" t="n">
        <f aca="false">R441 *U441</f>
        <v>7.6</v>
      </c>
      <c r="X441" s="2" t="n">
        <v>5.4</v>
      </c>
      <c r="Y441" s="2" t="n">
        <v>0.94</v>
      </c>
      <c r="Z441" s="13" t="n">
        <f aca="false">Y441*SQRT(AA441)</f>
        <v>1.88</v>
      </c>
      <c r="AA441" s="11" t="n">
        <v>4</v>
      </c>
      <c r="AB441" s="2" t="n">
        <v>3.29</v>
      </c>
      <c r="AC441" s="2" t="n">
        <v>0.82</v>
      </c>
      <c r="AD441" s="13" t="n">
        <f aca="false">AC441*SQRT(AE441)</f>
        <v>1.64</v>
      </c>
      <c r="AE441" s="11" t="n">
        <v>4</v>
      </c>
      <c r="AF441" s="11" t="n">
        <f aca="false">LN(AB441/X441)</f>
        <v>-0.495511388792948</v>
      </c>
      <c r="AG441" s="11" t="n">
        <f aca="false">((AD441)^2/((AB441)^2 * AE441)) + ((Z441)^2/((X441)^2 * AA441))</f>
        <v>0.0924224214702321</v>
      </c>
      <c r="AH441" s="11" t="n">
        <f aca="false">1/AG441</f>
        <v>10.8198853058842</v>
      </c>
      <c r="AI441" s="11" t="n">
        <f aca="false">AH441/12</f>
        <v>0.901657108823683</v>
      </c>
      <c r="AJ441" s="11" t="n">
        <f aca="false">AI441*AF441</f>
        <v>-0.446781366208257</v>
      </c>
      <c r="AK441" s="1" t="s">
        <v>535</v>
      </c>
      <c r="AL441" s="11" t="s">
        <v>536</v>
      </c>
      <c r="AM441" s="11" t="s">
        <v>404</v>
      </c>
      <c r="AN441" s="11" t="s">
        <v>58</v>
      </c>
      <c r="AO441" s="17" t="s">
        <v>193</v>
      </c>
      <c r="AP441" s="11" t="s">
        <v>65</v>
      </c>
      <c r="AQ441" s="11" t="s">
        <v>210</v>
      </c>
    </row>
    <row r="442" customFormat="false" ht="13.8" hidden="false" customHeight="false" outlineLevel="0" collapsed="false">
      <c r="A442" s="11" t="s">
        <v>332</v>
      </c>
      <c r="B442" s="1" t="n">
        <v>51</v>
      </c>
      <c r="C442" s="11" t="s">
        <v>333</v>
      </c>
      <c r="D442" s="11" t="n">
        <v>2014</v>
      </c>
      <c r="E442" s="11" t="s">
        <v>334</v>
      </c>
      <c r="F442" s="11" t="s">
        <v>46</v>
      </c>
      <c r="G442" s="1" t="n">
        <v>-1.9</v>
      </c>
      <c r="H442" s="1" t="n">
        <v>371.95</v>
      </c>
      <c r="I442" s="11" t="n">
        <f aca="false">(G442+10) / (H442/1000)</f>
        <v>21.7771205807232</v>
      </c>
      <c r="J442" s="11" t="n">
        <v>7.7</v>
      </c>
      <c r="K442" s="11" t="s">
        <v>74</v>
      </c>
      <c r="L442" s="11" t="s">
        <v>89</v>
      </c>
      <c r="M442" s="11" t="s">
        <v>335</v>
      </c>
      <c r="N442" s="11" t="s">
        <v>77</v>
      </c>
      <c r="O442" s="11" t="s">
        <v>77</v>
      </c>
      <c r="P442" s="11" t="s">
        <v>91</v>
      </c>
      <c r="Q442" s="11" t="s">
        <v>78</v>
      </c>
      <c r="R442" s="11" t="n">
        <v>1.9</v>
      </c>
      <c r="S442" s="11" t="str">
        <f aca="false">IF(R442&gt;=2,"&gt; 2","&lt; 2")</f>
        <v>&lt; 2</v>
      </c>
      <c r="T442" s="16" t="n">
        <v>40330</v>
      </c>
      <c r="U442" s="29" t="n">
        <v>4</v>
      </c>
      <c r="V442" s="11" t="s">
        <v>54</v>
      </c>
      <c r="W442" s="11" t="n">
        <f aca="false">R442 *U442</f>
        <v>7.6</v>
      </c>
      <c r="X442" s="2" t="n">
        <v>8.04</v>
      </c>
      <c r="Y442" s="2" t="n">
        <v>1.01</v>
      </c>
      <c r="Z442" s="13" t="n">
        <f aca="false">Y442*SQRT(AA442)</f>
        <v>2.02</v>
      </c>
      <c r="AA442" s="11" t="n">
        <v>4</v>
      </c>
      <c r="AB442" s="2" t="n">
        <v>7.98</v>
      </c>
      <c r="AC442" s="2" t="n">
        <v>1.12</v>
      </c>
      <c r="AD442" s="13" t="n">
        <f aca="false">AC442*SQRT(AE442)</f>
        <v>2.24</v>
      </c>
      <c r="AE442" s="11" t="n">
        <v>4</v>
      </c>
      <c r="AF442" s="11" t="n">
        <f aca="false">LN(AB442/X442)</f>
        <v>-0.0074906717291574</v>
      </c>
      <c r="AG442" s="11" t="n">
        <f aca="false">((AD442)^2/((AB442)^2 * AE442)) + ((Z442)^2/((X442)^2 * AA442))</f>
        <v>0.0354792281135083</v>
      </c>
      <c r="AH442" s="11" t="n">
        <f aca="false">1/AG442</f>
        <v>28.1855060882585</v>
      </c>
      <c r="AI442" s="11" t="n">
        <f aca="false">AH442/12</f>
        <v>2.34879217402154</v>
      </c>
      <c r="AJ442" s="11" t="n">
        <f aca="false">AI442*AF442</f>
        <v>-0.0175940311356093</v>
      </c>
      <c r="AK442" s="1" t="s">
        <v>535</v>
      </c>
      <c r="AL442" s="11" t="s">
        <v>536</v>
      </c>
      <c r="AM442" s="11" t="s">
        <v>404</v>
      </c>
      <c r="AN442" s="11" t="s">
        <v>58</v>
      </c>
      <c r="AO442" s="17" t="s">
        <v>193</v>
      </c>
      <c r="AP442" s="11" t="s">
        <v>65</v>
      </c>
      <c r="AQ442" s="11" t="s">
        <v>210</v>
      </c>
    </row>
    <row r="443" customFormat="false" ht="13.8" hidden="false" customHeight="false" outlineLevel="0" collapsed="false">
      <c r="A443" s="11" t="s">
        <v>332</v>
      </c>
      <c r="B443" s="1" t="n">
        <v>51</v>
      </c>
      <c r="C443" s="11" t="s">
        <v>333</v>
      </c>
      <c r="D443" s="11" t="n">
        <v>2014</v>
      </c>
      <c r="E443" s="11" t="s">
        <v>334</v>
      </c>
      <c r="F443" s="11" t="s">
        <v>46</v>
      </c>
      <c r="G443" s="1" t="n">
        <v>-1.9</v>
      </c>
      <c r="H443" s="1" t="n">
        <v>371.95</v>
      </c>
      <c r="I443" s="11" t="n">
        <f aca="false">(G443+10) / (H443/1000)</f>
        <v>21.7771205807232</v>
      </c>
      <c r="J443" s="11" t="n">
        <v>7.7</v>
      </c>
      <c r="K443" s="11" t="s">
        <v>74</v>
      </c>
      <c r="L443" s="11" t="s">
        <v>89</v>
      </c>
      <c r="M443" s="11" t="s">
        <v>335</v>
      </c>
      <c r="N443" s="11" t="s">
        <v>77</v>
      </c>
      <c r="O443" s="11" t="s">
        <v>77</v>
      </c>
      <c r="P443" s="11" t="s">
        <v>91</v>
      </c>
      <c r="Q443" s="11" t="s">
        <v>78</v>
      </c>
      <c r="R443" s="11" t="n">
        <v>1.9</v>
      </c>
      <c r="S443" s="11" t="str">
        <f aca="false">IF(R443&gt;=2,"&gt; 2","&lt; 2")</f>
        <v>&lt; 2</v>
      </c>
      <c r="T443" s="16" t="n">
        <v>40391</v>
      </c>
      <c r="U443" s="29" t="n">
        <v>4</v>
      </c>
      <c r="V443" s="11" t="s">
        <v>54</v>
      </c>
      <c r="W443" s="11" t="n">
        <f aca="false">R443 *U443</f>
        <v>7.6</v>
      </c>
      <c r="X443" s="2" t="n">
        <v>9.1</v>
      </c>
      <c r="Y443" s="2" t="n">
        <v>1.82</v>
      </c>
      <c r="Z443" s="13" t="n">
        <f aca="false">Y443*SQRT(AA443)</f>
        <v>3.64</v>
      </c>
      <c r="AA443" s="11" t="n">
        <v>4</v>
      </c>
      <c r="AB443" s="2" t="n">
        <v>8.04</v>
      </c>
      <c r="AC443" s="2" t="n">
        <v>1.47</v>
      </c>
      <c r="AD443" s="13" t="n">
        <f aca="false">AC443*SQRT(AE443)</f>
        <v>2.94</v>
      </c>
      <c r="AE443" s="11" t="n">
        <v>4</v>
      </c>
      <c r="AF443" s="11" t="n">
        <f aca="false">LN(AB443/X443)</f>
        <v>-0.123845330331929</v>
      </c>
      <c r="AG443" s="11" t="n">
        <f aca="false">((AD443)^2/((AB443)^2 * AE443)) + ((Z443)^2/((X443)^2 * AA443))</f>
        <v>0.0734289374025396</v>
      </c>
      <c r="AH443" s="11" t="n">
        <f aca="false">1/AG443</f>
        <v>13.6186091665466</v>
      </c>
      <c r="AI443" s="11" t="n">
        <f aca="false">AH443/12</f>
        <v>1.13488409721221</v>
      </c>
      <c r="AJ443" s="11" t="n">
        <f aca="false">AI443*AF443</f>
        <v>-0.140550095907699</v>
      </c>
      <c r="AK443" s="1" t="s">
        <v>535</v>
      </c>
      <c r="AL443" s="11" t="s">
        <v>536</v>
      </c>
      <c r="AM443" s="11" t="s">
        <v>404</v>
      </c>
      <c r="AN443" s="11" t="s">
        <v>58</v>
      </c>
      <c r="AO443" s="17" t="s">
        <v>193</v>
      </c>
      <c r="AP443" s="11" t="s">
        <v>65</v>
      </c>
      <c r="AQ443" s="11" t="s">
        <v>210</v>
      </c>
    </row>
    <row r="444" customFormat="false" ht="13.8" hidden="false" customHeight="false" outlineLevel="0" collapsed="false">
      <c r="A444" s="11" t="s">
        <v>332</v>
      </c>
      <c r="B444" s="1" t="n">
        <v>51</v>
      </c>
      <c r="C444" s="11" t="s">
        <v>333</v>
      </c>
      <c r="D444" s="11" t="n">
        <v>2014</v>
      </c>
      <c r="E444" s="11" t="s">
        <v>334</v>
      </c>
      <c r="F444" s="11" t="s">
        <v>46</v>
      </c>
      <c r="G444" s="1" t="n">
        <v>-1.9</v>
      </c>
      <c r="H444" s="1" t="n">
        <v>371.95</v>
      </c>
      <c r="I444" s="11" t="n">
        <f aca="false">(G444+10) / (H444/1000)</f>
        <v>21.7771205807232</v>
      </c>
      <c r="J444" s="11" t="n">
        <v>7.7</v>
      </c>
      <c r="K444" s="11" t="s">
        <v>74</v>
      </c>
      <c r="L444" s="11" t="s">
        <v>89</v>
      </c>
      <c r="M444" s="11" t="s">
        <v>335</v>
      </c>
      <c r="N444" s="11" t="s">
        <v>77</v>
      </c>
      <c r="O444" s="11" t="s">
        <v>77</v>
      </c>
      <c r="P444" s="11" t="s">
        <v>91</v>
      </c>
      <c r="Q444" s="11" t="s">
        <v>78</v>
      </c>
      <c r="R444" s="11" t="n">
        <v>1.9</v>
      </c>
      <c r="S444" s="11" t="str">
        <f aca="false">IF(R444&gt;=2,"&gt; 2","&lt; 2")</f>
        <v>&lt; 2</v>
      </c>
      <c r="T444" s="16" t="n">
        <v>40422</v>
      </c>
      <c r="U444" s="29" t="n">
        <v>4</v>
      </c>
      <c r="V444" s="11" t="s">
        <v>54</v>
      </c>
      <c r="W444" s="11" t="n">
        <f aca="false">R444 *U444</f>
        <v>7.6</v>
      </c>
      <c r="X444" s="2" t="n">
        <v>7.98</v>
      </c>
      <c r="Y444" s="2" t="n">
        <v>1.59</v>
      </c>
      <c r="Z444" s="13" t="n">
        <f aca="false">Y444*SQRT(AA444)</f>
        <v>3.18</v>
      </c>
      <c r="AA444" s="11" t="n">
        <v>4</v>
      </c>
      <c r="AB444" s="2" t="n">
        <v>9.04</v>
      </c>
      <c r="AC444" s="2" t="n">
        <v>1.11</v>
      </c>
      <c r="AD444" s="13" t="n">
        <f aca="false">AC444*SQRT(AE444)</f>
        <v>2.22</v>
      </c>
      <c r="AE444" s="11" t="n">
        <v>4</v>
      </c>
      <c r="AF444" s="11" t="n">
        <f aca="false">LN(AB444/X444)</f>
        <v>0.124720762942368</v>
      </c>
      <c r="AG444" s="11" t="n">
        <f aca="false">((AD444)^2/((AB444)^2 * AE444)) + ((Z444)^2/((X444)^2 * AA444))</f>
        <v>0.0547766107650213</v>
      </c>
      <c r="AH444" s="11" t="n">
        <f aca="false">1/AG444</f>
        <v>18.2559670274191</v>
      </c>
      <c r="AI444" s="11" t="n">
        <f aca="false">AH444/12</f>
        <v>1.52133058561826</v>
      </c>
      <c r="AJ444" s="11" t="n">
        <f aca="false">AI444*AF444</f>
        <v>0.189741511325869</v>
      </c>
      <c r="AK444" s="1" t="s">
        <v>535</v>
      </c>
      <c r="AL444" s="11" t="s">
        <v>536</v>
      </c>
      <c r="AM444" s="11" t="s">
        <v>404</v>
      </c>
      <c r="AN444" s="11" t="s">
        <v>58</v>
      </c>
      <c r="AO444" s="17" t="s">
        <v>193</v>
      </c>
      <c r="AP444" s="11" t="s">
        <v>65</v>
      </c>
      <c r="AQ444" s="11" t="s">
        <v>210</v>
      </c>
    </row>
    <row r="445" customFormat="false" ht="13.8" hidden="false" customHeight="false" outlineLevel="0" collapsed="false">
      <c r="A445" s="11" t="s">
        <v>332</v>
      </c>
      <c r="B445" s="1" t="n">
        <v>51</v>
      </c>
      <c r="C445" s="11" t="s">
        <v>333</v>
      </c>
      <c r="D445" s="11" t="n">
        <v>2014</v>
      </c>
      <c r="E445" s="11" t="s">
        <v>334</v>
      </c>
      <c r="F445" s="11" t="s">
        <v>46</v>
      </c>
      <c r="G445" s="1" t="n">
        <v>-1.9</v>
      </c>
      <c r="H445" s="1" t="n">
        <v>371.95</v>
      </c>
      <c r="I445" s="11" t="n">
        <f aca="false">(G445+10) / (H445/1000)</f>
        <v>21.7771205807232</v>
      </c>
      <c r="J445" s="11" t="n">
        <v>7.7</v>
      </c>
      <c r="K445" s="11" t="s">
        <v>74</v>
      </c>
      <c r="L445" s="11" t="s">
        <v>89</v>
      </c>
      <c r="M445" s="11" t="s">
        <v>335</v>
      </c>
      <c r="N445" s="11" t="s">
        <v>77</v>
      </c>
      <c r="O445" s="11" t="s">
        <v>77</v>
      </c>
      <c r="P445" s="11" t="s">
        <v>91</v>
      </c>
      <c r="Q445" s="11" t="s">
        <v>78</v>
      </c>
      <c r="R445" s="11" t="n">
        <v>1.9</v>
      </c>
      <c r="S445" s="11" t="str">
        <f aca="false">IF(R445&gt;=2,"&gt; 2","&lt; 2")</f>
        <v>&lt; 2</v>
      </c>
      <c r="T445" s="16" t="n">
        <v>40026</v>
      </c>
      <c r="U445" s="29" t="n">
        <v>4</v>
      </c>
      <c r="V445" s="11" t="s">
        <v>54</v>
      </c>
      <c r="W445" s="11" t="n">
        <f aca="false">R445 *U445</f>
        <v>7.6</v>
      </c>
      <c r="X445" s="2" t="n">
        <v>4.74</v>
      </c>
      <c r="Y445" s="2" t="n">
        <v>0.91</v>
      </c>
      <c r="Z445" s="13" t="n">
        <f aca="false">Y445*SQRT(AA445)</f>
        <v>1.82</v>
      </c>
      <c r="AA445" s="11" t="n">
        <v>4</v>
      </c>
      <c r="AB445" s="2" t="n">
        <v>3.7</v>
      </c>
      <c r="AC445" s="2" t="n">
        <v>0.5</v>
      </c>
      <c r="AD445" s="13" t="n">
        <f aca="false">AC445*SQRT(AE445)</f>
        <v>1</v>
      </c>
      <c r="AE445" s="11" t="n">
        <v>4</v>
      </c>
      <c r="AF445" s="11" t="n">
        <f aca="false">LN(AB445/X445)</f>
        <v>-0.247704316056806</v>
      </c>
      <c r="AG445" s="11" t="n">
        <f aca="false">((AD445)^2/((AB445)^2 * AE445)) + ((Z445)^2/((X445)^2 * AA445))</f>
        <v>0.0551190240201876</v>
      </c>
      <c r="AH445" s="11" t="n">
        <f aca="false">1/AG445</f>
        <v>18.1425563637293</v>
      </c>
      <c r="AI445" s="11" t="n">
        <f aca="false">AH445/12</f>
        <v>1.51187969697744</v>
      </c>
      <c r="AJ445" s="11" t="n">
        <f aca="false">AI445*AF445</f>
        <v>-0.374499126299968</v>
      </c>
      <c r="AK445" s="1" t="s">
        <v>535</v>
      </c>
      <c r="AL445" s="11" t="s">
        <v>536</v>
      </c>
      <c r="AM445" s="11" t="s">
        <v>406</v>
      </c>
      <c r="AN445" s="11" t="s">
        <v>58</v>
      </c>
      <c r="AO445" s="11" t="s">
        <v>141</v>
      </c>
      <c r="AP445" s="11" t="s">
        <v>65</v>
      </c>
      <c r="AQ445" s="11" t="s">
        <v>210</v>
      </c>
    </row>
    <row r="446" customFormat="false" ht="13.8" hidden="false" customHeight="false" outlineLevel="0" collapsed="false">
      <c r="A446" s="11" t="s">
        <v>332</v>
      </c>
      <c r="B446" s="1" t="n">
        <v>51</v>
      </c>
      <c r="C446" s="11" t="s">
        <v>333</v>
      </c>
      <c r="D446" s="11" t="n">
        <v>2014</v>
      </c>
      <c r="E446" s="11" t="s">
        <v>334</v>
      </c>
      <c r="F446" s="11" t="s">
        <v>46</v>
      </c>
      <c r="G446" s="1" t="n">
        <v>-1.9</v>
      </c>
      <c r="H446" s="1" t="n">
        <v>371.95</v>
      </c>
      <c r="I446" s="11" t="n">
        <f aca="false">(G446+10) / (H446/1000)</f>
        <v>21.7771205807232</v>
      </c>
      <c r="J446" s="11" t="n">
        <v>7.7</v>
      </c>
      <c r="K446" s="11" t="s">
        <v>74</v>
      </c>
      <c r="L446" s="11" t="s">
        <v>89</v>
      </c>
      <c r="M446" s="11" t="s">
        <v>335</v>
      </c>
      <c r="N446" s="11" t="s">
        <v>77</v>
      </c>
      <c r="O446" s="11" t="s">
        <v>77</v>
      </c>
      <c r="P446" s="11" t="s">
        <v>91</v>
      </c>
      <c r="Q446" s="11" t="s">
        <v>78</v>
      </c>
      <c r="R446" s="11" t="n">
        <v>1.9</v>
      </c>
      <c r="S446" s="11" t="str">
        <f aca="false">IF(R446&gt;=2,"&gt; 2","&lt; 2")</f>
        <v>&lt; 2</v>
      </c>
      <c r="T446" s="16" t="n">
        <v>40057</v>
      </c>
      <c r="U446" s="29" t="n">
        <v>4</v>
      </c>
      <c r="V446" s="11" t="s">
        <v>54</v>
      </c>
      <c r="W446" s="11" t="n">
        <f aca="false">R446 *U446</f>
        <v>7.6</v>
      </c>
      <c r="X446" s="2" t="n">
        <v>2.67</v>
      </c>
      <c r="Y446" s="2" t="n">
        <v>0.52</v>
      </c>
      <c r="Z446" s="13" t="n">
        <f aca="false">Y446*SQRT(AA446)</f>
        <v>1.04</v>
      </c>
      <c r="AA446" s="11" t="n">
        <v>4</v>
      </c>
      <c r="AB446" s="2" t="n">
        <v>2.13</v>
      </c>
      <c r="AC446" s="2" t="n">
        <v>0.9</v>
      </c>
      <c r="AD446" s="13" t="n">
        <f aca="false">AC446*SQRT(AE446)</f>
        <v>1.8</v>
      </c>
      <c r="AE446" s="11" t="n">
        <v>4</v>
      </c>
      <c r="AF446" s="11" t="n">
        <f aca="false">LN(AB446/X446)</f>
        <v>-0.225956492690824</v>
      </c>
      <c r="AG446" s="11" t="n">
        <f aca="false">((AD446)^2/((AB446)^2 * AE446)) + ((Z446)^2/((X446)^2 * AA446))</f>
        <v>0.216466120206541</v>
      </c>
      <c r="AH446" s="11" t="n">
        <f aca="false">1/AG446</f>
        <v>4.61966056880333</v>
      </c>
      <c r="AI446" s="11" t="n">
        <f aca="false">AH446/12</f>
        <v>0.384971714066944</v>
      </c>
      <c r="AJ446" s="11" t="n">
        <f aca="false">AI446*AF446</f>
        <v>-0.0869868582957414</v>
      </c>
      <c r="AK446" s="1" t="s">
        <v>535</v>
      </c>
      <c r="AL446" s="11" t="s">
        <v>536</v>
      </c>
      <c r="AM446" s="11" t="s">
        <v>406</v>
      </c>
      <c r="AN446" s="11" t="s">
        <v>58</v>
      </c>
      <c r="AO446" s="11" t="s">
        <v>141</v>
      </c>
      <c r="AP446" s="11" t="s">
        <v>65</v>
      </c>
      <c r="AQ446" s="11" t="s">
        <v>210</v>
      </c>
    </row>
    <row r="447" customFormat="false" ht="13.8" hidden="false" customHeight="false" outlineLevel="0" collapsed="false">
      <c r="A447" s="11" t="s">
        <v>332</v>
      </c>
      <c r="B447" s="1" t="n">
        <v>51</v>
      </c>
      <c r="C447" s="11" t="s">
        <v>333</v>
      </c>
      <c r="D447" s="11" t="n">
        <v>2014</v>
      </c>
      <c r="E447" s="11" t="s">
        <v>334</v>
      </c>
      <c r="F447" s="11" t="s">
        <v>46</v>
      </c>
      <c r="G447" s="1" t="n">
        <v>-1.9</v>
      </c>
      <c r="H447" s="1" t="n">
        <v>371.95</v>
      </c>
      <c r="I447" s="11" t="n">
        <f aca="false">(G447+10) / (H447/1000)</f>
        <v>21.7771205807232</v>
      </c>
      <c r="J447" s="11" t="n">
        <v>7.7</v>
      </c>
      <c r="K447" s="11" t="s">
        <v>74</v>
      </c>
      <c r="L447" s="11" t="s">
        <v>89</v>
      </c>
      <c r="M447" s="11" t="s">
        <v>335</v>
      </c>
      <c r="N447" s="11" t="s">
        <v>77</v>
      </c>
      <c r="O447" s="11" t="s">
        <v>77</v>
      </c>
      <c r="P447" s="11" t="s">
        <v>91</v>
      </c>
      <c r="Q447" s="11" t="s">
        <v>78</v>
      </c>
      <c r="R447" s="11" t="n">
        <v>1.9</v>
      </c>
      <c r="S447" s="11" t="str">
        <f aca="false">IF(R447&gt;=2,"&gt; 2","&lt; 2")</f>
        <v>&lt; 2</v>
      </c>
      <c r="T447" s="16" t="n">
        <v>40299</v>
      </c>
      <c r="U447" s="29" t="n">
        <v>4</v>
      </c>
      <c r="V447" s="11" t="s">
        <v>54</v>
      </c>
      <c r="W447" s="11" t="n">
        <f aca="false">R447 *U447</f>
        <v>7.6</v>
      </c>
      <c r="X447" s="2" t="n">
        <v>1.8</v>
      </c>
      <c r="Y447" s="2" t="n">
        <v>0.45</v>
      </c>
      <c r="Z447" s="13" t="n">
        <f aca="false">Y447*SQRT(AA447)</f>
        <v>0.9</v>
      </c>
      <c r="AA447" s="11" t="n">
        <v>4</v>
      </c>
      <c r="AB447" s="2" t="n">
        <v>1.95</v>
      </c>
      <c r="AC447" s="2" t="n">
        <v>0.3</v>
      </c>
      <c r="AD447" s="13" t="n">
        <f aca="false">AC447*SQRT(AE447)</f>
        <v>0.6</v>
      </c>
      <c r="AE447" s="11" t="n">
        <v>4</v>
      </c>
      <c r="AF447" s="11" t="n">
        <f aca="false">LN(AB447/X447)</f>
        <v>0.0800427076735364</v>
      </c>
      <c r="AG447" s="11" t="n">
        <f aca="false">((AD447)^2/((AB447)^2 * AE447)) + ((Z447)^2/((X447)^2 * AA447))</f>
        <v>0.0861686390532544</v>
      </c>
      <c r="AH447" s="11" t="n">
        <f aca="false">1/AG447</f>
        <v>11.6051502145923</v>
      </c>
      <c r="AI447" s="11" t="n">
        <f aca="false">AH447/12</f>
        <v>0.967095851216023</v>
      </c>
      <c r="AJ447" s="11" t="n">
        <f aca="false">AI447*AF447</f>
        <v>0.077408970511174</v>
      </c>
      <c r="AK447" s="1" t="s">
        <v>535</v>
      </c>
      <c r="AL447" s="11" t="s">
        <v>536</v>
      </c>
      <c r="AM447" s="11" t="s">
        <v>406</v>
      </c>
      <c r="AN447" s="11" t="s">
        <v>58</v>
      </c>
      <c r="AO447" s="11" t="s">
        <v>141</v>
      </c>
      <c r="AP447" s="11" t="s">
        <v>65</v>
      </c>
      <c r="AQ447" s="11" t="s">
        <v>210</v>
      </c>
    </row>
    <row r="448" customFormat="false" ht="13.8" hidden="false" customHeight="false" outlineLevel="0" collapsed="false">
      <c r="A448" s="11" t="s">
        <v>332</v>
      </c>
      <c r="B448" s="1" t="n">
        <v>51</v>
      </c>
      <c r="C448" s="11" t="s">
        <v>333</v>
      </c>
      <c r="D448" s="11" t="n">
        <v>2014</v>
      </c>
      <c r="E448" s="11" t="s">
        <v>334</v>
      </c>
      <c r="F448" s="11" t="s">
        <v>46</v>
      </c>
      <c r="G448" s="1" t="n">
        <v>-1.9</v>
      </c>
      <c r="H448" s="1" t="n">
        <v>371.95</v>
      </c>
      <c r="I448" s="11" t="n">
        <f aca="false">(G448+10) / (H448/1000)</f>
        <v>21.7771205807232</v>
      </c>
      <c r="J448" s="11" t="n">
        <v>7.7</v>
      </c>
      <c r="K448" s="11" t="s">
        <v>74</v>
      </c>
      <c r="L448" s="11" t="s">
        <v>89</v>
      </c>
      <c r="M448" s="11" t="s">
        <v>335</v>
      </c>
      <c r="N448" s="11" t="s">
        <v>77</v>
      </c>
      <c r="O448" s="11" t="s">
        <v>77</v>
      </c>
      <c r="P448" s="11" t="s">
        <v>91</v>
      </c>
      <c r="Q448" s="11" t="s">
        <v>78</v>
      </c>
      <c r="R448" s="11" t="n">
        <v>1.9</v>
      </c>
      <c r="S448" s="11" t="str">
        <f aca="false">IF(R448&gt;=2,"&gt; 2","&lt; 2")</f>
        <v>&lt; 2</v>
      </c>
      <c r="T448" s="16" t="n">
        <v>40330</v>
      </c>
      <c r="U448" s="29" t="n">
        <v>4</v>
      </c>
      <c r="V448" s="11" t="s">
        <v>54</v>
      </c>
      <c r="W448" s="11" t="n">
        <f aca="false">R448 *U448</f>
        <v>7.6</v>
      </c>
      <c r="X448" s="2" t="n">
        <v>5.73</v>
      </c>
      <c r="Y448" s="2" t="n">
        <v>1.03</v>
      </c>
      <c r="Z448" s="13" t="n">
        <f aca="false">Y448*SQRT(AA448)</f>
        <v>2.06</v>
      </c>
      <c r="AA448" s="11" t="n">
        <v>4</v>
      </c>
      <c r="AB448" s="2" t="n">
        <v>4.92</v>
      </c>
      <c r="AC448" s="2" t="n">
        <v>0.31</v>
      </c>
      <c r="AD448" s="13" t="n">
        <f aca="false">AC448*SQRT(AE448)</f>
        <v>0.620000000000001</v>
      </c>
      <c r="AE448" s="11" t="n">
        <v>4</v>
      </c>
      <c r="AF448" s="11" t="n">
        <f aca="false">LN(AB448/X448)</f>
        <v>-0.152407000222432</v>
      </c>
      <c r="AG448" s="11" t="n">
        <f aca="false">((AD448)^2/((AB448)^2 * AE448)) + ((Z448)^2/((X448)^2 * AA448))</f>
        <v>0.0362821260373782</v>
      </c>
      <c r="AH448" s="11" t="n">
        <f aca="false">1/AG448</f>
        <v>27.5617806676982</v>
      </c>
      <c r="AI448" s="11" t="n">
        <f aca="false">AH448/12</f>
        <v>2.29681505564152</v>
      </c>
      <c r="AJ448" s="11" t="n">
        <f aca="false">AI448*AF448</f>
        <v>-0.350050692696042</v>
      </c>
      <c r="AK448" s="1" t="s">
        <v>535</v>
      </c>
      <c r="AL448" s="11" t="s">
        <v>536</v>
      </c>
      <c r="AM448" s="11" t="s">
        <v>406</v>
      </c>
      <c r="AN448" s="11" t="s">
        <v>58</v>
      </c>
      <c r="AO448" s="11" t="s">
        <v>141</v>
      </c>
      <c r="AP448" s="11" t="s">
        <v>65</v>
      </c>
      <c r="AQ448" s="11" t="s">
        <v>210</v>
      </c>
    </row>
    <row r="449" customFormat="false" ht="13.8" hidden="false" customHeight="false" outlineLevel="0" collapsed="false">
      <c r="A449" s="11" t="s">
        <v>332</v>
      </c>
      <c r="B449" s="1" t="n">
        <v>51</v>
      </c>
      <c r="C449" s="11" t="s">
        <v>333</v>
      </c>
      <c r="D449" s="11" t="n">
        <v>2014</v>
      </c>
      <c r="E449" s="11" t="s">
        <v>334</v>
      </c>
      <c r="F449" s="11" t="s">
        <v>46</v>
      </c>
      <c r="G449" s="1" t="n">
        <v>-1.9</v>
      </c>
      <c r="H449" s="1" t="n">
        <v>371.95</v>
      </c>
      <c r="I449" s="11" t="n">
        <f aca="false">(G449+10) / (H449/1000)</f>
        <v>21.7771205807232</v>
      </c>
      <c r="J449" s="11" t="n">
        <v>7.7</v>
      </c>
      <c r="K449" s="11" t="s">
        <v>74</v>
      </c>
      <c r="L449" s="11" t="s">
        <v>89</v>
      </c>
      <c r="M449" s="11" t="s">
        <v>335</v>
      </c>
      <c r="N449" s="11" t="s">
        <v>77</v>
      </c>
      <c r="O449" s="11" t="s">
        <v>77</v>
      </c>
      <c r="P449" s="11" t="s">
        <v>91</v>
      </c>
      <c r="Q449" s="11" t="s">
        <v>78</v>
      </c>
      <c r="R449" s="11" t="n">
        <v>1.9</v>
      </c>
      <c r="S449" s="11" t="str">
        <f aca="false">IF(R449&gt;=2,"&gt; 2","&lt; 2")</f>
        <v>&lt; 2</v>
      </c>
      <c r="T449" s="16" t="n">
        <v>40391</v>
      </c>
      <c r="U449" s="29" t="n">
        <v>4</v>
      </c>
      <c r="V449" s="11" t="s">
        <v>54</v>
      </c>
      <c r="W449" s="11" t="n">
        <f aca="false">R449 *U449</f>
        <v>7.6</v>
      </c>
      <c r="X449" s="2" t="n">
        <v>3.16</v>
      </c>
      <c r="Y449" s="2" t="n">
        <v>0.67</v>
      </c>
      <c r="Z449" s="13" t="n">
        <f aca="false">Y449*SQRT(AA449)</f>
        <v>1.34</v>
      </c>
      <c r="AA449" s="11" t="n">
        <v>4</v>
      </c>
      <c r="AB449" s="2" t="n">
        <v>4.79</v>
      </c>
      <c r="AC449" s="2" t="n">
        <v>0.24</v>
      </c>
      <c r="AD449" s="13" t="n">
        <f aca="false">AC449*SQRT(AE449)</f>
        <v>0.48</v>
      </c>
      <c r="AE449" s="11" t="n">
        <v>4</v>
      </c>
      <c r="AF449" s="11" t="n">
        <f aca="false">LN(AB449/X449)</f>
        <v>0.415958383824003</v>
      </c>
      <c r="AG449" s="11" t="n">
        <f aca="false">((AD449)^2/((AB449)^2 * AE449)) + ((Z449)^2/((X449)^2 * AA449))</f>
        <v>0.0474651841275466</v>
      </c>
      <c r="AH449" s="11" t="n">
        <f aca="false">1/AG449</f>
        <v>21.0680737551305</v>
      </c>
      <c r="AI449" s="11" t="n">
        <f aca="false">AH449/12</f>
        <v>1.75567281292754</v>
      </c>
      <c r="AJ449" s="11" t="n">
        <f aca="false">AI449*AF449</f>
        <v>0.730286825789081</v>
      </c>
      <c r="AK449" s="1" t="s">
        <v>535</v>
      </c>
      <c r="AL449" s="11" t="s">
        <v>536</v>
      </c>
      <c r="AM449" s="11" t="s">
        <v>406</v>
      </c>
      <c r="AN449" s="11" t="s">
        <v>58</v>
      </c>
      <c r="AO449" s="11" t="s">
        <v>141</v>
      </c>
      <c r="AP449" s="11" t="s">
        <v>65</v>
      </c>
      <c r="AQ449" s="11" t="s">
        <v>210</v>
      </c>
    </row>
    <row r="450" customFormat="false" ht="13.8" hidden="false" customHeight="false" outlineLevel="0" collapsed="false">
      <c r="A450" s="11" t="s">
        <v>332</v>
      </c>
      <c r="B450" s="1" t="n">
        <v>51</v>
      </c>
      <c r="C450" s="11" t="s">
        <v>333</v>
      </c>
      <c r="D450" s="11" t="n">
        <v>2014</v>
      </c>
      <c r="E450" s="11" t="s">
        <v>334</v>
      </c>
      <c r="F450" s="11" t="s">
        <v>46</v>
      </c>
      <c r="G450" s="1" t="n">
        <v>-1.9</v>
      </c>
      <c r="H450" s="1" t="n">
        <v>371.95</v>
      </c>
      <c r="I450" s="11" t="n">
        <f aca="false">(G450+10) / (H450/1000)</f>
        <v>21.7771205807232</v>
      </c>
      <c r="J450" s="11" t="n">
        <v>7.7</v>
      </c>
      <c r="K450" s="11" t="s">
        <v>74</v>
      </c>
      <c r="L450" s="11" t="s">
        <v>89</v>
      </c>
      <c r="M450" s="11" t="s">
        <v>335</v>
      </c>
      <c r="N450" s="11" t="s">
        <v>77</v>
      </c>
      <c r="O450" s="11" t="s">
        <v>77</v>
      </c>
      <c r="P450" s="11" t="s">
        <v>91</v>
      </c>
      <c r="Q450" s="11" t="s">
        <v>78</v>
      </c>
      <c r="R450" s="11" t="n">
        <v>1.9</v>
      </c>
      <c r="S450" s="11" t="str">
        <f aca="false">IF(R450&gt;=2,"&gt; 2","&lt; 2")</f>
        <v>&lt; 2</v>
      </c>
      <c r="T450" s="16" t="n">
        <v>40422</v>
      </c>
      <c r="U450" s="29" t="n">
        <v>4</v>
      </c>
      <c r="V450" s="11" t="s">
        <v>54</v>
      </c>
      <c r="W450" s="11" t="n">
        <f aca="false">R450 *U450</f>
        <v>7.6</v>
      </c>
      <c r="X450" s="2" t="n">
        <v>3.33</v>
      </c>
      <c r="Y450" s="2" t="n">
        <v>0.35</v>
      </c>
      <c r="Z450" s="13" t="n">
        <f aca="false">Y450*SQRT(AA450)</f>
        <v>0.7</v>
      </c>
      <c r="AA450" s="11" t="n">
        <v>4</v>
      </c>
      <c r="AB450" s="2" t="n">
        <v>2.22</v>
      </c>
      <c r="AC450" s="2" t="n">
        <v>0.23</v>
      </c>
      <c r="AD450" s="13" t="n">
        <f aca="false">AC450*SQRT(AE450)</f>
        <v>0.46</v>
      </c>
      <c r="AE450" s="11" t="n">
        <v>4</v>
      </c>
      <c r="AF450" s="11" t="n">
        <f aca="false">LN(AB450/X450)</f>
        <v>-0.405465108108164</v>
      </c>
      <c r="AG450" s="11" t="n">
        <f aca="false">((AD450)^2/((AB450)^2 * AE450)) + ((Z450)^2/((X450)^2 * AA450))</f>
        <v>0.0217807897988078</v>
      </c>
      <c r="AH450" s="11" t="n">
        <f aca="false">1/AG450</f>
        <v>45.9120173895042</v>
      </c>
      <c r="AI450" s="11" t="n">
        <f aca="false">AH450/12</f>
        <v>3.82600144912535</v>
      </c>
      <c r="AJ450" s="11" t="n">
        <f aca="false">AI450*AF450</f>
        <v>-1.5513100911916</v>
      </c>
      <c r="AK450" s="1" t="s">
        <v>535</v>
      </c>
      <c r="AL450" s="11" t="s">
        <v>536</v>
      </c>
      <c r="AM450" s="11" t="s">
        <v>406</v>
      </c>
      <c r="AN450" s="11" t="s">
        <v>58</v>
      </c>
      <c r="AO450" s="11" t="s">
        <v>141</v>
      </c>
      <c r="AP450" s="11" t="s">
        <v>65</v>
      </c>
      <c r="AQ450" s="11" t="s">
        <v>210</v>
      </c>
    </row>
    <row r="451" customFormat="false" ht="13.8" hidden="false" customHeight="false" outlineLevel="0" collapsed="false">
      <c r="A451" s="11" t="s">
        <v>332</v>
      </c>
      <c r="B451" s="1" t="n">
        <v>51</v>
      </c>
      <c r="C451" s="11" t="s">
        <v>333</v>
      </c>
      <c r="D451" s="11" t="n">
        <v>2014</v>
      </c>
      <c r="E451" s="11" t="s">
        <v>334</v>
      </c>
      <c r="F451" s="11" t="s">
        <v>46</v>
      </c>
      <c r="G451" s="1" t="n">
        <v>-1.9</v>
      </c>
      <c r="H451" s="1" t="n">
        <v>371.95</v>
      </c>
      <c r="I451" s="11" t="n">
        <f aca="false">(G451+10) / (H451/1000)</f>
        <v>21.7771205807232</v>
      </c>
      <c r="J451" s="11" t="n">
        <v>7.7</v>
      </c>
      <c r="K451" s="11" t="s">
        <v>74</v>
      </c>
      <c r="L451" s="11" t="s">
        <v>89</v>
      </c>
      <c r="M451" s="11" t="s">
        <v>335</v>
      </c>
      <c r="N451" s="11" t="s">
        <v>77</v>
      </c>
      <c r="O451" s="11" t="s">
        <v>77</v>
      </c>
      <c r="P451" s="11" t="s">
        <v>91</v>
      </c>
      <c r="Q451" s="11" t="s">
        <v>78</v>
      </c>
      <c r="R451" s="11" t="n">
        <v>1.9</v>
      </c>
      <c r="S451" s="11" t="str">
        <f aca="false">IF(R451&gt;=2,"&gt; 2","&lt; 2")</f>
        <v>&lt; 2</v>
      </c>
      <c r="T451" s="16" t="n">
        <v>40026</v>
      </c>
      <c r="U451" s="29" t="n">
        <v>4</v>
      </c>
      <c r="V451" s="11" t="s">
        <v>54</v>
      </c>
      <c r="W451" s="11" t="n">
        <f aca="false">R451 *U451</f>
        <v>7.6</v>
      </c>
      <c r="X451" s="2" t="n">
        <v>3.75</v>
      </c>
      <c r="Y451" s="2" t="n">
        <v>0.49</v>
      </c>
      <c r="Z451" s="13" t="n">
        <f aca="false">Y451*SQRT(AA451)</f>
        <v>0.98</v>
      </c>
      <c r="AA451" s="11" t="n">
        <v>4</v>
      </c>
      <c r="AB451" s="2" t="n">
        <v>1.92</v>
      </c>
      <c r="AC451" s="2" t="n">
        <v>0.4</v>
      </c>
      <c r="AD451" s="13" t="n">
        <f aca="false">AC451*SQRT(AE451)</f>
        <v>0.8</v>
      </c>
      <c r="AE451" s="11" t="n">
        <v>4</v>
      </c>
      <c r="AF451" s="11" t="n">
        <f aca="false">LN(AB451/X451)</f>
        <v>-0.669430653942629</v>
      </c>
      <c r="AG451" s="11" t="n">
        <f aca="false">((AD451)^2/((AB451)^2 * AE451)) + ((Z451)^2/((X451)^2 * AA451))</f>
        <v>0.0604765555555555</v>
      </c>
      <c r="AH451" s="11" t="n">
        <f aca="false">1/AG451</f>
        <v>16.5353332512691</v>
      </c>
      <c r="AI451" s="11" t="n">
        <f aca="false">AH451/12</f>
        <v>1.37794443760576</v>
      </c>
      <c r="AJ451" s="11" t="n">
        <f aca="false">AI451*AF451</f>
        <v>-0.922438245963032</v>
      </c>
      <c r="AK451" s="1" t="s">
        <v>535</v>
      </c>
      <c r="AL451" s="11" t="s">
        <v>536</v>
      </c>
      <c r="AM451" s="11" t="s">
        <v>406</v>
      </c>
      <c r="AN451" s="11" t="s">
        <v>58</v>
      </c>
      <c r="AO451" s="17" t="s">
        <v>193</v>
      </c>
      <c r="AP451" s="11" t="s">
        <v>65</v>
      </c>
      <c r="AQ451" s="11" t="s">
        <v>210</v>
      </c>
    </row>
    <row r="452" customFormat="false" ht="13.8" hidden="false" customHeight="false" outlineLevel="0" collapsed="false">
      <c r="A452" s="11" t="s">
        <v>332</v>
      </c>
      <c r="B452" s="1" t="n">
        <v>51</v>
      </c>
      <c r="C452" s="11" t="s">
        <v>333</v>
      </c>
      <c r="D452" s="11" t="n">
        <v>2014</v>
      </c>
      <c r="E452" s="11" t="s">
        <v>334</v>
      </c>
      <c r="F452" s="11" t="s">
        <v>46</v>
      </c>
      <c r="G452" s="1" t="n">
        <v>-1.9</v>
      </c>
      <c r="H452" s="1" t="n">
        <v>371.95</v>
      </c>
      <c r="I452" s="11" t="n">
        <f aca="false">(G452+10) / (H452/1000)</f>
        <v>21.7771205807232</v>
      </c>
      <c r="J452" s="11" t="n">
        <v>7.7</v>
      </c>
      <c r="K452" s="11" t="s">
        <v>74</v>
      </c>
      <c r="L452" s="11" t="s">
        <v>89</v>
      </c>
      <c r="M452" s="11" t="s">
        <v>335</v>
      </c>
      <c r="N452" s="11" t="s">
        <v>77</v>
      </c>
      <c r="O452" s="11" t="s">
        <v>77</v>
      </c>
      <c r="P452" s="11" t="s">
        <v>91</v>
      </c>
      <c r="Q452" s="11" t="s">
        <v>78</v>
      </c>
      <c r="R452" s="11" t="n">
        <v>1.9</v>
      </c>
      <c r="S452" s="11" t="str">
        <f aca="false">IF(R452&gt;=2,"&gt; 2","&lt; 2")</f>
        <v>&lt; 2</v>
      </c>
      <c r="T452" s="16" t="n">
        <v>40057</v>
      </c>
      <c r="U452" s="29" t="n">
        <v>4</v>
      </c>
      <c r="V452" s="11" t="s">
        <v>54</v>
      </c>
      <c r="W452" s="11" t="n">
        <f aca="false">R452 *U452</f>
        <v>7.6</v>
      </c>
      <c r="X452" s="2" t="n">
        <v>0.97</v>
      </c>
      <c r="Y452" s="2" t="n">
        <v>0.22</v>
      </c>
      <c r="Z452" s="13" t="n">
        <f aca="false">Y452*SQRT(AA452)</f>
        <v>0.44</v>
      </c>
      <c r="AA452" s="11" t="n">
        <v>4</v>
      </c>
      <c r="AB452" s="2" t="n">
        <v>0.66</v>
      </c>
      <c r="AC452" s="2" t="n">
        <v>0.33</v>
      </c>
      <c r="AD452" s="13" t="n">
        <f aca="false">AC452*SQRT(AE452)</f>
        <v>0.66</v>
      </c>
      <c r="AE452" s="11" t="n">
        <v>4</v>
      </c>
      <c r="AF452" s="11" t="n">
        <f aca="false">LN(AB452/X452)</f>
        <v>-0.385056236476957</v>
      </c>
      <c r="AG452" s="11" t="n">
        <f aca="false">((AD452)^2/((AB452)^2 * AE452)) + ((Z452)^2/((X452)^2 * AA452))</f>
        <v>0.301440110532469</v>
      </c>
      <c r="AH452" s="11" t="n">
        <f aca="false">1/AG452</f>
        <v>3.31740855002204</v>
      </c>
      <c r="AI452" s="11" t="n">
        <f aca="false">AH452/12</f>
        <v>0.276450712501836</v>
      </c>
      <c r="AJ452" s="11" t="n">
        <f aca="false">AI452*AF452</f>
        <v>-0.10644907092733</v>
      </c>
      <c r="AK452" s="1" t="s">
        <v>535</v>
      </c>
      <c r="AL452" s="11" t="s">
        <v>536</v>
      </c>
      <c r="AM452" s="11" t="s">
        <v>406</v>
      </c>
      <c r="AN452" s="11" t="s">
        <v>58</v>
      </c>
      <c r="AO452" s="17" t="s">
        <v>193</v>
      </c>
      <c r="AP452" s="11" t="s">
        <v>65</v>
      </c>
      <c r="AQ452" s="11" t="s">
        <v>210</v>
      </c>
    </row>
    <row r="453" customFormat="false" ht="13.8" hidden="false" customHeight="false" outlineLevel="0" collapsed="false">
      <c r="A453" s="11" t="s">
        <v>332</v>
      </c>
      <c r="B453" s="1" t="n">
        <v>51</v>
      </c>
      <c r="C453" s="11" t="s">
        <v>333</v>
      </c>
      <c r="D453" s="11" t="n">
        <v>2014</v>
      </c>
      <c r="E453" s="11" t="s">
        <v>334</v>
      </c>
      <c r="F453" s="11" t="s">
        <v>46</v>
      </c>
      <c r="G453" s="1" t="n">
        <v>-1.9</v>
      </c>
      <c r="H453" s="1" t="n">
        <v>371.95</v>
      </c>
      <c r="I453" s="11" t="n">
        <f aca="false">(G453+10) / (H453/1000)</f>
        <v>21.7771205807232</v>
      </c>
      <c r="J453" s="11" t="n">
        <v>7.7</v>
      </c>
      <c r="K453" s="11" t="s">
        <v>74</v>
      </c>
      <c r="L453" s="11" t="s">
        <v>89</v>
      </c>
      <c r="M453" s="11" t="s">
        <v>335</v>
      </c>
      <c r="N453" s="11" t="s">
        <v>77</v>
      </c>
      <c r="O453" s="11" t="s">
        <v>77</v>
      </c>
      <c r="P453" s="11" t="s">
        <v>91</v>
      </c>
      <c r="Q453" s="11" t="s">
        <v>78</v>
      </c>
      <c r="R453" s="11" t="n">
        <v>1.9</v>
      </c>
      <c r="S453" s="11" t="str">
        <f aca="false">IF(R453&gt;=2,"&gt; 2","&lt; 2")</f>
        <v>&lt; 2</v>
      </c>
      <c r="T453" s="16" t="n">
        <v>40299</v>
      </c>
      <c r="U453" s="29" t="n">
        <v>4</v>
      </c>
      <c r="V453" s="11" t="s">
        <v>54</v>
      </c>
      <c r="W453" s="11" t="n">
        <f aca="false">R453 *U453</f>
        <v>7.6</v>
      </c>
      <c r="X453" s="2" t="n">
        <v>0.81</v>
      </c>
      <c r="Y453" s="2" t="n">
        <v>0.13</v>
      </c>
      <c r="Z453" s="13" t="n">
        <f aca="false">Y453*SQRT(AA453)</f>
        <v>0.26</v>
      </c>
      <c r="AA453" s="11" t="n">
        <v>4</v>
      </c>
      <c r="AB453" s="2" t="n">
        <v>0.39</v>
      </c>
      <c r="AC453" s="2" t="n">
        <v>0.25</v>
      </c>
      <c r="AD453" s="13" t="n">
        <f aca="false">AC453*SQRT(AE453)</f>
        <v>0.5</v>
      </c>
      <c r="AE453" s="11" t="n">
        <v>4</v>
      </c>
      <c r="AF453" s="11" t="n">
        <f aca="false">LN(AB453/X453)</f>
        <v>-0.730887508542792</v>
      </c>
      <c r="AG453" s="11" t="n">
        <f aca="false">((AD453)^2/((AB453)^2 * AE453)) + ((Z453)^2/((X453)^2 * AA453))</f>
        <v>0.436672141008956</v>
      </c>
      <c r="AH453" s="11" t="n">
        <f aca="false">1/AG453</f>
        <v>2.29004762632542</v>
      </c>
      <c r="AI453" s="11" t="n">
        <f aca="false">AH453/12</f>
        <v>0.190837302193785</v>
      </c>
      <c r="AJ453" s="11" t="n">
        <f aca="false">AI453*AF453</f>
        <v>-0.139480600337443</v>
      </c>
      <c r="AK453" s="1" t="s">
        <v>535</v>
      </c>
      <c r="AL453" s="11" t="s">
        <v>536</v>
      </c>
      <c r="AM453" s="11" t="s">
        <v>406</v>
      </c>
      <c r="AN453" s="11" t="s">
        <v>58</v>
      </c>
      <c r="AO453" s="17" t="s">
        <v>193</v>
      </c>
      <c r="AP453" s="11" t="s">
        <v>65</v>
      </c>
      <c r="AQ453" s="11" t="s">
        <v>210</v>
      </c>
    </row>
    <row r="454" customFormat="false" ht="13.8" hidden="false" customHeight="false" outlineLevel="0" collapsed="false">
      <c r="A454" s="11" t="s">
        <v>332</v>
      </c>
      <c r="B454" s="1" t="n">
        <v>51</v>
      </c>
      <c r="C454" s="11" t="s">
        <v>333</v>
      </c>
      <c r="D454" s="11" t="n">
        <v>2014</v>
      </c>
      <c r="E454" s="11" t="s">
        <v>334</v>
      </c>
      <c r="F454" s="11" t="s">
        <v>46</v>
      </c>
      <c r="G454" s="1" t="n">
        <v>-1.9</v>
      </c>
      <c r="H454" s="1" t="n">
        <v>371.95</v>
      </c>
      <c r="I454" s="11" t="n">
        <f aca="false">(G454+10) / (H454/1000)</f>
        <v>21.7771205807232</v>
      </c>
      <c r="J454" s="11" t="n">
        <v>7.7</v>
      </c>
      <c r="K454" s="11" t="s">
        <v>74</v>
      </c>
      <c r="L454" s="11" t="s">
        <v>89</v>
      </c>
      <c r="M454" s="11" t="s">
        <v>335</v>
      </c>
      <c r="N454" s="11" t="s">
        <v>77</v>
      </c>
      <c r="O454" s="11" t="s">
        <v>77</v>
      </c>
      <c r="P454" s="11" t="s">
        <v>91</v>
      </c>
      <c r="Q454" s="11" t="s">
        <v>78</v>
      </c>
      <c r="R454" s="11" t="n">
        <v>1.9</v>
      </c>
      <c r="S454" s="11" t="str">
        <f aca="false">IF(R454&gt;=2,"&gt; 2","&lt; 2")</f>
        <v>&lt; 2</v>
      </c>
      <c r="T454" s="16" t="n">
        <v>40330</v>
      </c>
      <c r="U454" s="29" t="n">
        <v>4</v>
      </c>
      <c r="V454" s="11" t="s">
        <v>54</v>
      </c>
      <c r="W454" s="11" t="n">
        <f aca="false">R454 *U454</f>
        <v>7.6</v>
      </c>
      <c r="X454" s="2" t="n">
        <v>1.03</v>
      </c>
      <c r="Y454" s="2" t="n">
        <v>0.2</v>
      </c>
      <c r="Z454" s="13" t="n">
        <f aca="false">Y454*SQRT(AA454)</f>
        <v>0.4</v>
      </c>
      <c r="AA454" s="11" t="n">
        <v>4</v>
      </c>
      <c r="AB454" s="2" t="n">
        <v>1.18</v>
      </c>
      <c r="AC454" s="2" t="n">
        <v>0.18</v>
      </c>
      <c r="AD454" s="13" t="n">
        <f aca="false">AC454*SQRT(AE454)</f>
        <v>0.36</v>
      </c>
      <c r="AE454" s="11" t="n">
        <v>4</v>
      </c>
      <c r="AF454" s="11" t="n">
        <f aca="false">LN(AB454/X454)</f>
        <v>0.135955636236029</v>
      </c>
      <c r="AG454" s="11" t="n">
        <f aca="false">((AD454)^2/((AB454)^2 * AE454)) + ((Z454)^2/((X454)^2 * AA454))</f>
        <v>0.0609730118896248</v>
      </c>
      <c r="AH454" s="11" t="n">
        <f aca="false">1/AG454</f>
        <v>16.4006987519368</v>
      </c>
      <c r="AI454" s="11" t="n">
        <f aca="false">AH454/12</f>
        <v>1.36672489599474</v>
      </c>
      <c r="AJ454" s="11" t="n">
        <f aca="false">AI454*AF454</f>
        <v>0.185813952794585</v>
      </c>
      <c r="AK454" s="1" t="s">
        <v>535</v>
      </c>
      <c r="AL454" s="11" t="s">
        <v>536</v>
      </c>
      <c r="AM454" s="11" t="s">
        <v>406</v>
      </c>
      <c r="AN454" s="11" t="s">
        <v>58</v>
      </c>
      <c r="AO454" s="17" t="s">
        <v>193</v>
      </c>
      <c r="AP454" s="11" t="s">
        <v>65</v>
      </c>
      <c r="AQ454" s="11" t="s">
        <v>210</v>
      </c>
    </row>
    <row r="455" customFormat="false" ht="13.8" hidden="false" customHeight="false" outlineLevel="0" collapsed="false">
      <c r="A455" s="11" t="s">
        <v>332</v>
      </c>
      <c r="B455" s="1" t="n">
        <v>51</v>
      </c>
      <c r="C455" s="11" t="s">
        <v>333</v>
      </c>
      <c r="D455" s="11" t="n">
        <v>2014</v>
      </c>
      <c r="E455" s="11" t="s">
        <v>334</v>
      </c>
      <c r="F455" s="11" t="s">
        <v>46</v>
      </c>
      <c r="G455" s="1" t="n">
        <v>-1.9</v>
      </c>
      <c r="H455" s="1" t="n">
        <v>371.95</v>
      </c>
      <c r="I455" s="11" t="n">
        <f aca="false">(G455+10) / (H455/1000)</f>
        <v>21.7771205807232</v>
      </c>
      <c r="J455" s="11" t="n">
        <v>7.7</v>
      </c>
      <c r="K455" s="11" t="s">
        <v>74</v>
      </c>
      <c r="L455" s="11" t="s">
        <v>89</v>
      </c>
      <c r="M455" s="11" t="s">
        <v>335</v>
      </c>
      <c r="N455" s="11" t="s">
        <v>77</v>
      </c>
      <c r="O455" s="11" t="s">
        <v>77</v>
      </c>
      <c r="P455" s="11" t="s">
        <v>91</v>
      </c>
      <c r="Q455" s="11" t="s">
        <v>78</v>
      </c>
      <c r="R455" s="11" t="n">
        <v>1.9</v>
      </c>
      <c r="S455" s="11" t="str">
        <f aca="false">IF(R455&gt;=2,"&gt; 2","&lt; 2")</f>
        <v>&lt; 2</v>
      </c>
      <c r="T455" s="16" t="n">
        <v>40391</v>
      </c>
      <c r="U455" s="29" t="n">
        <v>4</v>
      </c>
      <c r="V455" s="11" t="s">
        <v>54</v>
      </c>
      <c r="W455" s="11" t="n">
        <f aca="false">R455 *U455</f>
        <v>7.6</v>
      </c>
      <c r="X455" s="2" t="n">
        <v>0.97</v>
      </c>
      <c r="Y455" s="2" t="n">
        <v>0.42</v>
      </c>
      <c r="Z455" s="13" t="n">
        <f aca="false">Y455*SQRT(AA455)</f>
        <v>0.84</v>
      </c>
      <c r="AA455" s="11" t="n">
        <v>4</v>
      </c>
      <c r="AB455" s="2" t="n">
        <v>1.31</v>
      </c>
      <c r="AC455" s="2" t="n">
        <v>0.44</v>
      </c>
      <c r="AD455" s="13" t="n">
        <f aca="false">AC455*SQRT(AE455)</f>
        <v>0.88</v>
      </c>
      <c r="AE455" s="11" t="n">
        <v>4</v>
      </c>
      <c r="AF455" s="11" t="n">
        <f aca="false">LN(AB455/X455)</f>
        <v>0.300486344697769</v>
      </c>
      <c r="AG455" s="11" t="n">
        <f aca="false">((AD455)^2/((AB455)^2 * AE455)) + ((Z455)^2/((X455)^2 * AA455))</f>
        <v>0.300294010852897</v>
      </c>
      <c r="AH455" s="11" t="n">
        <f aca="false">1/AG455</f>
        <v>3.33006974451403</v>
      </c>
      <c r="AI455" s="11" t="n">
        <f aca="false">AH455/12</f>
        <v>0.277505812042836</v>
      </c>
      <c r="AJ455" s="11" t="n">
        <f aca="false">AI455*AF455</f>
        <v>0.0833867070931379</v>
      </c>
      <c r="AK455" s="1" t="s">
        <v>535</v>
      </c>
      <c r="AL455" s="11" t="s">
        <v>536</v>
      </c>
      <c r="AM455" s="11" t="s">
        <v>406</v>
      </c>
      <c r="AN455" s="11" t="s">
        <v>58</v>
      </c>
      <c r="AO455" s="17" t="s">
        <v>193</v>
      </c>
      <c r="AP455" s="11" t="s">
        <v>65</v>
      </c>
      <c r="AQ455" s="11" t="s">
        <v>210</v>
      </c>
    </row>
    <row r="456" customFormat="false" ht="13.8" hidden="false" customHeight="false" outlineLevel="0" collapsed="false">
      <c r="A456" s="11" t="s">
        <v>332</v>
      </c>
      <c r="B456" s="1" t="n">
        <v>51</v>
      </c>
      <c r="C456" s="11" t="s">
        <v>333</v>
      </c>
      <c r="D456" s="11" t="n">
        <v>2014</v>
      </c>
      <c r="E456" s="11" t="s">
        <v>334</v>
      </c>
      <c r="F456" s="11" t="s">
        <v>46</v>
      </c>
      <c r="G456" s="1" t="n">
        <v>-1.9</v>
      </c>
      <c r="H456" s="1" t="n">
        <v>371.95</v>
      </c>
      <c r="I456" s="11" t="n">
        <f aca="false">(G456+10) / (H456/1000)</f>
        <v>21.7771205807232</v>
      </c>
      <c r="J456" s="11" t="n">
        <v>7.7</v>
      </c>
      <c r="K456" s="11" t="s">
        <v>74</v>
      </c>
      <c r="L456" s="11" t="s">
        <v>89</v>
      </c>
      <c r="M456" s="11" t="s">
        <v>335</v>
      </c>
      <c r="N456" s="11" t="s">
        <v>77</v>
      </c>
      <c r="O456" s="11" t="s">
        <v>77</v>
      </c>
      <c r="P456" s="11" t="s">
        <v>91</v>
      </c>
      <c r="Q456" s="11" t="s">
        <v>78</v>
      </c>
      <c r="R456" s="11" t="n">
        <v>1.9</v>
      </c>
      <c r="S456" s="11" t="str">
        <f aca="false">IF(R456&gt;=2,"&gt; 2","&lt; 2")</f>
        <v>&lt; 2</v>
      </c>
      <c r="T456" s="16" t="n">
        <v>40422</v>
      </c>
      <c r="U456" s="29" t="n">
        <v>4</v>
      </c>
      <c r="V456" s="11" t="s">
        <v>54</v>
      </c>
      <c r="W456" s="11" t="n">
        <f aca="false">R456 *U456</f>
        <v>7.6</v>
      </c>
      <c r="X456" s="2" t="n">
        <v>0.87</v>
      </c>
      <c r="Y456" s="2" t="n">
        <v>0.29</v>
      </c>
      <c r="Z456" s="13" t="n">
        <f aca="false">Y456*SQRT(AA456)</f>
        <v>0.58</v>
      </c>
      <c r="AA456" s="11" t="n">
        <v>4</v>
      </c>
      <c r="AB456" s="2" t="n">
        <v>1.39</v>
      </c>
      <c r="AC456" s="2" t="n">
        <v>0.26</v>
      </c>
      <c r="AD456" s="13" t="n">
        <f aca="false">AC456*SQRT(AE456)</f>
        <v>0.52</v>
      </c>
      <c r="AE456" s="11" t="n">
        <v>4</v>
      </c>
      <c r="AF456" s="11" t="n">
        <f aca="false">LN(AB456/X456)</f>
        <v>0.468565814476108</v>
      </c>
      <c r="AG456" s="11" t="n">
        <f aca="false">((AD456)^2/((AB456)^2 * AE456)) + ((Z456)^2/((X456)^2 * AA456))</f>
        <v>0.146098948179586</v>
      </c>
      <c r="AH456" s="11" t="n">
        <f aca="false">1/AG456</f>
        <v>6.84467624483369</v>
      </c>
      <c r="AI456" s="11" t="n">
        <f aca="false">AH456/12</f>
        <v>0.570389687069474</v>
      </c>
      <c r="AJ456" s="11" t="n">
        <f aca="false">AI456*AF456</f>
        <v>0.26726510829048</v>
      </c>
      <c r="AK456" s="1" t="s">
        <v>535</v>
      </c>
      <c r="AL456" s="11" t="s">
        <v>536</v>
      </c>
      <c r="AM456" s="11" t="s">
        <v>406</v>
      </c>
      <c r="AN456" s="11" t="s">
        <v>58</v>
      </c>
      <c r="AO456" s="17" t="s">
        <v>193</v>
      </c>
      <c r="AP456" s="11" t="s">
        <v>65</v>
      </c>
      <c r="AQ456" s="11" t="s">
        <v>210</v>
      </c>
    </row>
    <row r="457" customFormat="false" ht="13.8" hidden="false" customHeight="false" outlineLevel="0" collapsed="false">
      <c r="A457" s="11" t="s">
        <v>332</v>
      </c>
      <c r="B457" s="1" t="n">
        <v>51</v>
      </c>
      <c r="C457" s="11" t="s">
        <v>333</v>
      </c>
      <c r="D457" s="11" t="n">
        <v>2014</v>
      </c>
      <c r="E457" s="11" t="s">
        <v>334</v>
      </c>
      <c r="F457" s="11" t="s">
        <v>46</v>
      </c>
      <c r="G457" s="1" t="n">
        <v>-1.9</v>
      </c>
      <c r="H457" s="1" t="n">
        <v>371.95</v>
      </c>
      <c r="I457" s="11" t="n">
        <f aca="false">(G457+10) / (H457/1000)</f>
        <v>21.7771205807232</v>
      </c>
      <c r="J457" s="11" t="n">
        <v>7.7</v>
      </c>
      <c r="K457" s="11" t="s">
        <v>74</v>
      </c>
      <c r="L457" s="11" t="s">
        <v>89</v>
      </c>
      <c r="M457" s="11" t="s">
        <v>335</v>
      </c>
      <c r="N457" s="11" t="s">
        <v>77</v>
      </c>
      <c r="O457" s="11" t="s">
        <v>77</v>
      </c>
      <c r="P457" s="11" t="s">
        <v>91</v>
      </c>
      <c r="Q457" s="11" t="s">
        <v>78</v>
      </c>
      <c r="R457" s="11" t="n">
        <v>1.9</v>
      </c>
      <c r="S457" s="11" t="str">
        <f aca="false">IF(R457&gt;=2,"&gt; 2","&lt; 2")</f>
        <v>&lt; 2</v>
      </c>
      <c r="T457" s="16" t="n">
        <v>40026</v>
      </c>
      <c r="U457" s="29" t="n">
        <v>4</v>
      </c>
      <c r="V457" s="11" t="s">
        <v>54</v>
      </c>
      <c r="W457" s="11" t="n">
        <f aca="false">R457 *U457</f>
        <v>7.6</v>
      </c>
      <c r="X457" s="2" t="n">
        <v>12.97</v>
      </c>
      <c r="Y457" s="2" t="n">
        <v>1.73</v>
      </c>
      <c r="Z457" s="13" t="n">
        <f aca="false">Y457*SQRT(AA457)</f>
        <v>3.46</v>
      </c>
      <c r="AA457" s="11" t="n">
        <v>4</v>
      </c>
      <c r="AB457" s="2" t="n">
        <v>12.63</v>
      </c>
      <c r="AC457" s="2" t="n">
        <v>1.83</v>
      </c>
      <c r="AD457" s="13" t="n">
        <f aca="false">AC457*SQRT(AE457)</f>
        <v>3.66</v>
      </c>
      <c r="AE457" s="11" t="n">
        <v>4</v>
      </c>
      <c r="AF457" s="11" t="n">
        <f aca="false">LN(AB457/X457)</f>
        <v>-0.0265640619659528</v>
      </c>
      <c r="AG457" s="11" t="n">
        <f aca="false">((AD457)^2/((AB457)^2 * AE457)) + ((Z457)^2/((X457)^2 * AA457))</f>
        <v>0.0387855010650807</v>
      </c>
      <c r="AH457" s="11" t="n">
        <f aca="false">1/AG457</f>
        <v>25.7828305046784</v>
      </c>
      <c r="AI457" s="11" t="n">
        <f aca="false">AH457/4</f>
        <v>6.44570762616961</v>
      </c>
      <c r="AJ457" s="11" t="n">
        <f aca="false">AI457*AF457</f>
        <v>-0.171224176795984</v>
      </c>
      <c r="AK457" s="1" t="s">
        <v>535</v>
      </c>
      <c r="AL457" s="11" t="s">
        <v>536</v>
      </c>
      <c r="AM457" s="11" t="s">
        <v>408</v>
      </c>
      <c r="AN457" s="11" t="s">
        <v>58</v>
      </c>
      <c r="AO457" s="11" t="s">
        <v>141</v>
      </c>
      <c r="AP457" s="11" t="s">
        <v>65</v>
      </c>
      <c r="AQ457" s="11" t="s">
        <v>210</v>
      </c>
    </row>
    <row r="458" customFormat="false" ht="13.8" hidden="false" customHeight="false" outlineLevel="0" collapsed="false">
      <c r="A458" s="11" t="s">
        <v>332</v>
      </c>
      <c r="B458" s="1" t="n">
        <v>51</v>
      </c>
      <c r="C458" s="11" t="s">
        <v>333</v>
      </c>
      <c r="D458" s="11" t="n">
        <v>2014</v>
      </c>
      <c r="E458" s="11" t="s">
        <v>334</v>
      </c>
      <c r="F458" s="11" t="s">
        <v>46</v>
      </c>
      <c r="G458" s="1" t="n">
        <v>-1.9</v>
      </c>
      <c r="H458" s="1" t="n">
        <v>371.95</v>
      </c>
      <c r="I458" s="11" t="n">
        <f aca="false">(G458+10) / (H458/1000)</f>
        <v>21.7771205807232</v>
      </c>
      <c r="J458" s="11" t="n">
        <v>7.7</v>
      </c>
      <c r="K458" s="11" t="s">
        <v>74</v>
      </c>
      <c r="L458" s="11" t="s">
        <v>89</v>
      </c>
      <c r="M458" s="11" t="s">
        <v>335</v>
      </c>
      <c r="N458" s="11" t="s">
        <v>77</v>
      </c>
      <c r="O458" s="11" t="s">
        <v>77</v>
      </c>
      <c r="P458" s="11" t="s">
        <v>91</v>
      </c>
      <c r="Q458" s="11" t="s">
        <v>78</v>
      </c>
      <c r="R458" s="11" t="n">
        <v>1.9</v>
      </c>
      <c r="S458" s="11" t="str">
        <f aca="false">IF(R458&gt;=2,"&gt; 2","&lt; 2")</f>
        <v>&lt; 2</v>
      </c>
      <c r="T458" s="16" t="n">
        <v>40057</v>
      </c>
      <c r="U458" s="29" t="n">
        <v>4</v>
      </c>
      <c r="V458" s="11" t="s">
        <v>54</v>
      </c>
      <c r="W458" s="11" t="n">
        <f aca="false">R458 *U458</f>
        <v>7.6</v>
      </c>
      <c r="X458" s="2" t="n">
        <v>4.32</v>
      </c>
      <c r="Y458" s="2" t="n">
        <v>0.9</v>
      </c>
      <c r="Z458" s="13" t="n">
        <f aca="false">Y458*SQRT(AA458)</f>
        <v>1.8</v>
      </c>
      <c r="AA458" s="11" t="n">
        <v>4</v>
      </c>
      <c r="AB458" s="2" t="n">
        <v>3.68</v>
      </c>
      <c r="AC458" s="2" t="n">
        <v>1.23</v>
      </c>
      <c r="AD458" s="13" t="n">
        <f aca="false">AC458*SQRT(AE458)</f>
        <v>2.46</v>
      </c>
      <c r="AE458" s="11" t="n">
        <v>4</v>
      </c>
      <c r="AF458" s="11" t="n">
        <f aca="false">LN(AB458/X458)</f>
        <v>-0.160342650075179</v>
      </c>
      <c r="AG458" s="11" t="n">
        <f aca="false">((AD458)^2/((AB458)^2 * AE458)) + ((Z458)^2/((X458)^2 * AA458))</f>
        <v>0.155118574091577</v>
      </c>
      <c r="AH458" s="11" t="n">
        <f aca="false">1/AG458</f>
        <v>6.44668122986763</v>
      </c>
      <c r="AI458" s="11" t="n">
        <f aca="false">AH458/4</f>
        <v>1.61167030746691</v>
      </c>
      <c r="AJ458" s="11" t="n">
        <f aca="false">AI458*AF458</f>
        <v>-0.258419488146723</v>
      </c>
      <c r="AK458" s="1" t="s">
        <v>535</v>
      </c>
      <c r="AL458" s="11" t="s">
        <v>536</v>
      </c>
      <c r="AM458" s="11" t="s">
        <v>408</v>
      </c>
      <c r="AN458" s="11" t="s">
        <v>58</v>
      </c>
      <c r="AO458" s="11" t="s">
        <v>141</v>
      </c>
      <c r="AP458" s="11" t="s">
        <v>65</v>
      </c>
      <c r="AQ458" s="11" t="s">
        <v>210</v>
      </c>
    </row>
    <row r="459" customFormat="false" ht="13.8" hidden="false" customHeight="false" outlineLevel="0" collapsed="false">
      <c r="A459" s="11" t="s">
        <v>332</v>
      </c>
      <c r="B459" s="1" t="n">
        <v>51</v>
      </c>
      <c r="C459" s="11" t="s">
        <v>333</v>
      </c>
      <c r="D459" s="11" t="n">
        <v>2014</v>
      </c>
      <c r="E459" s="11" t="s">
        <v>334</v>
      </c>
      <c r="F459" s="11" t="s">
        <v>46</v>
      </c>
      <c r="G459" s="1" t="n">
        <v>-1.9</v>
      </c>
      <c r="H459" s="1" t="n">
        <v>371.95</v>
      </c>
      <c r="I459" s="11" t="n">
        <f aca="false">(G459+10) / (H459/1000)</f>
        <v>21.7771205807232</v>
      </c>
      <c r="J459" s="11" t="n">
        <v>7.7</v>
      </c>
      <c r="K459" s="11" t="s">
        <v>74</v>
      </c>
      <c r="L459" s="11" t="s">
        <v>89</v>
      </c>
      <c r="M459" s="11" t="s">
        <v>335</v>
      </c>
      <c r="N459" s="11" t="s">
        <v>77</v>
      </c>
      <c r="O459" s="11" t="s">
        <v>77</v>
      </c>
      <c r="P459" s="11" t="s">
        <v>91</v>
      </c>
      <c r="Q459" s="11" t="s">
        <v>78</v>
      </c>
      <c r="R459" s="11" t="n">
        <v>1.9</v>
      </c>
      <c r="S459" s="11" t="str">
        <f aca="false">IF(R459&gt;=2,"&gt; 2","&lt; 2")</f>
        <v>&lt; 2</v>
      </c>
      <c r="T459" s="16" t="n">
        <v>40026</v>
      </c>
      <c r="U459" s="29" t="n">
        <v>4</v>
      </c>
      <c r="V459" s="11" t="s">
        <v>54</v>
      </c>
      <c r="W459" s="11" t="n">
        <f aca="false">R459 *U459</f>
        <v>7.6</v>
      </c>
      <c r="X459" s="2" t="n">
        <v>7.29</v>
      </c>
      <c r="Y459" s="2" t="n">
        <v>0.56</v>
      </c>
      <c r="Z459" s="13" t="n">
        <f aca="false">Y459*SQRT(AA459)</f>
        <v>1.12</v>
      </c>
      <c r="AA459" s="11" t="n">
        <v>4</v>
      </c>
      <c r="AB459" s="2" t="n">
        <v>6.61</v>
      </c>
      <c r="AC459" s="2" t="n">
        <v>0.8</v>
      </c>
      <c r="AD459" s="13" t="n">
        <f aca="false">AC459*SQRT(AE459)</f>
        <v>1.6</v>
      </c>
      <c r="AE459" s="11" t="n">
        <v>4</v>
      </c>
      <c r="AF459" s="11" t="n">
        <f aca="false">LN(AB459/X459)</f>
        <v>-0.0979198921569718</v>
      </c>
      <c r="AG459" s="11" t="n">
        <f aca="false">((AD459)^2/((AB459)^2 * AE459)) + ((Z459)^2/((X459)^2 * AA459))</f>
        <v>0.0205488942163429</v>
      </c>
      <c r="AH459" s="11" t="n">
        <f aca="false">1/AG459</f>
        <v>48.6644190909641</v>
      </c>
      <c r="AI459" s="11" t="n">
        <f aca="false">AH459/4</f>
        <v>12.166104772741</v>
      </c>
      <c r="AJ459" s="11" t="n">
        <f aca="false">AI459*AF459</f>
        <v>-1.19130366731722</v>
      </c>
      <c r="AK459" s="1" t="s">
        <v>535</v>
      </c>
      <c r="AL459" s="11" t="s">
        <v>536</v>
      </c>
      <c r="AM459" s="11" t="s">
        <v>408</v>
      </c>
      <c r="AN459" s="11" t="s">
        <v>58</v>
      </c>
      <c r="AO459" s="17" t="s">
        <v>193</v>
      </c>
      <c r="AP459" s="11" t="s">
        <v>65</v>
      </c>
      <c r="AQ459" s="11" t="s">
        <v>210</v>
      </c>
    </row>
    <row r="460" customFormat="false" ht="13.8" hidden="false" customHeight="false" outlineLevel="0" collapsed="false">
      <c r="A460" s="11" t="s">
        <v>332</v>
      </c>
      <c r="B460" s="1" t="n">
        <v>51</v>
      </c>
      <c r="C460" s="11" t="s">
        <v>333</v>
      </c>
      <c r="D460" s="11" t="n">
        <v>2014</v>
      </c>
      <c r="E460" s="11" t="s">
        <v>334</v>
      </c>
      <c r="F460" s="11" t="s">
        <v>46</v>
      </c>
      <c r="G460" s="1" t="n">
        <v>-1.9</v>
      </c>
      <c r="H460" s="1" t="n">
        <v>371.95</v>
      </c>
      <c r="I460" s="11" t="n">
        <f aca="false">(G460+10) / (H460/1000)</f>
        <v>21.7771205807232</v>
      </c>
      <c r="J460" s="11" t="n">
        <v>7.7</v>
      </c>
      <c r="K460" s="11" t="s">
        <v>74</v>
      </c>
      <c r="L460" s="11" t="s">
        <v>89</v>
      </c>
      <c r="M460" s="11" t="s">
        <v>335</v>
      </c>
      <c r="N460" s="11" t="s">
        <v>77</v>
      </c>
      <c r="O460" s="11" t="s">
        <v>77</v>
      </c>
      <c r="P460" s="11" t="s">
        <v>91</v>
      </c>
      <c r="Q460" s="11" t="s">
        <v>78</v>
      </c>
      <c r="R460" s="11" t="n">
        <v>1.9</v>
      </c>
      <c r="S460" s="11" t="str">
        <f aca="false">IF(R460&gt;=2,"&gt; 2","&lt; 2")</f>
        <v>&lt; 2</v>
      </c>
      <c r="T460" s="16" t="n">
        <v>40057</v>
      </c>
      <c r="U460" s="29" t="n">
        <v>4</v>
      </c>
      <c r="V460" s="11" t="s">
        <v>54</v>
      </c>
      <c r="W460" s="11" t="n">
        <f aca="false">R460 *U460</f>
        <v>7.6</v>
      </c>
      <c r="X460" s="2" t="n">
        <v>2.63</v>
      </c>
      <c r="Y460" s="2" t="n">
        <v>1.14</v>
      </c>
      <c r="Z460" s="13" t="n">
        <f aca="false">Y460*SQRT(AA460)</f>
        <v>2.28</v>
      </c>
      <c r="AA460" s="11" t="n">
        <v>4</v>
      </c>
      <c r="AB460" s="2" t="n">
        <v>1.2</v>
      </c>
      <c r="AC460" s="2" t="n">
        <v>0.46</v>
      </c>
      <c r="AD460" s="13" t="n">
        <f aca="false">AC460*SQRT(AE460)</f>
        <v>0.92</v>
      </c>
      <c r="AE460" s="11" t="n">
        <v>4</v>
      </c>
      <c r="AF460" s="11" t="n">
        <f aca="false">LN(AB460/X460)</f>
        <v>-0.784662289395719</v>
      </c>
      <c r="AG460" s="11" t="n">
        <f aca="false">((AD460)^2/((AB460)^2 * AE460)) + ((Z460)^2/((X460)^2 * AA460))</f>
        <v>0.334832081969926</v>
      </c>
      <c r="AH460" s="11" t="n">
        <f aca="false">1/AG460</f>
        <v>2.98657163948172</v>
      </c>
      <c r="AI460" s="11" t="n">
        <f aca="false">AH460/4</f>
        <v>0.74664290987043</v>
      </c>
      <c r="AJ460" s="11" t="n">
        <f aca="false">AI460*AF460</f>
        <v>-0.585862535020013</v>
      </c>
      <c r="AK460" s="1" t="s">
        <v>535</v>
      </c>
      <c r="AL460" s="11" t="s">
        <v>536</v>
      </c>
      <c r="AM460" s="11" t="s">
        <v>408</v>
      </c>
      <c r="AN460" s="11" t="s">
        <v>58</v>
      </c>
      <c r="AO460" s="17" t="s">
        <v>193</v>
      </c>
      <c r="AP460" s="11" t="s">
        <v>65</v>
      </c>
      <c r="AQ460" s="11" t="s">
        <v>210</v>
      </c>
    </row>
    <row r="461" customFormat="false" ht="13.8" hidden="false" customHeight="false" outlineLevel="0" collapsed="false">
      <c r="A461" s="11" t="s">
        <v>341</v>
      </c>
      <c r="B461" s="1" t="n">
        <v>52</v>
      </c>
      <c r="C461" s="11" t="s">
        <v>342</v>
      </c>
      <c r="D461" s="11" t="n">
        <v>2013</v>
      </c>
      <c r="E461" s="11" t="s">
        <v>343</v>
      </c>
      <c r="F461" s="11" t="s">
        <v>324</v>
      </c>
      <c r="G461" s="1" t="n">
        <v>9.5</v>
      </c>
      <c r="H461" s="1" t="n">
        <v>1194</v>
      </c>
      <c r="I461" s="11" t="n">
        <f aca="false">(G461+10) / (H461/1000)</f>
        <v>16.3316582914573</v>
      </c>
      <c r="J461" s="11" t="n">
        <v>5.5</v>
      </c>
      <c r="K461" s="11" t="s">
        <v>102</v>
      </c>
      <c r="L461" s="11" t="s">
        <v>89</v>
      </c>
      <c r="M461" s="11" t="s">
        <v>344</v>
      </c>
      <c r="N461" s="11" t="s">
        <v>77</v>
      </c>
      <c r="O461" s="11" t="s">
        <v>77</v>
      </c>
      <c r="P461" s="11" t="s">
        <v>483</v>
      </c>
      <c r="Q461" s="11" t="s">
        <v>78</v>
      </c>
      <c r="R461" s="11" t="n">
        <v>0.7</v>
      </c>
      <c r="S461" s="11" t="str">
        <f aca="false">IF(R461&gt;=2,"&gt; 2","&lt; 2")</f>
        <v>&lt; 2</v>
      </c>
      <c r="T461" s="16" t="n">
        <v>39600</v>
      </c>
      <c r="U461" s="29" t="n">
        <v>2.5</v>
      </c>
      <c r="V461" s="11" t="s">
        <v>106</v>
      </c>
      <c r="W461" s="11" t="n">
        <f aca="false">R461 *U461</f>
        <v>1.75</v>
      </c>
      <c r="X461" s="13" t="n">
        <v>320</v>
      </c>
      <c r="Y461" s="13" t="n">
        <v>82</v>
      </c>
      <c r="Z461" s="13" t="n">
        <f aca="false">Y461*SQRT(AA461)</f>
        <v>142.028166220648</v>
      </c>
      <c r="AA461" s="11" t="n">
        <v>3</v>
      </c>
      <c r="AB461" s="13" t="n">
        <v>309</v>
      </c>
      <c r="AC461" s="13" t="n">
        <v>92</v>
      </c>
      <c r="AD461" s="13" t="n">
        <f aca="false">AC461*SQRT(AE461)</f>
        <v>159.348674296337</v>
      </c>
      <c r="AE461" s="11" t="n">
        <v>3</v>
      </c>
      <c r="AF461" s="11" t="n">
        <f aca="false">LN(AB461/X461)</f>
        <v>-0.0349797188960268</v>
      </c>
      <c r="AG461" s="11" t="n">
        <f aca="false">((AD461)^2/((AB461)^2 * AE461)) + ((Z461)^2/((X461)^2 * AA461))</f>
        <v>0.15430997111009</v>
      </c>
      <c r="AH461" s="11" t="n">
        <f aca="false">1/AG461</f>
        <v>6.48046262212418</v>
      </c>
      <c r="AI461" s="11" t="n">
        <f aca="false">AH461/36</f>
        <v>0.18001285061456</v>
      </c>
      <c r="AJ461" s="11" t="n">
        <f aca="false">AI461*AF461</f>
        <v>-0.00629679891216977</v>
      </c>
      <c r="AK461" s="11" t="s">
        <v>535</v>
      </c>
      <c r="AL461" s="11" t="s">
        <v>537</v>
      </c>
      <c r="AM461" s="11" t="s">
        <v>404</v>
      </c>
      <c r="AN461" s="11" t="s">
        <v>58</v>
      </c>
      <c r="AO461" s="11" t="s">
        <v>59</v>
      </c>
      <c r="AP461" s="11" t="s">
        <v>207</v>
      </c>
      <c r="AQ461" s="11" t="s">
        <v>345</v>
      </c>
    </row>
    <row r="462" customFormat="false" ht="13.8" hidden="false" customHeight="false" outlineLevel="0" collapsed="false">
      <c r="A462" s="11" t="s">
        <v>341</v>
      </c>
      <c r="B462" s="1" t="n">
        <v>52</v>
      </c>
      <c r="C462" s="11" t="s">
        <v>342</v>
      </c>
      <c r="D462" s="11" t="n">
        <v>2013</v>
      </c>
      <c r="E462" s="11" t="s">
        <v>343</v>
      </c>
      <c r="F462" s="11" t="s">
        <v>328</v>
      </c>
      <c r="G462" s="1" t="n">
        <v>9.5</v>
      </c>
      <c r="H462" s="1" t="n">
        <v>1194</v>
      </c>
      <c r="I462" s="11" t="n">
        <f aca="false">(G462+10) / (H462/1000)</f>
        <v>16.3316582914573</v>
      </c>
      <c r="J462" s="11" t="n">
        <v>5.5</v>
      </c>
      <c r="K462" s="11" t="s">
        <v>102</v>
      </c>
      <c r="L462" s="11" t="s">
        <v>89</v>
      </c>
      <c r="M462" s="11" t="s">
        <v>344</v>
      </c>
      <c r="N462" s="11" t="s">
        <v>77</v>
      </c>
      <c r="O462" s="11" t="s">
        <v>77</v>
      </c>
      <c r="P462" s="11" t="s">
        <v>483</v>
      </c>
      <c r="Q462" s="11" t="s">
        <v>78</v>
      </c>
      <c r="R462" s="11" t="n">
        <v>2.05</v>
      </c>
      <c r="S462" s="11" t="str">
        <f aca="false">IF(R462&gt;=2,"&gt; 2","&lt; 2")</f>
        <v>&gt; 2</v>
      </c>
      <c r="T462" s="16" t="n">
        <v>39600</v>
      </c>
      <c r="U462" s="29" t="n">
        <v>2.5</v>
      </c>
      <c r="V462" s="11" t="s">
        <v>106</v>
      </c>
      <c r="W462" s="11" t="n">
        <f aca="false">R462 *U462</f>
        <v>5.125</v>
      </c>
      <c r="X462" s="13" t="n">
        <v>320</v>
      </c>
      <c r="Y462" s="13" t="n">
        <v>82</v>
      </c>
      <c r="Z462" s="13" t="n">
        <f aca="false">Y462*SQRT(AA462)</f>
        <v>142.028166220648</v>
      </c>
      <c r="AA462" s="11" t="n">
        <v>3</v>
      </c>
      <c r="AB462" s="13" t="n">
        <v>410</v>
      </c>
      <c r="AC462" s="13" t="n">
        <v>138</v>
      </c>
      <c r="AD462" s="13" t="n">
        <f aca="false">AC462*SQRT(AE462)</f>
        <v>239.023011444505</v>
      </c>
      <c r="AE462" s="11" t="n">
        <v>3</v>
      </c>
      <c r="AF462" s="11" t="n">
        <f aca="false">LN(AB462/X462)</f>
        <v>0.247836163904581</v>
      </c>
      <c r="AG462" s="11" t="n">
        <f aca="false">((AD462)^2/((AB462)^2 * AE462)) + ((Z462)^2/((X462)^2 * AA462))</f>
        <v>0.178953771006841</v>
      </c>
      <c r="AH462" s="11" t="n">
        <f aca="false">1/AG462</f>
        <v>5.5880353589295</v>
      </c>
      <c r="AI462" s="11" t="n">
        <f aca="false">AH462/36</f>
        <v>0.155223204414708</v>
      </c>
      <c r="AJ462" s="11" t="n">
        <f aca="false">AI462*AF462</f>
        <v>0.0384699235311178</v>
      </c>
      <c r="AK462" s="11" t="s">
        <v>535</v>
      </c>
      <c r="AL462" s="11" t="s">
        <v>537</v>
      </c>
      <c r="AM462" s="11" t="s">
        <v>404</v>
      </c>
      <c r="AN462" s="11" t="s">
        <v>58</v>
      </c>
      <c r="AO462" s="11" t="s">
        <v>59</v>
      </c>
      <c r="AP462" s="11" t="s">
        <v>207</v>
      </c>
      <c r="AQ462" s="11" t="s">
        <v>345</v>
      </c>
    </row>
    <row r="463" customFormat="false" ht="13.8" hidden="false" customHeight="false" outlineLevel="0" collapsed="false">
      <c r="A463" s="11" t="s">
        <v>341</v>
      </c>
      <c r="B463" s="1" t="n">
        <v>52</v>
      </c>
      <c r="C463" s="11" t="s">
        <v>342</v>
      </c>
      <c r="D463" s="11" t="n">
        <v>2013</v>
      </c>
      <c r="E463" s="11" t="s">
        <v>343</v>
      </c>
      <c r="F463" s="11" t="s">
        <v>329</v>
      </c>
      <c r="G463" s="1" t="n">
        <v>9.5</v>
      </c>
      <c r="H463" s="1" t="n">
        <v>1194</v>
      </c>
      <c r="I463" s="11" t="n">
        <f aca="false">(G463+10) / (H463/1000)</f>
        <v>16.3316582914573</v>
      </c>
      <c r="J463" s="11" t="n">
        <v>5.5</v>
      </c>
      <c r="K463" s="11" t="s">
        <v>102</v>
      </c>
      <c r="L463" s="11" t="s">
        <v>89</v>
      </c>
      <c r="M463" s="11" t="s">
        <v>344</v>
      </c>
      <c r="N463" s="11" t="s">
        <v>77</v>
      </c>
      <c r="O463" s="11" t="s">
        <v>77</v>
      </c>
      <c r="P463" s="11" t="s">
        <v>483</v>
      </c>
      <c r="Q463" s="11" t="s">
        <v>78</v>
      </c>
      <c r="R463" s="11" t="n">
        <v>2.7</v>
      </c>
      <c r="S463" s="11" t="str">
        <f aca="false">IF(R463&gt;=2,"&gt; 2","&lt; 2")</f>
        <v>&gt; 2</v>
      </c>
      <c r="T463" s="16" t="n">
        <v>39600</v>
      </c>
      <c r="U463" s="29" t="n">
        <v>2.5</v>
      </c>
      <c r="V463" s="11" t="s">
        <v>106</v>
      </c>
      <c r="W463" s="11" t="n">
        <f aca="false">R463 *U463</f>
        <v>6.75</v>
      </c>
      <c r="X463" s="13" t="n">
        <v>320</v>
      </c>
      <c r="Y463" s="13" t="n">
        <v>82</v>
      </c>
      <c r="Z463" s="13" t="n">
        <f aca="false">Y463*SQRT(AA463)</f>
        <v>142.028166220648</v>
      </c>
      <c r="AA463" s="11" t="n">
        <v>3</v>
      </c>
      <c r="AB463" s="13" t="n">
        <v>244</v>
      </c>
      <c r="AC463" s="13" t="n">
        <v>45</v>
      </c>
      <c r="AD463" s="13" t="n">
        <f aca="false">AC463*SQRT(AE463)</f>
        <v>77.9422863405995</v>
      </c>
      <c r="AE463" s="11" t="n">
        <v>3</v>
      </c>
      <c r="AF463" s="11" t="n">
        <f aca="false">LN(AB463/X463)</f>
        <v>-0.27115277050057</v>
      </c>
      <c r="AG463" s="11" t="n">
        <f aca="false">((AD463)^2/((AB463)^2 * AE463)) + ((Z463)^2/((X463)^2 * AA463))</f>
        <v>0.09967709663061</v>
      </c>
      <c r="AH463" s="11" t="n">
        <f aca="false">1/AG463</f>
        <v>10.032394941296</v>
      </c>
      <c r="AI463" s="11" t="n">
        <f aca="false">AH463/36</f>
        <v>0.278677637258221</v>
      </c>
      <c r="AJ463" s="11" t="n">
        <f aca="false">AI463*AF463</f>
        <v>-0.0755642134191195</v>
      </c>
      <c r="AK463" s="11" t="s">
        <v>535</v>
      </c>
      <c r="AL463" s="11" t="s">
        <v>537</v>
      </c>
      <c r="AM463" s="11" t="s">
        <v>404</v>
      </c>
      <c r="AN463" s="11" t="s">
        <v>58</v>
      </c>
      <c r="AO463" s="11" t="s">
        <v>59</v>
      </c>
      <c r="AP463" s="11" t="s">
        <v>207</v>
      </c>
      <c r="AQ463" s="11" t="s">
        <v>345</v>
      </c>
    </row>
    <row r="464" customFormat="false" ht="13.8" hidden="false" customHeight="false" outlineLevel="0" collapsed="false">
      <c r="A464" s="11" t="s">
        <v>341</v>
      </c>
      <c r="B464" s="1" t="n">
        <v>52</v>
      </c>
      <c r="C464" s="11" t="s">
        <v>342</v>
      </c>
      <c r="D464" s="11" t="n">
        <v>2013</v>
      </c>
      <c r="E464" s="11" t="s">
        <v>343</v>
      </c>
      <c r="F464" s="11" t="s">
        <v>346</v>
      </c>
      <c r="G464" s="1" t="n">
        <v>9.5</v>
      </c>
      <c r="H464" s="1" t="n">
        <v>1194</v>
      </c>
      <c r="I464" s="11" t="n">
        <f aca="false">(G464+10) / (H464/1000)</f>
        <v>16.3316582914573</v>
      </c>
      <c r="J464" s="11" t="n">
        <v>5.5</v>
      </c>
      <c r="K464" s="11" t="s">
        <v>102</v>
      </c>
      <c r="L464" s="11" t="s">
        <v>89</v>
      </c>
      <c r="M464" s="11" t="s">
        <v>344</v>
      </c>
      <c r="N464" s="11" t="s">
        <v>77</v>
      </c>
      <c r="O464" s="11" t="s">
        <v>50</v>
      </c>
      <c r="P464" s="11" t="s">
        <v>483</v>
      </c>
      <c r="Q464" s="11" t="s">
        <v>78</v>
      </c>
      <c r="R464" s="11" t="n">
        <v>0.7</v>
      </c>
      <c r="S464" s="11" t="str">
        <f aca="false">IF(R464&gt;=2,"&gt; 2","&lt; 2")</f>
        <v>&lt; 2</v>
      </c>
      <c r="T464" s="16" t="n">
        <v>39600</v>
      </c>
      <c r="U464" s="29" t="n">
        <v>2.5</v>
      </c>
      <c r="V464" s="11" t="s">
        <v>106</v>
      </c>
      <c r="W464" s="11" t="n">
        <f aca="false">R464 *U464</f>
        <v>1.75</v>
      </c>
      <c r="X464" s="13" t="n">
        <v>347</v>
      </c>
      <c r="Y464" s="13" t="n">
        <v>90</v>
      </c>
      <c r="Z464" s="13" t="n">
        <f aca="false">Y464*SQRT(AA464)</f>
        <v>155.884572681199</v>
      </c>
      <c r="AA464" s="11" t="n">
        <v>3</v>
      </c>
      <c r="AB464" s="13" t="n">
        <v>281</v>
      </c>
      <c r="AC464" s="13" t="n">
        <v>30</v>
      </c>
      <c r="AD464" s="13" t="n">
        <f aca="false">AC464*SQRT(AE464)</f>
        <v>51.9615242270663</v>
      </c>
      <c r="AE464" s="11" t="n">
        <v>3</v>
      </c>
      <c r="AF464" s="11" t="n">
        <f aca="false">LN(AB464/X464)</f>
        <v>-0.210970110613113</v>
      </c>
      <c r="AG464" s="11" t="n">
        <f aca="false">((AD464)^2/((AB464)^2 * AE464)) + ((Z464)^2/((X464)^2 * AA464))</f>
        <v>0.0786687509060086</v>
      </c>
      <c r="AH464" s="11" t="n">
        <f aca="false">1/AG464</f>
        <v>12.7115276203479</v>
      </c>
      <c r="AI464" s="11" t="n">
        <f aca="false">AH464/36</f>
        <v>0.353097989454109</v>
      </c>
      <c r="AJ464" s="11" t="n">
        <f aca="false">AI464*AF464</f>
        <v>-0.0744931218924012</v>
      </c>
      <c r="AK464" s="11" t="s">
        <v>535</v>
      </c>
      <c r="AL464" s="11" t="s">
        <v>537</v>
      </c>
      <c r="AM464" s="11" t="s">
        <v>404</v>
      </c>
      <c r="AN464" s="11" t="s">
        <v>58</v>
      </c>
      <c r="AO464" s="11" t="s">
        <v>59</v>
      </c>
      <c r="AP464" s="11" t="s">
        <v>207</v>
      </c>
      <c r="AQ464" s="11" t="s">
        <v>345</v>
      </c>
    </row>
    <row r="465" customFormat="false" ht="13.8" hidden="false" customHeight="false" outlineLevel="0" collapsed="false">
      <c r="A465" s="11" t="s">
        <v>341</v>
      </c>
      <c r="B465" s="1" t="n">
        <v>52</v>
      </c>
      <c r="C465" s="11" t="s">
        <v>342</v>
      </c>
      <c r="D465" s="11" t="n">
        <v>2013</v>
      </c>
      <c r="E465" s="11" t="s">
        <v>343</v>
      </c>
      <c r="F465" s="11" t="s">
        <v>347</v>
      </c>
      <c r="G465" s="1" t="n">
        <v>9.5</v>
      </c>
      <c r="H465" s="1" t="n">
        <v>1194</v>
      </c>
      <c r="I465" s="11" t="n">
        <f aca="false">(G465+10) / (H465/1000)</f>
        <v>16.3316582914573</v>
      </c>
      <c r="J465" s="11" t="n">
        <v>5.5</v>
      </c>
      <c r="K465" s="11" t="s">
        <v>102</v>
      </c>
      <c r="L465" s="11" t="s">
        <v>89</v>
      </c>
      <c r="M465" s="11" t="s">
        <v>344</v>
      </c>
      <c r="N465" s="11" t="s">
        <v>77</v>
      </c>
      <c r="O465" s="11" t="s">
        <v>77</v>
      </c>
      <c r="P465" s="11" t="s">
        <v>483</v>
      </c>
      <c r="Q465" s="11" t="s">
        <v>78</v>
      </c>
      <c r="R465" s="11" t="n">
        <v>0.7</v>
      </c>
      <c r="S465" s="11" t="str">
        <f aca="false">IF(R465&gt;=2,"&gt; 2","&lt; 2")</f>
        <v>&lt; 2</v>
      </c>
      <c r="T465" s="16" t="n">
        <v>39600</v>
      </c>
      <c r="U465" s="29" t="n">
        <v>2.5</v>
      </c>
      <c r="V465" s="11" t="s">
        <v>106</v>
      </c>
      <c r="W465" s="11" t="n">
        <f aca="false">R465 *U465</f>
        <v>1.75</v>
      </c>
      <c r="X465" s="13" t="n">
        <v>323</v>
      </c>
      <c r="Y465" s="13" t="n">
        <v>45</v>
      </c>
      <c r="Z465" s="13" t="n">
        <f aca="false">Y465*SQRT(AA465)</f>
        <v>77.9422863405995</v>
      </c>
      <c r="AA465" s="11" t="n">
        <v>3</v>
      </c>
      <c r="AB465" s="13" t="n">
        <v>219</v>
      </c>
      <c r="AC465" s="13" t="n">
        <v>21</v>
      </c>
      <c r="AD465" s="13" t="n">
        <f aca="false">AC465*SQRT(AE465)</f>
        <v>36.3730669589464</v>
      </c>
      <c r="AE465" s="11" t="n">
        <v>3</v>
      </c>
      <c r="AF465" s="11" t="n">
        <f aca="false">LN(AB465/X465)</f>
        <v>-0.388580593406156</v>
      </c>
      <c r="AG465" s="11" t="n">
        <f aca="false">((AD465)^2/((AB465)^2 * AE465)) + ((Z465)^2/((X465)^2 * AA465))</f>
        <v>0.0286047227565958</v>
      </c>
      <c r="AH465" s="11" t="n">
        <f aca="false">1/AG465</f>
        <v>34.9592620949076</v>
      </c>
      <c r="AI465" s="11" t="n">
        <f aca="false">AH465/36</f>
        <v>0.971090613747433</v>
      </c>
      <c r="AJ465" s="11" t="n">
        <f aca="false">AI465*AF465</f>
        <v>-0.377346966941126</v>
      </c>
      <c r="AK465" s="11" t="s">
        <v>535</v>
      </c>
      <c r="AL465" s="11" t="s">
        <v>537</v>
      </c>
      <c r="AM465" s="11" t="s">
        <v>404</v>
      </c>
      <c r="AN465" s="11" t="s">
        <v>58</v>
      </c>
      <c r="AO465" s="11" t="s">
        <v>59</v>
      </c>
      <c r="AP465" s="11" t="s">
        <v>207</v>
      </c>
      <c r="AQ465" s="11" t="s">
        <v>345</v>
      </c>
    </row>
    <row r="466" customFormat="false" ht="13.8" hidden="false" customHeight="false" outlineLevel="0" collapsed="false">
      <c r="A466" s="11" t="s">
        <v>341</v>
      </c>
      <c r="B466" s="1" t="n">
        <v>52</v>
      </c>
      <c r="C466" s="11" t="s">
        <v>342</v>
      </c>
      <c r="D466" s="11" t="n">
        <v>2013</v>
      </c>
      <c r="E466" s="11" t="s">
        <v>343</v>
      </c>
      <c r="F466" s="11" t="s">
        <v>348</v>
      </c>
      <c r="G466" s="1" t="n">
        <v>9.5</v>
      </c>
      <c r="H466" s="1" t="n">
        <v>1194</v>
      </c>
      <c r="I466" s="11" t="n">
        <f aca="false">(G466+10) / (H466/1000)</f>
        <v>16.3316582914573</v>
      </c>
      <c r="J466" s="11" t="n">
        <v>5.5</v>
      </c>
      <c r="K466" s="11" t="s">
        <v>102</v>
      </c>
      <c r="L466" s="11" t="s">
        <v>89</v>
      </c>
      <c r="M466" s="11" t="s">
        <v>344</v>
      </c>
      <c r="N466" s="11" t="s">
        <v>77</v>
      </c>
      <c r="O466" s="11" t="s">
        <v>50</v>
      </c>
      <c r="P466" s="11" t="s">
        <v>483</v>
      </c>
      <c r="Q466" s="11" t="s">
        <v>78</v>
      </c>
      <c r="R466" s="11" t="n">
        <v>2.05</v>
      </c>
      <c r="S466" s="11" t="str">
        <f aca="false">IF(R466&gt;=2,"&gt; 2","&lt; 2")</f>
        <v>&gt; 2</v>
      </c>
      <c r="T466" s="16" t="n">
        <v>39600</v>
      </c>
      <c r="U466" s="29" t="n">
        <v>2.5</v>
      </c>
      <c r="V466" s="11" t="s">
        <v>106</v>
      </c>
      <c r="W466" s="11" t="n">
        <f aca="false">R466 *U466</f>
        <v>5.125</v>
      </c>
      <c r="X466" s="13" t="n">
        <v>347</v>
      </c>
      <c r="Y466" s="13" t="n">
        <v>90</v>
      </c>
      <c r="Z466" s="13" t="n">
        <f aca="false">Y466*SQRT(AA466)</f>
        <v>155.884572681199</v>
      </c>
      <c r="AA466" s="11" t="n">
        <v>3</v>
      </c>
      <c r="AB466" s="13" t="n">
        <v>345</v>
      </c>
      <c r="AC466" s="13" t="n">
        <v>103</v>
      </c>
      <c r="AD466" s="13" t="n">
        <f aca="false">AC466*SQRT(AE466)</f>
        <v>178.401233179594</v>
      </c>
      <c r="AE466" s="11" t="n">
        <v>3</v>
      </c>
      <c r="AF466" s="11" t="n">
        <f aca="false">LN(AB466/X466)</f>
        <v>-0.00578036291549943</v>
      </c>
      <c r="AG466" s="11" t="n">
        <f aca="false">((AD466)^2/((AB466)^2 * AE466)) + ((Z466)^2/((X466)^2 * AA466))</f>
        <v>0.156403254147875</v>
      </c>
      <c r="AH466" s="11" t="n">
        <f aca="false">1/AG466</f>
        <v>6.39372886100264</v>
      </c>
      <c r="AI466" s="11" t="n">
        <f aca="false">AH466/36</f>
        <v>0.177603579472296</v>
      </c>
      <c r="AJ466" s="11" t="n">
        <f aca="false">AI466*AF466</f>
        <v>-0.00102661314444162</v>
      </c>
      <c r="AK466" s="11" t="s">
        <v>535</v>
      </c>
      <c r="AL466" s="11" t="s">
        <v>537</v>
      </c>
      <c r="AM466" s="11" t="s">
        <v>404</v>
      </c>
      <c r="AN466" s="11" t="s">
        <v>58</v>
      </c>
      <c r="AO466" s="11" t="s">
        <v>59</v>
      </c>
      <c r="AP466" s="11" t="s">
        <v>207</v>
      </c>
      <c r="AQ466" s="11" t="s">
        <v>345</v>
      </c>
    </row>
    <row r="467" customFormat="false" ht="13.8" hidden="false" customHeight="false" outlineLevel="0" collapsed="false">
      <c r="A467" s="11" t="s">
        <v>341</v>
      </c>
      <c r="B467" s="1" t="n">
        <v>52</v>
      </c>
      <c r="C467" s="11" t="s">
        <v>342</v>
      </c>
      <c r="D467" s="11" t="n">
        <v>2013</v>
      </c>
      <c r="E467" s="11" t="s">
        <v>343</v>
      </c>
      <c r="F467" s="11" t="s">
        <v>349</v>
      </c>
      <c r="G467" s="1" t="n">
        <v>9.5</v>
      </c>
      <c r="H467" s="1" t="n">
        <v>1194</v>
      </c>
      <c r="I467" s="11" t="n">
        <f aca="false">(G467+10) / (H467/1000)</f>
        <v>16.3316582914573</v>
      </c>
      <c r="J467" s="11" t="n">
        <v>5.5</v>
      </c>
      <c r="K467" s="11" t="s">
        <v>102</v>
      </c>
      <c r="L467" s="11" t="s">
        <v>89</v>
      </c>
      <c r="M467" s="11" t="s">
        <v>344</v>
      </c>
      <c r="N467" s="11" t="s">
        <v>77</v>
      </c>
      <c r="O467" s="11" t="s">
        <v>77</v>
      </c>
      <c r="P467" s="11" t="s">
        <v>483</v>
      </c>
      <c r="Q467" s="11" t="s">
        <v>78</v>
      </c>
      <c r="R467" s="11" t="n">
        <v>2.05</v>
      </c>
      <c r="S467" s="11" t="str">
        <f aca="false">IF(R467&gt;=2,"&gt; 2","&lt; 2")</f>
        <v>&gt; 2</v>
      </c>
      <c r="T467" s="16" t="n">
        <v>39600</v>
      </c>
      <c r="U467" s="29" t="n">
        <v>2.5</v>
      </c>
      <c r="V467" s="11" t="s">
        <v>106</v>
      </c>
      <c r="W467" s="11" t="n">
        <f aca="false">R467 *U467</f>
        <v>5.125</v>
      </c>
      <c r="X467" s="13" t="n">
        <v>323</v>
      </c>
      <c r="Y467" s="13" t="n">
        <v>45</v>
      </c>
      <c r="Z467" s="13" t="n">
        <f aca="false">Y467*SQRT(AA467)</f>
        <v>77.9422863405995</v>
      </c>
      <c r="AA467" s="11" t="n">
        <v>3</v>
      </c>
      <c r="AB467" s="13" t="n">
        <v>283</v>
      </c>
      <c r="AC467" s="13" t="n">
        <v>91</v>
      </c>
      <c r="AD467" s="13" t="n">
        <f aca="false">AC467*SQRT(AE467)</f>
        <v>157.616623488768</v>
      </c>
      <c r="AE467" s="11" t="n">
        <v>3</v>
      </c>
      <c r="AF467" s="11" t="n">
        <f aca="false">LN(AB467/X467)</f>
        <v>-0.132205425579419</v>
      </c>
      <c r="AG467" s="11" t="n">
        <f aca="false">((AD467)^2/((AB467)^2 * AE467)) + ((Z467)^2/((X467)^2 * AA467))</f>
        <v>0.122807222157004</v>
      </c>
      <c r="AH467" s="11" t="n">
        <f aca="false">1/AG467</f>
        <v>8.14284357577554</v>
      </c>
      <c r="AI467" s="11" t="n">
        <f aca="false">AH467/36</f>
        <v>0.226190099327098</v>
      </c>
      <c r="AJ467" s="11" t="n">
        <f aca="false">AI467*AF467</f>
        <v>-0.02990355834339</v>
      </c>
      <c r="AK467" s="11" t="s">
        <v>535</v>
      </c>
      <c r="AL467" s="11" t="s">
        <v>537</v>
      </c>
      <c r="AM467" s="11" t="s">
        <v>404</v>
      </c>
      <c r="AN467" s="11" t="s">
        <v>58</v>
      </c>
      <c r="AO467" s="11" t="s">
        <v>59</v>
      </c>
      <c r="AP467" s="11" t="s">
        <v>207</v>
      </c>
      <c r="AQ467" s="11" t="s">
        <v>345</v>
      </c>
    </row>
    <row r="468" customFormat="false" ht="13.8" hidden="false" customHeight="false" outlineLevel="0" collapsed="false">
      <c r="A468" s="11" t="s">
        <v>341</v>
      </c>
      <c r="B468" s="1" t="n">
        <v>52</v>
      </c>
      <c r="C468" s="11" t="s">
        <v>342</v>
      </c>
      <c r="D468" s="11" t="n">
        <v>2013</v>
      </c>
      <c r="E468" s="11" t="s">
        <v>343</v>
      </c>
      <c r="F468" s="11" t="s">
        <v>350</v>
      </c>
      <c r="G468" s="1" t="n">
        <v>9.5</v>
      </c>
      <c r="H468" s="1" t="n">
        <v>1194</v>
      </c>
      <c r="I468" s="11" t="n">
        <f aca="false">(G468+10) / (H468/1000)</f>
        <v>16.3316582914573</v>
      </c>
      <c r="J468" s="11" t="n">
        <v>5.5</v>
      </c>
      <c r="K468" s="11" t="s">
        <v>102</v>
      </c>
      <c r="L468" s="11" t="s">
        <v>89</v>
      </c>
      <c r="M468" s="11" t="s">
        <v>344</v>
      </c>
      <c r="N468" s="11" t="s">
        <v>77</v>
      </c>
      <c r="O468" s="11" t="s">
        <v>50</v>
      </c>
      <c r="P468" s="11" t="s">
        <v>483</v>
      </c>
      <c r="Q468" s="11" t="s">
        <v>78</v>
      </c>
      <c r="R468" s="11" t="n">
        <v>2.7</v>
      </c>
      <c r="S468" s="11" t="str">
        <f aca="false">IF(R468&gt;=2,"&gt; 2","&lt; 2")</f>
        <v>&gt; 2</v>
      </c>
      <c r="T468" s="16" t="n">
        <v>39600</v>
      </c>
      <c r="U468" s="29" t="n">
        <v>2.5</v>
      </c>
      <c r="V468" s="11" t="s">
        <v>106</v>
      </c>
      <c r="W468" s="11" t="n">
        <f aca="false">R468 *U468</f>
        <v>6.75</v>
      </c>
      <c r="X468" s="13" t="n">
        <v>347</v>
      </c>
      <c r="Y468" s="13" t="n">
        <v>90</v>
      </c>
      <c r="Z468" s="13" t="n">
        <f aca="false">Y468*SQRT(AA468)</f>
        <v>155.884572681199</v>
      </c>
      <c r="AA468" s="11" t="n">
        <v>3</v>
      </c>
      <c r="AB468" s="13" t="n">
        <v>269</v>
      </c>
      <c r="AC468" s="13" t="n">
        <v>35</v>
      </c>
      <c r="AD468" s="13" t="n">
        <f aca="false">AC468*SQRT(AE468)</f>
        <v>60.6217782649107</v>
      </c>
      <c r="AE468" s="11" t="n">
        <v>3</v>
      </c>
      <c r="AF468" s="11" t="n">
        <f aca="false">LN(AB468/X468)</f>
        <v>-0.25461340034502</v>
      </c>
      <c r="AG468" s="11" t="n">
        <f aca="false">((AD468)^2/((AB468)^2 * AE468)) + ((Z468)^2/((X468)^2 * AA468))</f>
        <v>0.0841997276863572</v>
      </c>
      <c r="AH468" s="11" t="n">
        <f aca="false">1/AG468</f>
        <v>11.8765229707748</v>
      </c>
      <c r="AI468" s="11" t="n">
        <f aca="false">AH468/36</f>
        <v>0.329903415854854</v>
      </c>
      <c r="AJ468" s="11" t="n">
        <f aca="false">AI468*AF468</f>
        <v>-0.0839978304962416</v>
      </c>
      <c r="AK468" s="11" t="s">
        <v>535</v>
      </c>
      <c r="AL468" s="11" t="s">
        <v>537</v>
      </c>
      <c r="AM468" s="11" t="s">
        <v>404</v>
      </c>
      <c r="AN468" s="11" t="s">
        <v>58</v>
      </c>
      <c r="AO468" s="11" t="s">
        <v>59</v>
      </c>
      <c r="AP468" s="11" t="s">
        <v>207</v>
      </c>
      <c r="AQ468" s="11" t="s">
        <v>345</v>
      </c>
    </row>
    <row r="469" customFormat="false" ht="13.8" hidden="false" customHeight="false" outlineLevel="0" collapsed="false">
      <c r="A469" s="11" t="s">
        <v>341</v>
      </c>
      <c r="B469" s="1" t="n">
        <v>52</v>
      </c>
      <c r="C469" s="11" t="s">
        <v>342</v>
      </c>
      <c r="D469" s="11" t="n">
        <v>2013</v>
      </c>
      <c r="E469" s="11" t="s">
        <v>343</v>
      </c>
      <c r="F469" s="11" t="s">
        <v>351</v>
      </c>
      <c r="G469" s="1" t="n">
        <v>9.5</v>
      </c>
      <c r="H469" s="1" t="n">
        <v>1194</v>
      </c>
      <c r="I469" s="11" t="n">
        <f aca="false">(G469+10) / (H469/1000)</f>
        <v>16.3316582914573</v>
      </c>
      <c r="J469" s="11" t="n">
        <v>5.5</v>
      </c>
      <c r="K469" s="11" t="s">
        <v>102</v>
      </c>
      <c r="L469" s="11" t="s">
        <v>89</v>
      </c>
      <c r="M469" s="11" t="s">
        <v>344</v>
      </c>
      <c r="N469" s="11" t="s">
        <v>77</v>
      </c>
      <c r="O469" s="11" t="s">
        <v>77</v>
      </c>
      <c r="P469" s="11" t="s">
        <v>483</v>
      </c>
      <c r="Q469" s="11" t="s">
        <v>78</v>
      </c>
      <c r="R469" s="11" t="n">
        <v>2.7</v>
      </c>
      <c r="S469" s="11" t="str">
        <f aca="false">IF(R469&gt;=2,"&gt; 2","&lt; 2")</f>
        <v>&gt; 2</v>
      </c>
      <c r="T469" s="16" t="n">
        <v>39600</v>
      </c>
      <c r="U469" s="29" t="n">
        <v>2.5</v>
      </c>
      <c r="V469" s="11" t="s">
        <v>106</v>
      </c>
      <c r="W469" s="11" t="n">
        <f aca="false">R469 *U469</f>
        <v>6.75</v>
      </c>
      <c r="X469" s="13" t="n">
        <v>323</v>
      </c>
      <c r="Y469" s="13" t="n">
        <v>45</v>
      </c>
      <c r="Z469" s="13" t="n">
        <f aca="false">Y469*SQRT(AA469)</f>
        <v>77.9422863405995</v>
      </c>
      <c r="AA469" s="11" t="n">
        <v>3</v>
      </c>
      <c r="AB469" s="13" t="n">
        <v>286</v>
      </c>
      <c r="AC469" s="13" t="n">
        <v>72</v>
      </c>
      <c r="AD469" s="13" t="n">
        <f aca="false">AC469*SQRT(AE469)</f>
        <v>124.707658144959</v>
      </c>
      <c r="AE469" s="11" t="n">
        <v>3</v>
      </c>
      <c r="AF469" s="11" t="n">
        <f aca="false">LN(AB469/X469)</f>
        <v>-0.121660512402804</v>
      </c>
      <c r="AG469" s="11" t="n">
        <f aca="false">((AD469)^2/((AB469)^2 * AE469)) + ((Z469)^2/((X469)^2 * AA469))</f>
        <v>0.0827869341010294</v>
      </c>
      <c r="AH469" s="11" t="n">
        <f aca="false">1/AG469</f>
        <v>12.0792007924783</v>
      </c>
      <c r="AI469" s="11" t="n">
        <f aca="false">AH469/36</f>
        <v>0.335533355346618</v>
      </c>
      <c r="AJ469" s="11" t="n">
        <f aca="false">AI469*AF469</f>
        <v>-0.0408211599397017</v>
      </c>
      <c r="AK469" s="11" t="s">
        <v>535</v>
      </c>
      <c r="AL469" s="11" t="s">
        <v>537</v>
      </c>
      <c r="AM469" s="11" t="s">
        <v>404</v>
      </c>
      <c r="AN469" s="11" t="s">
        <v>58</v>
      </c>
      <c r="AO469" s="11" t="s">
        <v>59</v>
      </c>
      <c r="AP469" s="11" t="s">
        <v>207</v>
      </c>
      <c r="AQ469" s="11" t="s">
        <v>345</v>
      </c>
    </row>
    <row r="470" customFormat="false" ht="13.8" hidden="false" customHeight="false" outlineLevel="0" collapsed="false">
      <c r="A470" s="11" t="s">
        <v>341</v>
      </c>
      <c r="B470" s="1" t="n">
        <v>52</v>
      </c>
      <c r="C470" s="11" t="s">
        <v>342</v>
      </c>
      <c r="D470" s="11" t="n">
        <v>2013</v>
      </c>
      <c r="E470" s="11" t="s">
        <v>343</v>
      </c>
      <c r="F470" s="11" t="s">
        <v>324</v>
      </c>
      <c r="G470" s="1" t="n">
        <v>9.5</v>
      </c>
      <c r="H470" s="1" t="n">
        <v>1194</v>
      </c>
      <c r="I470" s="11" t="n">
        <f aca="false">(G470+10) / (H470/1000)</f>
        <v>16.3316582914573</v>
      </c>
      <c r="J470" s="11" t="n">
        <v>5.5</v>
      </c>
      <c r="K470" s="11" t="s">
        <v>102</v>
      </c>
      <c r="L470" s="11" t="s">
        <v>89</v>
      </c>
      <c r="M470" s="11" t="s">
        <v>344</v>
      </c>
      <c r="N470" s="11" t="s">
        <v>77</v>
      </c>
      <c r="O470" s="11" t="s">
        <v>77</v>
      </c>
      <c r="P470" s="11" t="s">
        <v>483</v>
      </c>
      <c r="Q470" s="11" t="s">
        <v>78</v>
      </c>
      <c r="R470" s="11" t="n">
        <v>0.7</v>
      </c>
      <c r="S470" s="11" t="str">
        <f aca="false">IF(R470&gt;=2,"&gt; 2","&lt; 2")</f>
        <v>&lt; 2</v>
      </c>
      <c r="T470" s="16" t="n">
        <v>39661</v>
      </c>
      <c r="U470" s="29" t="n">
        <v>2.5</v>
      </c>
      <c r="V470" s="11" t="s">
        <v>106</v>
      </c>
      <c r="W470" s="11" t="n">
        <f aca="false">R470 *U470</f>
        <v>1.75</v>
      </c>
      <c r="X470" s="13" t="n">
        <v>176</v>
      </c>
      <c r="Y470" s="13" t="n">
        <v>75</v>
      </c>
      <c r="Z470" s="13" t="n">
        <f aca="false">Y470*SQRT(AA470)</f>
        <v>129.903810567666</v>
      </c>
      <c r="AA470" s="11" t="n">
        <v>3</v>
      </c>
      <c r="AB470" s="13" t="n">
        <v>250</v>
      </c>
      <c r="AC470" s="13" t="n">
        <v>34</v>
      </c>
      <c r="AD470" s="13" t="n">
        <f aca="false">AC470*SQRT(AE470)</f>
        <v>58.8897274573418</v>
      </c>
      <c r="AE470" s="11" t="n">
        <v>3</v>
      </c>
      <c r="AF470" s="11" t="n">
        <f aca="false">LN(AB470/X470)</f>
        <v>0.350976922824095</v>
      </c>
      <c r="AG470" s="11" t="n">
        <f aca="false">((AD470)^2/((AB470)^2 * AE470)) + ((Z470)^2/((X470)^2 * AA470))</f>
        <v>0.200088200413223</v>
      </c>
      <c r="AH470" s="11" t="n">
        <f aca="false">1/AG470</f>
        <v>4.99779596165489</v>
      </c>
      <c r="AI470" s="11" t="n">
        <f aca="false">AH470/36</f>
        <v>0.138827665601525</v>
      </c>
      <c r="AJ470" s="11" t="n">
        <f aca="false">AI470*AF470</f>
        <v>0.0487253068756757</v>
      </c>
      <c r="AK470" s="11" t="s">
        <v>535</v>
      </c>
      <c r="AL470" s="11" t="s">
        <v>537</v>
      </c>
      <c r="AM470" s="11" t="s">
        <v>404</v>
      </c>
      <c r="AN470" s="11" t="s">
        <v>58</v>
      </c>
      <c r="AO470" s="11" t="s">
        <v>59</v>
      </c>
      <c r="AP470" s="11" t="s">
        <v>207</v>
      </c>
      <c r="AQ470" s="11" t="s">
        <v>345</v>
      </c>
    </row>
    <row r="471" customFormat="false" ht="13.8" hidden="false" customHeight="false" outlineLevel="0" collapsed="false">
      <c r="A471" s="11" t="s">
        <v>341</v>
      </c>
      <c r="B471" s="1" t="n">
        <v>52</v>
      </c>
      <c r="C471" s="11" t="s">
        <v>342</v>
      </c>
      <c r="D471" s="11" t="n">
        <v>2013</v>
      </c>
      <c r="E471" s="11" t="s">
        <v>343</v>
      </c>
      <c r="F471" s="11" t="s">
        <v>328</v>
      </c>
      <c r="G471" s="1" t="n">
        <v>9.5</v>
      </c>
      <c r="H471" s="1" t="n">
        <v>1194</v>
      </c>
      <c r="I471" s="11" t="n">
        <f aca="false">(G471+10) / (H471/1000)</f>
        <v>16.3316582914573</v>
      </c>
      <c r="J471" s="11" t="n">
        <v>5.5</v>
      </c>
      <c r="K471" s="11" t="s">
        <v>102</v>
      </c>
      <c r="L471" s="11" t="s">
        <v>89</v>
      </c>
      <c r="M471" s="11" t="s">
        <v>344</v>
      </c>
      <c r="N471" s="11" t="s">
        <v>77</v>
      </c>
      <c r="O471" s="11" t="s">
        <v>77</v>
      </c>
      <c r="P471" s="11" t="s">
        <v>483</v>
      </c>
      <c r="Q471" s="11" t="s">
        <v>78</v>
      </c>
      <c r="R471" s="11" t="n">
        <v>2.05</v>
      </c>
      <c r="S471" s="11" t="str">
        <f aca="false">IF(R471&gt;=2,"&gt; 2","&lt; 2")</f>
        <v>&gt; 2</v>
      </c>
      <c r="T471" s="16" t="n">
        <v>39661</v>
      </c>
      <c r="U471" s="29" t="n">
        <v>2.5</v>
      </c>
      <c r="V471" s="11" t="s">
        <v>106</v>
      </c>
      <c r="W471" s="11" t="n">
        <f aca="false">R471 *U471</f>
        <v>5.125</v>
      </c>
      <c r="X471" s="13" t="n">
        <v>176</v>
      </c>
      <c r="Y471" s="13" t="n">
        <v>75</v>
      </c>
      <c r="Z471" s="13" t="n">
        <f aca="false">Y471*SQRT(AA471)</f>
        <v>129.903810567666</v>
      </c>
      <c r="AA471" s="11" t="n">
        <v>3</v>
      </c>
      <c r="AB471" s="13" t="n">
        <v>188</v>
      </c>
      <c r="AC471" s="13" t="n">
        <v>91</v>
      </c>
      <c r="AD471" s="13" t="n">
        <f aca="false">AC471*SQRT(AE471)</f>
        <v>157.616623488768</v>
      </c>
      <c r="AE471" s="11" t="n">
        <v>3</v>
      </c>
      <c r="AF471" s="11" t="n">
        <f aca="false">LN(AB471/X471)</f>
        <v>0.0659579677917974</v>
      </c>
      <c r="AG471" s="11" t="n">
        <f aca="false">((AD471)^2/((AB471)^2 * AE471)) + ((Z471)^2/((X471)^2 * AA471))</f>
        <v>0.415889393713359</v>
      </c>
      <c r="AH471" s="11" t="n">
        <f aca="false">1/AG471</f>
        <v>2.40448545963455</v>
      </c>
      <c r="AI471" s="11" t="n">
        <f aca="false">AH471/36</f>
        <v>0.0667912627676264</v>
      </c>
      <c r="AJ471" s="11" t="n">
        <f aca="false">AI471*AF471</f>
        <v>0.00440541595840058</v>
      </c>
      <c r="AK471" s="11" t="s">
        <v>535</v>
      </c>
      <c r="AL471" s="11" t="s">
        <v>537</v>
      </c>
      <c r="AM471" s="11" t="s">
        <v>404</v>
      </c>
      <c r="AN471" s="11" t="s">
        <v>58</v>
      </c>
      <c r="AO471" s="11" t="s">
        <v>59</v>
      </c>
      <c r="AP471" s="11" t="s">
        <v>207</v>
      </c>
      <c r="AQ471" s="11" t="s">
        <v>345</v>
      </c>
    </row>
    <row r="472" customFormat="false" ht="13.8" hidden="false" customHeight="false" outlineLevel="0" collapsed="false">
      <c r="A472" s="11" t="s">
        <v>341</v>
      </c>
      <c r="B472" s="1" t="n">
        <v>52</v>
      </c>
      <c r="C472" s="11" t="s">
        <v>342</v>
      </c>
      <c r="D472" s="11" t="n">
        <v>2013</v>
      </c>
      <c r="E472" s="11" t="s">
        <v>343</v>
      </c>
      <c r="F472" s="11" t="s">
        <v>329</v>
      </c>
      <c r="G472" s="1" t="n">
        <v>9.5</v>
      </c>
      <c r="H472" s="1" t="n">
        <v>1194</v>
      </c>
      <c r="I472" s="11" t="n">
        <f aca="false">(G472+10) / (H472/1000)</f>
        <v>16.3316582914573</v>
      </c>
      <c r="J472" s="11" t="n">
        <v>5.5</v>
      </c>
      <c r="K472" s="11" t="s">
        <v>102</v>
      </c>
      <c r="L472" s="11" t="s">
        <v>89</v>
      </c>
      <c r="M472" s="11" t="s">
        <v>344</v>
      </c>
      <c r="N472" s="11" t="s">
        <v>77</v>
      </c>
      <c r="O472" s="11" t="s">
        <v>77</v>
      </c>
      <c r="P472" s="11" t="s">
        <v>483</v>
      </c>
      <c r="Q472" s="11" t="s">
        <v>78</v>
      </c>
      <c r="R472" s="11" t="n">
        <v>2.7</v>
      </c>
      <c r="S472" s="11" t="str">
        <f aca="false">IF(R472&gt;=2,"&gt; 2","&lt; 2")</f>
        <v>&gt; 2</v>
      </c>
      <c r="T472" s="16" t="n">
        <v>39661</v>
      </c>
      <c r="U472" s="29" t="n">
        <v>2.5</v>
      </c>
      <c r="V472" s="11" t="s">
        <v>106</v>
      </c>
      <c r="W472" s="11" t="n">
        <f aca="false">R472 *U472</f>
        <v>6.75</v>
      </c>
      <c r="X472" s="13" t="n">
        <v>176</v>
      </c>
      <c r="Y472" s="13" t="n">
        <v>75</v>
      </c>
      <c r="Z472" s="13" t="n">
        <f aca="false">Y472*SQRT(AA472)</f>
        <v>129.903810567666</v>
      </c>
      <c r="AA472" s="11" t="n">
        <v>3</v>
      </c>
      <c r="AB472" s="13" t="n">
        <v>339</v>
      </c>
      <c r="AC472" s="13" t="n">
        <v>133</v>
      </c>
      <c r="AD472" s="13" t="n">
        <f aca="false">AC472*SQRT(AE472)</f>
        <v>230.362757406661</v>
      </c>
      <c r="AE472" s="11" t="n">
        <v>3</v>
      </c>
      <c r="AF472" s="11" t="n">
        <f aca="false">LN(AB472/X472)</f>
        <v>0.655516112342298</v>
      </c>
      <c r="AG472" s="11" t="n">
        <f aca="false">((AD472)^2/((AB472)^2 * AE472)) + ((Z472)^2/((X472)^2 * AA472))</f>
        <v>0.335515330215435</v>
      </c>
      <c r="AH472" s="11" t="n">
        <f aca="false">1/AG472</f>
        <v>2.98048974202728</v>
      </c>
      <c r="AI472" s="11" t="n">
        <f aca="false">AH472/36</f>
        <v>0.08279138172298</v>
      </c>
      <c r="AJ472" s="11" t="n">
        <f aca="false">AI472*AF472</f>
        <v>0.054271084682495</v>
      </c>
      <c r="AK472" s="11" t="s">
        <v>535</v>
      </c>
      <c r="AL472" s="11" t="s">
        <v>537</v>
      </c>
      <c r="AM472" s="11" t="s">
        <v>404</v>
      </c>
      <c r="AN472" s="11" t="s">
        <v>58</v>
      </c>
      <c r="AO472" s="11" t="s">
        <v>59</v>
      </c>
      <c r="AP472" s="11" t="s">
        <v>207</v>
      </c>
      <c r="AQ472" s="11" t="s">
        <v>345</v>
      </c>
    </row>
    <row r="473" customFormat="false" ht="13.8" hidden="false" customHeight="false" outlineLevel="0" collapsed="false">
      <c r="A473" s="11" t="s">
        <v>341</v>
      </c>
      <c r="B473" s="1" t="n">
        <v>52</v>
      </c>
      <c r="C473" s="11" t="s">
        <v>342</v>
      </c>
      <c r="D473" s="11" t="n">
        <v>2013</v>
      </c>
      <c r="E473" s="11" t="s">
        <v>343</v>
      </c>
      <c r="F473" s="11" t="s">
        <v>346</v>
      </c>
      <c r="G473" s="1" t="n">
        <v>9.5</v>
      </c>
      <c r="H473" s="1" t="n">
        <v>1194</v>
      </c>
      <c r="I473" s="11" t="n">
        <f aca="false">(G473+10) / (H473/1000)</f>
        <v>16.3316582914573</v>
      </c>
      <c r="J473" s="11" t="n">
        <v>5.5</v>
      </c>
      <c r="K473" s="11" t="s">
        <v>102</v>
      </c>
      <c r="L473" s="11" t="s">
        <v>89</v>
      </c>
      <c r="M473" s="11" t="s">
        <v>344</v>
      </c>
      <c r="N473" s="11" t="s">
        <v>77</v>
      </c>
      <c r="O473" s="11" t="s">
        <v>50</v>
      </c>
      <c r="P473" s="11" t="s">
        <v>483</v>
      </c>
      <c r="Q473" s="11" t="s">
        <v>78</v>
      </c>
      <c r="R473" s="11" t="n">
        <v>0.7</v>
      </c>
      <c r="S473" s="11" t="str">
        <f aca="false">IF(R473&gt;=2,"&gt; 2","&lt; 2")</f>
        <v>&lt; 2</v>
      </c>
      <c r="T473" s="16" t="n">
        <v>39661</v>
      </c>
      <c r="U473" s="29" t="n">
        <v>2.5</v>
      </c>
      <c r="V473" s="11" t="s">
        <v>106</v>
      </c>
      <c r="W473" s="11" t="n">
        <f aca="false">R473 *U473</f>
        <v>1.75</v>
      </c>
      <c r="X473" s="13" t="n">
        <v>235</v>
      </c>
      <c r="Y473" s="13" t="n">
        <v>60</v>
      </c>
      <c r="Z473" s="13" t="n">
        <f aca="false">Y473*SQRT(AA473)</f>
        <v>103.923048454133</v>
      </c>
      <c r="AA473" s="11" t="n">
        <v>3</v>
      </c>
      <c r="AB473" s="13" t="n">
        <v>278</v>
      </c>
      <c r="AC473" s="13" t="n">
        <v>23</v>
      </c>
      <c r="AD473" s="13" t="n">
        <f aca="false">AC473*SQRT(AE473)</f>
        <v>39.8371685740842</v>
      </c>
      <c r="AE473" s="11" t="n">
        <v>3</v>
      </c>
      <c r="AF473" s="11" t="n">
        <f aca="false">LN(AB473/X473)</f>
        <v>0.168035599546478</v>
      </c>
      <c r="AG473" s="11" t="n">
        <f aca="false">((AD473)^2/((AB473)^2 * AE473)) + ((Z473)^2/((X473)^2 * AA473))</f>
        <v>0.0720327516186763</v>
      </c>
      <c r="AH473" s="11" t="n">
        <f aca="false">1/AG473</f>
        <v>13.8825739337816</v>
      </c>
      <c r="AI473" s="11" t="n">
        <f aca="false">AH473/36</f>
        <v>0.385627053716156</v>
      </c>
      <c r="AJ473" s="11" t="n">
        <f aca="false">AI473*AF473</f>
        <v>0.0647990731725362</v>
      </c>
      <c r="AK473" s="11" t="s">
        <v>535</v>
      </c>
      <c r="AL473" s="11" t="s">
        <v>537</v>
      </c>
      <c r="AM473" s="11" t="s">
        <v>404</v>
      </c>
      <c r="AN473" s="11" t="s">
        <v>58</v>
      </c>
      <c r="AO473" s="11" t="s">
        <v>59</v>
      </c>
      <c r="AP473" s="11" t="s">
        <v>207</v>
      </c>
      <c r="AQ473" s="11" t="s">
        <v>345</v>
      </c>
    </row>
    <row r="474" customFormat="false" ht="13.8" hidden="false" customHeight="false" outlineLevel="0" collapsed="false">
      <c r="A474" s="11" t="s">
        <v>341</v>
      </c>
      <c r="B474" s="1" t="n">
        <v>52</v>
      </c>
      <c r="C474" s="11" t="s">
        <v>342</v>
      </c>
      <c r="D474" s="11" t="n">
        <v>2013</v>
      </c>
      <c r="E474" s="11" t="s">
        <v>343</v>
      </c>
      <c r="F474" s="11" t="s">
        <v>347</v>
      </c>
      <c r="G474" s="1" t="n">
        <v>9.5</v>
      </c>
      <c r="H474" s="1" t="n">
        <v>1194</v>
      </c>
      <c r="I474" s="11" t="n">
        <f aca="false">(G474+10) / (H474/1000)</f>
        <v>16.3316582914573</v>
      </c>
      <c r="J474" s="11" t="n">
        <v>5.5</v>
      </c>
      <c r="K474" s="11" t="s">
        <v>102</v>
      </c>
      <c r="L474" s="11" t="s">
        <v>89</v>
      </c>
      <c r="M474" s="11" t="s">
        <v>344</v>
      </c>
      <c r="N474" s="11" t="s">
        <v>77</v>
      </c>
      <c r="O474" s="11" t="s">
        <v>77</v>
      </c>
      <c r="P474" s="11" t="s">
        <v>483</v>
      </c>
      <c r="Q474" s="11" t="s">
        <v>78</v>
      </c>
      <c r="R474" s="11" t="n">
        <v>0.7</v>
      </c>
      <c r="S474" s="11" t="str">
        <f aca="false">IF(R474&gt;=2,"&gt; 2","&lt; 2")</f>
        <v>&lt; 2</v>
      </c>
      <c r="T474" s="16" t="n">
        <v>39661</v>
      </c>
      <c r="U474" s="29" t="n">
        <v>2.5</v>
      </c>
      <c r="V474" s="11" t="s">
        <v>106</v>
      </c>
      <c r="W474" s="11" t="n">
        <f aca="false">R474 *U474</f>
        <v>1.75</v>
      </c>
      <c r="X474" s="13" t="n">
        <v>400</v>
      </c>
      <c r="Y474" s="13" t="n">
        <v>176</v>
      </c>
      <c r="Z474" s="13" t="n">
        <f aca="false">Y474*SQRT(AA474)</f>
        <v>304.840942132122</v>
      </c>
      <c r="AA474" s="11" t="n">
        <v>3</v>
      </c>
      <c r="AB474" s="13" t="n">
        <v>122</v>
      </c>
      <c r="AC474" s="13" t="n">
        <v>60</v>
      </c>
      <c r="AD474" s="13" t="n">
        <f aca="false">AC474*SQRT(AE474)</f>
        <v>103.923048454133</v>
      </c>
      <c r="AE474" s="11" t="n">
        <v>3</v>
      </c>
      <c r="AF474" s="11" t="n">
        <f aca="false">LN(AB474/X474)</f>
        <v>-1.18744350237473</v>
      </c>
      <c r="AG474" s="11" t="n">
        <f aca="false">((AD474)^2/((AB474)^2 * AE474)) + ((Z474)^2/((X474)^2 * AA474))</f>
        <v>0.435470464928783</v>
      </c>
      <c r="AH474" s="11" t="n">
        <f aca="false">1/AG474</f>
        <v>2.2963669882033</v>
      </c>
      <c r="AI474" s="11" t="n">
        <f aca="false">AH474/36</f>
        <v>0.0637879718945361</v>
      </c>
      <c r="AJ474" s="11" t="n">
        <f aca="false">AI474*AF474</f>
        <v>-0.0757446127558288</v>
      </c>
      <c r="AK474" s="11" t="s">
        <v>535</v>
      </c>
      <c r="AL474" s="11" t="s">
        <v>537</v>
      </c>
      <c r="AM474" s="11" t="s">
        <v>404</v>
      </c>
      <c r="AN474" s="11" t="s">
        <v>58</v>
      </c>
      <c r="AO474" s="11" t="s">
        <v>59</v>
      </c>
      <c r="AP474" s="11" t="s">
        <v>207</v>
      </c>
      <c r="AQ474" s="11" t="s">
        <v>345</v>
      </c>
    </row>
    <row r="475" customFormat="false" ht="13.8" hidden="false" customHeight="false" outlineLevel="0" collapsed="false">
      <c r="A475" s="11" t="s">
        <v>341</v>
      </c>
      <c r="B475" s="1" t="n">
        <v>52</v>
      </c>
      <c r="C475" s="11" t="s">
        <v>342</v>
      </c>
      <c r="D475" s="11" t="n">
        <v>2013</v>
      </c>
      <c r="E475" s="11" t="s">
        <v>343</v>
      </c>
      <c r="F475" s="11" t="s">
        <v>348</v>
      </c>
      <c r="G475" s="1" t="n">
        <v>9.5</v>
      </c>
      <c r="H475" s="1" t="n">
        <v>1194</v>
      </c>
      <c r="I475" s="11" t="n">
        <f aca="false">(G475+10) / (H475/1000)</f>
        <v>16.3316582914573</v>
      </c>
      <c r="J475" s="11" t="n">
        <v>5.5</v>
      </c>
      <c r="K475" s="11" t="s">
        <v>102</v>
      </c>
      <c r="L475" s="11" t="s">
        <v>89</v>
      </c>
      <c r="M475" s="11" t="s">
        <v>344</v>
      </c>
      <c r="N475" s="11" t="s">
        <v>77</v>
      </c>
      <c r="O475" s="11" t="s">
        <v>50</v>
      </c>
      <c r="P475" s="11" t="s">
        <v>483</v>
      </c>
      <c r="Q475" s="11" t="s">
        <v>78</v>
      </c>
      <c r="R475" s="11" t="n">
        <v>2.05</v>
      </c>
      <c r="S475" s="11" t="str">
        <f aca="false">IF(R475&gt;=2,"&gt; 2","&lt; 2")</f>
        <v>&gt; 2</v>
      </c>
      <c r="T475" s="16" t="n">
        <v>39661</v>
      </c>
      <c r="U475" s="29" t="n">
        <v>2.5</v>
      </c>
      <c r="V475" s="11" t="s">
        <v>106</v>
      </c>
      <c r="W475" s="11" t="n">
        <f aca="false">R475 *U475</f>
        <v>5.125</v>
      </c>
      <c r="X475" s="13" t="n">
        <v>235</v>
      </c>
      <c r="Y475" s="13" t="n">
        <v>60</v>
      </c>
      <c r="Z475" s="13" t="n">
        <f aca="false">Y475*SQRT(AA475)</f>
        <v>103.923048454133</v>
      </c>
      <c r="AA475" s="11" t="n">
        <v>3</v>
      </c>
      <c r="AB475" s="13" t="n">
        <v>169</v>
      </c>
      <c r="AC475" s="13" t="n">
        <v>76</v>
      </c>
      <c r="AD475" s="13" t="n">
        <f aca="false">AC475*SQRT(AE475)</f>
        <v>131.635861375235</v>
      </c>
      <c r="AE475" s="11" t="n">
        <v>3</v>
      </c>
      <c r="AF475" s="11" t="n">
        <f aca="false">LN(AB475/X475)</f>
        <v>-0.329686799221085</v>
      </c>
      <c r="AG475" s="11" t="n">
        <f aca="false">((AD475)^2/((AB475)^2 * AE475)) + ((Z475)^2/((X475)^2 * AA475))</f>
        <v>0.26742168315609</v>
      </c>
      <c r="AH475" s="11" t="n">
        <f aca="false">1/AG475</f>
        <v>3.73941255697024</v>
      </c>
      <c r="AI475" s="11" t="n">
        <f aca="false">AH475/36</f>
        <v>0.103872571026951</v>
      </c>
      <c r="AJ475" s="11" t="n">
        <f aca="false">AI475*AF475</f>
        <v>-0.0342454154687403</v>
      </c>
      <c r="AK475" s="11" t="s">
        <v>535</v>
      </c>
      <c r="AL475" s="11" t="s">
        <v>537</v>
      </c>
      <c r="AM475" s="11" t="s">
        <v>404</v>
      </c>
      <c r="AN475" s="11" t="s">
        <v>58</v>
      </c>
      <c r="AO475" s="11" t="s">
        <v>59</v>
      </c>
      <c r="AP475" s="11" t="s">
        <v>207</v>
      </c>
      <c r="AQ475" s="11" t="s">
        <v>345</v>
      </c>
    </row>
    <row r="476" customFormat="false" ht="13.8" hidden="false" customHeight="false" outlineLevel="0" collapsed="false">
      <c r="A476" s="11" t="s">
        <v>341</v>
      </c>
      <c r="B476" s="1" t="n">
        <v>52</v>
      </c>
      <c r="C476" s="11" t="s">
        <v>342</v>
      </c>
      <c r="D476" s="11" t="n">
        <v>2013</v>
      </c>
      <c r="E476" s="11" t="s">
        <v>343</v>
      </c>
      <c r="F476" s="11" t="s">
        <v>349</v>
      </c>
      <c r="G476" s="1" t="n">
        <v>9.5</v>
      </c>
      <c r="H476" s="1" t="n">
        <v>1194</v>
      </c>
      <c r="I476" s="11" t="n">
        <f aca="false">(G476+10) / (H476/1000)</f>
        <v>16.3316582914573</v>
      </c>
      <c r="J476" s="11" t="n">
        <v>5.5</v>
      </c>
      <c r="K476" s="11" t="s">
        <v>102</v>
      </c>
      <c r="L476" s="11" t="s">
        <v>89</v>
      </c>
      <c r="M476" s="11" t="s">
        <v>344</v>
      </c>
      <c r="N476" s="11" t="s">
        <v>77</v>
      </c>
      <c r="O476" s="11" t="s">
        <v>77</v>
      </c>
      <c r="P476" s="11" t="s">
        <v>483</v>
      </c>
      <c r="Q476" s="11" t="s">
        <v>78</v>
      </c>
      <c r="R476" s="11" t="n">
        <v>2.05</v>
      </c>
      <c r="S476" s="11" t="str">
        <f aca="false">IF(R476&gt;=2,"&gt; 2","&lt; 2")</f>
        <v>&gt; 2</v>
      </c>
      <c r="T476" s="16" t="n">
        <v>39661</v>
      </c>
      <c r="U476" s="29" t="n">
        <v>2.5</v>
      </c>
      <c r="V476" s="11" t="s">
        <v>106</v>
      </c>
      <c r="W476" s="11" t="n">
        <f aca="false">R476 *U476</f>
        <v>5.125</v>
      </c>
      <c r="X476" s="13" t="n">
        <v>400</v>
      </c>
      <c r="Y476" s="13" t="n">
        <v>176</v>
      </c>
      <c r="Z476" s="13" t="n">
        <f aca="false">Y476*SQRT(AA476)</f>
        <v>304.840942132122</v>
      </c>
      <c r="AA476" s="11" t="n">
        <v>3</v>
      </c>
      <c r="AB476" s="13" t="n">
        <v>250</v>
      </c>
      <c r="AC476" s="13" t="n">
        <v>108</v>
      </c>
      <c r="AD476" s="13" t="n">
        <f aca="false">AC476*SQRT(AE476)</f>
        <v>187.061487217439</v>
      </c>
      <c r="AE476" s="11" t="n">
        <v>3</v>
      </c>
      <c r="AF476" s="11" t="n">
        <f aca="false">LN(AB476/X476)</f>
        <v>-0.470003629245736</v>
      </c>
      <c r="AG476" s="11" t="n">
        <f aca="false">((AD476)^2/((AB476)^2 * AE476)) + ((Z476)^2/((X476)^2 * AA476))</f>
        <v>0.380224</v>
      </c>
      <c r="AH476" s="11" t="n">
        <f aca="false">1/AG476</f>
        <v>2.63002861471133</v>
      </c>
      <c r="AI476" s="11" t="n">
        <f aca="false">AH476/36</f>
        <v>0.073056350408648</v>
      </c>
      <c r="AJ476" s="11" t="n">
        <f aca="false">AI476*AF476</f>
        <v>-0.0343367498315128</v>
      </c>
      <c r="AK476" s="11" t="s">
        <v>535</v>
      </c>
      <c r="AL476" s="11" t="s">
        <v>537</v>
      </c>
      <c r="AM476" s="11" t="s">
        <v>404</v>
      </c>
      <c r="AN476" s="11" t="s">
        <v>58</v>
      </c>
      <c r="AO476" s="11" t="s">
        <v>59</v>
      </c>
      <c r="AP476" s="11" t="s">
        <v>207</v>
      </c>
      <c r="AQ476" s="11" t="s">
        <v>345</v>
      </c>
    </row>
    <row r="477" customFormat="false" ht="13.8" hidden="false" customHeight="false" outlineLevel="0" collapsed="false">
      <c r="A477" s="11" t="s">
        <v>341</v>
      </c>
      <c r="B477" s="1" t="n">
        <v>52</v>
      </c>
      <c r="C477" s="11" t="s">
        <v>342</v>
      </c>
      <c r="D477" s="11" t="n">
        <v>2013</v>
      </c>
      <c r="E477" s="11" t="s">
        <v>343</v>
      </c>
      <c r="F477" s="11" t="s">
        <v>350</v>
      </c>
      <c r="G477" s="1" t="n">
        <v>9.5</v>
      </c>
      <c r="H477" s="1" t="n">
        <v>1194</v>
      </c>
      <c r="I477" s="11" t="n">
        <f aca="false">(G477+10) / (H477/1000)</f>
        <v>16.3316582914573</v>
      </c>
      <c r="J477" s="11" t="n">
        <v>5.5</v>
      </c>
      <c r="K477" s="11" t="s">
        <v>102</v>
      </c>
      <c r="L477" s="11" t="s">
        <v>89</v>
      </c>
      <c r="M477" s="11" t="s">
        <v>344</v>
      </c>
      <c r="N477" s="11" t="s">
        <v>77</v>
      </c>
      <c r="O477" s="11" t="s">
        <v>50</v>
      </c>
      <c r="P477" s="11" t="s">
        <v>483</v>
      </c>
      <c r="Q477" s="11" t="s">
        <v>78</v>
      </c>
      <c r="R477" s="11" t="n">
        <v>2.7</v>
      </c>
      <c r="S477" s="11" t="str">
        <f aca="false">IF(R477&gt;=2,"&gt; 2","&lt; 2")</f>
        <v>&gt; 2</v>
      </c>
      <c r="T477" s="16" t="n">
        <v>39661</v>
      </c>
      <c r="U477" s="29" t="n">
        <v>2.5</v>
      </c>
      <c r="V477" s="11" t="s">
        <v>106</v>
      </c>
      <c r="W477" s="11" t="n">
        <f aca="false">R477 *U477</f>
        <v>6.75</v>
      </c>
      <c r="X477" s="13" t="n">
        <v>235</v>
      </c>
      <c r="Y477" s="13" t="n">
        <v>60</v>
      </c>
      <c r="Z477" s="13" t="n">
        <f aca="false">Y477*SQRT(AA477)</f>
        <v>103.923048454133</v>
      </c>
      <c r="AA477" s="11" t="n">
        <v>3</v>
      </c>
      <c r="AB477" s="13" t="n">
        <v>198</v>
      </c>
      <c r="AC477" s="13" t="n">
        <v>54</v>
      </c>
      <c r="AD477" s="13" t="n">
        <f aca="false">AC477*SQRT(AE477)</f>
        <v>93.5307436087194</v>
      </c>
      <c r="AE477" s="11" t="n">
        <v>3</v>
      </c>
      <c r="AF477" s="11" t="n">
        <f aca="false">LN(AB477/X477)</f>
        <v>-0.171318483449624</v>
      </c>
      <c r="AG477" s="11" t="n">
        <f aca="false">((AD477)^2/((AB477)^2 * AE477)) + ((Z477)^2/((X477)^2 * AA477))</f>
        <v>0.139568033102746</v>
      </c>
      <c r="AH477" s="11" t="n">
        <f aca="false">1/AG477</f>
        <v>7.16496448197295</v>
      </c>
      <c r="AI477" s="11" t="n">
        <f aca="false">AH477/36</f>
        <v>0.199026791165915</v>
      </c>
      <c r="AJ477" s="11" t="n">
        <f aca="false">AI477*AF477</f>
        <v>-0.0340969680283896</v>
      </c>
      <c r="AK477" s="11" t="s">
        <v>535</v>
      </c>
      <c r="AL477" s="11" t="s">
        <v>537</v>
      </c>
      <c r="AM477" s="11" t="s">
        <v>404</v>
      </c>
      <c r="AN477" s="11" t="s">
        <v>58</v>
      </c>
      <c r="AO477" s="11" t="s">
        <v>59</v>
      </c>
      <c r="AP477" s="11" t="s">
        <v>207</v>
      </c>
      <c r="AQ477" s="11" t="s">
        <v>345</v>
      </c>
    </row>
    <row r="478" customFormat="false" ht="13.8" hidden="false" customHeight="false" outlineLevel="0" collapsed="false">
      <c r="A478" s="11" t="s">
        <v>341</v>
      </c>
      <c r="B478" s="1" t="n">
        <v>52</v>
      </c>
      <c r="C478" s="11" t="s">
        <v>342</v>
      </c>
      <c r="D478" s="11" t="n">
        <v>2013</v>
      </c>
      <c r="E478" s="11" t="s">
        <v>343</v>
      </c>
      <c r="F478" s="11" t="s">
        <v>351</v>
      </c>
      <c r="G478" s="1" t="n">
        <v>9.5</v>
      </c>
      <c r="H478" s="1" t="n">
        <v>1194</v>
      </c>
      <c r="I478" s="11" t="n">
        <f aca="false">(G478+10) / (H478/1000)</f>
        <v>16.3316582914573</v>
      </c>
      <c r="J478" s="11" t="n">
        <v>5.5</v>
      </c>
      <c r="K478" s="11" t="s">
        <v>102</v>
      </c>
      <c r="L478" s="11" t="s">
        <v>89</v>
      </c>
      <c r="M478" s="11" t="s">
        <v>344</v>
      </c>
      <c r="N478" s="11" t="s">
        <v>77</v>
      </c>
      <c r="O478" s="11" t="s">
        <v>77</v>
      </c>
      <c r="P478" s="11" t="s">
        <v>483</v>
      </c>
      <c r="Q478" s="11" t="s">
        <v>78</v>
      </c>
      <c r="R478" s="11" t="n">
        <v>2.7</v>
      </c>
      <c r="S478" s="11" t="str">
        <f aca="false">IF(R478&gt;=2,"&gt; 2","&lt; 2")</f>
        <v>&gt; 2</v>
      </c>
      <c r="T478" s="16" t="n">
        <v>39661</v>
      </c>
      <c r="U478" s="29" t="n">
        <v>2.5</v>
      </c>
      <c r="V478" s="11" t="s">
        <v>106</v>
      </c>
      <c r="W478" s="11" t="n">
        <f aca="false">R478 *U478</f>
        <v>6.75</v>
      </c>
      <c r="X478" s="13" t="n">
        <v>400</v>
      </c>
      <c r="Y478" s="13" t="n">
        <v>176</v>
      </c>
      <c r="Z478" s="13" t="n">
        <f aca="false">Y478*SQRT(AA478)</f>
        <v>304.840942132122</v>
      </c>
      <c r="AA478" s="11" t="n">
        <v>3</v>
      </c>
      <c r="AB478" s="13" t="n">
        <v>1031</v>
      </c>
      <c r="AC478" s="13" t="n">
        <v>933</v>
      </c>
      <c r="AD478" s="13" t="n">
        <f aca="false">AC478*SQRT(AE478)</f>
        <v>1616.00340346176</v>
      </c>
      <c r="AE478" s="11" t="n">
        <v>3</v>
      </c>
      <c r="AF478" s="11" t="n">
        <f aca="false">LN(AB478/X478)</f>
        <v>0.946819936908978</v>
      </c>
      <c r="AG478" s="11" t="n">
        <f aca="false">((AD478)^2/((AB478)^2 * AE478)) + ((Z478)^2/((X478)^2 * AA478))</f>
        <v>1.0125284461048</v>
      </c>
      <c r="AH478" s="11" t="n">
        <f aca="false">1/AG478</f>
        <v>0.987626573699735</v>
      </c>
      <c r="AI478" s="11" t="n">
        <f aca="false">AH478/36</f>
        <v>0.0274340714916593</v>
      </c>
      <c r="AJ478" s="11" t="n">
        <f aca="false">AI478*AF478</f>
        <v>0.0259751258388893</v>
      </c>
      <c r="AK478" s="11" t="s">
        <v>535</v>
      </c>
      <c r="AL478" s="11" t="s">
        <v>537</v>
      </c>
      <c r="AM478" s="11" t="s">
        <v>404</v>
      </c>
      <c r="AN478" s="11" t="s">
        <v>58</v>
      </c>
      <c r="AO478" s="11" t="s">
        <v>59</v>
      </c>
      <c r="AP478" s="11" t="s">
        <v>207</v>
      </c>
      <c r="AQ478" s="11" t="s">
        <v>345</v>
      </c>
    </row>
    <row r="479" customFormat="false" ht="13.8" hidden="false" customHeight="false" outlineLevel="0" collapsed="false">
      <c r="A479" s="11" t="s">
        <v>341</v>
      </c>
      <c r="B479" s="1" t="n">
        <v>52</v>
      </c>
      <c r="C479" s="11" t="s">
        <v>342</v>
      </c>
      <c r="D479" s="11" t="n">
        <v>2013</v>
      </c>
      <c r="E479" s="11" t="s">
        <v>343</v>
      </c>
      <c r="F479" s="11" t="s">
        <v>324</v>
      </c>
      <c r="G479" s="1" t="n">
        <v>9.5</v>
      </c>
      <c r="H479" s="1" t="n">
        <v>1194</v>
      </c>
      <c r="I479" s="11" t="n">
        <f aca="false">(G479+10) / (H479/1000)</f>
        <v>16.3316582914573</v>
      </c>
      <c r="J479" s="11" t="n">
        <v>5.5</v>
      </c>
      <c r="K479" s="11" t="s">
        <v>102</v>
      </c>
      <c r="L479" s="11" t="s">
        <v>89</v>
      </c>
      <c r="M479" s="11" t="s">
        <v>344</v>
      </c>
      <c r="N479" s="11" t="s">
        <v>77</v>
      </c>
      <c r="O479" s="11" t="s">
        <v>77</v>
      </c>
      <c r="P479" s="11" t="s">
        <v>483</v>
      </c>
      <c r="Q479" s="11" t="s">
        <v>78</v>
      </c>
      <c r="R479" s="11" t="n">
        <v>0.7</v>
      </c>
      <c r="S479" s="11" t="str">
        <f aca="false">IF(R479&gt;=2,"&gt; 2","&lt; 2")</f>
        <v>&lt; 2</v>
      </c>
      <c r="T479" s="16" t="n">
        <v>39814</v>
      </c>
      <c r="U479" s="29" t="n">
        <v>2.5</v>
      </c>
      <c r="V479" s="11" t="s">
        <v>106</v>
      </c>
      <c r="W479" s="11" t="n">
        <f aca="false">R479 *U479</f>
        <v>1.75</v>
      </c>
      <c r="X479" s="13" t="n">
        <v>820</v>
      </c>
      <c r="Y479" s="13" t="n">
        <v>221</v>
      </c>
      <c r="Z479" s="13" t="n">
        <f aca="false">Y479*SQRT(AA479)</f>
        <v>382.783228472722</v>
      </c>
      <c r="AA479" s="11" t="n">
        <v>3</v>
      </c>
      <c r="AB479" s="13" t="n">
        <v>501</v>
      </c>
      <c r="AC479" s="13" t="n">
        <v>143</v>
      </c>
      <c r="AD479" s="13" t="n">
        <f aca="false">AC479*SQRT(AE479)</f>
        <v>247.683265482349</v>
      </c>
      <c r="AE479" s="11" t="n">
        <v>3</v>
      </c>
      <c r="AF479" s="11" t="n">
        <f aca="false">LN(AB479/X479)</f>
        <v>-0.492698239173434</v>
      </c>
      <c r="AG479" s="11" t="n">
        <f aca="false">((AD479)^2/((AB479)^2 * AE479)) + ((Z479)^2/((X479)^2 * AA479))</f>
        <v>0.154106618260509</v>
      </c>
      <c r="AH479" s="11" t="n">
        <f aca="false">1/AG479</f>
        <v>6.48901397803405</v>
      </c>
      <c r="AI479" s="11" t="n">
        <f aca="false">AH479/36</f>
        <v>0.180250388278724</v>
      </c>
      <c r="AJ479" s="11" t="n">
        <f aca="false">AI479*AF479</f>
        <v>-0.0888090489152551</v>
      </c>
      <c r="AK479" s="11" t="s">
        <v>535</v>
      </c>
      <c r="AL479" s="11" t="s">
        <v>537</v>
      </c>
      <c r="AM479" s="11" t="s">
        <v>404</v>
      </c>
      <c r="AN479" s="11" t="s">
        <v>58</v>
      </c>
      <c r="AO479" s="11" t="s">
        <v>59</v>
      </c>
      <c r="AP479" s="11" t="s">
        <v>207</v>
      </c>
      <c r="AQ479" s="11" t="s">
        <v>345</v>
      </c>
    </row>
    <row r="480" customFormat="false" ht="13.8" hidden="false" customHeight="false" outlineLevel="0" collapsed="false">
      <c r="A480" s="11" t="s">
        <v>341</v>
      </c>
      <c r="B480" s="1" t="n">
        <v>52</v>
      </c>
      <c r="C480" s="11" t="s">
        <v>342</v>
      </c>
      <c r="D480" s="11" t="n">
        <v>2013</v>
      </c>
      <c r="E480" s="11" t="s">
        <v>343</v>
      </c>
      <c r="F480" s="11" t="s">
        <v>328</v>
      </c>
      <c r="G480" s="1" t="n">
        <v>9.5</v>
      </c>
      <c r="H480" s="1" t="n">
        <v>1194</v>
      </c>
      <c r="I480" s="11" t="n">
        <f aca="false">(G480+10) / (H480/1000)</f>
        <v>16.3316582914573</v>
      </c>
      <c r="J480" s="11" t="n">
        <v>5.5</v>
      </c>
      <c r="K480" s="11" t="s">
        <v>102</v>
      </c>
      <c r="L480" s="11" t="s">
        <v>89</v>
      </c>
      <c r="M480" s="11" t="s">
        <v>344</v>
      </c>
      <c r="N480" s="11" t="s">
        <v>77</v>
      </c>
      <c r="O480" s="11" t="s">
        <v>77</v>
      </c>
      <c r="P480" s="11" t="s">
        <v>483</v>
      </c>
      <c r="Q480" s="11" t="s">
        <v>78</v>
      </c>
      <c r="R480" s="11" t="n">
        <v>2.05</v>
      </c>
      <c r="S480" s="11" t="str">
        <f aca="false">IF(R480&gt;=2,"&gt; 2","&lt; 2")</f>
        <v>&gt; 2</v>
      </c>
      <c r="T480" s="16" t="n">
        <v>39814</v>
      </c>
      <c r="U480" s="29" t="n">
        <v>2.5</v>
      </c>
      <c r="V480" s="11" t="s">
        <v>106</v>
      </c>
      <c r="W480" s="11" t="n">
        <f aca="false">R480 *U480</f>
        <v>5.125</v>
      </c>
      <c r="X480" s="13" t="n">
        <v>820</v>
      </c>
      <c r="Y480" s="13" t="n">
        <v>221</v>
      </c>
      <c r="Z480" s="13" t="n">
        <f aca="false">Y480*SQRT(AA480)</f>
        <v>382.783228472722</v>
      </c>
      <c r="AA480" s="11" t="n">
        <v>3</v>
      </c>
      <c r="AB480" s="13" t="n">
        <v>800</v>
      </c>
      <c r="AC480" s="13" t="n">
        <v>204</v>
      </c>
      <c r="AD480" s="13" t="n">
        <f aca="false">AC480*SQRT(AE480)</f>
        <v>353.338364744051</v>
      </c>
      <c r="AE480" s="11" t="n">
        <v>3</v>
      </c>
      <c r="AF480" s="11" t="n">
        <f aca="false">LN(AB480/X480)</f>
        <v>-0.0246926125903715</v>
      </c>
      <c r="AG480" s="11" t="n">
        <f aca="false">((AD480)^2/((AB480)^2 * AE480)) + ((Z480)^2/((X480)^2 * AA480))</f>
        <v>0.137661823319453</v>
      </c>
      <c r="AH480" s="11" t="n">
        <f aca="false">1/AG480</f>
        <v>7.26417808428584</v>
      </c>
      <c r="AI480" s="11" t="n">
        <f aca="false">AH480/36</f>
        <v>0.201782724563496</v>
      </c>
      <c r="AJ480" s="11" t="n">
        <f aca="false">AI480*AF480</f>
        <v>-0.00498254264507605</v>
      </c>
      <c r="AK480" s="11" t="s">
        <v>535</v>
      </c>
      <c r="AL480" s="11" t="s">
        <v>537</v>
      </c>
      <c r="AM480" s="11" t="s">
        <v>404</v>
      </c>
      <c r="AN480" s="11" t="s">
        <v>58</v>
      </c>
      <c r="AO480" s="11" t="s">
        <v>59</v>
      </c>
      <c r="AP480" s="11" t="s">
        <v>207</v>
      </c>
      <c r="AQ480" s="11" t="s">
        <v>345</v>
      </c>
    </row>
    <row r="481" customFormat="false" ht="13.8" hidden="false" customHeight="false" outlineLevel="0" collapsed="false">
      <c r="A481" s="11" t="s">
        <v>341</v>
      </c>
      <c r="B481" s="1" t="n">
        <v>52</v>
      </c>
      <c r="C481" s="11" t="s">
        <v>342</v>
      </c>
      <c r="D481" s="11" t="n">
        <v>2013</v>
      </c>
      <c r="E481" s="11" t="s">
        <v>343</v>
      </c>
      <c r="F481" s="11" t="s">
        <v>329</v>
      </c>
      <c r="G481" s="1" t="n">
        <v>9.5</v>
      </c>
      <c r="H481" s="1" t="n">
        <v>1194</v>
      </c>
      <c r="I481" s="11" t="n">
        <f aca="false">(G481+10) / (H481/1000)</f>
        <v>16.3316582914573</v>
      </c>
      <c r="J481" s="11" t="n">
        <v>5.5</v>
      </c>
      <c r="K481" s="11" t="s">
        <v>102</v>
      </c>
      <c r="L481" s="11" t="s">
        <v>89</v>
      </c>
      <c r="M481" s="11" t="s">
        <v>344</v>
      </c>
      <c r="N481" s="11" t="s">
        <v>77</v>
      </c>
      <c r="O481" s="11" t="s">
        <v>77</v>
      </c>
      <c r="P481" s="11" t="s">
        <v>483</v>
      </c>
      <c r="Q481" s="11" t="s">
        <v>78</v>
      </c>
      <c r="R481" s="11" t="n">
        <v>2.7</v>
      </c>
      <c r="S481" s="11" t="str">
        <f aca="false">IF(R481&gt;=2,"&gt; 2","&lt; 2")</f>
        <v>&gt; 2</v>
      </c>
      <c r="T481" s="16" t="n">
        <v>39814</v>
      </c>
      <c r="U481" s="29" t="n">
        <v>2.5</v>
      </c>
      <c r="V481" s="11" t="s">
        <v>106</v>
      </c>
      <c r="W481" s="11" t="n">
        <f aca="false">R481 *U481</f>
        <v>6.75</v>
      </c>
      <c r="X481" s="13" t="n">
        <v>820</v>
      </c>
      <c r="Y481" s="13" t="n">
        <v>221</v>
      </c>
      <c r="Z481" s="13" t="n">
        <f aca="false">Y481*SQRT(AA481)</f>
        <v>382.783228472722</v>
      </c>
      <c r="AA481" s="11" t="n">
        <v>3</v>
      </c>
      <c r="AB481" s="13" t="n">
        <v>687</v>
      </c>
      <c r="AC481" s="13" t="n">
        <v>315</v>
      </c>
      <c r="AD481" s="13" t="n">
        <f aca="false">AC481*SQRT(AE481)</f>
        <v>545.596004384196</v>
      </c>
      <c r="AE481" s="11" t="n">
        <v>3</v>
      </c>
      <c r="AF481" s="11" t="n">
        <f aca="false">LN(AB481/X481)</f>
        <v>-0.176970048035949</v>
      </c>
      <c r="AG481" s="11" t="n">
        <f aca="false">((AD481)^2/((AB481)^2 * AE481)) + ((Z481)^2/((X481)^2 * AA481))</f>
        <v>0.282873088836891</v>
      </c>
      <c r="AH481" s="11" t="n">
        <f aca="false">1/AG481</f>
        <v>3.53515424217896</v>
      </c>
      <c r="AI481" s="11" t="n">
        <f aca="false">AH481/36</f>
        <v>0.0981987289494155</v>
      </c>
      <c r="AJ481" s="11" t="n">
        <f aca="false">AI481*AF481</f>
        <v>-0.0173782337792472</v>
      </c>
      <c r="AK481" s="11" t="s">
        <v>535</v>
      </c>
      <c r="AL481" s="11" t="s">
        <v>537</v>
      </c>
      <c r="AM481" s="11" t="s">
        <v>404</v>
      </c>
      <c r="AN481" s="11" t="s">
        <v>58</v>
      </c>
      <c r="AO481" s="11" t="s">
        <v>59</v>
      </c>
      <c r="AP481" s="11" t="s">
        <v>207</v>
      </c>
      <c r="AQ481" s="11" t="s">
        <v>345</v>
      </c>
    </row>
    <row r="482" customFormat="false" ht="13.8" hidden="false" customHeight="false" outlineLevel="0" collapsed="false">
      <c r="A482" s="11" t="s">
        <v>341</v>
      </c>
      <c r="B482" s="1" t="n">
        <v>52</v>
      </c>
      <c r="C482" s="11" t="s">
        <v>342</v>
      </c>
      <c r="D482" s="11" t="n">
        <v>2013</v>
      </c>
      <c r="E482" s="11" t="s">
        <v>343</v>
      </c>
      <c r="F482" s="11" t="s">
        <v>346</v>
      </c>
      <c r="G482" s="1" t="n">
        <v>9.5</v>
      </c>
      <c r="H482" s="1" t="n">
        <v>1194</v>
      </c>
      <c r="I482" s="11" t="n">
        <f aca="false">(G482+10) / (H482/1000)</f>
        <v>16.3316582914573</v>
      </c>
      <c r="J482" s="11" t="n">
        <v>5.5</v>
      </c>
      <c r="K482" s="11" t="s">
        <v>102</v>
      </c>
      <c r="L482" s="11" t="s">
        <v>89</v>
      </c>
      <c r="M482" s="11" t="s">
        <v>344</v>
      </c>
      <c r="N482" s="11" t="s">
        <v>77</v>
      </c>
      <c r="O482" s="11" t="s">
        <v>50</v>
      </c>
      <c r="P482" s="11" t="s">
        <v>483</v>
      </c>
      <c r="Q482" s="11" t="s">
        <v>78</v>
      </c>
      <c r="R482" s="11" t="n">
        <v>0.7</v>
      </c>
      <c r="S482" s="11" t="str">
        <f aca="false">IF(R482&gt;=2,"&gt; 2","&lt; 2")</f>
        <v>&lt; 2</v>
      </c>
      <c r="T482" s="16" t="n">
        <v>39814</v>
      </c>
      <c r="U482" s="29" t="n">
        <v>2.5</v>
      </c>
      <c r="V482" s="11" t="s">
        <v>106</v>
      </c>
      <c r="W482" s="11" t="n">
        <f aca="false">R482 *U482</f>
        <v>1.75</v>
      </c>
      <c r="X482" s="13" t="n">
        <v>1067</v>
      </c>
      <c r="Y482" s="13" t="n">
        <v>302</v>
      </c>
      <c r="Z482" s="13" t="n">
        <f aca="false">Y482*SQRT(AA482)</f>
        <v>523.079343885801</v>
      </c>
      <c r="AA482" s="11" t="n">
        <v>3</v>
      </c>
      <c r="AB482" s="13" t="n">
        <v>506</v>
      </c>
      <c r="AC482" s="13" t="n">
        <v>54</v>
      </c>
      <c r="AD482" s="13" t="n">
        <f aca="false">AC482*SQRT(AE482)</f>
        <v>93.5307436087194</v>
      </c>
      <c r="AE482" s="11" t="n">
        <v>3</v>
      </c>
      <c r="AF482" s="11" t="n">
        <f aca="false">LN(AB482/X482)</f>
        <v>-0.746069582014288</v>
      </c>
      <c r="AG482" s="11" t="n">
        <f aca="false">((AD482)^2/((AB482)^2 * AE482)) + ((Z482)^2/((X482)^2 * AA482))</f>
        <v>0.0914987126645912</v>
      </c>
      <c r="AH482" s="11" t="n">
        <f aca="false">1/AG482</f>
        <v>10.9291155129769</v>
      </c>
      <c r="AI482" s="11" t="n">
        <f aca="false">AH482/36</f>
        <v>0.303586542027136</v>
      </c>
      <c r="AJ482" s="11" t="n">
        <f aca="false">AI482*AF482</f>
        <v>-0.226496684515348</v>
      </c>
      <c r="AK482" s="11" t="s">
        <v>535</v>
      </c>
      <c r="AL482" s="11" t="s">
        <v>537</v>
      </c>
      <c r="AM482" s="11" t="s">
        <v>404</v>
      </c>
      <c r="AN482" s="11" t="s">
        <v>58</v>
      </c>
      <c r="AO482" s="11" t="s">
        <v>59</v>
      </c>
      <c r="AP482" s="11" t="s">
        <v>207</v>
      </c>
      <c r="AQ482" s="11" t="s">
        <v>345</v>
      </c>
    </row>
    <row r="483" customFormat="false" ht="13.8" hidden="false" customHeight="false" outlineLevel="0" collapsed="false">
      <c r="A483" s="11" t="s">
        <v>341</v>
      </c>
      <c r="B483" s="1" t="n">
        <v>52</v>
      </c>
      <c r="C483" s="11" t="s">
        <v>342</v>
      </c>
      <c r="D483" s="11" t="n">
        <v>2013</v>
      </c>
      <c r="E483" s="11" t="s">
        <v>343</v>
      </c>
      <c r="F483" s="11" t="s">
        <v>347</v>
      </c>
      <c r="G483" s="1" t="n">
        <v>9.5</v>
      </c>
      <c r="H483" s="1" t="n">
        <v>1194</v>
      </c>
      <c r="I483" s="11" t="n">
        <f aca="false">(G483+10) / (H483/1000)</f>
        <v>16.3316582914573</v>
      </c>
      <c r="J483" s="11" t="n">
        <v>5.5</v>
      </c>
      <c r="K483" s="11" t="s">
        <v>102</v>
      </c>
      <c r="L483" s="11" t="s">
        <v>89</v>
      </c>
      <c r="M483" s="11" t="s">
        <v>344</v>
      </c>
      <c r="N483" s="11" t="s">
        <v>77</v>
      </c>
      <c r="O483" s="11" t="s">
        <v>77</v>
      </c>
      <c r="P483" s="11" t="s">
        <v>483</v>
      </c>
      <c r="Q483" s="11" t="s">
        <v>78</v>
      </c>
      <c r="R483" s="11" t="n">
        <v>0.7</v>
      </c>
      <c r="S483" s="11" t="str">
        <f aca="false">IF(R483&gt;=2,"&gt; 2","&lt; 2")</f>
        <v>&lt; 2</v>
      </c>
      <c r="T483" s="16" t="n">
        <v>39814</v>
      </c>
      <c r="U483" s="29" t="n">
        <v>2.5</v>
      </c>
      <c r="V483" s="11" t="s">
        <v>106</v>
      </c>
      <c r="W483" s="11" t="n">
        <f aca="false">R483 *U483</f>
        <v>1.75</v>
      </c>
      <c r="X483" s="13" t="n">
        <v>275</v>
      </c>
      <c r="Y483" s="13" t="n">
        <v>62</v>
      </c>
      <c r="Z483" s="13" t="n">
        <f aca="false">Y483*SQRT(AA483)</f>
        <v>107.38715006927</v>
      </c>
      <c r="AA483" s="11" t="n">
        <v>3</v>
      </c>
      <c r="AB483" s="13" t="n">
        <v>365</v>
      </c>
      <c r="AC483" s="13" t="n">
        <v>35</v>
      </c>
      <c r="AD483" s="13" t="n">
        <f aca="false">AC483*SQRT(AE483)</f>
        <v>60.6217782649107</v>
      </c>
      <c r="AE483" s="11" t="n">
        <v>3</v>
      </c>
      <c r="AF483" s="11" t="n">
        <f aca="false">LN(AB483/X483)</f>
        <v>0.28312625591592</v>
      </c>
      <c r="AG483" s="11" t="n">
        <f aca="false">((AD483)^2/((AB483)^2 * AE483)) + ((Z483)^2/((X483)^2 * AA483))</f>
        <v>0.0600247229799832</v>
      </c>
      <c r="AH483" s="11" t="n">
        <f aca="false">1/AG483</f>
        <v>16.6598020008102</v>
      </c>
      <c r="AI483" s="11" t="n">
        <f aca="false">AH483/36</f>
        <v>0.462772277800282</v>
      </c>
      <c r="AJ483" s="11" t="n">
        <f aca="false">AI483*AF483</f>
        <v>0.131022982355276</v>
      </c>
      <c r="AK483" s="11" t="s">
        <v>535</v>
      </c>
      <c r="AL483" s="11" t="s">
        <v>537</v>
      </c>
      <c r="AM483" s="11" t="s">
        <v>404</v>
      </c>
      <c r="AN483" s="11" t="s">
        <v>58</v>
      </c>
      <c r="AO483" s="11" t="s">
        <v>59</v>
      </c>
      <c r="AP483" s="11" t="s">
        <v>207</v>
      </c>
      <c r="AQ483" s="11" t="s">
        <v>345</v>
      </c>
    </row>
    <row r="484" customFormat="false" ht="13.8" hidden="false" customHeight="false" outlineLevel="0" collapsed="false">
      <c r="A484" s="11" t="s">
        <v>341</v>
      </c>
      <c r="B484" s="1" t="n">
        <v>52</v>
      </c>
      <c r="C484" s="11" t="s">
        <v>342</v>
      </c>
      <c r="D484" s="11" t="n">
        <v>2013</v>
      </c>
      <c r="E484" s="11" t="s">
        <v>343</v>
      </c>
      <c r="F484" s="11" t="s">
        <v>348</v>
      </c>
      <c r="G484" s="1" t="n">
        <v>9.5</v>
      </c>
      <c r="H484" s="1" t="n">
        <v>1194</v>
      </c>
      <c r="I484" s="11" t="n">
        <f aca="false">(G484+10) / (H484/1000)</f>
        <v>16.3316582914573</v>
      </c>
      <c r="J484" s="11" t="n">
        <v>5.5</v>
      </c>
      <c r="K484" s="11" t="s">
        <v>102</v>
      </c>
      <c r="L484" s="11" t="s">
        <v>89</v>
      </c>
      <c r="M484" s="11" t="s">
        <v>344</v>
      </c>
      <c r="N484" s="11" t="s">
        <v>77</v>
      </c>
      <c r="O484" s="11" t="s">
        <v>50</v>
      </c>
      <c r="P484" s="11" t="s">
        <v>483</v>
      </c>
      <c r="Q484" s="11" t="s">
        <v>78</v>
      </c>
      <c r="R484" s="11" t="n">
        <v>2.05</v>
      </c>
      <c r="S484" s="11" t="str">
        <f aca="false">IF(R484&gt;=2,"&gt; 2","&lt; 2")</f>
        <v>&gt; 2</v>
      </c>
      <c r="T484" s="16" t="n">
        <v>39814</v>
      </c>
      <c r="U484" s="29" t="n">
        <v>2.5</v>
      </c>
      <c r="V484" s="11" t="s">
        <v>106</v>
      </c>
      <c r="W484" s="11" t="n">
        <f aca="false">R484 *U484</f>
        <v>5.125</v>
      </c>
      <c r="X484" s="13" t="n">
        <v>1067</v>
      </c>
      <c r="Y484" s="13" t="n">
        <v>302</v>
      </c>
      <c r="Z484" s="13" t="n">
        <f aca="false">Y484*SQRT(AA484)</f>
        <v>523.079343885801</v>
      </c>
      <c r="AA484" s="11" t="n">
        <v>3</v>
      </c>
      <c r="AB484" s="13" t="n">
        <v>549</v>
      </c>
      <c r="AC484" s="13" t="n">
        <v>109</v>
      </c>
      <c r="AD484" s="13" t="n">
        <f aca="false">AC484*SQRT(AE484)</f>
        <v>188.793538025008</v>
      </c>
      <c r="AE484" s="11" t="n">
        <v>3</v>
      </c>
      <c r="AF484" s="11" t="n">
        <f aca="false">LN(AB484/X484)</f>
        <v>-0.664507809792223</v>
      </c>
      <c r="AG484" s="11" t="n">
        <f aca="false">((AD484)^2/((AB484)^2 * AE484)) + ((Z484)^2/((X484)^2 * AA484))</f>
        <v>0.119528934703058</v>
      </c>
      <c r="AH484" s="11" t="n">
        <f aca="false">1/AG484</f>
        <v>8.36617512307182</v>
      </c>
      <c r="AI484" s="11" t="n">
        <f aca="false">AH484/36</f>
        <v>0.232393753418662</v>
      </c>
      <c r="AJ484" s="11" t="n">
        <f aca="false">AI484*AF484</f>
        <v>-0.154427464093629</v>
      </c>
      <c r="AK484" s="11" t="s">
        <v>535</v>
      </c>
      <c r="AL484" s="11" t="s">
        <v>537</v>
      </c>
      <c r="AM484" s="11" t="s">
        <v>404</v>
      </c>
      <c r="AN484" s="11" t="s">
        <v>58</v>
      </c>
      <c r="AO484" s="11" t="s">
        <v>59</v>
      </c>
      <c r="AP484" s="11" t="s">
        <v>207</v>
      </c>
      <c r="AQ484" s="11" t="s">
        <v>345</v>
      </c>
    </row>
    <row r="485" customFormat="false" ht="13.8" hidden="false" customHeight="false" outlineLevel="0" collapsed="false">
      <c r="A485" s="11" t="s">
        <v>341</v>
      </c>
      <c r="B485" s="1" t="n">
        <v>52</v>
      </c>
      <c r="C485" s="11" t="s">
        <v>342</v>
      </c>
      <c r="D485" s="11" t="n">
        <v>2013</v>
      </c>
      <c r="E485" s="11" t="s">
        <v>343</v>
      </c>
      <c r="F485" s="11" t="s">
        <v>349</v>
      </c>
      <c r="G485" s="1" t="n">
        <v>9.5</v>
      </c>
      <c r="H485" s="1" t="n">
        <v>1194</v>
      </c>
      <c r="I485" s="11" t="n">
        <f aca="false">(G485+10) / (H485/1000)</f>
        <v>16.3316582914573</v>
      </c>
      <c r="J485" s="11" t="n">
        <v>5.5</v>
      </c>
      <c r="K485" s="11" t="s">
        <v>102</v>
      </c>
      <c r="L485" s="11" t="s">
        <v>89</v>
      </c>
      <c r="M485" s="11" t="s">
        <v>344</v>
      </c>
      <c r="N485" s="11" t="s">
        <v>77</v>
      </c>
      <c r="O485" s="11" t="s">
        <v>77</v>
      </c>
      <c r="P485" s="11" t="s">
        <v>483</v>
      </c>
      <c r="Q485" s="11" t="s">
        <v>78</v>
      </c>
      <c r="R485" s="11" t="n">
        <v>2.05</v>
      </c>
      <c r="S485" s="11" t="str">
        <f aca="false">IF(R485&gt;=2,"&gt; 2","&lt; 2")</f>
        <v>&gt; 2</v>
      </c>
      <c r="T485" s="16" t="n">
        <v>39814</v>
      </c>
      <c r="U485" s="29" t="n">
        <v>2.5</v>
      </c>
      <c r="V485" s="11" t="s">
        <v>106</v>
      </c>
      <c r="W485" s="11" t="n">
        <f aca="false">R485 *U485</f>
        <v>5.125</v>
      </c>
      <c r="X485" s="13" t="n">
        <v>275</v>
      </c>
      <c r="Y485" s="13" t="n">
        <v>62</v>
      </c>
      <c r="Z485" s="13" t="n">
        <f aca="false">Y485*SQRT(AA485)</f>
        <v>107.38715006927</v>
      </c>
      <c r="AA485" s="11" t="n">
        <v>3</v>
      </c>
      <c r="AB485" s="13" t="n">
        <v>549</v>
      </c>
      <c r="AC485" s="13" t="n">
        <v>254</v>
      </c>
      <c r="AD485" s="13" t="n">
        <f aca="false">AC485*SQRT(AE485)</f>
        <v>439.940905122495</v>
      </c>
      <c r="AE485" s="11" t="n">
        <v>3</v>
      </c>
      <c r="AF485" s="11" t="n">
        <f aca="false">LN(AB485/X485)</f>
        <v>0.691327343842959</v>
      </c>
      <c r="AG485" s="11" t="n">
        <f aca="false">((AD485)^2/((AB485)^2 * AE485)) + ((Z485)^2/((X485)^2 * AA485))</f>
        <v>0.264883454608576</v>
      </c>
      <c r="AH485" s="11" t="n">
        <f aca="false">1/AG485</f>
        <v>3.77524523559888</v>
      </c>
      <c r="AI485" s="11" t="n">
        <f aca="false">AH485/36</f>
        <v>0.10486792321108</v>
      </c>
      <c r="AJ485" s="11" t="n">
        <f aca="false">AI485*AF485</f>
        <v>0.0724980628078433</v>
      </c>
      <c r="AK485" s="11" t="s">
        <v>535</v>
      </c>
      <c r="AL485" s="11" t="s">
        <v>537</v>
      </c>
      <c r="AM485" s="11" t="s">
        <v>404</v>
      </c>
      <c r="AN485" s="11" t="s">
        <v>58</v>
      </c>
      <c r="AO485" s="11" t="s">
        <v>59</v>
      </c>
      <c r="AP485" s="11" t="s">
        <v>207</v>
      </c>
      <c r="AQ485" s="11" t="s">
        <v>345</v>
      </c>
    </row>
    <row r="486" customFormat="false" ht="13.8" hidden="false" customHeight="false" outlineLevel="0" collapsed="false">
      <c r="A486" s="11" t="s">
        <v>341</v>
      </c>
      <c r="B486" s="1" t="n">
        <v>52</v>
      </c>
      <c r="C486" s="11" t="s">
        <v>342</v>
      </c>
      <c r="D486" s="11" t="n">
        <v>2013</v>
      </c>
      <c r="E486" s="11" t="s">
        <v>343</v>
      </c>
      <c r="F486" s="11" t="s">
        <v>350</v>
      </c>
      <c r="G486" s="1" t="n">
        <v>9.5</v>
      </c>
      <c r="H486" s="1" t="n">
        <v>1194</v>
      </c>
      <c r="I486" s="11" t="n">
        <f aca="false">(G486+10) / (H486/1000)</f>
        <v>16.3316582914573</v>
      </c>
      <c r="J486" s="11" t="n">
        <v>5.5</v>
      </c>
      <c r="K486" s="11" t="s">
        <v>102</v>
      </c>
      <c r="L486" s="11" t="s">
        <v>89</v>
      </c>
      <c r="M486" s="11" t="s">
        <v>344</v>
      </c>
      <c r="N486" s="11" t="s">
        <v>77</v>
      </c>
      <c r="O486" s="11" t="s">
        <v>50</v>
      </c>
      <c r="P486" s="11" t="s">
        <v>483</v>
      </c>
      <c r="Q486" s="11" t="s">
        <v>78</v>
      </c>
      <c r="R486" s="11" t="n">
        <v>2.7</v>
      </c>
      <c r="S486" s="11" t="str">
        <f aca="false">IF(R486&gt;=2,"&gt; 2","&lt; 2")</f>
        <v>&gt; 2</v>
      </c>
      <c r="T486" s="16" t="n">
        <v>39814</v>
      </c>
      <c r="U486" s="29" t="n">
        <v>2.5</v>
      </c>
      <c r="V486" s="11" t="s">
        <v>106</v>
      </c>
      <c r="W486" s="11" t="n">
        <f aca="false">R486 *U486</f>
        <v>6.75</v>
      </c>
      <c r="X486" s="13" t="n">
        <v>1067</v>
      </c>
      <c r="Y486" s="13" t="n">
        <v>302</v>
      </c>
      <c r="Z486" s="13" t="n">
        <f aca="false">Y486*SQRT(AA486)</f>
        <v>523.079343885801</v>
      </c>
      <c r="AA486" s="11" t="n">
        <v>3</v>
      </c>
      <c r="AB486" s="13" t="n">
        <v>699</v>
      </c>
      <c r="AC486" s="13" t="n">
        <v>372</v>
      </c>
      <c r="AD486" s="13" t="n">
        <f aca="false">AC486*SQRT(AE486)</f>
        <v>644.322900415622</v>
      </c>
      <c r="AE486" s="11" t="n">
        <v>3</v>
      </c>
      <c r="AF486" s="11" t="n">
        <f aca="false">LN(AB486/X486)</f>
        <v>-0.422955509067943</v>
      </c>
      <c r="AG486" s="11" t="n">
        <f aca="false">((AD486)^2/((AB486)^2 * AE486)) + ((Z486)^2/((X486)^2 * AA486))</f>
        <v>0.363334651945635</v>
      </c>
      <c r="AH486" s="11" t="n">
        <f aca="false">1/AG486</f>
        <v>2.75228358937156</v>
      </c>
      <c r="AI486" s="11" t="n">
        <f aca="false">AH486/36</f>
        <v>0.0764523219269879</v>
      </c>
      <c r="AJ486" s="11" t="n">
        <f aca="false">AI486*AF486</f>
        <v>-0.0323359307400554</v>
      </c>
      <c r="AK486" s="11" t="s">
        <v>535</v>
      </c>
      <c r="AL486" s="11" t="s">
        <v>537</v>
      </c>
      <c r="AM486" s="11" t="s">
        <v>404</v>
      </c>
      <c r="AN486" s="11" t="s">
        <v>58</v>
      </c>
      <c r="AO486" s="11" t="s">
        <v>59</v>
      </c>
      <c r="AP486" s="11" t="s">
        <v>207</v>
      </c>
      <c r="AQ486" s="11" t="s">
        <v>345</v>
      </c>
    </row>
    <row r="487" customFormat="false" ht="13.8" hidden="false" customHeight="false" outlineLevel="0" collapsed="false">
      <c r="A487" s="11" t="s">
        <v>341</v>
      </c>
      <c r="B487" s="1" t="n">
        <v>52</v>
      </c>
      <c r="C487" s="11" t="s">
        <v>342</v>
      </c>
      <c r="D487" s="11" t="n">
        <v>2013</v>
      </c>
      <c r="E487" s="11" t="s">
        <v>343</v>
      </c>
      <c r="F487" s="11" t="s">
        <v>351</v>
      </c>
      <c r="G487" s="1" t="n">
        <v>9.5</v>
      </c>
      <c r="H487" s="1" t="n">
        <v>1194</v>
      </c>
      <c r="I487" s="11" t="n">
        <f aca="false">(G487+10) / (H487/1000)</f>
        <v>16.3316582914573</v>
      </c>
      <c r="J487" s="11" t="n">
        <v>5.5</v>
      </c>
      <c r="K487" s="11" t="s">
        <v>102</v>
      </c>
      <c r="L487" s="11" t="s">
        <v>89</v>
      </c>
      <c r="M487" s="11" t="s">
        <v>344</v>
      </c>
      <c r="N487" s="11" t="s">
        <v>77</v>
      </c>
      <c r="O487" s="11" t="s">
        <v>77</v>
      </c>
      <c r="P487" s="11" t="s">
        <v>483</v>
      </c>
      <c r="Q487" s="11" t="s">
        <v>78</v>
      </c>
      <c r="R487" s="11" t="n">
        <v>2.7</v>
      </c>
      <c r="S487" s="11" t="str">
        <f aca="false">IF(R487&gt;=2,"&gt; 2","&lt; 2")</f>
        <v>&gt; 2</v>
      </c>
      <c r="T487" s="16" t="n">
        <v>39814</v>
      </c>
      <c r="U487" s="29" t="n">
        <v>2.5</v>
      </c>
      <c r="V487" s="11" t="s">
        <v>106</v>
      </c>
      <c r="W487" s="11" t="n">
        <f aca="false">R487 *U487</f>
        <v>6.75</v>
      </c>
      <c r="X487" s="13" t="n">
        <v>275</v>
      </c>
      <c r="Y487" s="13" t="n">
        <v>62</v>
      </c>
      <c r="Z487" s="13" t="n">
        <f aca="false">Y487*SQRT(AA487)</f>
        <v>107.38715006927</v>
      </c>
      <c r="AA487" s="11" t="n">
        <v>3</v>
      </c>
      <c r="AB487" s="13" t="n">
        <v>271</v>
      </c>
      <c r="AC487" s="13" t="n">
        <v>13</v>
      </c>
      <c r="AD487" s="13" t="n">
        <f aca="false">AC487*SQRT(AE487)</f>
        <v>22.5166604983954</v>
      </c>
      <c r="AE487" s="11" t="n">
        <v>3</v>
      </c>
      <c r="AF487" s="11" t="n">
        <f aca="false">LN(AB487/X487)</f>
        <v>-0.0146522767868704</v>
      </c>
      <c r="AG487" s="11" t="n">
        <f aca="false">((AD487)^2/((AB487)^2 * AE487)) + ((Z487)^2/((X487)^2 * AA487))</f>
        <v>0.0531309189892241</v>
      </c>
      <c r="AH487" s="11" t="n">
        <f aca="false">1/AG487</f>
        <v>18.8214323980133</v>
      </c>
      <c r="AI487" s="11" t="n">
        <f aca="false">AH487/36</f>
        <v>0.522817566611479</v>
      </c>
      <c r="AJ487" s="11" t="n">
        <f aca="false">AI487*AF487</f>
        <v>-0.00766046769502944</v>
      </c>
      <c r="AK487" s="11" t="s">
        <v>535</v>
      </c>
      <c r="AL487" s="11" t="s">
        <v>537</v>
      </c>
      <c r="AM487" s="11" t="s">
        <v>404</v>
      </c>
      <c r="AN487" s="11" t="s">
        <v>58</v>
      </c>
      <c r="AO487" s="11" t="s">
        <v>59</v>
      </c>
      <c r="AP487" s="11" t="s">
        <v>207</v>
      </c>
      <c r="AQ487" s="11" t="s">
        <v>345</v>
      </c>
    </row>
    <row r="488" customFormat="false" ht="13.8" hidden="false" customHeight="false" outlineLevel="0" collapsed="false">
      <c r="A488" s="11" t="s">
        <v>341</v>
      </c>
      <c r="B488" s="1" t="n">
        <v>52</v>
      </c>
      <c r="C488" s="11" t="s">
        <v>342</v>
      </c>
      <c r="D488" s="11" t="n">
        <v>2013</v>
      </c>
      <c r="E488" s="11" t="s">
        <v>343</v>
      </c>
      <c r="F488" s="11" t="s">
        <v>324</v>
      </c>
      <c r="G488" s="1" t="n">
        <v>9.5</v>
      </c>
      <c r="H488" s="1" t="n">
        <v>1194</v>
      </c>
      <c r="I488" s="11" t="n">
        <f aca="false">(G488+10) / (H488/1000)</f>
        <v>16.3316582914573</v>
      </c>
      <c r="J488" s="11" t="n">
        <v>5.5</v>
      </c>
      <c r="K488" s="11" t="s">
        <v>102</v>
      </c>
      <c r="L488" s="11" t="s">
        <v>89</v>
      </c>
      <c r="M488" s="11" t="s">
        <v>344</v>
      </c>
      <c r="N488" s="11" t="s">
        <v>77</v>
      </c>
      <c r="O488" s="11" t="s">
        <v>77</v>
      </c>
      <c r="P488" s="11" t="s">
        <v>483</v>
      </c>
      <c r="Q488" s="11" t="s">
        <v>78</v>
      </c>
      <c r="R488" s="11" t="n">
        <v>0.7</v>
      </c>
      <c r="S488" s="11" t="str">
        <f aca="false">IF(R488&gt;=2,"&gt; 2","&lt; 2")</f>
        <v>&lt; 2</v>
      </c>
      <c r="T488" s="16" t="n">
        <v>39965</v>
      </c>
      <c r="U488" s="29" t="n">
        <v>2.5</v>
      </c>
      <c r="V488" s="11" t="s">
        <v>106</v>
      </c>
      <c r="W488" s="11" t="n">
        <f aca="false">R488 *U488</f>
        <v>1.75</v>
      </c>
      <c r="X488" s="13" t="n">
        <v>226</v>
      </c>
      <c r="Y488" s="13" t="n">
        <v>27</v>
      </c>
      <c r="Z488" s="13" t="n">
        <f aca="false">Y488*SQRT(AA488)</f>
        <v>46.7653718043597</v>
      </c>
      <c r="AA488" s="11" t="n">
        <v>3</v>
      </c>
      <c r="AB488" s="13" t="n">
        <v>174</v>
      </c>
      <c r="AC488" s="13" t="n">
        <v>31</v>
      </c>
      <c r="AD488" s="13" t="n">
        <f aca="false">AC488*SQRT(AE488)</f>
        <v>53.6935750346352</v>
      </c>
      <c r="AE488" s="11" t="n">
        <v>3</v>
      </c>
      <c r="AF488" s="11" t="n">
        <f aca="false">LN(AB488/X488)</f>
        <v>-0.261479700057757</v>
      </c>
      <c r="AG488" s="11" t="n">
        <f aca="false">((AD488)^2/((AB488)^2 * AE488)) + ((Z488)^2/((X488)^2 * AA488))</f>
        <v>0.0460141615559077</v>
      </c>
      <c r="AH488" s="11" t="n">
        <f aca="false">1/AG488</f>
        <v>21.7324398877721</v>
      </c>
      <c r="AI488" s="11" t="n">
        <f aca="false">AH488/36</f>
        <v>0.603678885771448</v>
      </c>
      <c r="AJ488" s="11" t="n">
        <f aca="false">AI488*AF488</f>
        <v>-0.157849773982719</v>
      </c>
      <c r="AK488" s="11" t="s">
        <v>535</v>
      </c>
      <c r="AL488" s="11" t="s">
        <v>537</v>
      </c>
      <c r="AM488" s="11" t="s">
        <v>404</v>
      </c>
      <c r="AN488" s="11" t="s">
        <v>58</v>
      </c>
      <c r="AO488" s="11" t="s">
        <v>59</v>
      </c>
      <c r="AP488" s="11" t="s">
        <v>207</v>
      </c>
      <c r="AQ488" s="11" t="s">
        <v>345</v>
      </c>
    </row>
    <row r="489" customFormat="false" ht="13.8" hidden="false" customHeight="false" outlineLevel="0" collapsed="false">
      <c r="A489" s="11" t="s">
        <v>341</v>
      </c>
      <c r="B489" s="1" t="n">
        <v>52</v>
      </c>
      <c r="C489" s="11" t="s">
        <v>342</v>
      </c>
      <c r="D489" s="11" t="n">
        <v>2013</v>
      </c>
      <c r="E489" s="11" t="s">
        <v>343</v>
      </c>
      <c r="F489" s="11" t="s">
        <v>328</v>
      </c>
      <c r="G489" s="1" t="n">
        <v>9.5</v>
      </c>
      <c r="H489" s="1" t="n">
        <v>1194</v>
      </c>
      <c r="I489" s="11" t="n">
        <f aca="false">(G489+10) / (H489/1000)</f>
        <v>16.3316582914573</v>
      </c>
      <c r="J489" s="11" t="n">
        <v>5.5</v>
      </c>
      <c r="K489" s="11" t="s">
        <v>102</v>
      </c>
      <c r="L489" s="11" t="s">
        <v>89</v>
      </c>
      <c r="M489" s="11" t="s">
        <v>344</v>
      </c>
      <c r="N489" s="11" t="s">
        <v>77</v>
      </c>
      <c r="O489" s="11" t="s">
        <v>77</v>
      </c>
      <c r="P489" s="11" t="s">
        <v>483</v>
      </c>
      <c r="Q489" s="11" t="s">
        <v>78</v>
      </c>
      <c r="R489" s="11" t="n">
        <v>2.05</v>
      </c>
      <c r="S489" s="11" t="str">
        <f aca="false">IF(R489&gt;=2,"&gt; 2","&lt; 2")</f>
        <v>&gt; 2</v>
      </c>
      <c r="T489" s="16" t="n">
        <v>39965</v>
      </c>
      <c r="U489" s="29" t="n">
        <v>2.5</v>
      </c>
      <c r="V489" s="11" t="s">
        <v>106</v>
      </c>
      <c r="W489" s="11" t="n">
        <f aca="false">R489 *U489</f>
        <v>5.125</v>
      </c>
      <c r="X489" s="13" t="n">
        <v>226</v>
      </c>
      <c r="Y489" s="13" t="n">
        <v>27</v>
      </c>
      <c r="Z489" s="13" t="n">
        <f aca="false">Y489*SQRT(AA489)</f>
        <v>46.7653718043597</v>
      </c>
      <c r="AA489" s="11" t="n">
        <v>3</v>
      </c>
      <c r="AB489" s="13" t="n">
        <v>223</v>
      </c>
      <c r="AC489" s="13" t="n">
        <v>29</v>
      </c>
      <c r="AD489" s="13" t="n">
        <f aca="false">AC489*SQRT(AE489)</f>
        <v>50.2294734194974</v>
      </c>
      <c r="AE489" s="11" t="n">
        <v>3</v>
      </c>
      <c r="AF489" s="11" t="n">
        <f aca="false">LN(AB489/X489)</f>
        <v>-0.0133632278121671</v>
      </c>
      <c r="AG489" s="11" t="n">
        <f aca="false">((AD489)^2/((AB489)^2 * AE489)) + ((Z489)^2/((X489)^2 * AA489))</f>
        <v>0.0311845095082116</v>
      </c>
      <c r="AH489" s="11" t="n">
        <f aca="false">1/AG489</f>
        <v>32.0672031008433</v>
      </c>
      <c r="AI489" s="11" t="n">
        <f aca="false">AH489/36</f>
        <v>0.890755641690091</v>
      </c>
      <c r="AJ489" s="11" t="n">
        <f aca="false">AI489*AF489</f>
        <v>-0.0119033705648778</v>
      </c>
      <c r="AK489" s="11" t="s">
        <v>535</v>
      </c>
      <c r="AL489" s="11" t="s">
        <v>537</v>
      </c>
      <c r="AM489" s="11" t="s">
        <v>404</v>
      </c>
      <c r="AN489" s="11" t="s">
        <v>58</v>
      </c>
      <c r="AO489" s="11" t="s">
        <v>59</v>
      </c>
      <c r="AP489" s="11" t="s">
        <v>207</v>
      </c>
      <c r="AQ489" s="11" t="s">
        <v>345</v>
      </c>
    </row>
    <row r="490" customFormat="false" ht="13.8" hidden="false" customHeight="false" outlineLevel="0" collapsed="false">
      <c r="A490" s="11" t="s">
        <v>341</v>
      </c>
      <c r="B490" s="1" t="n">
        <v>52</v>
      </c>
      <c r="C490" s="11" t="s">
        <v>342</v>
      </c>
      <c r="D490" s="11" t="n">
        <v>2013</v>
      </c>
      <c r="E490" s="11" t="s">
        <v>343</v>
      </c>
      <c r="F490" s="11" t="s">
        <v>329</v>
      </c>
      <c r="G490" s="1" t="n">
        <v>9.5</v>
      </c>
      <c r="H490" s="1" t="n">
        <v>1194</v>
      </c>
      <c r="I490" s="11" t="n">
        <f aca="false">(G490+10) / (H490/1000)</f>
        <v>16.3316582914573</v>
      </c>
      <c r="J490" s="11" t="n">
        <v>5.5</v>
      </c>
      <c r="K490" s="11" t="s">
        <v>102</v>
      </c>
      <c r="L490" s="11" t="s">
        <v>89</v>
      </c>
      <c r="M490" s="11" t="s">
        <v>344</v>
      </c>
      <c r="N490" s="11" t="s">
        <v>77</v>
      </c>
      <c r="O490" s="11" t="s">
        <v>77</v>
      </c>
      <c r="P490" s="11" t="s">
        <v>483</v>
      </c>
      <c r="Q490" s="11" t="s">
        <v>78</v>
      </c>
      <c r="R490" s="11" t="n">
        <v>2.7</v>
      </c>
      <c r="S490" s="11" t="str">
        <f aca="false">IF(R490&gt;=2,"&gt; 2","&lt; 2")</f>
        <v>&gt; 2</v>
      </c>
      <c r="T490" s="16" t="n">
        <v>39965</v>
      </c>
      <c r="U490" s="29" t="n">
        <v>2.5</v>
      </c>
      <c r="V490" s="11" t="s">
        <v>106</v>
      </c>
      <c r="W490" s="11" t="n">
        <f aca="false">R490 *U490</f>
        <v>6.75</v>
      </c>
      <c r="X490" s="13" t="n">
        <v>226</v>
      </c>
      <c r="Y490" s="13" t="n">
        <v>27</v>
      </c>
      <c r="Z490" s="13" t="n">
        <f aca="false">Y490*SQRT(AA490)</f>
        <v>46.7653718043597</v>
      </c>
      <c r="AA490" s="11" t="n">
        <v>3</v>
      </c>
      <c r="AB490" s="13" t="n">
        <v>234</v>
      </c>
      <c r="AC490" s="13" t="n">
        <v>32</v>
      </c>
      <c r="AD490" s="13" t="n">
        <f aca="false">AC490*SQRT(AE490)</f>
        <v>55.4256258422041</v>
      </c>
      <c r="AE490" s="11" t="n">
        <v>3</v>
      </c>
      <c r="AF490" s="11" t="n">
        <f aca="false">LN(AB490/X490)</f>
        <v>0.0347861160854156</v>
      </c>
      <c r="AG490" s="11" t="n">
        <f aca="false">((AD490)^2/((AB490)^2 * AE490)) + ((Z490)^2/((X490)^2 * AA490))</f>
        <v>0.0329739952107625</v>
      </c>
      <c r="AH490" s="11" t="n">
        <f aca="false">1/AG490</f>
        <v>30.3269286481126</v>
      </c>
      <c r="AI490" s="11" t="n">
        <f aca="false">AH490/36</f>
        <v>0.842414684669794</v>
      </c>
      <c r="AJ490" s="11" t="n">
        <f aca="false">AI490*AF490</f>
        <v>0.0293043350129822</v>
      </c>
      <c r="AK490" s="11" t="s">
        <v>535</v>
      </c>
      <c r="AL490" s="11" t="s">
        <v>537</v>
      </c>
      <c r="AM490" s="11" t="s">
        <v>404</v>
      </c>
      <c r="AN490" s="11" t="s">
        <v>58</v>
      </c>
      <c r="AO490" s="11" t="s">
        <v>59</v>
      </c>
      <c r="AP490" s="11" t="s">
        <v>207</v>
      </c>
      <c r="AQ490" s="11" t="s">
        <v>345</v>
      </c>
    </row>
    <row r="491" customFormat="false" ht="13.8" hidden="false" customHeight="false" outlineLevel="0" collapsed="false">
      <c r="A491" s="11" t="s">
        <v>341</v>
      </c>
      <c r="B491" s="1" t="n">
        <v>52</v>
      </c>
      <c r="C491" s="11" t="s">
        <v>342</v>
      </c>
      <c r="D491" s="11" t="n">
        <v>2013</v>
      </c>
      <c r="E491" s="11" t="s">
        <v>343</v>
      </c>
      <c r="F491" s="11" t="s">
        <v>346</v>
      </c>
      <c r="G491" s="1" t="n">
        <v>9.5</v>
      </c>
      <c r="H491" s="1" t="n">
        <v>1194</v>
      </c>
      <c r="I491" s="11" t="n">
        <f aca="false">(G491+10) / (H491/1000)</f>
        <v>16.3316582914573</v>
      </c>
      <c r="J491" s="11" t="n">
        <v>5.5</v>
      </c>
      <c r="K491" s="11" t="s">
        <v>102</v>
      </c>
      <c r="L491" s="11" t="s">
        <v>89</v>
      </c>
      <c r="M491" s="11" t="s">
        <v>344</v>
      </c>
      <c r="N491" s="11" t="s">
        <v>77</v>
      </c>
      <c r="O491" s="11" t="s">
        <v>50</v>
      </c>
      <c r="P491" s="11" t="s">
        <v>483</v>
      </c>
      <c r="Q491" s="11" t="s">
        <v>78</v>
      </c>
      <c r="R491" s="11" t="n">
        <v>0.7</v>
      </c>
      <c r="S491" s="11" t="str">
        <f aca="false">IF(R491&gt;=2,"&gt; 2","&lt; 2")</f>
        <v>&lt; 2</v>
      </c>
      <c r="T491" s="16" t="n">
        <v>39965</v>
      </c>
      <c r="U491" s="29" t="n">
        <v>2.5</v>
      </c>
      <c r="V491" s="11" t="s">
        <v>106</v>
      </c>
      <c r="W491" s="11" t="n">
        <f aca="false">R491 *U491</f>
        <v>1.75</v>
      </c>
      <c r="X491" s="13" t="n">
        <v>264</v>
      </c>
      <c r="Y491" s="13" t="n">
        <v>17</v>
      </c>
      <c r="Z491" s="13" t="n">
        <f aca="false">Y491*SQRT(AA491)</f>
        <v>29.4448637286709</v>
      </c>
      <c r="AA491" s="11" t="n">
        <v>3</v>
      </c>
      <c r="AB491" s="13" t="n">
        <v>526</v>
      </c>
      <c r="AC491" s="13" t="n">
        <v>252</v>
      </c>
      <c r="AD491" s="13" t="n">
        <f aca="false">AC491*SQRT(AE491)</f>
        <v>436.476803507357</v>
      </c>
      <c r="AE491" s="11" t="n">
        <v>3</v>
      </c>
      <c r="AF491" s="11" t="n">
        <f aca="false">LN(AB491/X491)</f>
        <v>0.689352109591394</v>
      </c>
      <c r="AG491" s="11" t="n">
        <f aca="false">((AD491)^2/((AB491)^2 * AE491)) + ((Z491)^2/((X491)^2 * AA491))</f>
        <v>0.233671366546286</v>
      </c>
      <c r="AH491" s="11" t="n">
        <f aca="false">1/AG491</f>
        <v>4.27951449413858</v>
      </c>
      <c r="AI491" s="11" t="n">
        <f aca="false">AH491/36</f>
        <v>0.118875402614961</v>
      </c>
      <c r="AJ491" s="11" t="n">
        <f aca="false">AI491*AF491</f>
        <v>0.0819470095711497</v>
      </c>
      <c r="AK491" s="11" t="s">
        <v>535</v>
      </c>
      <c r="AL491" s="11" t="s">
        <v>537</v>
      </c>
      <c r="AM491" s="11" t="s">
        <v>404</v>
      </c>
      <c r="AN491" s="11" t="s">
        <v>58</v>
      </c>
      <c r="AO491" s="11" t="s">
        <v>59</v>
      </c>
      <c r="AP491" s="11" t="s">
        <v>207</v>
      </c>
      <c r="AQ491" s="11" t="s">
        <v>345</v>
      </c>
    </row>
    <row r="492" customFormat="false" ht="13.8" hidden="false" customHeight="false" outlineLevel="0" collapsed="false">
      <c r="A492" s="11" t="s">
        <v>341</v>
      </c>
      <c r="B492" s="1" t="n">
        <v>52</v>
      </c>
      <c r="C492" s="11" t="s">
        <v>342</v>
      </c>
      <c r="D492" s="11" t="n">
        <v>2013</v>
      </c>
      <c r="E492" s="11" t="s">
        <v>343</v>
      </c>
      <c r="F492" s="11" t="s">
        <v>347</v>
      </c>
      <c r="G492" s="1" t="n">
        <v>9.5</v>
      </c>
      <c r="H492" s="1" t="n">
        <v>1194</v>
      </c>
      <c r="I492" s="11" t="n">
        <f aca="false">(G492+10) / (H492/1000)</f>
        <v>16.3316582914573</v>
      </c>
      <c r="J492" s="11" t="n">
        <v>5.5</v>
      </c>
      <c r="K492" s="11" t="s">
        <v>102</v>
      </c>
      <c r="L492" s="11" t="s">
        <v>89</v>
      </c>
      <c r="M492" s="11" t="s">
        <v>344</v>
      </c>
      <c r="N492" s="11" t="s">
        <v>77</v>
      </c>
      <c r="O492" s="11" t="s">
        <v>77</v>
      </c>
      <c r="P492" s="11" t="s">
        <v>483</v>
      </c>
      <c r="Q492" s="11" t="s">
        <v>78</v>
      </c>
      <c r="R492" s="11" t="n">
        <v>0.7</v>
      </c>
      <c r="S492" s="11" t="str">
        <f aca="false">IF(R492&gt;=2,"&gt; 2","&lt; 2")</f>
        <v>&lt; 2</v>
      </c>
      <c r="T492" s="16" t="n">
        <v>39965</v>
      </c>
      <c r="U492" s="29" t="n">
        <v>2.5</v>
      </c>
      <c r="V492" s="11" t="s">
        <v>106</v>
      </c>
      <c r="W492" s="11" t="n">
        <f aca="false">R492 *U492</f>
        <v>1.75</v>
      </c>
      <c r="X492" s="13" t="n">
        <v>341</v>
      </c>
      <c r="Y492" s="13" t="n">
        <v>44</v>
      </c>
      <c r="Z492" s="13" t="n">
        <f aca="false">Y492*SQRT(AA492)</f>
        <v>76.2102355330306</v>
      </c>
      <c r="AA492" s="11" t="n">
        <v>3</v>
      </c>
      <c r="AB492" s="13" t="n">
        <v>291</v>
      </c>
      <c r="AC492" s="13" t="n">
        <v>48</v>
      </c>
      <c r="AD492" s="13" t="n">
        <f aca="false">AC492*SQRT(AE492)</f>
        <v>83.1384387633061</v>
      </c>
      <c r="AE492" s="11" t="n">
        <v>3</v>
      </c>
      <c r="AF492" s="11" t="n">
        <f aca="false">LN(AB492/X492)</f>
        <v>-0.158559210112024</v>
      </c>
      <c r="AG492" s="11" t="n">
        <f aca="false">((AD492)^2/((AB492)^2 * AE492)) + ((Z492)^2/((X492)^2 * AA492))</f>
        <v>0.04385731596898</v>
      </c>
      <c r="AH492" s="11" t="n">
        <f aca="false">1/AG492</f>
        <v>22.8012129312084</v>
      </c>
      <c r="AI492" s="11" t="n">
        <f aca="false">AH492/36</f>
        <v>0.6333670258669</v>
      </c>
      <c r="AJ492" s="11" t="n">
        <f aca="false">AI492*AF492</f>
        <v>-0.100426175332458</v>
      </c>
      <c r="AK492" s="11" t="s">
        <v>535</v>
      </c>
      <c r="AL492" s="11" t="s">
        <v>537</v>
      </c>
      <c r="AM492" s="11" t="s">
        <v>404</v>
      </c>
      <c r="AN492" s="11" t="s">
        <v>58</v>
      </c>
      <c r="AO492" s="11" t="s">
        <v>59</v>
      </c>
      <c r="AP492" s="11" t="s">
        <v>207</v>
      </c>
      <c r="AQ492" s="11" t="s">
        <v>345</v>
      </c>
    </row>
    <row r="493" customFormat="false" ht="13.8" hidden="false" customHeight="false" outlineLevel="0" collapsed="false">
      <c r="A493" s="11" t="s">
        <v>341</v>
      </c>
      <c r="B493" s="1" t="n">
        <v>52</v>
      </c>
      <c r="C493" s="11" t="s">
        <v>342</v>
      </c>
      <c r="D493" s="11" t="n">
        <v>2013</v>
      </c>
      <c r="E493" s="11" t="s">
        <v>343</v>
      </c>
      <c r="F493" s="11" t="s">
        <v>348</v>
      </c>
      <c r="G493" s="1" t="n">
        <v>9.5</v>
      </c>
      <c r="H493" s="1" t="n">
        <v>1194</v>
      </c>
      <c r="I493" s="11" t="n">
        <f aca="false">(G493+10) / (H493/1000)</f>
        <v>16.3316582914573</v>
      </c>
      <c r="J493" s="11" t="n">
        <v>5.5</v>
      </c>
      <c r="K493" s="11" t="s">
        <v>102</v>
      </c>
      <c r="L493" s="11" t="s">
        <v>89</v>
      </c>
      <c r="M493" s="11" t="s">
        <v>344</v>
      </c>
      <c r="N493" s="11" t="s">
        <v>77</v>
      </c>
      <c r="O493" s="11" t="s">
        <v>50</v>
      </c>
      <c r="P493" s="11" t="s">
        <v>483</v>
      </c>
      <c r="Q493" s="11" t="s">
        <v>78</v>
      </c>
      <c r="R493" s="11" t="n">
        <v>2.05</v>
      </c>
      <c r="S493" s="11" t="str">
        <f aca="false">IF(R493&gt;=2,"&gt; 2","&lt; 2")</f>
        <v>&gt; 2</v>
      </c>
      <c r="T493" s="16" t="n">
        <v>39965</v>
      </c>
      <c r="U493" s="29" t="n">
        <v>2.5</v>
      </c>
      <c r="V493" s="11" t="s">
        <v>106</v>
      </c>
      <c r="W493" s="11" t="n">
        <f aca="false">R493 *U493</f>
        <v>5.125</v>
      </c>
      <c r="X493" s="13" t="n">
        <v>264</v>
      </c>
      <c r="Y493" s="13" t="n">
        <v>17</v>
      </c>
      <c r="Z493" s="13" t="n">
        <f aca="false">Y493*SQRT(AA493)</f>
        <v>29.4448637286709</v>
      </c>
      <c r="AA493" s="11" t="n">
        <v>3</v>
      </c>
      <c r="AB493" s="13" t="n">
        <v>217</v>
      </c>
      <c r="AC493" s="13" t="n">
        <v>40</v>
      </c>
      <c r="AD493" s="13" t="n">
        <f aca="false">AC493*SQRT(AE493)</f>
        <v>69.2820323027551</v>
      </c>
      <c r="AE493" s="11" t="n">
        <v>3</v>
      </c>
      <c r="AF493" s="11" t="n">
        <f aca="false">LN(AB493/X493)</f>
        <v>-0.196051749605857</v>
      </c>
      <c r="AG493" s="11" t="n">
        <f aca="false">((AD493)^2/((AB493)^2 * AE493)) + ((Z493)^2/((X493)^2 * AA493))</f>
        <v>0.038124790902564</v>
      </c>
      <c r="AH493" s="11" t="n">
        <f aca="false">1/AG493</f>
        <v>26.229652053849</v>
      </c>
      <c r="AI493" s="11" t="n">
        <f aca="false">AH493/36</f>
        <v>0.728601445940249</v>
      </c>
      <c r="AJ493" s="11" t="n">
        <f aca="false">AI493*AF493</f>
        <v>-0.142843588241943</v>
      </c>
      <c r="AK493" s="11" t="s">
        <v>535</v>
      </c>
      <c r="AL493" s="11" t="s">
        <v>537</v>
      </c>
      <c r="AM493" s="11" t="s">
        <v>404</v>
      </c>
      <c r="AN493" s="11" t="s">
        <v>58</v>
      </c>
      <c r="AO493" s="11" t="s">
        <v>59</v>
      </c>
      <c r="AP493" s="11" t="s">
        <v>207</v>
      </c>
      <c r="AQ493" s="11" t="s">
        <v>345</v>
      </c>
    </row>
    <row r="494" customFormat="false" ht="13.8" hidden="false" customHeight="false" outlineLevel="0" collapsed="false">
      <c r="A494" s="11" t="s">
        <v>341</v>
      </c>
      <c r="B494" s="1" t="n">
        <v>52</v>
      </c>
      <c r="C494" s="11" t="s">
        <v>342</v>
      </c>
      <c r="D494" s="11" t="n">
        <v>2013</v>
      </c>
      <c r="E494" s="11" t="s">
        <v>343</v>
      </c>
      <c r="F494" s="11" t="s">
        <v>349</v>
      </c>
      <c r="G494" s="1" t="n">
        <v>9.5</v>
      </c>
      <c r="H494" s="1" t="n">
        <v>1194</v>
      </c>
      <c r="I494" s="11" t="n">
        <f aca="false">(G494+10) / (H494/1000)</f>
        <v>16.3316582914573</v>
      </c>
      <c r="J494" s="11" t="n">
        <v>5.5</v>
      </c>
      <c r="K494" s="11" t="s">
        <v>102</v>
      </c>
      <c r="L494" s="11" t="s">
        <v>89</v>
      </c>
      <c r="M494" s="11" t="s">
        <v>344</v>
      </c>
      <c r="N494" s="11" t="s">
        <v>77</v>
      </c>
      <c r="O494" s="11" t="s">
        <v>77</v>
      </c>
      <c r="P494" s="11" t="s">
        <v>483</v>
      </c>
      <c r="Q494" s="11" t="s">
        <v>78</v>
      </c>
      <c r="R494" s="11" t="n">
        <v>2.05</v>
      </c>
      <c r="S494" s="11" t="str">
        <f aca="false">IF(R494&gt;=2,"&gt; 2","&lt; 2")</f>
        <v>&gt; 2</v>
      </c>
      <c r="T494" s="16" t="n">
        <v>39965</v>
      </c>
      <c r="U494" s="29" t="n">
        <v>2.5</v>
      </c>
      <c r="V494" s="11" t="s">
        <v>106</v>
      </c>
      <c r="W494" s="11" t="n">
        <f aca="false">R494 *U494</f>
        <v>5.125</v>
      </c>
      <c r="X494" s="13" t="n">
        <v>341</v>
      </c>
      <c r="Y494" s="13" t="n">
        <v>44</v>
      </c>
      <c r="Z494" s="13" t="n">
        <f aca="false">Y494*SQRT(AA494)</f>
        <v>76.2102355330306</v>
      </c>
      <c r="AA494" s="11" t="n">
        <v>3</v>
      </c>
      <c r="AB494" s="13" t="n">
        <v>232</v>
      </c>
      <c r="AC494" s="13" t="n">
        <v>51</v>
      </c>
      <c r="AD494" s="13" t="n">
        <f aca="false">AC494*SQRT(AE494)</f>
        <v>88.3345911860127</v>
      </c>
      <c r="AE494" s="11" t="n">
        <v>3</v>
      </c>
      <c r="AF494" s="11" t="n">
        <f aca="false">LN(AB494/X494)</f>
        <v>-0.385145105617207</v>
      </c>
      <c r="AG494" s="11" t="n">
        <f aca="false">((AD494)^2/((AB494)^2 * AE494)) + ((Z494)^2/((X494)^2 * AA494))</f>
        <v>0.0649734912787784</v>
      </c>
      <c r="AH494" s="11" t="n">
        <f aca="false">1/AG494</f>
        <v>15.3908921980097</v>
      </c>
      <c r="AI494" s="11" t="n">
        <f aca="false">AH494/36</f>
        <v>0.427524783278046</v>
      </c>
      <c r="AJ494" s="11" t="n">
        <f aca="false">AI494*AF494</f>
        <v>-0.164659077809597</v>
      </c>
      <c r="AK494" s="11" t="s">
        <v>535</v>
      </c>
      <c r="AL494" s="11" t="s">
        <v>537</v>
      </c>
      <c r="AM494" s="11" t="s">
        <v>404</v>
      </c>
      <c r="AN494" s="11" t="s">
        <v>58</v>
      </c>
      <c r="AO494" s="11" t="s">
        <v>59</v>
      </c>
      <c r="AP494" s="11" t="s">
        <v>207</v>
      </c>
      <c r="AQ494" s="11" t="s">
        <v>345</v>
      </c>
    </row>
    <row r="495" customFormat="false" ht="13.8" hidden="false" customHeight="false" outlineLevel="0" collapsed="false">
      <c r="A495" s="11" t="s">
        <v>341</v>
      </c>
      <c r="B495" s="1" t="n">
        <v>52</v>
      </c>
      <c r="C495" s="11" t="s">
        <v>342</v>
      </c>
      <c r="D495" s="11" t="n">
        <v>2013</v>
      </c>
      <c r="E495" s="11" t="s">
        <v>343</v>
      </c>
      <c r="F495" s="11" t="s">
        <v>350</v>
      </c>
      <c r="G495" s="1" t="n">
        <v>9.5</v>
      </c>
      <c r="H495" s="1" t="n">
        <v>1194</v>
      </c>
      <c r="I495" s="11" t="n">
        <f aca="false">(G495+10) / (H495/1000)</f>
        <v>16.3316582914573</v>
      </c>
      <c r="J495" s="11" t="n">
        <v>5.5</v>
      </c>
      <c r="K495" s="11" t="s">
        <v>102</v>
      </c>
      <c r="L495" s="11" t="s">
        <v>89</v>
      </c>
      <c r="M495" s="11" t="s">
        <v>344</v>
      </c>
      <c r="N495" s="11" t="s">
        <v>77</v>
      </c>
      <c r="O495" s="11" t="s">
        <v>50</v>
      </c>
      <c r="P495" s="11" t="s">
        <v>483</v>
      </c>
      <c r="Q495" s="11" t="s">
        <v>78</v>
      </c>
      <c r="R495" s="11" t="n">
        <v>2.7</v>
      </c>
      <c r="S495" s="11" t="str">
        <f aca="false">IF(R495&gt;=2,"&gt; 2","&lt; 2")</f>
        <v>&gt; 2</v>
      </c>
      <c r="T495" s="16" t="n">
        <v>39965</v>
      </c>
      <c r="U495" s="29" t="n">
        <v>2.5</v>
      </c>
      <c r="V495" s="11" t="s">
        <v>106</v>
      </c>
      <c r="W495" s="11" t="n">
        <f aca="false">R495 *U495</f>
        <v>6.75</v>
      </c>
      <c r="X495" s="13" t="n">
        <v>264</v>
      </c>
      <c r="Y495" s="13" t="n">
        <v>17</v>
      </c>
      <c r="Z495" s="13" t="n">
        <f aca="false">Y495*SQRT(AA495)</f>
        <v>29.4448637286709</v>
      </c>
      <c r="AA495" s="11" t="n">
        <v>3</v>
      </c>
      <c r="AB495" s="13" t="n">
        <v>364</v>
      </c>
      <c r="AC495" s="13" t="n">
        <v>102</v>
      </c>
      <c r="AD495" s="13" t="n">
        <f aca="false">AC495*SQRT(AE495)</f>
        <v>176.669182372025</v>
      </c>
      <c r="AE495" s="11" t="n">
        <v>3</v>
      </c>
      <c r="AF495" s="11" t="n">
        <f aca="false">LN(AB495/X495)</f>
        <v>0.321204764490425</v>
      </c>
      <c r="AG495" s="11" t="n">
        <f aca="false">((AD495)^2/((AB495)^2 * AE495)) + ((Z495)^2/((X495)^2 * AA495))</f>
        <v>0.0826697046570922</v>
      </c>
      <c r="AH495" s="11" t="n">
        <f aca="false">1/AG495</f>
        <v>12.0963296548346</v>
      </c>
      <c r="AI495" s="11" t="n">
        <f aca="false">AH495/36</f>
        <v>0.336009157078738</v>
      </c>
      <c r="AJ495" s="11" t="n">
        <f aca="false">AI495*AF495</f>
        <v>0.107927742166102</v>
      </c>
      <c r="AK495" s="11" t="s">
        <v>535</v>
      </c>
      <c r="AL495" s="11" t="s">
        <v>537</v>
      </c>
      <c r="AM495" s="11" t="s">
        <v>404</v>
      </c>
      <c r="AN495" s="11" t="s">
        <v>58</v>
      </c>
      <c r="AO495" s="11" t="s">
        <v>59</v>
      </c>
      <c r="AP495" s="11" t="s">
        <v>207</v>
      </c>
      <c r="AQ495" s="11" t="s">
        <v>345</v>
      </c>
    </row>
    <row r="496" customFormat="false" ht="13.8" hidden="false" customHeight="false" outlineLevel="0" collapsed="false">
      <c r="A496" s="11" t="s">
        <v>341</v>
      </c>
      <c r="B496" s="1" t="n">
        <v>52</v>
      </c>
      <c r="C496" s="11" t="s">
        <v>342</v>
      </c>
      <c r="D496" s="11" t="n">
        <v>2013</v>
      </c>
      <c r="E496" s="11" t="s">
        <v>343</v>
      </c>
      <c r="F496" s="11" t="s">
        <v>351</v>
      </c>
      <c r="G496" s="1" t="n">
        <v>9.5</v>
      </c>
      <c r="H496" s="1" t="n">
        <v>1194</v>
      </c>
      <c r="I496" s="11" t="n">
        <f aca="false">(G496+10) / (H496/1000)</f>
        <v>16.3316582914573</v>
      </c>
      <c r="J496" s="11" t="n">
        <v>5.5</v>
      </c>
      <c r="K496" s="11" t="s">
        <v>102</v>
      </c>
      <c r="L496" s="11" t="s">
        <v>89</v>
      </c>
      <c r="M496" s="11" t="s">
        <v>344</v>
      </c>
      <c r="N496" s="11" t="s">
        <v>77</v>
      </c>
      <c r="O496" s="11" t="s">
        <v>77</v>
      </c>
      <c r="P496" s="11" t="s">
        <v>483</v>
      </c>
      <c r="Q496" s="11" t="s">
        <v>78</v>
      </c>
      <c r="R496" s="11" t="n">
        <v>2.7</v>
      </c>
      <c r="S496" s="11" t="str">
        <f aca="false">IF(R496&gt;=2,"&gt; 2","&lt; 2")</f>
        <v>&gt; 2</v>
      </c>
      <c r="T496" s="16" t="n">
        <v>39965</v>
      </c>
      <c r="U496" s="29" t="n">
        <v>2.5</v>
      </c>
      <c r="V496" s="11" t="s">
        <v>106</v>
      </c>
      <c r="W496" s="11" t="n">
        <f aca="false">R496 *U496</f>
        <v>6.75</v>
      </c>
      <c r="X496" s="13" t="n">
        <v>341</v>
      </c>
      <c r="Y496" s="13" t="n">
        <v>44</v>
      </c>
      <c r="Z496" s="13" t="n">
        <f aca="false">Y496*SQRT(AA496)</f>
        <v>76.2102355330306</v>
      </c>
      <c r="AA496" s="11" t="n">
        <v>3</v>
      </c>
      <c r="AB496" s="13" t="n">
        <v>261</v>
      </c>
      <c r="AC496" s="13" t="n">
        <v>59</v>
      </c>
      <c r="AD496" s="13" t="n">
        <f aca="false">AC496*SQRT(AE496)</f>
        <v>102.190997646564</v>
      </c>
      <c r="AE496" s="11" t="n">
        <v>3</v>
      </c>
      <c r="AF496" s="11" t="n">
        <f aca="false">LN(AB496/X496)</f>
        <v>-0.267362069960823</v>
      </c>
      <c r="AG496" s="11" t="n">
        <f aca="false">((AD496)^2/((AB496)^2 * AE496)) + ((Z496)^2/((X496)^2 * AA496))</f>
        <v>0.067749571709189</v>
      </c>
      <c r="AH496" s="11" t="n">
        <f aca="false">1/AG496</f>
        <v>14.7602409103402</v>
      </c>
      <c r="AI496" s="11" t="n">
        <f aca="false">AH496/36</f>
        <v>0.410006691953895</v>
      </c>
      <c r="AJ496" s="11" t="n">
        <f aca="false">AI496*AF496</f>
        <v>-0.109620237858583</v>
      </c>
      <c r="AK496" s="11" t="s">
        <v>535</v>
      </c>
      <c r="AL496" s="11" t="s">
        <v>537</v>
      </c>
      <c r="AM496" s="11" t="s">
        <v>404</v>
      </c>
      <c r="AN496" s="11" t="s">
        <v>58</v>
      </c>
      <c r="AO496" s="11" t="s">
        <v>59</v>
      </c>
      <c r="AP496" s="11" t="s">
        <v>207</v>
      </c>
      <c r="AQ496" s="11" t="s">
        <v>345</v>
      </c>
    </row>
    <row r="497" customFormat="false" ht="13.8" hidden="false" customHeight="false" outlineLevel="0" collapsed="false">
      <c r="A497" s="11" t="s">
        <v>341</v>
      </c>
      <c r="B497" s="1" t="n">
        <v>52</v>
      </c>
      <c r="C497" s="11" t="s">
        <v>342</v>
      </c>
      <c r="D497" s="11" t="n">
        <v>2013</v>
      </c>
      <c r="E497" s="11" t="s">
        <v>343</v>
      </c>
      <c r="F497" s="11" t="s">
        <v>324</v>
      </c>
      <c r="G497" s="1" t="n">
        <v>9.5</v>
      </c>
      <c r="H497" s="1" t="n">
        <v>1194</v>
      </c>
      <c r="I497" s="11" t="n">
        <f aca="false">(G497+10) / (H497/1000)</f>
        <v>16.3316582914573</v>
      </c>
      <c r="J497" s="11" t="n">
        <v>5.5</v>
      </c>
      <c r="K497" s="11" t="s">
        <v>102</v>
      </c>
      <c r="L497" s="11" t="s">
        <v>89</v>
      </c>
      <c r="M497" s="11" t="s">
        <v>344</v>
      </c>
      <c r="N497" s="11" t="s">
        <v>77</v>
      </c>
      <c r="O497" s="11" t="s">
        <v>77</v>
      </c>
      <c r="P497" s="11" t="s">
        <v>483</v>
      </c>
      <c r="Q497" s="11" t="s">
        <v>78</v>
      </c>
      <c r="R497" s="11" t="n">
        <v>0.7</v>
      </c>
      <c r="S497" s="11" t="str">
        <f aca="false">IF(R497&gt;=2,"&gt; 2","&lt; 2")</f>
        <v>&lt; 2</v>
      </c>
      <c r="T497" s="16" t="n">
        <v>39600</v>
      </c>
      <c r="U497" s="29" t="n">
        <v>2.5</v>
      </c>
      <c r="V497" s="11" t="s">
        <v>106</v>
      </c>
      <c r="W497" s="11" t="n">
        <f aca="false">R497 *U497</f>
        <v>1.75</v>
      </c>
      <c r="X497" s="13" t="n">
        <v>121</v>
      </c>
      <c r="Y497" s="13" t="n">
        <v>27</v>
      </c>
      <c r="Z497" s="13" t="n">
        <f aca="false">Y497*SQRT(AA497)</f>
        <v>46.7653718043597</v>
      </c>
      <c r="AA497" s="11" t="n">
        <v>3</v>
      </c>
      <c r="AB497" s="13" t="n">
        <v>119</v>
      </c>
      <c r="AC497" s="13" t="n">
        <v>31</v>
      </c>
      <c r="AD497" s="13" t="n">
        <f aca="false">AC497*SQRT(AE497)</f>
        <v>53.6935750346352</v>
      </c>
      <c r="AE497" s="11" t="n">
        <v>3</v>
      </c>
      <c r="AF497" s="11" t="n">
        <f aca="false">LN(AB497/X497)</f>
        <v>-0.0166670524852116</v>
      </c>
      <c r="AG497" s="11" t="n">
        <f aca="false">((AD497)^2/((AB497)^2 * AE497)) + ((Z497)^2/((X497)^2 * AA497))</f>
        <v>0.117654119989398</v>
      </c>
      <c r="AH497" s="11" t="n">
        <f aca="false">1/AG497</f>
        <v>8.49948986138447</v>
      </c>
      <c r="AI497" s="11" t="n">
        <f aca="false">AH497/36</f>
        <v>0.236096940594013</v>
      </c>
      <c r="AJ497" s="11" t="n">
        <f aca="false">AI497*AF497</f>
        <v>-0.0039350401004783</v>
      </c>
      <c r="AK497" s="11" t="s">
        <v>535</v>
      </c>
      <c r="AL497" s="11" t="s">
        <v>537</v>
      </c>
      <c r="AM497" s="11" t="s">
        <v>406</v>
      </c>
      <c r="AN497" s="11" t="s">
        <v>58</v>
      </c>
      <c r="AO497" s="11" t="s">
        <v>59</v>
      </c>
      <c r="AP497" s="11" t="s">
        <v>207</v>
      </c>
      <c r="AQ497" s="11" t="s">
        <v>345</v>
      </c>
    </row>
    <row r="498" customFormat="false" ht="13.8" hidden="false" customHeight="false" outlineLevel="0" collapsed="false">
      <c r="A498" s="11" t="s">
        <v>341</v>
      </c>
      <c r="B498" s="1" t="n">
        <v>52</v>
      </c>
      <c r="C498" s="11" t="s">
        <v>342</v>
      </c>
      <c r="D498" s="11" t="n">
        <v>2013</v>
      </c>
      <c r="E498" s="11" t="s">
        <v>343</v>
      </c>
      <c r="F498" s="11" t="s">
        <v>328</v>
      </c>
      <c r="G498" s="1" t="n">
        <v>9.5</v>
      </c>
      <c r="H498" s="1" t="n">
        <v>1194</v>
      </c>
      <c r="I498" s="11" t="n">
        <f aca="false">(G498+10) / (H498/1000)</f>
        <v>16.3316582914573</v>
      </c>
      <c r="J498" s="11" t="n">
        <v>5.5</v>
      </c>
      <c r="K498" s="11" t="s">
        <v>102</v>
      </c>
      <c r="L498" s="11" t="s">
        <v>89</v>
      </c>
      <c r="M498" s="11" t="s">
        <v>344</v>
      </c>
      <c r="N498" s="11" t="s">
        <v>77</v>
      </c>
      <c r="O498" s="11" t="s">
        <v>77</v>
      </c>
      <c r="P498" s="11" t="s">
        <v>483</v>
      </c>
      <c r="Q498" s="11" t="s">
        <v>78</v>
      </c>
      <c r="R498" s="11" t="n">
        <v>2.05</v>
      </c>
      <c r="S498" s="11" t="str">
        <f aca="false">IF(R498&gt;=2,"&gt; 2","&lt; 2")</f>
        <v>&gt; 2</v>
      </c>
      <c r="T498" s="16" t="n">
        <v>39600</v>
      </c>
      <c r="U498" s="29" t="n">
        <v>2.5</v>
      </c>
      <c r="V498" s="11" t="s">
        <v>106</v>
      </c>
      <c r="W498" s="11" t="n">
        <f aca="false">R498 *U498</f>
        <v>5.125</v>
      </c>
      <c r="X498" s="13" t="n">
        <v>121</v>
      </c>
      <c r="Y498" s="13" t="n">
        <v>27</v>
      </c>
      <c r="Z498" s="13" t="n">
        <f aca="false">Y498*SQRT(AA498)</f>
        <v>46.7653718043597</v>
      </c>
      <c r="AA498" s="11" t="n">
        <v>3</v>
      </c>
      <c r="AB498" s="13" t="n">
        <v>171</v>
      </c>
      <c r="AC498" s="13" t="n">
        <v>57</v>
      </c>
      <c r="AD498" s="13" t="n">
        <f aca="false">AC498*SQRT(AE498)</f>
        <v>98.726896031426</v>
      </c>
      <c r="AE498" s="11" t="n">
        <v>3</v>
      </c>
      <c r="AF498" s="11" t="n">
        <f aca="false">LN(AB498/X498)</f>
        <v>0.345873010905919</v>
      </c>
      <c r="AG498" s="11" t="n">
        <f aca="false">((AD498)^2/((AB498)^2 * AE498)) + ((Z498)^2/((X498)^2 * AA498))</f>
        <v>0.160902792007225</v>
      </c>
      <c r="AH498" s="11" t="n">
        <f aca="false">1/AG498</f>
        <v>6.21493255353268</v>
      </c>
      <c r="AI498" s="11" t="n">
        <f aca="false">AH498/36</f>
        <v>0.172637015375908</v>
      </c>
      <c r="AJ498" s="11" t="n">
        <f aca="false">AI498*AF498</f>
        <v>0.0597104843018767</v>
      </c>
      <c r="AK498" s="11" t="s">
        <v>535</v>
      </c>
      <c r="AL498" s="11" t="s">
        <v>537</v>
      </c>
      <c r="AM498" s="11" t="s">
        <v>406</v>
      </c>
      <c r="AN498" s="11" t="s">
        <v>58</v>
      </c>
      <c r="AO498" s="11" t="s">
        <v>59</v>
      </c>
      <c r="AP498" s="11" t="s">
        <v>207</v>
      </c>
      <c r="AQ498" s="11" t="s">
        <v>345</v>
      </c>
    </row>
    <row r="499" customFormat="false" ht="13.8" hidden="false" customHeight="false" outlineLevel="0" collapsed="false">
      <c r="A499" s="11" t="s">
        <v>341</v>
      </c>
      <c r="B499" s="1" t="n">
        <v>52</v>
      </c>
      <c r="C499" s="11" t="s">
        <v>342</v>
      </c>
      <c r="D499" s="11" t="n">
        <v>2013</v>
      </c>
      <c r="E499" s="11" t="s">
        <v>343</v>
      </c>
      <c r="F499" s="11" t="s">
        <v>329</v>
      </c>
      <c r="G499" s="1" t="n">
        <v>9.5</v>
      </c>
      <c r="H499" s="1" t="n">
        <v>1194</v>
      </c>
      <c r="I499" s="11" t="n">
        <f aca="false">(G499+10) / (H499/1000)</f>
        <v>16.3316582914573</v>
      </c>
      <c r="J499" s="11" t="n">
        <v>5.5</v>
      </c>
      <c r="K499" s="11" t="s">
        <v>102</v>
      </c>
      <c r="L499" s="11" t="s">
        <v>89</v>
      </c>
      <c r="M499" s="11" t="s">
        <v>344</v>
      </c>
      <c r="N499" s="11" t="s">
        <v>77</v>
      </c>
      <c r="O499" s="11" t="s">
        <v>77</v>
      </c>
      <c r="P499" s="11" t="s">
        <v>483</v>
      </c>
      <c r="Q499" s="11" t="s">
        <v>78</v>
      </c>
      <c r="R499" s="11" t="n">
        <v>2.7</v>
      </c>
      <c r="S499" s="11" t="str">
        <f aca="false">IF(R499&gt;=2,"&gt; 2","&lt; 2")</f>
        <v>&gt; 2</v>
      </c>
      <c r="T499" s="16" t="n">
        <v>39600</v>
      </c>
      <c r="U499" s="29" t="n">
        <v>2.5</v>
      </c>
      <c r="V499" s="11" t="s">
        <v>106</v>
      </c>
      <c r="W499" s="11" t="n">
        <f aca="false">R499 *U499</f>
        <v>6.75</v>
      </c>
      <c r="X499" s="13" t="n">
        <v>121</v>
      </c>
      <c r="Y499" s="13" t="n">
        <v>27</v>
      </c>
      <c r="Z499" s="13" t="n">
        <f aca="false">Y499*SQRT(AA499)</f>
        <v>46.7653718043597</v>
      </c>
      <c r="AA499" s="11" t="n">
        <v>3</v>
      </c>
      <c r="AB499" s="13" t="n">
        <v>101</v>
      </c>
      <c r="AC499" s="13" t="n">
        <v>19</v>
      </c>
      <c r="AD499" s="13" t="n">
        <f aca="false">AC499*SQRT(AE499)</f>
        <v>32.9089653438087</v>
      </c>
      <c r="AE499" s="11" t="n">
        <v>3</v>
      </c>
      <c r="AF499" s="11" t="n">
        <f aca="false">LN(AB499/X499)</f>
        <v>-0.180670028755482</v>
      </c>
      <c r="AG499" s="11" t="n">
        <f aca="false">((AD499)^2/((AB499)^2 * AE499)) + ((Z499)^2/((X499)^2 * AA499))</f>
        <v>0.0851803682797035</v>
      </c>
      <c r="AH499" s="11" t="n">
        <f aca="false">1/AG499</f>
        <v>11.7397942764974</v>
      </c>
      <c r="AI499" s="11" t="n">
        <f aca="false">AH499/36</f>
        <v>0.326105396569371</v>
      </c>
      <c r="AJ499" s="11" t="n">
        <f aca="false">AI499*AF499</f>
        <v>-0.0589174713755061</v>
      </c>
      <c r="AK499" s="11" t="s">
        <v>535</v>
      </c>
      <c r="AL499" s="11" t="s">
        <v>537</v>
      </c>
      <c r="AM499" s="11" t="s">
        <v>406</v>
      </c>
      <c r="AN499" s="11" t="s">
        <v>58</v>
      </c>
      <c r="AO499" s="11" t="s">
        <v>59</v>
      </c>
      <c r="AP499" s="11" t="s">
        <v>207</v>
      </c>
      <c r="AQ499" s="11" t="s">
        <v>345</v>
      </c>
    </row>
    <row r="500" customFormat="false" ht="13.8" hidden="false" customHeight="false" outlineLevel="0" collapsed="false">
      <c r="A500" s="11" t="s">
        <v>341</v>
      </c>
      <c r="B500" s="1" t="n">
        <v>52</v>
      </c>
      <c r="C500" s="11" t="s">
        <v>342</v>
      </c>
      <c r="D500" s="11" t="n">
        <v>2013</v>
      </c>
      <c r="E500" s="11" t="s">
        <v>343</v>
      </c>
      <c r="F500" s="11" t="s">
        <v>346</v>
      </c>
      <c r="G500" s="1" t="n">
        <v>9.5</v>
      </c>
      <c r="H500" s="1" t="n">
        <v>1194</v>
      </c>
      <c r="I500" s="11" t="n">
        <f aca="false">(G500+10) / (H500/1000)</f>
        <v>16.3316582914573</v>
      </c>
      <c r="J500" s="11" t="n">
        <v>5.5</v>
      </c>
      <c r="K500" s="11" t="s">
        <v>102</v>
      </c>
      <c r="L500" s="11" t="s">
        <v>89</v>
      </c>
      <c r="M500" s="11" t="s">
        <v>344</v>
      </c>
      <c r="N500" s="11" t="s">
        <v>77</v>
      </c>
      <c r="O500" s="11" t="s">
        <v>50</v>
      </c>
      <c r="P500" s="11" t="s">
        <v>483</v>
      </c>
      <c r="Q500" s="11" t="s">
        <v>78</v>
      </c>
      <c r="R500" s="11" t="n">
        <v>0.7</v>
      </c>
      <c r="S500" s="11" t="str">
        <f aca="false">IF(R500&gt;=2,"&gt; 2","&lt; 2")</f>
        <v>&lt; 2</v>
      </c>
      <c r="T500" s="16" t="n">
        <v>39600</v>
      </c>
      <c r="U500" s="29" t="n">
        <v>2.5</v>
      </c>
      <c r="V500" s="11" t="s">
        <v>106</v>
      </c>
      <c r="W500" s="11" t="n">
        <f aca="false">R500 *U500</f>
        <v>1.75</v>
      </c>
      <c r="X500" s="13" t="n">
        <v>138</v>
      </c>
      <c r="Y500" s="13" t="n">
        <v>52</v>
      </c>
      <c r="Z500" s="13" t="n">
        <f aca="false">Y500*SQRT(AA500)</f>
        <v>90.0666419935816</v>
      </c>
      <c r="AA500" s="11" t="n">
        <v>3</v>
      </c>
      <c r="AB500" s="13" t="n">
        <v>106</v>
      </c>
      <c r="AC500" s="13" t="n">
        <v>9</v>
      </c>
      <c r="AD500" s="13" t="n">
        <f aca="false">AC500*SQRT(AE500)</f>
        <v>15.5884572681199</v>
      </c>
      <c r="AE500" s="11" t="n">
        <v>3</v>
      </c>
      <c r="AF500" s="11" t="n">
        <f aca="false">LN(AB500/X500)</f>
        <v>-0.263814591045138</v>
      </c>
      <c r="AG500" s="11" t="n">
        <f aca="false">((AD500)^2/((AB500)^2 * AE500)) + ((Z500)^2/((X500)^2 * AA500))</f>
        <v>0.149195948689845</v>
      </c>
      <c r="AH500" s="11" t="n">
        <f aca="false">1/AG500</f>
        <v>6.70259486789982</v>
      </c>
      <c r="AI500" s="11" t="n">
        <f aca="false">AH500/36</f>
        <v>0.186183190774995</v>
      </c>
      <c r="AJ500" s="11" t="n">
        <f aca="false">AI500*AF500</f>
        <v>-0.0491178423337842</v>
      </c>
      <c r="AK500" s="11" t="s">
        <v>535</v>
      </c>
      <c r="AL500" s="11" t="s">
        <v>537</v>
      </c>
      <c r="AM500" s="11" t="s">
        <v>406</v>
      </c>
      <c r="AN500" s="11" t="s">
        <v>58</v>
      </c>
      <c r="AO500" s="11" t="s">
        <v>59</v>
      </c>
      <c r="AP500" s="11" t="s">
        <v>207</v>
      </c>
      <c r="AQ500" s="11" t="s">
        <v>345</v>
      </c>
    </row>
    <row r="501" customFormat="false" ht="13.8" hidden="false" customHeight="false" outlineLevel="0" collapsed="false">
      <c r="A501" s="11" t="s">
        <v>341</v>
      </c>
      <c r="B501" s="1" t="n">
        <v>52</v>
      </c>
      <c r="C501" s="11" t="s">
        <v>342</v>
      </c>
      <c r="D501" s="11" t="n">
        <v>2013</v>
      </c>
      <c r="E501" s="11" t="s">
        <v>343</v>
      </c>
      <c r="F501" s="11" t="s">
        <v>347</v>
      </c>
      <c r="G501" s="1" t="n">
        <v>9.5</v>
      </c>
      <c r="H501" s="1" t="n">
        <v>1194</v>
      </c>
      <c r="I501" s="11" t="n">
        <f aca="false">(G501+10) / (H501/1000)</f>
        <v>16.3316582914573</v>
      </c>
      <c r="J501" s="11" t="n">
        <v>5.5</v>
      </c>
      <c r="K501" s="11" t="s">
        <v>102</v>
      </c>
      <c r="L501" s="11" t="s">
        <v>89</v>
      </c>
      <c r="M501" s="11" t="s">
        <v>344</v>
      </c>
      <c r="N501" s="11" t="s">
        <v>77</v>
      </c>
      <c r="O501" s="11" t="s">
        <v>77</v>
      </c>
      <c r="P501" s="11" t="s">
        <v>483</v>
      </c>
      <c r="Q501" s="11" t="s">
        <v>78</v>
      </c>
      <c r="R501" s="11" t="n">
        <v>0.7</v>
      </c>
      <c r="S501" s="11" t="str">
        <f aca="false">IF(R501&gt;=2,"&gt; 2","&lt; 2")</f>
        <v>&lt; 2</v>
      </c>
      <c r="T501" s="16" t="n">
        <v>39600</v>
      </c>
      <c r="U501" s="29" t="n">
        <v>2.5</v>
      </c>
      <c r="V501" s="11" t="s">
        <v>106</v>
      </c>
      <c r="W501" s="11" t="n">
        <f aca="false">R501 *U501</f>
        <v>1.75</v>
      </c>
      <c r="X501" s="13" t="n">
        <v>120</v>
      </c>
      <c r="Y501" s="13" t="n">
        <v>17</v>
      </c>
      <c r="Z501" s="13" t="n">
        <f aca="false">Y501*SQRT(AA501)</f>
        <v>29.4448637286709</v>
      </c>
      <c r="AA501" s="11" t="n">
        <v>3</v>
      </c>
      <c r="AB501" s="13" t="n">
        <v>88</v>
      </c>
      <c r="AC501" s="13" t="n">
        <v>12</v>
      </c>
      <c r="AD501" s="13" t="n">
        <f aca="false">AC501*SQRT(AE501)</f>
        <v>20.7846096908265</v>
      </c>
      <c r="AE501" s="11" t="n">
        <v>3</v>
      </c>
      <c r="AF501" s="11" t="n">
        <f aca="false">LN(AB501/X501)</f>
        <v>-0.31015492830384</v>
      </c>
      <c r="AG501" s="11" t="n">
        <f aca="false">((AD501)^2/((AB501)^2 * AE501)) + ((Z501)^2/((X501)^2 * AA501))</f>
        <v>0.0386644857667585</v>
      </c>
      <c r="AH501" s="11" t="n">
        <f aca="false">1/AG501</f>
        <v>25.8635277353085</v>
      </c>
      <c r="AI501" s="11" t="n">
        <f aca="false">AH501/36</f>
        <v>0.718431325980792</v>
      </c>
      <c r="AJ501" s="11" t="n">
        <f aca="false">AI501*AF501</f>
        <v>-0.222825016400805</v>
      </c>
      <c r="AK501" s="11" t="s">
        <v>535</v>
      </c>
      <c r="AL501" s="11" t="s">
        <v>537</v>
      </c>
      <c r="AM501" s="11" t="s">
        <v>406</v>
      </c>
      <c r="AN501" s="11" t="s">
        <v>58</v>
      </c>
      <c r="AO501" s="11" t="s">
        <v>59</v>
      </c>
      <c r="AP501" s="11" t="s">
        <v>207</v>
      </c>
      <c r="AQ501" s="11" t="s">
        <v>345</v>
      </c>
    </row>
    <row r="502" customFormat="false" ht="13.8" hidden="false" customHeight="false" outlineLevel="0" collapsed="false">
      <c r="A502" s="11" t="s">
        <v>341</v>
      </c>
      <c r="B502" s="1" t="n">
        <v>52</v>
      </c>
      <c r="C502" s="11" t="s">
        <v>342</v>
      </c>
      <c r="D502" s="11" t="n">
        <v>2013</v>
      </c>
      <c r="E502" s="11" t="s">
        <v>343</v>
      </c>
      <c r="F502" s="11" t="s">
        <v>348</v>
      </c>
      <c r="G502" s="1" t="n">
        <v>9.5</v>
      </c>
      <c r="H502" s="1" t="n">
        <v>1194</v>
      </c>
      <c r="I502" s="11" t="n">
        <f aca="false">(G502+10) / (H502/1000)</f>
        <v>16.3316582914573</v>
      </c>
      <c r="J502" s="11" t="n">
        <v>5.5</v>
      </c>
      <c r="K502" s="11" t="s">
        <v>102</v>
      </c>
      <c r="L502" s="11" t="s">
        <v>89</v>
      </c>
      <c r="M502" s="11" t="s">
        <v>344</v>
      </c>
      <c r="N502" s="11" t="s">
        <v>77</v>
      </c>
      <c r="O502" s="11" t="s">
        <v>50</v>
      </c>
      <c r="P502" s="11" t="s">
        <v>483</v>
      </c>
      <c r="Q502" s="11" t="s">
        <v>78</v>
      </c>
      <c r="R502" s="11" t="n">
        <v>2.05</v>
      </c>
      <c r="S502" s="11" t="str">
        <f aca="false">IF(R502&gt;=2,"&gt; 2","&lt; 2")</f>
        <v>&gt; 2</v>
      </c>
      <c r="T502" s="16" t="n">
        <v>39600</v>
      </c>
      <c r="U502" s="29" t="n">
        <v>2.5</v>
      </c>
      <c r="V502" s="11" t="s">
        <v>106</v>
      </c>
      <c r="W502" s="11" t="n">
        <f aca="false">R502 *U502</f>
        <v>5.125</v>
      </c>
      <c r="X502" s="13" t="n">
        <v>138</v>
      </c>
      <c r="Y502" s="13" t="n">
        <v>52</v>
      </c>
      <c r="Z502" s="13" t="n">
        <f aca="false">Y502*SQRT(AA502)</f>
        <v>90.0666419935816</v>
      </c>
      <c r="AA502" s="11" t="n">
        <v>3</v>
      </c>
      <c r="AB502" s="13" t="n">
        <v>137</v>
      </c>
      <c r="AC502" s="13" t="n">
        <v>44</v>
      </c>
      <c r="AD502" s="13" t="n">
        <f aca="false">AC502*SQRT(AE502)</f>
        <v>76.2102355330306</v>
      </c>
      <c r="AE502" s="11" t="n">
        <v>3</v>
      </c>
      <c r="AF502" s="11" t="n">
        <f aca="false">LN(AB502/X502)</f>
        <v>-0.00727275932907981</v>
      </c>
      <c r="AG502" s="11" t="n">
        <f aca="false">((AD502)^2/((AB502)^2 * AE502)) + ((Z502)^2/((X502)^2 * AA502))</f>
        <v>0.2451357867324</v>
      </c>
      <c r="AH502" s="11" t="n">
        <f aca="false">1/AG502</f>
        <v>4.07937173649656</v>
      </c>
      <c r="AI502" s="11" t="n">
        <f aca="false">AH502/36</f>
        <v>0.113315881569349</v>
      </c>
      <c r="AJ502" s="11" t="n">
        <f aca="false">AI502*AF502</f>
        <v>-0.000824119134816386</v>
      </c>
      <c r="AK502" s="11" t="s">
        <v>535</v>
      </c>
      <c r="AL502" s="11" t="s">
        <v>537</v>
      </c>
      <c r="AM502" s="11" t="s">
        <v>406</v>
      </c>
      <c r="AN502" s="11" t="s">
        <v>58</v>
      </c>
      <c r="AO502" s="11" t="s">
        <v>59</v>
      </c>
      <c r="AP502" s="11" t="s">
        <v>207</v>
      </c>
      <c r="AQ502" s="11" t="s">
        <v>345</v>
      </c>
    </row>
    <row r="503" customFormat="false" ht="13.8" hidden="false" customHeight="false" outlineLevel="0" collapsed="false">
      <c r="A503" s="11" t="s">
        <v>341</v>
      </c>
      <c r="B503" s="1" t="n">
        <v>52</v>
      </c>
      <c r="C503" s="11" t="s">
        <v>342</v>
      </c>
      <c r="D503" s="11" t="n">
        <v>2013</v>
      </c>
      <c r="E503" s="11" t="s">
        <v>343</v>
      </c>
      <c r="F503" s="11" t="s">
        <v>349</v>
      </c>
      <c r="G503" s="1" t="n">
        <v>9.5</v>
      </c>
      <c r="H503" s="1" t="n">
        <v>1194</v>
      </c>
      <c r="I503" s="11" t="n">
        <f aca="false">(G503+10) / (H503/1000)</f>
        <v>16.3316582914573</v>
      </c>
      <c r="J503" s="11" t="n">
        <v>5.5</v>
      </c>
      <c r="K503" s="11" t="s">
        <v>102</v>
      </c>
      <c r="L503" s="11" t="s">
        <v>89</v>
      </c>
      <c r="M503" s="11" t="s">
        <v>344</v>
      </c>
      <c r="N503" s="11" t="s">
        <v>77</v>
      </c>
      <c r="O503" s="11" t="s">
        <v>77</v>
      </c>
      <c r="P503" s="11" t="s">
        <v>483</v>
      </c>
      <c r="Q503" s="11" t="s">
        <v>78</v>
      </c>
      <c r="R503" s="11" t="n">
        <v>2.05</v>
      </c>
      <c r="S503" s="11" t="str">
        <f aca="false">IF(R503&gt;=2,"&gt; 2","&lt; 2")</f>
        <v>&gt; 2</v>
      </c>
      <c r="T503" s="16" t="n">
        <v>39600</v>
      </c>
      <c r="U503" s="29" t="n">
        <v>2.5</v>
      </c>
      <c r="V503" s="11" t="s">
        <v>106</v>
      </c>
      <c r="W503" s="11" t="n">
        <f aca="false">R503 *U503</f>
        <v>5.125</v>
      </c>
      <c r="X503" s="13" t="n">
        <v>120</v>
      </c>
      <c r="Y503" s="13" t="n">
        <v>17</v>
      </c>
      <c r="Z503" s="13" t="n">
        <f aca="false">Y503*SQRT(AA503)</f>
        <v>29.4448637286709</v>
      </c>
      <c r="AA503" s="11" t="n">
        <v>3</v>
      </c>
      <c r="AB503" s="13" t="n">
        <v>110</v>
      </c>
      <c r="AC503" s="13" t="n">
        <v>30</v>
      </c>
      <c r="AD503" s="13" t="n">
        <f aca="false">AC503*SQRT(AE503)</f>
        <v>51.9615242270663</v>
      </c>
      <c r="AE503" s="11" t="n">
        <v>3</v>
      </c>
      <c r="AF503" s="11" t="n">
        <f aca="false">LN(AB503/X503)</f>
        <v>-0.0870113769896298</v>
      </c>
      <c r="AG503" s="11" t="n">
        <f aca="false">((AD503)^2/((AB503)^2 * AE503)) + ((Z503)^2/((X503)^2 * AA503))</f>
        <v>0.0944496097337006</v>
      </c>
      <c r="AH503" s="11" t="n">
        <f aca="false">1/AG503</f>
        <v>10.587656241455</v>
      </c>
      <c r="AI503" s="11" t="n">
        <f aca="false">AH503/36</f>
        <v>0.294101562262638</v>
      </c>
      <c r="AJ503" s="11" t="n">
        <f aca="false">AI503*AF503</f>
        <v>-0.0255901819072735</v>
      </c>
      <c r="AK503" s="11" t="s">
        <v>535</v>
      </c>
      <c r="AL503" s="11" t="s">
        <v>537</v>
      </c>
      <c r="AM503" s="11" t="s">
        <v>406</v>
      </c>
      <c r="AN503" s="11" t="s">
        <v>58</v>
      </c>
      <c r="AO503" s="11" t="s">
        <v>59</v>
      </c>
      <c r="AP503" s="11" t="s">
        <v>207</v>
      </c>
      <c r="AQ503" s="11" t="s">
        <v>345</v>
      </c>
    </row>
    <row r="504" customFormat="false" ht="13.8" hidden="false" customHeight="false" outlineLevel="0" collapsed="false">
      <c r="A504" s="11" t="s">
        <v>341</v>
      </c>
      <c r="B504" s="1" t="n">
        <v>52</v>
      </c>
      <c r="C504" s="11" t="s">
        <v>342</v>
      </c>
      <c r="D504" s="11" t="n">
        <v>2013</v>
      </c>
      <c r="E504" s="11" t="s">
        <v>343</v>
      </c>
      <c r="F504" s="11" t="s">
        <v>350</v>
      </c>
      <c r="G504" s="1" t="n">
        <v>9.5</v>
      </c>
      <c r="H504" s="1" t="n">
        <v>1194</v>
      </c>
      <c r="I504" s="11" t="n">
        <f aca="false">(G504+10) / (H504/1000)</f>
        <v>16.3316582914573</v>
      </c>
      <c r="J504" s="11" t="n">
        <v>5.5</v>
      </c>
      <c r="K504" s="11" t="s">
        <v>102</v>
      </c>
      <c r="L504" s="11" t="s">
        <v>89</v>
      </c>
      <c r="M504" s="11" t="s">
        <v>344</v>
      </c>
      <c r="N504" s="11" t="s">
        <v>77</v>
      </c>
      <c r="O504" s="11" t="s">
        <v>50</v>
      </c>
      <c r="P504" s="11" t="s">
        <v>483</v>
      </c>
      <c r="Q504" s="11" t="s">
        <v>78</v>
      </c>
      <c r="R504" s="11" t="n">
        <v>2.7</v>
      </c>
      <c r="S504" s="11" t="str">
        <f aca="false">IF(R504&gt;=2,"&gt; 2","&lt; 2")</f>
        <v>&gt; 2</v>
      </c>
      <c r="T504" s="16" t="n">
        <v>39600</v>
      </c>
      <c r="U504" s="29" t="n">
        <v>2.5</v>
      </c>
      <c r="V504" s="11" t="s">
        <v>106</v>
      </c>
      <c r="W504" s="11" t="n">
        <f aca="false">R504 *U504</f>
        <v>6.75</v>
      </c>
      <c r="X504" s="13" t="n">
        <v>138</v>
      </c>
      <c r="Y504" s="13" t="n">
        <v>52</v>
      </c>
      <c r="Z504" s="13" t="n">
        <f aca="false">Y504*SQRT(AA504)</f>
        <v>90.0666419935816</v>
      </c>
      <c r="AA504" s="11" t="n">
        <v>3</v>
      </c>
      <c r="AB504" s="13" t="n">
        <v>110</v>
      </c>
      <c r="AC504" s="13" t="n">
        <v>12</v>
      </c>
      <c r="AD504" s="13" t="n">
        <f aca="false">AC504*SQRT(AE504)</f>
        <v>20.7846096908265</v>
      </c>
      <c r="AE504" s="11" t="n">
        <v>3</v>
      </c>
      <c r="AF504" s="11" t="n">
        <f aca="false">LN(AB504/X504)</f>
        <v>-0.226773319364788</v>
      </c>
      <c r="AG504" s="11" t="n">
        <f aca="false">((AD504)^2/((AB504)^2 * AE504)) + ((Z504)^2/((X504)^2 * AA504))</f>
        <v>0.153887803972011</v>
      </c>
      <c r="AH504" s="11" t="n">
        <f aca="false">1/AG504</f>
        <v>6.49824075845464</v>
      </c>
      <c r="AI504" s="11" t="n">
        <f aca="false">AH504/36</f>
        <v>0.180506687734851</v>
      </c>
      <c r="AJ504" s="11" t="n">
        <f aca="false">AI504*AF504</f>
        <v>-0.0409341007451754</v>
      </c>
      <c r="AK504" s="11" t="s">
        <v>535</v>
      </c>
      <c r="AL504" s="11" t="s">
        <v>537</v>
      </c>
      <c r="AM504" s="11" t="s">
        <v>406</v>
      </c>
      <c r="AN504" s="11" t="s">
        <v>58</v>
      </c>
      <c r="AO504" s="11" t="s">
        <v>59</v>
      </c>
      <c r="AP504" s="11" t="s">
        <v>207</v>
      </c>
      <c r="AQ504" s="11" t="s">
        <v>345</v>
      </c>
    </row>
    <row r="505" customFormat="false" ht="13.8" hidden="false" customHeight="false" outlineLevel="0" collapsed="false">
      <c r="A505" s="11" t="s">
        <v>341</v>
      </c>
      <c r="B505" s="1" t="n">
        <v>52</v>
      </c>
      <c r="C505" s="11" t="s">
        <v>342</v>
      </c>
      <c r="D505" s="11" t="n">
        <v>2013</v>
      </c>
      <c r="E505" s="11" t="s">
        <v>343</v>
      </c>
      <c r="F505" s="11" t="s">
        <v>351</v>
      </c>
      <c r="G505" s="1" t="n">
        <v>9.5</v>
      </c>
      <c r="H505" s="1" t="n">
        <v>1194</v>
      </c>
      <c r="I505" s="11" t="n">
        <f aca="false">(G505+10) / (H505/1000)</f>
        <v>16.3316582914573</v>
      </c>
      <c r="J505" s="11" t="n">
        <v>5.5</v>
      </c>
      <c r="K505" s="11" t="s">
        <v>102</v>
      </c>
      <c r="L505" s="11" t="s">
        <v>89</v>
      </c>
      <c r="M505" s="11" t="s">
        <v>344</v>
      </c>
      <c r="N505" s="11" t="s">
        <v>77</v>
      </c>
      <c r="O505" s="11" t="s">
        <v>77</v>
      </c>
      <c r="P505" s="11" t="s">
        <v>483</v>
      </c>
      <c r="Q505" s="11" t="s">
        <v>78</v>
      </c>
      <c r="R505" s="11" t="n">
        <v>2.7</v>
      </c>
      <c r="S505" s="11" t="str">
        <f aca="false">IF(R505&gt;=2,"&gt; 2","&lt; 2")</f>
        <v>&gt; 2</v>
      </c>
      <c r="T505" s="16" t="n">
        <v>39600</v>
      </c>
      <c r="U505" s="29" t="n">
        <v>2.5</v>
      </c>
      <c r="V505" s="11" t="s">
        <v>106</v>
      </c>
      <c r="W505" s="11" t="n">
        <f aca="false">R505 *U505</f>
        <v>6.75</v>
      </c>
      <c r="X505" s="13" t="n">
        <v>120</v>
      </c>
      <c r="Y505" s="13" t="n">
        <v>17</v>
      </c>
      <c r="Z505" s="13" t="n">
        <f aca="false">Y505*SQRT(AA505)</f>
        <v>29.4448637286709</v>
      </c>
      <c r="AA505" s="11" t="n">
        <v>3</v>
      </c>
      <c r="AB505" s="13" t="n">
        <v>108</v>
      </c>
      <c r="AC505" s="13" t="n">
        <v>21</v>
      </c>
      <c r="AD505" s="13" t="n">
        <f aca="false">AC505*SQRT(AE505)</f>
        <v>36.3730669589464</v>
      </c>
      <c r="AE505" s="11" t="n">
        <v>3</v>
      </c>
      <c r="AF505" s="11" t="n">
        <f aca="false">LN(AB505/X505)</f>
        <v>-0.105360515657826</v>
      </c>
      <c r="AG505" s="11" t="n">
        <f aca="false">((AD505)^2/((AB505)^2 * AE505)) + ((Z505)^2/((X505)^2 * AA505))</f>
        <v>0.0578780864197531</v>
      </c>
      <c r="AH505" s="11" t="n">
        <f aca="false">1/AG505</f>
        <v>17.277696307159</v>
      </c>
      <c r="AI505" s="11" t="n">
        <f aca="false">AH505/36</f>
        <v>0.479936008532196</v>
      </c>
      <c r="AJ505" s="11" t="n">
        <f aca="false">AI505*AF505</f>
        <v>-0.050566305341711</v>
      </c>
      <c r="AK505" s="11" t="s">
        <v>535</v>
      </c>
      <c r="AL505" s="11" t="s">
        <v>537</v>
      </c>
      <c r="AM505" s="11" t="s">
        <v>406</v>
      </c>
      <c r="AN505" s="11" t="s">
        <v>58</v>
      </c>
      <c r="AO505" s="11" t="s">
        <v>59</v>
      </c>
      <c r="AP505" s="11" t="s">
        <v>207</v>
      </c>
      <c r="AQ505" s="11" t="s">
        <v>345</v>
      </c>
    </row>
    <row r="506" customFormat="false" ht="13.8" hidden="false" customHeight="false" outlineLevel="0" collapsed="false">
      <c r="A506" s="11" t="s">
        <v>341</v>
      </c>
      <c r="B506" s="1" t="n">
        <v>52</v>
      </c>
      <c r="C506" s="11" t="s">
        <v>342</v>
      </c>
      <c r="D506" s="11" t="n">
        <v>2013</v>
      </c>
      <c r="E506" s="11" t="s">
        <v>343</v>
      </c>
      <c r="F506" s="11" t="s">
        <v>324</v>
      </c>
      <c r="G506" s="1" t="n">
        <v>9.5</v>
      </c>
      <c r="H506" s="1" t="n">
        <v>1194</v>
      </c>
      <c r="I506" s="11" t="n">
        <f aca="false">(G506+10) / (H506/1000)</f>
        <v>16.3316582914573</v>
      </c>
      <c r="J506" s="11" t="n">
        <v>5.5</v>
      </c>
      <c r="K506" s="11" t="s">
        <v>102</v>
      </c>
      <c r="L506" s="11" t="s">
        <v>89</v>
      </c>
      <c r="M506" s="11" t="s">
        <v>344</v>
      </c>
      <c r="N506" s="11" t="s">
        <v>77</v>
      </c>
      <c r="O506" s="11" t="s">
        <v>77</v>
      </c>
      <c r="P506" s="11" t="s">
        <v>483</v>
      </c>
      <c r="Q506" s="11" t="s">
        <v>78</v>
      </c>
      <c r="R506" s="11" t="n">
        <v>0.7</v>
      </c>
      <c r="S506" s="11" t="str">
        <f aca="false">IF(R506&gt;=2,"&gt; 2","&lt; 2")</f>
        <v>&lt; 2</v>
      </c>
      <c r="T506" s="16" t="n">
        <v>39661</v>
      </c>
      <c r="U506" s="29" t="n">
        <v>2.5</v>
      </c>
      <c r="V506" s="11" t="s">
        <v>106</v>
      </c>
      <c r="W506" s="11" t="n">
        <f aca="false">R506 *U506</f>
        <v>1.75</v>
      </c>
      <c r="X506" s="13" t="n">
        <v>96</v>
      </c>
      <c r="Y506" s="13" t="n">
        <v>11</v>
      </c>
      <c r="Z506" s="13" t="n">
        <f aca="false">Y506*SQRT(AA506)</f>
        <v>19.0525588832576</v>
      </c>
      <c r="AA506" s="11" t="n">
        <v>3</v>
      </c>
      <c r="AB506" s="13" t="n">
        <v>96</v>
      </c>
      <c r="AC506" s="13" t="n">
        <v>9</v>
      </c>
      <c r="AD506" s="13" t="n">
        <f aca="false">AC506*SQRT(AE506)</f>
        <v>15.5884572681199</v>
      </c>
      <c r="AE506" s="11" t="n">
        <v>3</v>
      </c>
      <c r="AF506" s="11" t="n">
        <f aca="false">LN(AB506/X506)</f>
        <v>0</v>
      </c>
      <c r="AG506" s="11" t="n">
        <f aca="false">((AD506)^2/((AB506)^2 * AE506)) + ((Z506)^2/((X506)^2 * AA506))</f>
        <v>0.0219184027777778</v>
      </c>
      <c r="AH506" s="11" t="n">
        <f aca="false">1/AG506</f>
        <v>45.6237623762376</v>
      </c>
      <c r="AI506" s="11" t="n">
        <f aca="false">AH506/36</f>
        <v>1.26732673267327</v>
      </c>
      <c r="AJ506" s="11" t="n">
        <f aca="false">AI506*AF506</f>
        <v>0</v>
      </c>
      <c r="AK506" s="11" t="s">
        <v>535</v>
      </c>
      <c r="AL506" s="11" t="s">
        <v>537</v>
      </c>
      <c r="AM506" s="11" t="s">
        <v>406</v>
      </c>
      <c r="AN506" s="11" t="s">
        <v>58</v>
      </c>
      <c r="AO506" s="11" t="s">
        <v>59</v>
      </c>
      <c r="AP506" s="11" t="s">
        <v>207</v>
      </c>
      <c r="AQ506" s="11" t="s">
        <v>345</v>
      </c>
    </row>
    <row r="507" customFormat="false" ht="13.8" hidden="false" customHeight="false" outlineLevel="0" collapsed="false">
      <c r="A507" s="11" t="s">
        <v>341</v>
      </c>
      <c r="B507" s="1" t="n">
        <v>52</v>
      </c>
      <c r="C507" s="11" t="s">
        <v>342</v>
      </c>
      <c r="D507" s="11" t="n">
        <v>2013</v>
      </c>
      <c r="E507" s="11" t="s">
        <v>343</v>
      </c>
      <c r="F507" s="11" t="s">
        <v>328</v>
      </c>
      <c r="G507" s="1" t="n">
        <v>9.5</v>
      </c>
      <c r="H507" s="1" t="n">
        <v>1194</v>
      </c>
      <c r="I507" s="11" t="n">
        <f aca="false">(G507+10) / (H507/1000)</f>
        <v>16.3316582914573</v>
      </c>
      <c r="J507" s="11" t="n">
        <v>5.5</v>
      </c>
      <c r="K507" s="11" t="s">
        <v>102</v>
      </c>
      <c r="L507" s="11" t="s">
        <v>89</v>
      </c>
      <c r="M507" s="11" t="s">
        <v>344</v>
      </c>
      <c r="N507" s="11" t="s">
        <v>77</v>
      </c>
      <c r="O507" s="11" t="s">
        <v>77</v>
      </c>
      <c r="P507" s="11" t="s">
        <v>483</v>
      </c>
      <c r="Q507" s="11" t="s">
        <v>78</v>
      </c>
      <c r="R507" s="11" t="n">
        <v>2.05</v>
      </c>
      <c r="S507" s="11" t="str">
        <f aca="false">IF(R507&gt;=2,"&gt; 2","&lt; 2")</f>
        <v>&gt; 2</v>
      </c>
      <c r="T507" s="16" t="n">
        <v>39661</v>
      </c>
      <c r="U507" s="29" t="n">
        <v>2.5</v>
      </c>
      <c r="V507" s="11" t="s">
        <v>106</v>
      </c>
      <c r="W507" s="11" t="n">
        <f aca="false">R507 *U507</f>
        <v>5.125</v>
      </c>
      <c r="X507" s="13" t="n">
        <v>96</v>
      </c>
      <c r="Y507" s="13" t="n">
        <v>11</v>
      </c>
      <c r="Z507" s="13" t="n">
        <f aca="false">Y507*SQRT(AA507)</f>
        <v>19.0525588832576</v>
      </c>
      <c r="AA507" s="11" t="n">
        <v>3</v>
      </c>
      <c r="AB507" s="13" t="n">
        <v>426</v>
      </c>
      <c r="AC507" s="13" t="n">
        <v>362</v>
      </c>
      <c r="AD507" s="13" t="n">
        <f aca="false">AC507*SQRT(AE507)</f>
        <v>627.002392339934</v>
      </c>
      <c r="AE507" s="11" t="n">
        <v>3</v>
      </c>
      <c r="AF507" s="11" t="n">
        <f aca="false">LN(AB507/X507)</f>
        <v>1.49009115480153</v>
      </c>
      <c r="AG507" s="11" t="n">
        <f aca="false">((AD507)^2/((AB507)^2 * AE507)) + ((Z507)^2/((X507)^2 * AA507))</f>
        <v>0.735230334348619</v>
      </c>
      <c r="AH507" s="11" t="n">
        <f aca="false">1/AG507</f>
        <v>1.36011798382333</v>
      </c>
      <c r="AI507" s="11" t="n">
        <f aca="false">AH507/36</f>
        <v>0.0377810551062037</v>
      </c>
      <c r="AJ507" s="11" t="n">
        <f aca="false">AI507*AF507</f>
        <v>0.0562972160328233</v>
      </c>
      <c r="AK507" s="11" t="s">
        <v>535</v>
      </c>
      <c r="AL507" s="11" t="s">
        <v>537</v>
      </c>
      <c r="AM507" s="11" t="s">
        <v>406</v>
      </c>
      <c r="AN507" s="11" t="s">
        <v>58</v>
      </c>
      <c r="AO507" s="11" t="s">
        <v>59</v>
      </c>
      <c r="AP507" s="11" t="s">
        <v>207</v>
      </c>
      <c r="AQ507" s="11" t="s">
        <v>345</v>
      </c>
    </row>
    <row r="508" customFormat="false" ht="13.8" hidden="false" customHeight="false" outlineLevel="0" collapsed="false">
      <c r="A508" s="11" t="s">
        <v>341</v>
      </c>
      <c r="B508" s="1" t="n">
        <v>52</v>
      </c>
      <c r="C508" s="11" t="s">
        <v>342</v>
      </c>
      <c r="D508" s="11" t="n">
        <v>2013</v>
      </c>
      <c r="E508" s="11" t="s">
        <v>343</v>
      </c>
      <c r="F508" s="11" t="s">
        <v>329</v>
      </c>
      <c r="G508" s="1" t="n">
        <v>9.5</v>
      </c>
      <c r="H508" s="1" t="n">
        <v>1194</v>
      </c>
      <c r="I508" s="11" t="n">
        <f aca="false">(G508+10) / (H508/1000)</f>
        <v>16.3316582914573</v>
      </c>
      <c r="J508" s="11" t="n">
        <v>5.5</v>
      </c>
      <c r="K508" s="11" t="s">
        <v>102</v>
      </c>
      <c r="L508" s="11" t="s">
        <v>89</v>
      </c>
      <c r="M508" s="11" t="s">
        <v>344</v>
      </c>
      <c r="N508" s="11" t="s">
        <v>77</v>
      </c>
      <c r="O508" s="11" t="s">
        <v>77</v>
      </c>
      <c r="P508" s="11" t="s">
        <v>483</v>
      </c>
      <c r="Q508" s="11" t="s">
        <v>78</v>
      </c>
      <c r="R508" s="11" t="n">
        <v>2.7</v>
      </c>
      <c r="S508" s="11" t="str">
        <f aca="false">IF(R508&gt;=2,"&gt; 2","&lt; 2")</f>
        <v>&gt; 2</v>
      </c>
      <c r="T508" s="16" t="n">
        <v>39661</v>
      </c>
      <c r="U508" s="29" t="n">
        <v>2.5</v>
      </c>
      <c r="V508" s="11" t="s">
        <v>106</v>
      </c>
      <c r="W508" s="11" t="n">
        <f aca="false">R508 *U508</f>
        <v>6.75</v>
      </c>
      <c r="X508" s="13" t="n">
        <v>96</v>
      </c>
      <c r="Y508" s="13" t="n">
        <v>11</v>
      </c>
      <c r="Z508" s="13" t="n">
        <f aca="false">Y508*SQRT(AA508)</f>
        <v>19.0525588832576</v>
      </c>
      <c r="AA508" s="11" t="n">
        <v>3</v>
      </c>
      <c r="AB508" s="13" t="n">
        <v>178</v>
      </c>
      <c r="AC508" s="13" t="n">
        <v>65</v>
      </c>
      <c r="AD508" s="13" t="n">
        <f aca="false">AC508*SQRT(AE508)</f>
        <v>112.583302491977</v>
      </c>
      <c r="AE508" s="11" t="n">
        <v>3</v>
      </c>
      <c r="AF508" s="11" t="n">
        <f aca="false">LN(AB508/X508)</f>
        <v>0.617435358824249</v>
      </c>
      <c r="AG508" s="11" t="n">
        <f aca="false">((AD508)^2/((AB508)^2 * AE508)) + ((Z508)^2/((X508)^2 * AA508))</f>
        <v>0.146477402391147</v>
      </c>
      <c r="AH508" s="11" t="n">
        <f aca="false">1/AG508</f>
        <v>6.82699162925925</v>
      </c>
      <c r="AI508" s="11" t="n">
        <f aca="false">AH508/36</f>
        <v>0.189638656368313</v>
      </c>
      <c r="AJ508" s="11" t="n">
        <f aca="false">AI508*AF508</f>
        <v>0.117089611841718</v>
      </c>
      <c r="AK508" s="11" t="s">
        <v>535</v>
      </c>
      <c r="AL508" s="11" t="s">
        <v>537</v>
      </c>
      <c r="AM508" s="11" t="s">
        <v>406</v>
      </c>
      <c r="AN508" s="11" t="s">
        <v>58</v>
      </c>
      <c r="AO508" s="11" t="s">
        <v>59</v>
      </c>
      <c r="AP508" s="11" t="s">
        <v>207</v>
      </c>
      <c r="AQ508" s="11" t="s">
        <v>345</v>
      </c>
    </row>
    <row r="509" customFormat="false" ht="13.8" hidden="false" customHeight="false" outlineLevel="0" collapsed="false">
      <c r="A509" s="11" t="s">
        <v>341</v>
      </c>
      <c r="B509" s="1" t="n">
        <v>52</v>
      </c>
      <c r="C509" s="11" t="s">
        <v>342</v>
      </c>
      <c r="D509" s="11" t="n">
        <v>2013</v>
      </c>
      <c r="E509" s="11" t="s">
        <v>343</v>
      </c>
      <c r="F509" s="11" t="s">
        <v>346</v>
      </c>
      <c r="G509" s="1" t="n">
        <v>9.5</v>
      </c>
      <c r="H509" s="1" t="n">
        <v>1194</v>
      </c>
      <c r="I509" s="11" t="n">
        <f aca="false">(G509+10) / (H509/1000)</f>
        <v>16.3316582914573</v>
      </c>
      <c r="J509" s="11" t="n">
        <v>5.5</v>
      </c>
      <c r="K509" s="11" t="s">
        <v>102</v>
      </c>
      <c r="L509" s="11" t="s">
        <v>89</v>
      </c>
      <c r="M509" s="11" t="s">
        <v>344</v>
      </c>
      <c r="N509" s="11" t="s">
        <v>77</v>
      </c>
      <c r="O509" s="11" t="s">
        <v>50</v>
      </c>
      <c r="P509" s="11" t="s">
        <v>483</v>
      </c>
      <c r="Q509" s="11" t="s">
        <v>78</v>
      </c>
      <c r="R509" s="11" t="n">
        <v>0.7</v>
      </c>
      <c r="S509" s="11" t="str">
        <f aca="false">IF(R509&gt;=2,"&gt; 2","&lt; 2")</f>
        <v>&lt; 2</v>
      </c>
      <c r="T509" s="16" t="n">
        <v>39661</v>
      </c>
      <c r="U509" s="29" t="n">
        <v>2.5</v>
      </c>
      <c r="V509" s="11" t="s">
        <v>106</v>
      </c>
      <c r="W509" s="11" t="n">
        <f aca="false">R509 *U509</f>
        <v>1.75</v>
      </c>
      <c r="X509" s="13" t="n">
        <v>158</v>
      </c>
      <c r="Y509" s="13" t="n">
        <v>53</v>
      </c>
      <c r="Z509" s="13" t="n">
        <f aca="false">Y509*SQRT(AA509)</f>
        <v>91.7986928011505</v>
      </c>
      <c r="AA509" s="11" t="n">
        <v>3</v>
      </c>
      <c r="AB509" s="13" t="n">
        <v>252</v>
      </c>
      <c r="AC509" s="13" t="n">
        <v>73</v>
      </c>
      <c r="AD509" s="13" t="n">
        <f aca="false">AC509*SQRT(AE509)</f>
        <v>126.439708952528</v>
      </c>
      <c r="AE509" s="11" t="n">
        <v>3</v>
      </c>
      <c r="AF509" s="11" t="n">
        <f aca="false">LN(AB509/X509)</f>
        <v>0.466834054484457</v>
      </c>
      <c r="AG509" s="11" t="n">
        <f aca="false">((AD509)^2/((AB509)^2 * AE509)) + ((Z509)^2/((X509)^2 * AA509))</f>
        <v>0.196438005522611</v>
      </c>
      <c r="AH509" s="11" t="n">
        <f aca="false">1/AG509</f>
        <v>5.09066459588389</v>
      </c>
      <c r="AI509" s="11" t="n">
        <f aca="false">AH509/36</f>
        <v>0.141407349885664</v>
      </c>
      <c r="AJ509" s="11" t="n">
        <f aca="false">AI509*AF509</f>
        <v>0.0660137664810267</v>
      </c>
      <c r="AK509" s="11" t="s">
        <v>535</v>
      </c>
      <c r="AL509" s="11" t="s">
        <v>537</v>
      </c>
      <c r="AM509" s="11" t="s">
        <v>406</v>
      </c>
      <c r="AN509" s="11" t="s">
        <v>58</v>
      </c>
      <c r="AO509" s="11" t="s">
        <v>59</v>
      </c>
      <c r="AP509" s="11" t="s">
        <v>207</v>
      </c>
      <c r="AQ509" s="11" t="s">
        <v>345</v>
      </c>
    </row>
    <row r="510" customFormat="false" ht="13.8" hidden="false" customHeight="false" outlineLevel="0" collapsed="false">
      <c r="A510" s="11" t="s">
        <v>341</v>
      </c>
      <c r="B510" s="1" t="n">
        <v>52</v>
      </c>
      <c r="C510" s="11" t="s">
        <v>342</v>
      </c>
      <c r="D510" s="11" t="n">
        <v>2013</v>
      </c>
      <c r="E510" s="11" t="s">
        <v>343</v>
      </c>
      <c r="F510" s="11" t="s">
        <v>347</v>
      </c>
      <c r="G510" s="1" t="n">
        <v>9.5</v>
      </c>
      <c r="H510" s="1" t="n">
        <v>1194</v>
      </c>
      <c r="I510" s="11" t="n">
        <f aca="false">(G510+10) / (H510/1000)</f>
        <v>16.3316582914573</v>
      </c>
      <c r="J510" s="11" t="n">
        <v>5.5</v>
      </c>
      <c r="K510" s="11" t="s">
        <v>102</v>
      </c>
      <c r="L510" s="11" t="s">
        <v>89</v>
      </c>
      <c r="M510" s="11" t="s">
        <v>344</v>
      </c>
      <c r="N510" s="11" t="s">
        <v>77</v>
      </c>
      <c r="O510" s="11" t="s">
        <v>77</v>
      </c>
      <c r="P510" s="11" t="s">
        <v>483</v>
      </c>
      <c r="Q510" s="11" t="s">
        <v>78</v>
      </c>
      <c r="R510" s="11" t="n">
        <v>0.7</v>
      </c>
      <c r="S510" s="11" t="str">
        <f aca="false">IF(R510&gt;=2,"&gt; 2","&lt; 2")</f>
        <v>&lt; 2</v>
      </c>
      <c r="T510" s="16" t="n">
        <v>39661</v>
      </c>
      <c r="U510" s="29" t="n">
        <v>2.5</v>
      </c>
      <c r="V510" s="11" t="s">
        <v>106</v>
      </c>
      <c r="W510" s="11" t="n">
        <f aca="false">R510 *U510</f>
        <v>1.75</v>
      </c>
      <c r="X510" s="13" t="n">
        <v>174</v>
      </c>
      <c r="Y510" s="13" t="n">
        <v>84</v>
      </c>
      <c r="Z510" s="13" t="n">
        <f aca="false">Y510*SQRT(AA510)</f>
        <v>145.492267835786</v>
      </c>
      <c r="AA510" s="11" t="n">
        <v>3</v>
      </c>
      <c r="AB510" s="13" t="n">
        <v>88</v>
      </c>
      <c r="AC510" s="13" t="n">
        <v>0</v>
      </c>
      <c r="AD510" s="13" t="n">
        <f aca="false">AC510*SQRT(AE510)</f>
        <v>0</v>
      </c>
      <c r="AE510" s="11" t="n">
        <v>1</v>
      </c>
      <c r="AF510" s="11" t="n">
        <f aca="false">LN(AB510/X510)</f>
        <v>-0.681718484736322</v>
      </c>
      <c r="AG510" s="11" t="n">
        <f aca="false">((AD510)^2/((AB510)^2 * AE510)) + ((Z510)^2/((X510)^2 * AA510))</f>
        <v>0.233055885850178</v>
      </c>
      <c r="AH510" s="11" t="n">
        <f aca="false">1/AG510</f>
        <v>4.29081632653062</v>
      </c>
      <c r="AI510" s="11" t="n">
        <f aca="false">AH510/36</f>
        <v>0.119189342403628</v>
      </c>
      <c r="AJ510" s="11" t="n">
        <f aca="false">AI510*AF510</f>
        <v>-0.0812535779001199</v>
      </c>
      <c r="AK510" s="11" t="s">
        <v>535</v>
      </c>
      <c r="AL510" s="11" t="s">
        <v>537</v>
      </c>
      <c r="AM510" s="11" t="s">
        <v>406</v>
      </c>
      <c r="AN510" s="11" t="s">
        <v>58</v>
      </c>
      <c r="AO510" s="11" t="s">
        <v>59</v>
      </c>
      <c r="AP510" s="11" t="s">
        <v>207</v>
      </c>
      <c r="AQ510" s="11" t="s">
        <v>345</v>
      </c>
    </row>
    <row r="511" customFormat="false" ht="13.8" hidden="false" customHeight="false" outlineLevel="0" collapsed="false">
      <c r="A511" s="11" t="s">
        <v>341</v>
      </c>
      <c r="B511" s="1" t="n">
        <v>52</v>
      </c>
      <c r="C511" s="11" t="s">
        <v>342</v>
      </c>
      <c r="D511" s="11" t="n">
        <v>2013</v>
      </c>
      <c r="E511" s="11" t="s">
        <v>343</v>
      </c>
      <c r="F511" s="11" t="s">
        <v>348</v>
      </c>
      <c r="G511" s="1" t="n">
        <v>9.5</v>
      </c>
      <c r="H511" s="1" t="n">
        <v>1194</v>
      </c>
      <c r="I511" s="11" t="n">
        <f aca="false">(G511+10) / (H511/1000)</f>
        <v>16.3316582914573</v>
      </c>
      <c r="J511" s="11" t="n">
        <v>5.5</v>
      </c>
      <c r="K511" s="11" t="s">
        <v>102</v>
      </c>
      <c r="L511" s="11" t="s">
        <v>89</v>
      </c>
      <c r="M511" s="11" t="s">
        <v>344</v>
      </c>
      <c r="N511" s="11" t="s">
        <v>77</v>
      </c>
      <c r="O511" s="11" t="s">
        <v>50</v>
      </c>
      <c r="P511" s="11" t="s">
        <v>483</v>
      </c>
      <c r="Q511" s="11" t="s">
        <v>78</v>
      </c>
      <c r="R511" s="11" t="n">
        <v>2.05</v>
      </c>
      <c r="S511" s="11" t="str">
        <f aca="false">IF(R511&gt;=2,"&gt; 2","&lt; 2")</f>
        <v>&gt; 2</v>
      </c>
      <c r="T511" s="16" t="n">
        <v>39661</v>
      </c>
      <c r="U511" s="29" t="n">
        <v>2.5</v>
      </c>
      <c r="V511" s="11" t="s">
        <v>106</v>
      </c>
      <c r="W511" s="11" t="n">
        <f aca="false">R511 *U511</f>
        <v>5.125</v>
      </c>
      <c r="X511" s="13" t="n">
        <v>158</v>
      </c>
      <c r="Y511" s="13" t="n">
        <v>53</v>
      </c>
      <c r="Z511" s="13" t="n">
        <f aca="false">Y511*SQRT(AA511)</f>
        <v>91.7986928011505</v>
      </c>
      <c r="AA511" s="11" t="n">
        <v>3</v>
      </c>
      <c r="AB511" s="13" t="n">
        <v>173</v>
      </c>
      <c r="AC511" s="13" t="n">
        <v>41</v>
      </c>
      <c r="AD511" s="13" t="n">
        <f aca="false">AC511*SQRT(AE511)</f>
        <v>71.014083110324</v>
      </c>
      <c r="AE511" s="11" t="n">
        <v>3</v>
      </c>
      <c r="AF511" s="11" t="n">
        <f aca="false">LN(AB511/X511)</f>
        <v>0.0906965614708122</v>
      </c>
      <c r="AG511" s="11" t="n">
        <f aca="false">((AD511)^2/((AB511)^2 * AE511)) + ((Z511)^2/((X511)^2 * AA511))</f>
        <v>0.168688291874704</v>
      </c>
      <c r="AH511" s="11" t="n">
        <f aca="false">1/AG511</f>
        <v>5.92809369806629</v>
      </c>
      <c r="AI511" s="11" t="n">
        <f aca="false">AH511/36</f>
        <v>0.16466926939073</v>
      </c>
      <c r="AJ511" s="11" t="n">
        <f aca="false">AI511*AF511</f>
        <v>0.0149349365136501</v>
      </c>
      <c r="AK511" s="11" t="s">
        <v>535</v>
      </c>
      <c r="AL511" s="11" t="s">
        <v>537</v>
      </c>
      <c r="AM511" s="11" t="s">
        <v>406</v>
      </c>
      <c r="AN511" s="11" t="s">
        <v>58</v>
      </c>
      <c r="AO511" s="11" t="s">
        <v>59</v>
      </c>
      <c r="AP511" s="11" t="s">
        <v>207</v>
      </c>
      <c r="AQ511" s="11" t="s">
        <v>345</v>
      </c>
    </row>
    <row r="512" customFormat="false" ht="13.8" hidden="false" customHeight="false" outlineLevel="0" collapsed="false">
      <c r="A512" s="11" t="s">
        <v>341</v>
      </c>
      <c r="B512" s="1" t="n">
        <v>52</v>
      </c>
      <c r="C512" s="11" t="s">
        <v>342</v>
      </c>
      <c r="D512" s="11" t="n">
        <v>2013</v>
      </c>
      <c r="E512" s="11" t="s">
        <v>343</v>
      </c>
      <c r="F512" s="11" t="s">
        <v>349</v>
      </c>
      <c r="G512" s="1" t="n">
        <v>9.5</v>
      </c>
      <c r="H512" s="1" t="n">
        <v>1194</v>
      </c>
      <c r="I512" s="11" t="n">
        <f aca="false">(G512+10) / (H512/1000)</f>
        <v>16.3316582914573</v>
      </c>
      <c r="J512" s="11" t="n">
        <v>5.5</v>
      </c>
      <c r="K512" s="11" t="s">
        <v>102</v>
      </c>
      <c r="L512" s="11" t="s">
        <v>89</v>
      </c>
      <c r="M512" s="11" t="s">
        <v>344</v>
      </c>
      <c r="N512" s="11" t="s">
        <v>77</v>
      </c>
      <c r="O512" s="11" t="s">
        <v>77</v>
      </c>
      <c r="P512" s="11" t="s">
        <v>483</v>
      </c>
      <c r="Q512" s="11" t="s">
        <v>78</v>
      </c>
      <c r="R512" s="11" t="n">
        <v>2.05</v>
      </c>
      <c r="S512" s="11" t="str">
        <f aca="false">IF(R512&gt;=2,"&gt; 2","&lt; 2")</f>
        <v>&gt; 2</v>
      </c>
      <c r="T512" s="16" t="n">
        <v>39661</v>
      </c>
      <c r="U512" s="29" t="n">
        <v>2.5</v>
      </c>
      <c r="V512" s="11" t="s">
        <v>106</v>
      </c>
      <c r="W512" s="11" t="n">
        <f aca="false">R512 *U512</f>
        <v>5.125</v>
      </c>
      <c r="X512" s="13" t="n">
        <v>174</v>
      </c>
      <c r="Y512" s="13" t="n">
        <v>84</v>
      </c>
      <c r="Z512" s="13" t="n">
        <f aca="false">Y512*SQRT(AA512)</f>
        <v>145.492267835786</v>
      </c>
      <c r="AA512" s="11" t="n">
        <v>3</v>
      </c>
      <c r="AB512" s="13" t="n">
        <v>112</v>
      </c>
      <c r="AC512" s="13" t="n">
        <v>72</v>
      </c>
      <c r="AD512" s="13" t="n">
        <f aca="false">AC512*SQRT(AE512)</f>
        <v>124.707658144959</v>
      </c>
      <c r="AE512" s="11" t="n">
        <v>3</v>
      </c>
      <c r="AF512" s="11" t="n">
        <f aca="false">LN(AB512/X512)</f>
        <v>-0.440556427919435</v>
      </c>
      <c r="AG512" s="11" t="n">
        <f aca="false">((AD512)^2/((AB512)^2 * AE512)) + ((Z512)^2/((X512)^2 * AA512))</f>
        <v>0.646321191972627</v>
      </c>
      <c r="AH512" s="11" t="n">
        <f aca="false">1/AG512</f>
        <v>1.54721833729127</v>
      </c>
      <c r="AI512" s="11" t="n">
        <f aca="false">AH512/36</f>
        <v>0.0429782871469797</v>
      </c>
      <c r="AJ512" s="11" t="n">
        <f aca="false">AI512*AF512</f>
        <v>-0.0189343606635691</v>
      </c>
      <c r="AK512" s="11" t="s">
        <v>535</v>
      </c>
      <c r="AL512" s="11" t="s">
        <v>537</v>
      </c>
      <c r="AM512" s="11" t="s">
        <v>406</v>
      </c>
      <c r="AN512" s="11" t="s">
        <v>58</v>
      </c>
      <c r="AO512" s="11" t="s">
        <v>59</v>
      </c>
      <c r="AP512" s="11" t="s">
        <v>207</v>
      </c>
      <c r="AQ512" s="11" t="s">
        <v>345</v>
      </c>
    </row>
    <row r="513" customFormat="false" ht="13.8" hidden="false" customHeight="false" outlineLevel="0" collapsed="false">
      <c r="A513" s="11" t="s">
        <v>341</v>
      </c>
      <c r="B513" s="1" t="n">
        <v>52</v>
      </c>
      <c r="C513" s="11" t="s">
        <v>342</v>
      </c>
      <c r="D513" s="11" t="n">
        <v>2013</v>
      </c>
      <c r="E513" s="11" t="s">
        <v>343</v>
      </c>
      <c r="F513" s="11" t="s">
        <v>350</v>
      </c>
      <c r="G513" s="1" t="n">
        <v>9.5</v>
      </c>
      <c r="H513" s="1" t="n">
        <v>1194</v>
      </c>
      <c r="I513" s="11" t="n">
        <f aca="false">(G513+10) / (H513/1000)</f>
        <v>16.3316582914573</v>
      </c>
      <c r="J513" s="11" t="n">
        <v>5.5</v>
      </c>
      <c r="K513" s="11" t="s">
        <v>102</v>
      </c>
      <c r="L513" s="11" t="s">
        <v>89</v>
      </c>
      <c r="M513" s="11" t="s">
        <v>344</v>
      </c>
      <c r="N513" s="11" t="s">
        <v>77</v>
      </c>
      <c r="O513" s="11" t="s">
        <v>50</v>
      </c>
      <c r="P513" s="11" t="s">
        <v>483</v>
      </c>
      <c r="Q513" s="11" t="s">
        <v>78</v>
      </c>
      <c r="R513" s="11" t="n">
        <v>2.7</v>
      </c>
      <c r="S513" s="11" t="str">
        <f aca="false">IF(R513&gt;=2,"&gt; 2","&lt; 2")</f>
        <v>&gt; 2</v>
      </c>
      <c r="T513" s="16" t="n">
        <v>39661</v>
      </c>
      <c r="U513" s="29" t="n">
        <v>2.5</v>
      </c>
      <c r="V513" s="11" t="s">
        <v>106</v>
      </c>
      <c r="W513" s="11" t="n">
        <f aca="false">R513 *U513</f>
        <v>6.75</v>
      </c>
      <c r="X513" s="13" t="n">
        <v>158</v>
      </c>
      <c r="Y513" s="13" t="n">
        <v>53</v>
      </c>
      <c r="Z513" s="13" t="n">
        <f aca="false">Y513*SQRT(AA513)</f>
        <v>91.7986928011505</v>
      </c>
      <c r="AA513" s="11" t="n">
        <v>3</v>
      </c>
      <c r="AB513" s="13" t="n">
        <v>66</v>
      </c>
      <c r="AC513" s="13" t="n">
        <v>44</v>
      </c>
      <c r="AD513" s="13" t="n">
        <f aca="false">AC513*SQRT(AE513)</f>
        <v>76.2102355330306</v>
      </c>
      <c r="AE513" s="11" t="n">
        <v>3</v>
      </c>
      <c r="AF513" s="11" t="n">
        <f aca="false">LN(AB513/X513)</f>
        <v>-0.872940291000541</v>
      </c>
      <c r="AG513" s="11" t="n">
        <f aca="false">((AD513)^2/((AB513)^2 * AE513)) + ((Z513)^2/((X513)^2 * AA513))</f>
        <v>0.556966476170129</v>
      </c>
      <c r="AH513" s="11" t="n">
        <f aca="false">1/AG513</f>
        <v>1.79544019754349</v>
      </c>
      <c r="AI513" s="11" t="n">
        <f aca="false">AH513/36</f>
        <v>0.0498733388206526</v>
      </c>
      <c r="AJ513" s="11" t="n">
        <f aca="false">AI513*AF513</f>
        <v>-0.0435364469032691</v>
      </c>
      <c r="AK513" s="11" t="s">
        <v>535</v>
      </c>
      <c r="AL513" s="11" t="s">
        <v>537</v>
      </c>
      <c r="AM513" s="11" t="s">
        <v>406</v>
      </c>
      <c r="AN513" s="11" t="s">
        <v>58</v>
      </c>
      <c r="AO513" s="11" t="s">
        <v>59</v>
      </c>
      <c r="AP513" s="11" t="s">
        <v>207</v>
      </c>
      <c r="AQ513" s="11" t="s">
        <v>345</v>
      </c>
    </row>
    <row r="514" customFormat="false" ht="13.8" hidden="false" customHeight="false" outlineLevel="0" collapsed="false">
      <c r="A514" s="11" t="s">
        <v>341</v>
      </c>
      <c r="B514" s="1" t="n">
        <v>52</v>
      </c>
      <c r="C514" s="11" t="s">
        <v>342</v>
      </c>
      <c r="D514" s="11" t="n">
        <v>2013</v>
      </c>
      <c r="E514" s="11" t="s">
        <v>343</v>
      </c>
      <c r="F514" s="11" t="s">
        <v>351</v>
      </c>
      <c r="G514" s="1" t="n">
        <v>9.5</v>
      </c>
      <c r="H514" s="1" t="n">
        <v>1194</v>
      </c>
      <c r="I514" s="11" t="n">
        <f aca="false">(G514+10) / (H514/1000)</f>
        <v>16.3316582914573</v>
      </c>
      <c r="J514" s="11" t="n">
        <v>5.5</v>
      </c>
      <c r="K514" s="11" t="s">
        <v>102</v>
      </c>
      <c r="L514" s="11" t="s">
        <v>89</v>
      </c>
      <c r="M514" s="11" t="s">
        <v>344</v>
      </c>
      <c r="N514" s="11" t="s">
        <v>77</v>
      </c>
      <c r="O514" s="11" t="s">
        <v>77</v>
      </c>
      <c r="P514" s="11" t="s">
        <v>483</v>
      </c>
      <c r="Q514" s="11" t="s">
        <v>78</v>
      </c>
      <c r="R514" s="11" t="n">
        <v>2.7</v>
      </c>
      <c r="S514" s="11" t="str">
        <f aca="false">IF(R514&gt;=2,"&gt; 2","&lt; 2")</f>
        <v>&gt; 2</v>
      </c>
      <c r="T514" s="16" t="n">
        <v>39661</v>
      </c>
      <c r="U514" s="29" t="n">
        <v>2.5</v>
      </c>
      <c r="V514" s="11" t="s">
        <v>106</v>
      </c>
      <c r="W514" s="11" t="n">
        <f aca="false">R514 *U514</f>
        <v>6.75</v>
      </c>
      <c r="X514" s="13" t="n">
        <v>174</v>
      </c>
      <c r="Y514" s="13" t="n">
        <v>84</v>
      </c>
      <c r="Z514" s="13" t="n">
        <f aca="false">Y514*SQRT(AA514)</f>
        <v>145.492267835786</v>
      </c>
      <c r="AA514" s="11" t="n">
        <v>3</v>
      </c>
      <c r="AB514" s="13" t="n">
        <v>57</v>
      </c>
      <c r="AC514" s="13" t="n">
        <v>30</v>
      </c>
      <c r="AD514" s="13" t="n">
        <f aca="false">AC514*SQRT(AE514)</f>
        <v>51.9615242270663</v>
      </c>
      <c r="AE514" s="11" t="n">
        <v>3</v>
      </c>
      <c r="AF514" s="11" t="n">
        <f aca="false">LN(AB514/X514)</f>
        <v>-1.11600403137998</v>
      </c>
      <c r="AG514" s="11" t="n">
        <f aca="false">((AD514)^2/((AB514)^2 * AE514)) + ((Z514)^2/((X514)^2 * AA514))</f>
        <v>0.510064196099486</v>
      </c>
      <c r="AH514" s="11" t="n">
        <f aca="false">1/AG514</f>
        <v>1.9605375316423</v>
      </c>
      <c r="AI514" s="11" t="n">
        <f aca="false">AH514/36</f>
        <v>0.0544593758789528</v>
      </c>
      <c r="AJ514" s="11" t="n">
        <f aca="false">AI514*AF514</f>
        <v>-0.060776883027349</v>
      </c>
      <c r="AK514" s="11" t="s">
        <v>535</v>
      </c>
      <c r="AL514" s="11" t="s">
        <v>537</v>
      </c>
      <c r="AM514" s="11" t="s">
        <v>406</v>
      </c>
      <c r="AN514" s="11" t="s">
        <v>58</v>
      </c>
      <c r="AO514" s="11" t="s">
        <v>59</v>
      </c>
      <c r="AP514" s="11" t="s">
        <v>207</v>
      </c>
      <c r="AQ514" s="11" t="s">
        <v>345</v>
      </c>
    </row>
    <row r="515" customFormat="false" ht="13.8" hidden="false" customHeight="false" outlineLevel="0" collapsed="false">
      <c r="A515" s="11" t="s">
        <v>341</v>
      </c>
      <c r="B515" s="1" t="n">
        <v>52</v>
      </c>
      <c r="C515" s="11" t="s">
        <v>342</v>
      </c>
      <c r="D515" s="11" t="n">
        <v>2013</v>
      </c>
      <c r="E515" s="11" t="s">
        <v>343</v>
      </c>
      <c r="F515" s="11" t="s">
        <v>324</v>
      </c>
      <c r="G515" s="1" t="n">
        <v>9.5</v>
      </c>
      <c r="H515" s="1" t="n">
        <v>1194</v>
      </c>
      <c r="I515" s="11" t="n">
        <f aca="false">(G515+10) / (H515/1000)</f>
        <v>16.3316582914573</v>
      </c>
      <c r="J515" s="11" t="n">
        <v>5.5</v>
      </c>
      <c r="K515" s="11" t="s">
        <v>102</v>
      </c>
      <c r="L515" s="11" t="s">
        <v>89</v>
      </c>
      <c r="M515" s="11" t="s">
        <v>344</v>
      </c>
      <c r="N515" s="11" t="s">
        <v>77</v>
      </c>
      <c r="O515" s="11" t="s">
        <v>77</v>
      </c>
      <c r="P515" s="11" t="s">
        <v>483</v>
      </c>
      <c r="Q515" s="11" t="s">
        <v>78</v>
      </c>
      <c r="R515" s="11" t="n">
        <v>0.7</v>
      </c>
      <c r="S515" s="11" t="str">
        <f aca="false">IF(R515&gt;=2,"&gt; 2","&lt; 2")</f>
        <v>&lt; 2</v>
      </c>
      <c r="T515" s="16" t="n">
        <v>39814</v>
      </c>
      <c r="U515" s="29" t="n">
        <v>2.5</v>
      </c>
      <c r="V515" s="11" t="s">
        <v>106</v>
      </c>
      <c r="W515" s="11" t="n">
        <f aca="false">R515 *U515</f>
        <v>1.75</v>
      </c>
      <c r="X515" s="13" t="n">
        <v>265</v>
      </c>
      <c r="Y515" s="13" t="n">
        <v>88</v>
      </c>
      <c r="Z515" s="13" t="n">
        <f aca="false">Y515*SQRT(AA515)</f>
        <v>152.420471066061</v>
      </c>
      <c r="AA515" s="11" t="n">
        <v>3</v>
      </c>
      <c r="AB515" s="13" t="n">
        <v>178</v>
      </c>
      <c r="AC515" s="13" t="n">
        <v>47</v>
      </c>
      <c r="AD515" s="13" t="n">
        <f aca="false">AC515*SQRT(AE515)</f>
        <v>81.4063879557372</v>
      </c>
      <c r="AE515" s="11" t="n">
        <v>3</v>
      </c>
      <c r="AF515" s="11" t="n">
        <f aca="false">LN(AB515/X515)</f>
        <v>-0.397946275694137</v>
      </c>
      <c r="AG515" s="11" t="n">
        <f aca="false">((AD515)^2/((AB515)^2 * AE515)) + ((Z515)^2/((X515)^2 * AA515))</f>
        <v>0.17999385126055</v>
      </c>
      <c r="AH515" s="11" t="n">
        <f aca="false">1/AG515</f>
        <v>5.55574533794741</v>
      </c>
      <c r="AI515" s="11" t="n">
        <f aca="false">AH515/36</f>
        <v>0.154326259387428</v>
      </c>
      <c r="AJ515" s="11" t="n">
        <f aca="false">AI515*AF515</f>
        <v>-0.0614135601650343</v>
      </c>
      <c r="AK515" s="11" t="s">
        <v>535</v>
      </c>
      <c r="AL515" s="11" t="s">
        <v>537</v>
      </c>
      <c r="AM515" s="11" t="s">
        <v>406</v>
      </c>
      <c r="AN515" s="11" t="s">
        <v>58</v>
      </c>
      <c r="AO515" s="11" t="s">
        <v>59</v>
      </c>
      <c r="AP515" s="11" t="s">
        <v>207</v>
      </c>
      <c r="AQ515" s="11" t="s">
        <v>345</v>
      </c>
    </row>
    <row r="516" customFormat="false" ht="13.8" hidden="false" customHeight="false" outlineLevel="0" collapsed="false">
      <c r="A516" s="11" t="s">
        <v>341</v>
      </c>
      <c r="B516" s="1" t="n">
        <v>52</v>
      </c>
      <c r="C516" s="11" t="s">
        <v>342</v>
      </c>
      <c r="D516" s="11" t="n">
        <v>2013</v>
      </c>
      <c r="E516" s="11" t="s">
        <v>343</v>
      </c>
      <c r="F516" s="11" t="s">
        <v>328</v>
      </c>
      <c r="G516" s="1" t="n">
        <v>9.5</v>
      </c>
      <c r="H516" s="1" t="n">
        <v>1194</v>
      </c>
      <c r="I516" s="11" t="n">
        <f aca="false">(G516+10) / (H516/1000)</f>
        <v>16.3316582914573</v>
      </c>
      <c r="J516" s="11" t="n">
        <v>5.5</v>
      </c>
      <c r="K516" s="11" t="s">
        <v>102</v>
      </c>
      <c r="L516" s="11" t="s">
        <v>89</v>
      </c>
      <c r="M516" s="11" t="s">
        <v>344</v>
      </c>
      <c r="N516" s="11" t="s">
        <v>77</v>
      </c>
      <c r="O516" s="11" t="s">
        <v>77</v>
      </c>
      <c r="P516" s="11" t="s">
        <v>483</v>
      </c>
      <c r="Q516" s="11" t="s">
        <v>78</v>
      </c>
      <c r="R516" s="11" t="n">
        <v>2.05</v>
      </c>
      <c r="S516" s="11" t="str">
        <f aca="false">IF(R516&gt;=2,"&gt; 2","&lt; 2")</f>
        <v>&gt; 2</v>
      </c>
      <c r="T516" s="16" t="n">
        <v>39814</v>
      </c>
      <c r="U516" s="29" t="n">
        <v>2.5</v>
      </c>
      <c r="V516" s="11" t="s">
        <v>106</v>
      </c>
      <c r="W516" s="11" t="n">
        <f aca="false">R516 *U516</f>
        <v>5.125</v>
      </c>
      <c r="X516" s="13" t="n">
        <v>265</v>
      </c>
      <c r="Y516" s="13" t="n">
        <v>88</v>
      </c>
      <c r="Z516" s="13" t="n">
        <f aca="false">Y516*SQRT(AA516)</f>
        <v>152.420471066061</v>
      </c>
      <c r="AA516" s="11" t="n">
        <v>3</v>
      </c>
      <c r="AB516" s="13" t="n">
        <v>308</v>
      </c>
      <c r="AC516" s="13" t="n">
        <v>84</v>
      </c>
      <c r="AD516" s="13" t="n">
        <f aca="false">AC516*SQRT(AE516)</f>
        <v>145.492267835786</v>
      </c>
      <c r="AE516" s="11" t="n">
        <v>3</v>
      </c>
      <c r="AF516" s="11" t="n">
        <f aca="false">LN(AB516/X516)</f>
        <v>0.150369956987352</v>
      </c>
      <c r="AG516" s="11" t="n">
        <f aca="false">((AD516)^2/((AB516)^2 * AE516)) + ((Z516)^2/((X516)^2 * AA516))</f>
        <v>0.184654284192781</v>
      </c>
      <c r="AH516" s="11" t="n">
        <f aca="false">1/AG516</f>
        <v>5.41552558269371</v>
      </c>
      <c r="AI516" s="11" t="n">
        <f aca="false">AH516/36</f>
        <v>0.150431266185936</v>
      </c>
      <c r="AJ516" s="11" t="n">
        <f aca="false">AI516*AF516</f>
        <v>0.0226203430259321</v>
      </c>
      <c r="AK516" s="11" t="s">
        <v>535</v>
      </c>
      <c r="AL516" s="11" t="s">
        <v>537</v>
      </c>
      <c r="AM516" s="11" t="s">
        <v>406</v>
      </c>
      <c r="AN516" s="11" t="s">
        <v>58</v>
      </c>
      <c r="AO516" s="11" t="s">
        <v>59</v>
      </c>
      <c r="AP516" s="11" t="s">
        <v>207</v>
      </c>
      <c r="AQ516" s="11" t="s">
        <v>345</v>
      </c>
    </row>
    <row r="517" customFormat="false" ht="13.8" hidden="false" customHeight="false" outlineLevel="0" collapsed="false">
      <c r="A517" s="11" t="s">
        <v>341</v>
      </c>
      <c r="B517" s="1" t="n">
        <v>52</v>
      </c>
      <c r="C517" s="11" t="s">
        <v>342</v>
      </c>
      <c r="D517" s="11" t="n">
        <v>2013</v>
      </c>
      <c r="E517" s="11" t="s">
        <v>343</v>
      </c>
      <c r="F517" s="11" t="s">
        <v>329</v>
      </c>
      <c r="G517" s="1" t="n">
        <v>9.5</v>
      </c>
      <c r="H517" s="1" t="n">
        <v>1194</v>
      </c>
      <c r="I517" s="11" t="n">
        <f aca="false">(G517+10) / (H517/1000)</f>
        <v>16.3316582914573</v>
      </c>
      <c r="J517" s="11" t="n">
        <v>5.5</v>
      </c>
      <c r="K517" s="11" t="s">
        <v>102</v>
      </c>
      <c r="L517" s="11" t="s">
        <v>89</v>
      </c>
      <c r="M517" s="11" t="s">
        <v>344</v>
      </c>
      <c r="N517" s="11" t="s">
        <v>77</v>
      </c>
      <c r="O517" s="11" t="s">
        <v>77</v>
      </c>
      <c r="P517" s="11" t="s">
        <v>483</v>
      </c>
      <c r="Q517" s="11" t="s">
        <v>78</v>
      </c>
      <c r="R517" s="11" t="n">
        <v>2.7</v>
      </c>
      <c r="S517" s="11" t="str">
        <f aca="false">IF(R517&gt;=2,"&gt; 2","&lt; 2")</f>
        <v>&gt; 2</v>
      </c>
      <c r="T517" s="16" t="n">
        <v>39814</v>
      </c>
      <c r="U517" s="29" t="n">
        <v>2.5</v>
      </c>
      <c r="V517" s="11" t="s">
        <v>106</v>
      </c>
      <c r="W517" s="11" t="n">
        <f aca="false">R517 *U517</f>
        <v>6.75</v>
      </c>
      <c r="X517" s="13" t="n">
        <v>265</v>
      </c>
      <c r="Y517" s="13" t="n">
        <v>88</v>
      </c>
      <c r="Z517" s="13" t="n">
        <f aca="false">Y517*SQRT(AA517)</f>
        <v>152.420471066061</v>
      </c>
      <c r="AA517" s="11" t="n">
        <v>3</v>
      </c>
      <c r="AB517" s="13" t="n">
        <v>264</v>
      </c>
      <c r="AC517" s="13" t="n">
        <v>125</v>
      </c>
      <c r="AD517" s="13" t="n">
        <f aca="false">AC517*SQRT(AE517)</f>
        <v>216.50635094611</v>
      </c>
      <c r="AE517" s="11" t="n">
        <v>3</v>
      </c>
      <c r="AF517" s="11" t="n">
        <f aca="false">LN(AB517/X517)</f>
        <v>-0.00378072283990604</v>
      </c>
      <c r="AG517" s="11" t="n">
        <f aca="false">((AD517)^2/((AB517)^2 * AE517)) + ((Z517)^2/((X517)^2 * AA517))</f>
        <v>0.334462020648244</v>
      </c>
      <c r="AH517" s="11" t="n">
        <f aca="false">1/AG517</f>
        <v>2.9898760943375</v>
      </c>
      <c r="AI517" s="11" t="n">
        <f aca="false">AH517/36</f>
        <v>0.0830521137315972</v>
      </c>
      <c r="AJ517" s="11" t="n">
        <f aca="false">AI517*AF517</f>
        <v>-0.000313997023287524</v>
      </c>
      <c r="AK517" s="11" t="s">
        <v>535</v>
      </c>
      <c r="AL517" s="11" t="s">
        <v>537</v>
      </c>
      <c r="AM517" s="11" t="s">
        <v>406</v>
      </c>
      <c r="AN517" s="11" t="s">
        <v>58</v>
      </c>
      <c r="AO517" s="11" t="s">
        <v>59</v>
      </c>
      <c r="AP517" s="11" t="s">
        <v>207</v>
      </c>
      <c r="AQ517" s="11" t="s">
        <v>345</v>
      </c>
    </row>
    <row r="518" customFormat="false" ht="13.8" hidden="false" customHeight="false" outlineLevel="0" collapsed="false">
      <c r="A518" s="11" t="s">
        <v>341</v>
      </c>
      <c r="B518" s="1" t="n">
        <v>52</v>
      </c>
      <c r="C518" s="11" t="s">
        <v>342</v>
      </c>
      <c r="D518" s="11" t="n">
        <v>2013</v>
      </c>
      <c r="E518" s="11" t="s">
        <v>343</v>
      </c>
      <c r="F518" s="11" t="s">
        <v>346</v>
      </c>
      <c r="G518" s="1" t="n">
        <v>9.5</v>
      </c>
      <c r="H518" s="1" t="n">
        <v>1194</v>
      </c>
      <c r="I518" s="11" t="n">
        <f aca="false">(G518+10) / (H518/1000)</f>
        <v>16.3316582914573</v>
      </c>
      <c r="J518" s="11" t="n">
        <v>5.5</v>
      </c>
      <c r="K518" s="11" t="s">
        <v>102</v>
      </c>
      <c r="L518" s="11" t="s">
        <v>89</v>
      </c>
      <c r="M518" s="11" t="s">
        <v>344</v>
      </c>
      <c r="N518" s="11" t="s">
        <v>77</v>
      </c>
      <c r="O518" s="11" t="s">
        <v>50</v>
      </c>
      <c r="P518" s="11" t="s">
        <v>483</v>
      </c>
      <c r="Q518" s="11" t="s">
        <v>78</v>
      </c>
      <c r="R518" s="11" t="n">
        <v>0.7</v>
      </c>
      <c r="S518" s="11" t="str">
        <f aca="false">IF(R518&gt;=2,"&gt; 2","&lt; 2")</f>
        <v>&lt; 2</v>
      </c>
      <c r="T518" s="16" t="n">
        <v>39814</v>
      </c>
      <c r="U518" s="29" t="n">
        <v>2.5</v>
      </c>
      <c r="V518" s="11" t="s">
        <v>106</v>
      </c>
      <c r="W518" s="11" t="n">
        <f aca="false">R518 *U518</f>
        <v>1.75</v>
      </c>
      <c r="X518" s="13" t="n">
        <v>410</v>
      </c>
      <c r="Y518" s="13" t="n">
        <v>124</v>
      </c>
      <c r="Z518" s="13" t="n">
        <f aca="false">Y518*SQRT(AA518)</f>
        <v>214.774300138541</v>
      </c>
      <c r="AA518" s="11" t="n">
        <v>3</v>
      </c>
      <c r="AB518" s="13" t="n">
        <v>200</v>
      </c>
      <c r="AC518" s="13" t="n">
        <v>31</v>
      </c>
      <c r="AD518" s="13" t="n">
        <f aca="false">AC518*SQRT(AE518)</f>
        <v>53.6935750346352</v>
      </c>
      <c r="AE518" s="11" t="n">
        <v>3</v>
      </c>
      <c r="AF518" s="11" t="n">
        <f aca="false">LN(AB518/X518)</f>
        <v>-0.717839793150317</v>
      </c>
      <c r="AG518" s="11" t="n">
        <f aca="false">((AD518)^2/((AB518)^2 * AE518)) + ((Z518)^2/((X518)^2 * AA518))</f>
        <v>0.115494363474123</v>
      </c>
      <c r="AH518" s="11" t="n">
        <f aca="false">1/AG518</f>
        <v>8.6584311988875</v>
      </c>
      <c r="AI518" s="11" t="n">
        <f aca="false">AH518/36</f>
        <v>0.240511977746875</v>
      </c>
      <c r="AJ518" s="11" t="n">
        <f aca="false">AI518*AF518</f>
        <v>-0.17264906835599</v>
      </c>
      <c r="AK518" s="11" t="s">
        <v>535</v>
      </c>
      <c r="AL518" s="11" t="s">
        <v>537</v>
      </c>
      <c r="AM518" s="11" t="s">
        <v>406</v>
      </c>
      <c r="AN518" s="11" t="s">
        <v>58</v>
      </c>
      <c r="AO518" s="11" t="s">
        <v>59</v>
      </c>
      <c r="AP518" s="11" t="s">
        <v>207</v>
      </c>
      <c r="AQ518" s="11" t="s">
        <v>345</v>
      </c>
    </row>
    <row r="519" customFormat="false" ht="13.8" hidden="false" customHeight="false" outlineLevel="0" collapsed="false">
      <c r="A519" s="11" t="s">
        <v>341</v>
      </c>
      <c r="B519" s="1" t="n">
        <v>52</v>
      </c>
      <c r="C519" s="11" t="s">
        <v>342</v>
      </c>
      <c r="D519" s="11" t="n">
        <v>2013</v>
      </c>
      <c r="E519" s="11" t="s">
        <v>343</v>
      </c>
      <c r="F519" s="11" t="s">
        <v>347</v>
      </c>
      <c r="G519" s="1" t="n">
        <v>9.5</v>
      </c>
      <c r="H519" s="1" t="n">
        <v>1194</v>
      </c>
      <c r="I519" s="11" t="n">
        <f aca="false">(G519+10) / (H519/1000)</f>
        <v>16.3316582914573</v>
      </c>
      <c r="J519" s="11" t="n">
        <v>5.5</v>
      </c>
      <c r="K519" s="11" t="s">
        <v>102</v>
      </c>
      <c r="L519" s="11" t="s">
        <v>89</v>
      </c>
      <c r="M519" s="11" t="s">
        <v>344</v>
      </c>
      <c r="N519" s="11" t="s">
        <v>77</v>
      </c>
      <c r="O519" s="11" t="s">
        <v>77</v>
      </c>
      <c r="P519" s="11" t="s">
        <v>483</v>
      </c>
      <c r="Q519" s="11" t="s">
        <v>78</v>
      </c>
      <c r="R519" s="11" t="n">
        <v>0.7</v>
      </c>
      <c r="S519" s="11" t="str">
        <f aca="false">IF(R519&gt;=2,"&gt; 2","&lt; 2")</f>
        <v>&lt; 2</v>
      </c>
      <c r="T519" s="16" t="n">
        <v>39814</v>
      </c>
      <c r="U519" s="29" t="n">
        <v>2.5</v>
      </c>
      <c r="V519" s="11" t="s">
        <v>106</v>
      </c>
      <c r="W519" s="11" t="n">
        <f aca="false">R519 *U519</f>
        <v>1.75</v>
      </c>
      <c r="X519" s="13" t="n">
        <v>144</v>
      </c>
      <c r="Y519" s="13" t="n">
        <v>18</v>
      </c>
      <c r="Z519" s="13" t="n">
        <f aca="false">Y519*SQRT(AA519)</f>
        <v>31.1769145362398</v>
      </c>
      <c r="AA519" s="11" t="n">
        <v>3</v>
      </c>
      <c r="AB519" s="13" t="n">
        <v>137</v>
      </c>
      <c r="AC519" s="13" t="n">
        <v>3</v>
      </c>
      <c r="AD519" s="13" t="n">
        <f aca="false">AC519*SQRT(AE519)</f>
        <v>5.19615242270663</v>
      </c>
      <c r="AE519" s="11" t="n">
        <v>3</v>
      </c>
      <c r="AF519" s="11" t="n">
        <f aca="false">LN(AB519/X519)</f>
        <v>-0.0498323737478758</v>
      </c>
      <c r="AG519" s="11" t="n">
        <f aca="false">((AD519)^2/((AB519)^2 * AE519)) + ((Z519)^2/((X519)^2 * AA519))</f>
        <v>0.0161045140923864</v>
      </c>
      <c r="AH519" s="11" t="n">
        <f aca="false">1/AG519</f>
        <v>62.0943913155853</v>
      </c>
      <c r="AI519" s="11" t="n">
        <f aca="false">AH519/36</f>
        <v>1.7248442032107</v>
      </c>
      <c r="AJ519" s="11" t="n">
        <f aca="false">AI519*AF519</f>
        <v>-0.0859530809912527</v>
      </c>
      <c r="AK519" s="11" t="s">
        <v>535</v>
      </c>
      <c r="AL519" s="11" t="s">
        <v>537</v>
      </c>
      <c r="AM519" s="11" t="s">
        <v>406</v>
      </c>
      <c r="AN519" s="11" t="s">
        <v>58</v>
      </c>
      <c r="AO519" s="11" t="s">
        <v>59</v>
      </c>
      <c r="AP519" s="11" t="s">
        <v>207</v>
      </c>
      <c r="AQ519" s="11" t="s">
        <v>345</v>
      </c>
    </row>
    <row r="520" customFormat="false" ht="13.8" hidden="false" customHeight="false" outlineLevel="0" collapsed="false">
      <c r="A520" s="11" t="s">
        <v>341</v>
      </c>
      <c r="B520" s="1" t="n">
        <v>52</v>
      </c>
      <c r="C520" s="11" t="s">
        <v>342</v>
      </c>
      <c r="D520" s="11" t="n">
        <v>2013</v>
      </c>
      <c r="E520" s="11" t="s">
        <v>343</v>
      </c>
      <c r="F520" s="11" t="s">
        <v>348</v>
      </c>
      <c r="G520" s="1" t="n">
        <v>9.5</v>
      </c>
      <c r="H520" s="1" t="n">
        <v>1194</v>
      </c>
      <c r="I520" s="11" t="n">
        <f aca="false">(G520+10) / (H520/1000)</f>
        <v>16.3316582914573</v>
      </c>
      <c r="J520" s="11" t="n">
        <v>5.5</v>
      </c>
      <c r="K520" s="11" t="s">
        <v>102</v>
      </c>
      <c r="L520" s="11" t="s">
        <v>89</v>
      </c>
      <c r="M520" s="11" t="s">
        <v>344</v>
      </c>
      <c r="N520" s="11" t="s">
        <v>77</v>
      </c>
      <c r="O520" s="11" t="s">
        <v>50</v>
      </c>
      <c r="P520" s="11" t="s">
        <v>483</v>
      </c>
      <c r="Q520" s="11" t="s">
        <v>78</v>
      </c>
      <c r="R520" s="11" t="n">
        <v>2.05</v>
      </c>
      <c r="S520" s="11" t="str">
        <f aca="false">IF(R520&gt;=2,"&gt; 2","&lt; 2")</f>
        <v>&gt; 2</v>
      </c>
      <c r="T520" s="16" t="n">
        <v>39814</v>
      </c>
      <c r="U520" s="29" t="n">
        <v>2.5</v>
      </c>
      <c r="V520" s="11" t="s">
        <v>106</v>
      </c>
      <c r="W520" s="11" t="n">
        <f aca="false">R520 *U520</f>
        <v>5.125</v>
      </c>
      <c r="X520" s="13" t="n">
        <v>410</v>
      </c>
      <c r="Y520" s="13" t="n">
        <v>124</v>
      </c>
      <c r="Z520" s="13" t="n">
        <f aca="false">Y520*SQRT(AA520)</f>
        <v>214.774300138541</v>
      </c>
      <c r="AA520" s="11" t="n">
        <v>3</v>
      </c>
      <c r="AB520" s="13" t="n">
        <v>228</v>
      </c>
      <c r="AC520" s="13" t="n">
        <v>59</v>
      </c>
      <c r="AD520" s="13" t="n">
        <f aca="false">AC520*SQRT(AE520)</f>
        <v>102.190997646564</v>
      </c>
      <c r="AE520" s="11" t="n">
        <v>3</v>
      </c>
      <c r="AF520" s="11" t="n">
        <f aca="false">LN(AB520/X520)</f>
        <v>-0.586811530743913</v>
      </c>
      <c r="AG520" s="11" t="n">
        <f aca="false">((AD520)^2/((AB520)^2 * AE520)) + ((Z520)^2/((X520)^2 * AA520))</f>
        <v>0.15843227513925</v>
      </c>
      <c r="AH520" s="11" t="n">
        <f aca="false">1/AG520</f>
        <v>6.31184522926958</v>
      </c>
      <c r="AI520" s="11" t="n">
        <f aca="false">AH520/36</f>
        <v>0.175329034146377</v>
      </c>
      <c r="AJ520" s="11" t="n">
        <f aca="false">AI520*AF520</f>
        <v>-0.102885098911287</v>
      </c>
      <c r="AK520" s="11" t="s">
        <v>535</v>
      </c>
      <c r="AL520" s="11" t="s">
        <v>537</v>
      </c>
      <c r="AM520" s="11" t="s">
        <v>406</v>
      </c>
      <c r="AN520" s="11" t="s">
        <v>58</v>
      </c>
      <c r="AO520" s="11" t="s">
        <v>59</v>
      </c>
      <c r="AP520" s="11" t="s">
        <v>207</v>
      </c>
      <c r="AQ520" s="11" t="s">
        <v>345</v>
      </c>
    </row>
    <row r="521" customFormat="false" ht="13.8" hidden="false" customHeight="false" outlineLevel="0" collapsed="false">
      <c r="A521" s="11" t="s">
        <v>341</v>
      </c>
      <c r="B521" s="1" t="n">
        <v>52</v>
      </c>
      <c r="C521" s="11" t="s">
        <v>342</v>
      </c>
      <c r="D521" s="11" t="n">
        <v>2013</v>
      </c>
      <c r="E521" s="11" t="s">
        <v>343</v>
      </c>
      <c r="F521" s="11" t="s">
        <v>349</v>
      </c>
      <c r="G521" s="1" t="n">
        <v>9.5</v>
      </c>
      <c r="H521" s="1" t="n">
        <v>1194</v>
      </c>
      <c r="I521" s="11" t="n">
        <f aca="false">(G521+10) / (H521/1000)</f>
        <v>16.3316582914573</v>
      </c>
      <c r="J521" s="11" t="n">
        <v>5.5</v>
      </c>
      <c r="K521" s="11" t="s">
        <v>102</v>
      </c>
      <c r="L521" s="11" t="s">
        <v>89</v>
      </c>
      <c r="M521" s="11" t="s">
        <v>344</v>
      </c>
      <c r="N521" s="11" t="s">
        <v>77</v>
      </c>
      <c r="O521" s="11" t="s">
        <v>77</v>
      </c>
      <c r="P521" s="11" t="s">
        <v>483</v>
      </c>
      <c r="Q521" s="11" t="s">
        <v>78</v>
      </c>
      <c r="R521" s="11" t="n">
        <v>2.05</v>
      </c>
      <c r="S521" s="11" t="str">
        <f aca="false">IF(R521&gt;=2,"&gt; 2","&lt; 2")</f>
        <v>&gt; 2</v>
      </c>
      <c r="T521" s="16" t="n">
        <v>39814</v>
      </c>
      <c r="U521" s="29" t="n">
        <v>2.5</v>
      </c>
      <c r="V521" s="11" t="s">
        <v>106</v>
      </c>
      <c r="W521" s="11" t="n">
        <f aca="false">R521 *U521</f>
        <v>5.125</v>
      </c>
      <c r="X521" s="13" t="n">
        <v>144</v>
      </c>
      <c r="Y521" s="13" t="n">
        <v>18</v>
      </c>
      <c r="Z521" s="13" t="n">
        <f aca="false">Y521*SQRT(AA521)</f>
        <v>31.1769145362398</v>
      </c>
      <c r="AA521" s="11" t="n">
        <v>3</v>
      </c>
      <c r="AB521" s="13" t="n">
        <v>210</v>
      </c>
      <c r="AC521" s="13" t="n">
        <v>104</v>
      </c>
      <c r="AD521" s="13" t="n">
        <f aca="false">AC521*SQRT(AE521)</f>
        <v>180.133283987163</v>
      </c>
      <c r="AE521" s="11" t="n">
        <v>3</v>
      </c>
      <c r="AF521" s="11" t="n">
        <f aca="false">LN(AB521/X521)</f>
        <v>0.377294231141468</v>
      </c>
      <c r="AG521" s="11" t="n">
        <f aca="false">((AD521)^2/((AB521)^2 * AE521)) + ((Z521)^2/((X521)^2 * AA521))</f>
        <v>0.260885770975057</v>
      </c>
      <c r="AH521" s="11" t="n">
        <f aca="false">1/AG521</f>
        <v>3.83309521352013</v>
      </c>
      <c r="AI521" s="11" t="n">
        <f aca="false">AH521/36</f>
        <v>0.106474867042226</v>
      </c>
      <c r="AJ521" s="11" t="n">
        <f aca="false">AI521*AF521</f>
        <v>0.0401723530965867</v>
      </c>
      <c r="AK521" s="11" t="s">
        <v>535</v>
      </c>
      <c r="AL521" s="11" t="s">
        <v>537</v>
      </c>
      <c r="AM521" s="11" t="s">
        <v>406</v>
      </c>
      <c r="AN521" s="11" t="s">
        <v>58</v>
      </c>
      <c r="AO521" s="11" t="s">
        <v>59</v>
      </c>
      <c r="AP521" s="11" t="s">
        <v>207</v>
      </c>
      <c r="AQ521" s="11" t="s">
        <v>345</v>
      </c>
    </row>
    <row r="522" customFormat="false" ht="13.8" hidden="false" customHeight="false" outlineLevel="0" collapsed="false">
      <c r="A522" s="11" t="s">
        <v>341</v>
      </c>
      <c r="B522" s="1" t="n">
        <v>52</v>
      </c>
      <c r="C522" s="11" t="s">
        <v>342</v>
      </c>
      <c r="D522" s="11" t="n">
        <v>2013</v>
      </c>
      <c r="E522" s="11" t="s">
        <v>343</v>
      </c>
      <c r="F522" s="11" t="s">
        <v>350</v>
      </c>
      <c r="G522" s="1" t="n">
        <v>9.5</v>
      </c>
      <c r="H522" s="1" t="n">
        <v>1194</v>
      </c>
      <c r="I522" s="11" t="n">
        <f aca="false">(G522+10) / (H522/1000)</f>
        <v>16.3316582914573</v>
      </c>
      <c r="J522" s="11" t="n">
        <v>5.5</v>
      </c>
      <c r="K522" s="11" t="s">
        <v>102</v>
      </c>
      <c r="L522" s="11" t="s">
        <v>89</v>
      </c>
      <c r="M522" s="11" t="s">
        <v>344</v>
      </c>
      <c r="N522" s="11" t="s">
        <v>77</v>
      </c>
      <c r="O522" s="11" t="s">
        <v>50</v>
      </c>
      <c r="P522" s="11" t="s">
        <v>483</v>
      </c>
      <c r="Q522" s="11" t="s">
        <v>78</v>
      </c>
      <c r="R522" s="11" t="n">
        <v>2.7</v>
      </c>
      <c r="S522" s="11" t="str">
        <f aca="false">IF(R522&gt;=2,"&gt; 2","&lt; 2")</f>
        <v>&gt; 2</v>
      </c>
      <c r="T522" s="16" t="n">
        <v>39814</v>
      </c>
      <c r="U522" s="29" t="n">
        <v>2.5</v>
      </c>
      <c r="V522" s="11" t="s">
        <v>106</v>
      </c>
      <c r="W522" s="11" t="n">
        <f aca="false">R522 *U522</f>
        <v>6.75</v>
      </c>
      <c r="X522" s="13" t="n">
        <v>410</v>
      </c>
      <c r="Y522" s="13" t="n">
        <v>124</v>
      </c>
      <c r="Z522" s="13" t="n">
        <f aca="false">Y522*SQRT(AA522)</f>
        <v>214.774300138541</v>
      </c>
      <c r="AA522" s="11" t="n">
        <v>3</v>
      </c>
      <c r="AB522" s="13" t="n">
        <v>276</v>
      </c>
      <c r="AC522" s="13" t="n">
        <v>168</v>
      </c>
      <c r="AD522" s="13" t="n">
        <f aca="false">AC522*SQRT(AE522)</f>
        <v>290.984535671571</v>
      </c>
      <c r="AE522" s="11" t="n">
        <v>3</v>
      </c>
      <c r="AF522" s="11" t="n">
        <f aca="false">LN(AB522/X522)</f>
        <v>-0.395756293981203</v>
      </c>
      <c r="AG522" s="11" t="n">
        <f aca="false">((AD522)^2/((AB522)^2 * AE522)) + ((Z522)^2/((X522)^2 * AA522))</f>
        <v>0.461979760449548</v>
      </c>
      <c r="AH522" s="11" t="n">
        <f aca="false">1/AG522</f>
        <v>2.16459699235938</v>
      </c>
      <c r="AI522" s="11" t="n">
        <f aca="false">AH522/36</f>
        <v>0.0601276942322051</v>
      </c>
      <c r="AJ522" s="11" t="n">
        <f aca="false">AI522*AF522</f>
        <v>-0.0237959134349724</v>
      </c>
      <c r="AK522" s="11" t="s">
        <v>535</v>
      </c>
      <c r="AL522" s="11" t="s">
        <v>537</v>
      </c>
      <c r="AM522" s="11" t="s">
        <v>406</v>
      </c>
      <c r="AN522" s="11" t="s">
        <v>58</v>
      </c>
      <c r="AO522" s="11" t="s">
        <v>59</v>
      </c>
      <c r="AP522" s="11" t="s">
        <v>207</v>
      </c>
      <c r="AQ522" s="11" t="s">
        <v>345</v>
      </c>
    </row>
    <row r="523" customFormat="false" ht="13.8" hidden="false" customHeight="false" outlineLevel="0" collapsed="false">
      <c r="A523" s="11" t="s">
        <v>341</v>
      </c>
      <c r="B523" s="1" t="n">
        <v>52</v>
      </c>
      <c r="C523" s="11" t="s">
        <v>342</v>
      </c>
      <c r="D523" s="11" t="n">
        <v>2013</v>
      </c>
      <c r="E523" s="11" t="s">
        <v>343</v>
      </c>
      <c r="F523" s="11" t="s">
        <v>351</v>
      </c>
      <c r="G523" s="1" t="n">
        <v>9.5</v>
      </c>
      <c r="H523" s="1" t="n">
        <v>1194</v>
      </c>
      <c r="I523" s="11" t="n">
        <f aca="false">(G523+10) / (H523/1000)</f>
        <v>16.3316582914573</v>
      </c>
      <c r="J523" s="11" t="n">
        <v>5.5</v>
      </c>
      <c r="K523" s="11" t="s">
        <v>102</v>
      </c>
      <c r="L523" s="11" t="s">
        <v>89</v>
      </c>
      <c r="M523" s="11" t="s">
        <v>344</v>
      </c>
      <c r="N523" s="11" t="s">
        <v>77</v>
      </c>
      <c r="O523" s="11" t="s">
        <v>77</v>
      </c>
      <c r="P523" s="11" t="s">
        <v>483</v>
      </c>
      <c r="Q523" s="11" t="s">
        <v>78</v>
      </c>
      <c r="R523" s="11" t="n">
        <v>2.7</v>
      </c>
      <c r="S523" s="11" t="str">
        <f aca="false">IF(R523&gt;=2,"&gt; 2","&lt; 2")</f>
        <v>&gt; 2</v>
      </c>
      <c r="T523" s="16" t="n">
        <v>39814</v>
      </c>
      <c r="U523" s="29" t="n">
        <v>2.5</v>
      </c>
      <c r="V523" s="11" t="s">
        <v>106</v>
      </c>
      <c r="W523" s="11" t="n">
        <f aca="false">R523 *U523</f>
        <v>6.75</v>
      </c>
      <c r="X523" s="13" t="n">
        <v>144</v>
      </c>
      <c r="Y523" s="13" t="n">
        <v>18</v>
      </c>
      <c r="Z523" s="13" t="n">
        <f aca="false">Y523*SQRT(AA523)</f>
        <v>31.1769145362398</v>
      </c>
      <c r="AA523" s="11" t="n">
        <v>3</v>
      </c>
      <c r="AB523" s="13" t="n">
        <v>98</v>
      </c>
      <c r="AC523" s="13" t="n">
        <v>2</v>
      </c>
      <c r="AD523" s="13" t="n">
        <f aca="false">AC523*SQRT(AE523)</f>
        <v>3.46410161513775</v>
      </c>
      <c r="AE523" s="11" t="n">
        <v>3</v>
      </c>
      <c r="AF523" s="11" t="n">
        <f aca="false">LN(AB523/X523)</f>
        <v>-0.384845820905429</v>
      </c>
      <c r="AG523" s="11" t="n">
        <f aca="false">((AD523)^2/((AB523)^2 * AE523)) + ((Z523)^2/((X523)^2 * AA523))</f>
        <v>0.0160414931278634</v>
      </c>
      <c r="AH523" s="11" t="n">
        <f aca="false">1/AG523</f>
        <v>62.3383367139959</v>
      </c>
      <c r="AI523" s="11" t="n">
        <f aca="false">AH523/36</f>
        <v>1.73162046427766</v>
      </c>
      <c r="AJ523" s="11" t="n">
        <f aca="false">AI523*AF523</f>
        <v>-0.666406899071576</v>
      </c>
      <c r="AK523" s="11" t="s">
        <v>535</v>
      </c>
      <c r="AL523" s="11" t="s">
        <v>537</v>
      </c>
      <c r="AM523" s="11" t="s">
        <v>406</v>
      </c>
      <c r="AN523" s="11" t="s">
        <v>58</v>
      </c>
      <c r="AO523" s="11" t="s">
        <v>59</v>
      </c>
      <c r="AP523" s="11" t="s">
        <v>207</v>
      </c>
      <c r="AQ523" s="11" t="s">
        <v>345</v>
      </c>
    </row>
    <row r="524" customFormat="false" ht="13.8" hidden="false" customHeight="false" outlineLevel="0" collapsed="false">
      <c r="A524" s="11" t="s">
        <v>341</v>
      </c>
      <c r="B524" s="1" t="n">
        <v>52</v>
      </c>
      <c r="C524" s="11" t="s">
        <v>342</v>
      </c>
      <c r="D524" s="11" t="n">
        <v>2013</v>
      </c>
      <c r="E524" s="11" t="s">
        <v>343</v>
      </c>
      <c r="F524" s="11" t="s">
        <v>324</v>
      </c>
      <c r="G524" s="1" t="n">
        <v>9.5</v>
      </c>
      <c r="H524" s="1" t="n">
        <v>1194</v>
      </c>
      <c r="I524" s="11" t="n">
        <f aca="false">(G524+10) / (H524/1000)</f>
        <v>16.3316582914573</v>
      </c>
      <c r="J524" s="11" t="n">
        <v>5.5</v>
      </c>
      <c r="K524" s="11" t="s">
        <v>102</v>
      </c>
      <c r="L524" s="11" t="s">
        <v>89</v>
      </c>
      <c r="M524" s="11" t="s">
        <v>344</v>
      </c>
      <c r="N524" s="11" t="s">
        <v>77</v>
      </c>
      <c r="O524" s="11" t="s">
        <v>77</v>
      </c>
      <c r="P524" s="11" t="s">
        <v>483</v>
      </c>
      <c r="Q524" s="11" t="s">
        <v>78</v>
      </c>
      <c r="R524" s="11" t="n">
        <v>0.7</v>
      </c>
      <c r="S524" s="11" t="str">
        <f aca="false">IF(R524&gt;=2,"&gt; 2","&lt; 2")</f>
        <v>&lt; 2</v>
      </c>
      <c r="T524" s="16" t="n">
        <v>39965</v>
      </c>
      <c r="U524" s="29" t="n">
        <v>2.5</v>
      </c>
      <c r="V524" s="11" t="s">
        <v>106</v>
      </c>
      <c r="W524" s="11" t="n">
        <f aca="false">R524 *U524</f>
        <v>1.75</v>
      </c>
      <c r="X524" s="13" t="n">
        <v>82</v>
      </c>
      <c r="Y524" s="13" t="n">
        <v>19</v>
      </c>
      <c r="Z524" s="13" t="n">
        <f aca="false">Y524*SQRT(AA524)</f>
        <v>32.9089653438087</v>
      </c>
      <c r="AA524" s="11" t="n">
        <v>3</v>
      </c>
      <c r="AB524" s="13" t="n">
        <v>66</v>
      </c>
      <c r="AC524" s="13" t="n">
        <v>13</v>
      </c>
      <c r="AD524" s="13" t="n">
        <f aca="false">AC524*SQRT(AE524)</f>
        <v>22.5166604983954</v>
      </c>
      <c r="AE524" s="11" t="n">
        <v>3</v>
      </c>
      <c r="AF524" s="11" t="n">
        <f aca="false">LN(AB524/X524)</f>
        <v>-0.217064505237827</v>
      </c>
      <c r="AG524" s="11" t="n">
        <f aca="false">((AD524)^2/((AB524)^2 * AE524)) + ((Z524)^2/((X524)^2 * AA524))</f>
        <v>0.0924853423095811</v>
      </c>
      <c r="AH524" s="11" t="n">
        <f aca="false">1/AG524</f>
        <v>10.8125241798062</v>
      </c>
      <c r="AI524" s="11" t="n">
        <f aca="false">AH524/36</f>
        <v>0.300347893883506</v>
      </c>
      <c r="AJ524" s="11" t="n">
        <f aca="false">AI524*AF524</f>
        <v>-0.0651948669850466</v>
      </c>
      <c r="AK524" s="11" t="s">
        <v>535</v>
      </c>
      <c r="AL524" s="11" t="s">
        <v>537</v>
      </c>
      <c r="AM524" s="11" t="s">
        <v>406</v>
      </c>
      <c r="AN524" s="11" t="s">
        <v>58</v>
      </c>
      <c r="AO524" s="11" t="s">
        <v>59</v>
      </c>
      <c r="AP524" s="11" t="s">
        <v>207</v>
      </c>
      <c r="AQ524" s="11" t="s">
        <v>345</v>
      </c>
    </row>
    <row r="525" customFormat="false" ht="13.8" hidden="false" customHeight="false" outlineLevel="0" collapsed="false">
      <c r="A525" s="11" t="s">
        <v>341</v>
      </c>
      <c r="B525" s="1" t="n">
        <v>52</v>
      </c>
      <c r="C525" s="11" t="s">
        <v>342</v>
      </c>
      <c r="D525" s="11" t="n">
        <v>2013</v>
      </c>
      <c r="E525" s="11" t="s">
        <v>343</v>
      </c>
      <c r="F525" s="11" t="s">
        <v>328</v>
      </c>
      <c r="G525" s="1" t="n">
        <v>9.5</v>
      </c>
      <c r="H525" s="1" t="n">
        <v>1194</v>
      </c>
      <c r="I525" s="11" t="n">
        <f aca="false">(G525+10) / (H525/1000)</f>
        <v>16.3316582914573</v>
      </c>
      <c r="J525" s="11" t="n">
        <v>5.5</v>
      </c>
      <c r="K525" s="11" t="s">
        <v>102</v>
      </c>
      <c r="L525" s="11" t="s">
        <v>89</v>
      </c>
      <c r="M525" s="11" t="s">
        <v>344</v>
      </c>
      <c r="N525" s="11" t="s">
        <v>77</v>
      </c>
      <c r="O525" s="11" t="s">
        <v>77</v>
      </c>
      <c r="P525" s="11" t="s">
        <v>483</v>
      </c>
      <c r="Q525" s="11" t="s">
        <v>78</v>
      </c>
      <c r="R525" s="11" t="n">
        <v>2.05</v>
      </c>
      <c r="S525" s="11" t="str">
        <f aca="false">IF(R525&gt;=2,"&gt; 2","&lt; 2")</f>
        <v>&gt; 2</v>
      </c>
      <c r="T525" s="16" t="n">
        <v>39965</v>
      </c>
      <c r="U525" s="29" t="n">
        <v>2.5</v>
      </c>
      <c r="V525" s="11" t="s">
        <v>106</v>
      </c>
      <c r="W525" s="11" t="n">
        <f aca="false">R525 *U525</f>
        <v>5.125</v>
      </c>
      <c r="X525" s="13" t="n">
        <v>82</v>
      </c>
      <c r="Y525" s="13" t="n">
        <v>19</v>
      </c>
      <c r="Z525" s="13" t="n">
        <f aca="false">Y525*SQRT(AA525)</f>
        <v>32.9089653438087</v>
      </c>
      <c r="AA525" s="11" t="n">
        <v>3</v>
      </c>
      <c r="AB525" s="13" t="n">
        <v>99</v>
      </c>
      <c r="AC525" s="13" t="n">
        <v>11</v>
      </c>
      <c r="AD525" s="13" t="n">
        <f aca="false">AC525*SQRT(AE525)</f>
        <v>19.0525588832576</v>
      </c>
      <c r="AE525" s="11" t="n">
        <v>3</v>
      </c>
      <c r="AF525" s="11" t="n">
        <f aca="false">LN(AB525/X525)</f>
        <v>0.188400602870337</v>
      </c>
      <c r="AG525" s="11" t="n">
        <f aca="false">((AD525)^2/((AB525)^2 * AE525)) + ((Z525)^2/((X525)^2 * AA525))</f>
        <v>0.0660339597975926</v>
      </c>
      <c r="AH525" s="11" t="n">
        <f aca="false">1/AG525</f>
        <v>15.1437230640901</v>
      </c>
      <c r="AI525" s="11" t="n">
        <f aca="false">AH525/36</f>
        <v>0.420658974002502</v>
      </c>
      <c r="AJ525" s="11" t="n">
        <f aca="false">AI525*AF525</f>
        <v>0.0792524043048888</v>
      </c>
      <c r="AK525" s="11" t="s">
        <v>535</v>
      </c>
      <c r="AL525" s="11" t="s">
        <v>537</v>
      </c>
      <c r="AM525" s="11" t="s">
        <v>406</v>
      </c>
      <c r="AN525" s="11" t="s">
        <v>58</v>
      </c>
      <c r="AO525" s="11" t="s">
        <v>59</v>
      </c>
      <c r="AP525" s="11" t="s">
        <v>207</v>
      </c>
      <c r="AQ525" s="11" t="s">
        <v>345</v>
      </c>
    </row>
    <row r="526" customFormat="false" ht="13.8" hidden="false" customHeight="false" outlineLevel="0" collapsed="false">
      <c r="A526" s="11" t="s">
        <v>341</v>
      </c>
      <c r="B526" s="1" t="n">
        <v>52</v>
      </c>
      <c r="C526" s="11" t="s">
        <v>342</v>
      </c>
      <c r="D526" s="11" t="n">
        <v>2013</v>
      </c>
      <c r="E526" s="11" t="s">
        <v>343</v>
      </c>
      <c r="F526" s="11" t="s">
        <v>329</v>
      </c>
      <c r="G526" s="1" t="n">
        <v>9.5</v>
      </c>
      <c r="H526" s="1" t="n">
        <v>1194</v>
      </c>
      <c r="I526" s="11" t="n">
        <f aca="false">(G526+10) / (H526/1000)</f>
        <v>16.3316582914573</v>
      </c>
      <c r="J526" s="11" t="n">
        <v>5.5</v>
      </c>
      <c r="K526" s="11" t="s">
        <v>102</v>
      </c>
      <c r="L526" s="11" t="s">
        <v>89</v>
      </c>
      <c r="M526" s="11" t="s">
        <v>344</v>
      </c>
      <c r="N526" s="11" t="s">
        <v>77</v>
      </c>
      <c r="O526" s="11" t="s">
        <v>77</v>
      </c>
      <c r="P526" s="11" t="s">
        <v>483</v>
      </c>
      <c r="Q526" s="11" t="s">
        <v>78</v>
      </c>
      <c r="R526" s="11" t="n">
        <v>2.7</v>
      </c>
      <c r="S526" s="11" t="str">
        <f aca="false">IF(R526&gt;=2,"&gt; 2","&lt; 2")</f>
        <v>&gt; 2</v>
      </c>
      <c r="T526" s="16" t="n">
        <v>39965</v>
      </c>
      <c r="U526" s="29" t="n">
        <v>2.5</v>
      </c>
      <c r="V526" s="11" t="s">
        <v>106</v>
      </c>
      <c r="W526" s="11" t="n">
        <f aca="false">R526 *U526</f>
        <v>6.75</v>
      </c>
      <c r="X526" s="13" t="n">
        <v>82</v>
      </c>
      <c r="Y526" s="13" t="n">
        <v>19</v>
      </c>
      <c r="Z526" s="13" t="n">
        <f aca="false">Y526*SQRT(AA526)</f>
        <v>32.9089653438087</v>
      </c>
      <c r="AA526" s="11" t="n">
        <v>3</v>
      </c>
      <c r="AB526" s="13" t="n">
        <v>95</v>
      </c>
      <c r="AC526" s="13" t="n">
        <v>13</v>
      </c>
      <c r="AD526" s="13" t="n">
        <f aca="false">AC526*SQRT(AE526)</f>
        <v>22.5166604983954</v>
      </c>
      <c r="AE526" s="11" t="n">
        <v>3</v>
      </c>
      <c r="AF526" s="11" t="n">
        <f aca="false">LN(AB526/X526)</f>
        <v>0.147157644336288</v>
      </c>
      <c r="AG526" s="11" t="n">
        <f aca="false">((AD526)^2/((AB526)^2 * AE526)) + ((Z526)^2/((X526)^2 * AA526))</f>
        <v>0.0724140425581001</v>
      </c>
      <c r="AH526" s="11" t="n">
        <f aca="false">1/AG526</f>
        <v>13.8094762379502</v>
      </c>
      <c r="AI526" s="11" t="n">
        <f aca="false">AH526/36</f>
        <v>0.383596562165284</v>
      </c>
      <c r="AJ526" s="11" t="n">
        <f aca="false">AI526*AF526</f>
        <v>0.0564491664637417</v>
      </c>
      <c r="AK526" s="11" t="s">
        <v>535</v>
      </c>
      <c r="AL526" s="11" t="s">
        <v>537</v>
      </c>
      <c r="AM526" s="11" t="s">
        <v>406</v>
      </c>
      <c r="AN526" s="11" t="s">
        <v>58</v>
      </c>
      <c r="AO526" s="11" t="s">
        <v>59</v>
      </c>
      <c r="AP526" s="11" t="s">
        <v>207</v>
      </c>
      <c r="AQ526" s="11" t="s">
        <v>345</v>
      </c>
    </row>
    <row r="527" customFormat="false" ht="13.8" hidden="false" customHeight="false" outlineLevel="0" collapsed="false">
      <c r="A527" s="11" t="s">
        <v>341</v>
      </c>
      <c r="B527" s="1" t="n">
        <v>52</v>
      </c>
      <c r="C527" s="11" t="s">
        <v>342</v>
      </c>
      <c r="D527" s="11" t="n">
        <v>2013</v>
      </c>
      <c r="E527" s="11" t="s">
        <v>343</v>
      </c>
      <c r="F527" s="11" t="s">
        <v>346</v>
      </c>
      <c r="G527" s="1" t="n">
        <v>9.5</v>
      </c>
      <c r="H527" s="1" t="n">
        <v>1194</v>
      </c>
      <c r="I527" s="11" t="n">
        <f aca="false">(G527+10) / (H527/1000)</f>
        <v>16.3316582914573</v>
      </c>
      <c r="J527" s="11" t="n">
        <v>5.5</v>
      </c>
      <c r="K527" s="11" t="s">
        <v>102</v>
      </c>
      <c r="L527" s="11" t="s">
        <v>89</v>
      </c>
      <c r="M527" s="11" t="s">
        <v>344</v>
      </c>
      <c r="N527" s="11" t="s">
        <v>77</v>
      </c>
      <c r="O527" s="11" t="s">
        <v>50</v>
      </c>
      <c r="P527" s="11" t="s">
        <v>483</v>
      </c>
      <c r="Q527" s="11" t="s">
        <v>78</v>
      </c>
      <c r="R527" s="11" t="n">
        <v>0.7</v>
      </c>
      <c r="S527" s="11" t="str">
        <f aca="false">IF(R527&gt;=2,"&gt; 2","&lt; 2")</f>
        <v>&lt; 2</v>
      </c>
      <c r="T527" s="16" t="n">
        <v>39965</v>
      </c>
      <c r="U527" s="29" t="n">
        <v>2.5</v>
      </c>
      <c r="V527" s="11" t="s">
        <v>106</v>
      </c>
      <c r="W527" s="11" t="n">
        <f aca="false">R527 *U527</f>
        <v>1.75</v>
      </c>
      <c r="X527" s="13" t="n">
        <v>101</v>
      </c>
      <c r="Y527" s="13" t="n">
        <v>10</v>
      </c>
      <c r="Z527" s="13" t="n">
        <f aca="false">Y527*SQRT(AA527)</f>
        <v>17.3205080756888</v>
      </c>
      <c r="AA527" s="11" t="n">
        <v>3</v>
      </c>
      <c r="AB527" s="13" t="n">
        <v>104</v>
      </c>
      <c r="AC527" s="13" t="n">
        <v>16</v>
      </c>
      <c r="AD527" s="13" t="n">
        <f aca="false">AC527*SQRT(AE527)</f>
        <v>27.712812921102</v>
      </c>
      <c r="AE527" s="11" t="n">
        <v>3</v>
      </c>
      <c r="AF527" s="11" t="n">
        <f aca="false">LN(AB527/X527)</f>
        <v>0.0292703823001132</v>
      </c>
      <c r="AG527" s="11" t="n">
        <f aca="false">((AD527)^2/((AB527)^2 * AE527)) + ((Z527)^2/((X527)^2 * AA527))</f>
        <v>0.0334715995473236</v>
      </c>
      <c r="AH527" s="11" t="n">
        <f aca="false">1/AG527</f>
        <v>29.8760744489117</v>
      </c>
      <c r="AI527" s="11" t="n">
        <f aca="false">AH527/36</f>
        <v>0.829890956914215</v>
      </c>
      <c r="AJ527" s="11" t="n">
        <f aca="false">AI527*AF527</f>
        <v>0.0242912255762858</v>
      </c>
      <c r="AK527" s="11" t="s">
        <v>535</v>
      </c>
      <c r="AL527" s="11" t="s">
        <v>537</v>
      </c>
      <c r="AM527" s="11" t="s">
        <v>406</v>
      </c>
      <c r="AN527" s="11" t="s">
        <v>58</v>
      </c>
      <c r="AO527" s="11" t="s">
        <v>59</v>
      </c>
      <c r="AP527" s="11" t="s">
        <v>207</v>
      </c>
      <c r="AQ527" s="11" t="s">
        <v>345</v>
      </c>
    </row>
    <row r="528" customFormat="false" ht="13.8" hidden="false" customHeight="false" outlineLevel="0" collapsed="false">
      <c r="A528" s="11" t="s">
        <v>341</v>
      </c>
      <c r="B528" s="1" t="n">
        <v>52</v>
      </c>
      <c r="C528" s="11" t="s">
        <v>342</v>
      </c>
      <c r="D528" s="11" t="n">
        <v>2013</v>
      </c>
      <c r="E528" s="11" t="s">
        <v>343</v>
      </c>
      <c r="F528" s="11" t="s">
        <v>347</v>
      </c>
      <c r="G528" s="1" t="n">
        <v>9.5</v>
      </c>
      <c r="H528" s="1" t="n">
        <v>1194</v>
      </c>
      <c r="I528" s="11" t="n">
        <f aca="false">(G528+10) / (H528/1000)</f>
        <v>16.3316582914573</v>
      </c>
      <c r="J528" s="11" t="n">
        <v>5.5</v>
      </c>
      <c r="K528" s="11" t="s">
        <v>102</v>
      </c>
      <c r="L528" s="11" t="s">
        <v>89</v>
      </c>
      <c r="M528" s="11" t="s">
        <v>344</v>
      </c>
      <c r="N528" s="11" t="s">
        <v>77</v>
      </c>
      <c r="O528" s="11" t="s">
        <v>77</v>
      </c>
      <c r="P528" s="11" t="s">
        <v>483</v>
      </c>
      <c r="Q528" s="11" t="s">
        <v>78</v>
      </c>
      <c r="R528" s="11" t="n">
        <v>0.7</v>
      </c>
      <c r="S528" s="11" t="str">
        <f aca="false">IF(R528&gt;=2,"&gt; 2","&lt; 2")</f>
        <v>&lt; 2</v>
      </c>
      <c r="T528" s="16" t="n">
        <v>39965</v>
      </c>
      <c r="U528" s="29" t="n">
        <v>2.5</v>
      </c>
      <c r="V528" s="11" t="s">
        <v>106</v>
      </c>
      <c r="W528" s="11" t="n">
        <f aca="false">R528 *U528</f>
        <v>1.75</v>
      </c>
      <c r="X528" s="13" t="n">
        <v>150</v>
      </c>
      <c r="Y528" s="13" t="n">
        <v>39</v>
      </c>
      <c r="Z528" s="13" t="n">
        <f aca="false">Y528*SQRT(AA528)</f>
        <v>67.5499814951862</v>
      </c>
      <c r="AA528" s="11" t="n">
        <v>3</v>
      </c>
      <c r="AB528" s="13" t="n">
        <v>125</v>
      </c>
      <c r="AC528" s="13" t="n">
        <v>32</v>
      </c>
      <c r="AD528" s="13" t="n">
        <f aca="false">AC528*SQRT(AE528)</f>
        <v>55.4256258422041</v>
      </c>
      <c r="AE528" s="11" t="n">
        <v>3</v>
      </c>
      <c r="AF528" s="11" t="n">
        <f aca="false">LN(AB528/X528)</f>
        <v>-0.182321556793955</v>
      </c>
      <c r="AG528" s="11" t="n">
        <f aca="false">((AD528)^2/((AB528)^2 * AE528)) + ((Z528)^2/((X528)^2 * AA528))</f>
        <v>0.133136</v>
      </c>
      <c r="AH528" s="11" t="n">
        <f aca="false">1/AG528</f>
        <v>7.51111645234948</v>
      </c>
      <c r="AI528" s="11" t="n">
        <f aca="false">AH528/36</f>
        <v>0.208642123676374</v>
      </c>
      <c r="AJ528" s="11" t="n">
        <f aca="false">AI528*AF528</f>
        <v>-0.0380399568014734</v>
      </c>
      <c r="AK528" s="11" t="s">
        <v>535</v>
      </c>
      <c r="AL528" s="11" t="s">
        <v>537</v>
      </c>
      <c r="AM528" s="11" t="s">
        <v>406</v>
      </c>
      <c r="AN528" s="11" t="s">
        <v>58</v>
      </c>
      <c r="AO528" s="11" t="s">
        <v>59</v>
      </c>
      <c r="AP528" s="11" t="s">
        <v>207</v>
      </c>
      <c r="AQ528" s="11" t="s">
        <v>345</v>
      </c>
    </row>
    <row r="529" customFormat="false" ht="13.8" hidden="false" customHeight="false" outlineLevel="0" collapsed="false">
      <c r="A529" s="11" t="s">
        <v>341</v>
      </c>
      <c r="B529" s="1" t="n">
        <v>52</v>
      </c>
      <c r="C529" s="11" t="s">
        <v>342</v>
      </c>
      <c r="D529" s="11" t="n">
        <v>2013</v>
      </c>
      <c r="E529" s="11" t="s">
        <v>343</v>
      </c>
      <c r="F529" s="11" t="s">
        <v>348</v>
      </c>
      <c r="G529" s="1" t="n">
        <v>9.5</v>
      </c>
      <c r="H529" s="1" t="n">
        <v>1194</v>
      </c>
      <c r="I529" s="11" t="n">
        <f aca="false">(G529+10) / (H529/1000)</f>
        <v>16.3316582914573</v>
      </c>
      <c r="J529" s="11" t="n">
        <v>5.5</v>
      </c>
      <c r="K529" s="11" t="s">
        <v>102</v>
      </c>
      <c r="L529" s="11" t="s">
        <v>89</v>
      </c>
      <c r="M529" s="11" t="s">
        <v>344</v>
      </c>
      <c r="N529" s="11" t="s">
        <v>77</v>
      </c>
      <c r="O529" s="11" t="s">
        <v>50</v>
      </c>
      <c r="P529" s="11" t="s">
        <v>483</v>
      </c>
      <c r="Q529" s="11" t="s">
        <v>78</v>
      </c>
      <c r="R529" s="11" t="n">
        <v>2.05</v>
      </c>
      <c r="S529" s="11" t="str">
        <f aca="false">IF(R529&gt;=2,"&gt; 2","&lt; 2")</f>
        <v>&gt; 2</v>
      </c>
      <c r="T529" s="16" t="n">
        <v>39965</v>
      </c>
      <c r="U529" s="29" t="n">
        <v>2.5</v>
      </c>
      <c r="V529" s="11" t="s">
        <v>106</v>
      </c>
      <c r="W529" s="11" t="n">
        <f aca="false">R529 *U529</f>
        <v>5.125</v>
      </c>
      <c r="X529" s="13" t="n">
        <v>101</v>
      </c>
      <c r="Y529" s="13" t="n">
        <v>10</v>
      </c>
      <c r="Z529" s="13" t="n">
        <f aca="false">Y529*SQRT(AA529)</f>
        <v>17.3205080756888</v>
      </c>
      <c r="AA529" s="11" t="n">
        <v>3</v>
      </c>
      <c r="AB529" s="13" t="n">
        <v>88</v>
      </c>
      <c r="AC529" s="13" t="n">
        <v>20</v>
      </c>
      <c r="AD529" s="13" t="n">
        <f aca="false">AC529*SQRT(AE529)</f>
        <v>34.6410161513775</v>
      </c>
      <c r="AE529" s="11" t="n">
        <v>3</v>
      </c>
      <c r="AF529" s="11" t="n">
        <f aca="false">LN(AB529/X529)</f>
        <v>-0.137783702363053</v>
      </c>
      <c r="AG529" s="11" t="n">
        <f aca="false">((AD529)^2/((AB529)^2 * AE529)) + ((Z529)^2/((X529)^2 * AA529))</f>
        <v>0.0614558530560527</v>
      </c>
      <c r="AH529" s="11" t="n">
        <f aca="false">1/AG529</f>
        <v>16.2718431243306</v>
      </c>
      <c r="AI529" s="11" t="n">
        <f aca="false">AH529/36</f>
        <v>0.451995642342515</v>
      </c>
      <c r="AJ529" s="11" t="n">
        <f aca="false">AI529*AF529</f>
        <v>-0.0622776330539181</v>
      </c>
      <c r="AK529" s="11" t="s">
        <v>535</v>
      </c>
      <c r="AL529" s="11" t="s">
        <v>537</v>
      </c>
      <c r="AM529" s="11" t="s">
        <v>406</v>
      </c>
      <c r="AN529" s="11" t="s">
        <v>58</v>
      </c>
      <c r="AO529" s="11" t="s">
        <v>59</v>
      </c>
      <c r="AP529" s="11" t="s">
        <v>207</v>
      </c>
      <c r="AQ529" s="11" t="s">
        <v>345</v>
      </c>
    </row>
    <row r="530" customFormat="false" ht="13.8" hidden="false" customHeight="false" outlineLevel="0" collapsed="false">
      <c r="A530" s="11" t="s">
        <v>341</v>
      </c>
      <c r="B530" s="1" t="n">
        <v>52</v>
      </c>
      <c r="C530" s="11" t="s">
        <v>342</v>
      </c>
      <c r="D530" s="11" t="n">
        <v>2013</v>
      </c>
      <c r="E530" s="11" t="s">
        <v>343</v>
      </c>
      <c r="F530" s="11" t="s">
        <v>349</v>
      </c>
      <c r="G530" s="1" t="n">
        <v>9.5</v>
      </c>
      <c r="H530" s="1" t="n">
        <v>1194</v>
      </c>
      <c r="I530" s="11" t="n">
        <f aca="false">(G530+10) / (H530/1000)</f>
        <v>16.3316582914573</v>
      </c>
      <c r="J530" s="11" t="n">
        <v>5.5</v>
      </c>
      <c r="K530" s="11" t="s">
        <v>102</v>
      </c>
      <c r="L530" s="11" t="s">
        <v>89</v>
      </c>
      <c r="M530" s="11" t="s">
        <v>344</v>
      </c>
      <c r="N530" s="11" t="s">
        <v>77</v>
      </c>
      <c r="O530" s="11" t="s">
        <v>77</v>
      </c>
      <c r="P530" s="11" t="s">
        <v>483</v>
      </c>
      <c r="Q530" s="11" t="s">
        <v>78</v>
      </c>
      <c r="R530" s="11" t="n">
        <v>2.05</v>
      </c>
      <c r="S530" s="11" t="str">
        <f aca="false">IF(R530&gt;=2,"&gt; 2","&lt; 2")</f>
        <v>&gt; 2</v>
      </c>
      <c r="T530" s="16" t="n">
        <v>39965</v>
      </c>
      <c r="U530" s="29" t="n">
        <v>2.5</v>
      </c>
      <c r="V530" s="11" t="s">
        <v>106</v>
      </c>
      <c r="W530" s="11" t="n">
        <f aca="false">R530 *U530</f>
        <v>5.125</v>
      </c>
      <c r="X530" s="13" t="n">
        <v>150</v>
      </c>
      <c r="Y530" s="13" t="n">
        <v>39</v>
      </c>
      <c r="Z530" s="13" t="n">
        <f aca="false">Y530*SQRT(AA530)</f>
        <v>67.5499814951862</v>
      </c>
      <c r="AA530" s="11" t="n">
        <v>3</v>
      </c>
      <c r="AB530" s="13" t="n">
        <v>78</v>
      </c>
      <c r="AC530" s="13" t="n">
        <v>16</v>
      </c>
      <c r="AD530" s="13" t="n">
        <f aca="false">AC530*SQRT(AE530)</f>
        <v>27.712812921102</v>
      </c>
      <c r="AE530" s="11" t="n">
        <v>3</v>
      </c>
      <c r="AF530" s="11" t="n">
        <f aca="false">LN(AB530/X530)</f>
        <v>-0.653926467406664</v>
      </c>
      <c r="AG530" s="11" t="n">
        <f aca="false">((AD530)^2/((AB530)^2 * AE530)) + ((Z530)^2/((X530)^2 * AA530))</f>
        <v>0.109677580539119</v>
      </c>
      <c r="AH530" s="11" t="n">
        <f aca="false">1/AG530</f>
        <v>9.11763365935418</v>
      </c>
      <c r="AI530" s="11" t="n">
        <f aca="false">AH530/36</f>
        <v>0.253267601648727</v>
      </c>
      <c r="AJ530" s="11" t="n">
        <f aca="false">AI530*AF530</f>
        <v>-0.16561838805471</v>
      </c>
      <c r="AK530" s="11" t="s">
        <v>535</v>
      </c>
      <c r="AL530" s="11" t="s">
        <v>537</v>
      </c>
      <c r="AM530" s="11" t="s">
        <v>406</v>
      </c>
      <c r="AN530" s="11" t="s">
        <v>58</v>
      </c>
      <c r="AO530" s="11" t="s">
        <v>59</v>
      </c>
      <c r="AP530" s="11" t="s">
        <v>207</v>
      </c>
      <c r="AQ530" s="11" t="s">
        <v>345</v>
      </c>
    </row>
    <row r="531" customFormat="false" ht="13.8" hidden="false" customHeight="false" outlineLevel="0" collapsed="false">
      <c r="A531" s="11" t="s">
        <v>341</v>
      </c>
      <c r="B531" s="1" t="n">
        <v>52</v>
      </c>
      <c r="C531" s="11" t="s">
        <v>342</v>
      </c>
      <c r="D531" s="11" t="n">
        <v>2013</v>
      </c>
      <c r="E531" s="11" t="s">
        <v>343</v>
      </c>
      <c r="F531" s="11" t="s">
        <v>350</v>
      </c>
      <c r="G531" s="1" t="n">
        <v>9.5</v>
      </c>
      <c r="H531" s="1" t="n">
        <v>1194</v>
      </c>
      <c r="I531" s="11" t="n">
        <f aca="false">(G531+10) / (H531/1000)</f>
        <v>16.3316582914573</v>
      </c>
      <c r="J531" s="11" t="n">
        <v>5.5</v>
      </c>
      <c r="K531" s="11" t="s">
        <v>102</v>
      </c>
      <c r="L531" s="11" t="s">
        <v>89</v>
      </c>
      <c r="M531" s="11" t="s">
        <v>344</v>
      </c>
      <c r="N531" s="11" t="s">
        <v>77</v>
      </c>
      <c r="O531" s="11" t="s">
        <v>50</v>
      </c>
      <c r="P531" s="11" t="s">
        <v>483</v>
      </c>
      <c r="Q531" s="11" t="s">
        <v>78</v>
      </c>
      <c r="R531" s="11" t="n">
        <v>2.7</v>
      </c>
      <c r="S531" s="11" t="str">
        <f aca="false">IF(R531&gt;=2,"&gt; 2","&lt; 2")</f>
        <v>&gt; 2</v>
      </c>
      <c r="T531" s="16" t="n">
        <v>39965</v>
      </c>
      <c r="U531" s="29" t="n">
        <v>2.5</v>
      </c>
      <c r="V531" s="11" t="s">
        <v>106</v>
      </c>
      <c r="W531" s="11" t="n">
        <f aca="false">R531 *U531</f>
        <v>6.75</v>
      </c>
      <c r="X531" s="13" t="n">
        <v>101</v>
      </c>
      <c r="Y531" s="13" t="n">
        <v>10</v>
      </c>
      <c r="Z531" s="13" t="n">
        <f aca="false">Y531*SQRT(AA531)</f>
        <v>17.3205080756888</v>
      </c>
      <c r="AA531" s="11" t="n">
        <v>3</v>
      </c>
      <c r="AB531" s="13" t="n">
        <v>166</v>
      </c>
      <c r="AC531" s="13" t="n">
        <v>44</v>
      </c>
      <c r="AD531" s="13" t="n">
        <f aca="false">AC531*SQRT(AE531)</f>
        <v>76.2102355330306</v>
      </c>
      <c r="AE531" s="11" t="n">
        <v>3</v>
      </c>
      <c r="AF531" s="11" t="n">
        <f aca="false">LN(AB531/X531)</f>
        <v>0.496867271515284</v>
      </c>
      <c r="AG531" s="11" t="n">
        <f aca="false">((AD531)^2/((AB531)^2 * AE531)) + ((Z531)^2/((X531)^2 * AA531))</f>
        <v>0.0800598918338863</v>
      </c>
      <c r="AH531" s="11" t="n">
        <f aca="false">1/AG531</f>
        <v>12.4906489016356</v>
      </c>
      <c r="AI531" s="11" t="n">
        <f aca="false">AH531/36</f>
        <v>0.346962469489879</v>
      </c>
      <c r="AJ531" s="11" t="n">
        <f aca="false">AI531*AF531</f>
        <v>0.172394295533641</v>
      </c>
      <c r="AK531" s="11" t="s">
        <v>535</v>
      </c>
      <c r="AL531" s="11" t="s">
        <v>537</v>
      </c>
      <c r="AM531" s="11" t="s">
        <v>406</v>
      </c>
      <c r="AN531" s="11" t="s">
        <v>58</v>
      </c>
      <c r="AO531" s="11" t="s">
        <v>59</v>
      </c>
      <c r="AP531" s="11" t="s">
        <v>207</v>
      </c>
      <c r="AQ531" s="11" t="s">
        <v>345</v>
      </c>
    </row>
    <row r="532" customFormat="false" ht="13.8" hidden="false" customHeight="false" outlineLevel="0" collapsed="false">
      <c r="A532" s="11" t="s">
        <v>341</v>
      </c>
      <c r="B532" s="1" t="n">
        <v>52</v>
      </c>
      <c r="C532" s="11" t="s">
        <v>342</v>
      </c>
      <c r="D532" s="11" t="n">
        <v>2013</v>
      </c>
      <c r="E532" s="11" t="s">
        <v>343</v>
      </c>
      <c r="F532" s="11" t="s">
        <v>351</v>
      </c>
      <c r="G532" s="1" t="n">
        <v>9.5</v>
      </c>
      <c r="H532" s="1" t="n">
        <v>1194</v>
      </c>
      <c r="I532" s="11" t="n">
        <f aca="false">(G532+10) / (H532/1000)</f>
        <v>16.3316582914573</v>
      </c>
      <c r="J532" s="11" t="n">
        <v>5.5</v>
      </c>
      <c r="K532" s="11" t="s">
        <v>102</v>
      </c>
      <c r="L532" s="11" t="s">
        <v>89</v>
      </c>
      <c r="M532" s="11" t="s">
        <v>344</v>
      </c>
      <c r="N532" s="11" t="s">
        <v>77</v>
      </c>
      <c r="O532" s="11" t="s">
        <v>77</v>
      </c>
      <c r="P532" s="11" t="s">
        <v>483</v>
      </c>
      <c r="Q532" s="11" t="s">
        <v>78</v>
      </c>
      <c r="R532" s="11" t="n">
        <v>2.7</v>
      </c>
      <c r="S532" s="11" t="str">
        <f aca="false">IF(R532&gt;=2,"&gt; 2","&lt; 2")</f>
        <v>&gt; 2</v>
      </c>
      <c r="T532" s="16" t="n">
        <v>39965</v>
      </c>
      <c r="U532" s="29" t="n">
        <v>2.5</v>
      </c>
      <c r="V532" s="11" t="s">
        <v>106</v>
      </c>
      <c r="W532" s="11" t="n">
        <f aca="false">R532 *U532</f>
        <v>6.75</v>
      </c>
      <c r="X532" s="13" t="n">
        <v>150</v>
      </c>
      <c r="Y532" s="13" t="n">
        <v>39</v>
      </c>
      <c r="Z532" s="13" t="n">
        <f aca="false">Y532*SQRT(AA532)</f>
        <v>67.5499814951862</v>
      </c>
      <c r="AA532" s="11" t="n">
        <v>3</v>
      </c>
      <c r="AB532" s="13" t="n">
        <v>95</v>
      </c>
      <c r="AC532" s="13" t="n">
        <v>26</v>
      </c>
      <c r="AD532" s="13" t="n">
        <f aca="false">AC532*SQRT(AE532)</f>
        <v>45.0333209967908</v>
      </c>
      <c r="AE532" s="11" t="n">
        <v>3</v>
      </c>
      <c r="AF532" s="11" t="n">
        <f aca="false">LN(AB532/X532)</f>
        <v>-0.456758402495715</v>
      </c>
      <c r="AG532" s="11" t="n">
        <f aca="false">((AD532)^2/((AB532)^2 * AE532)) + ((Z532)^2/((X532)^2 * AA532))</f>
        <v>0.142503047091413</v>
      </c>
      <c r="AH532" s="11" t="n">
        <f aca="false">1/AG532</f>
        <v>7.01739380603222</v>
      </c>
      <c r="AI532" s="11" t="n">
        <f aca="false">AH532/36</f>
        <v>0.194927605723117</v>
      </c>
      <c r="AJ532" s="11" t="n">
        <f aca="false">AI532*AF532</f>
        <v>-0.0890348217924055</v>
      </c>
      <c r="AK532" s="11" t="s">
        <v>535</v>
      </c>
      <c r="AL532" s="11" t="s">
        <v>537</v>
      </c>
      <c r="AM532" s="11" t="s">
        <v>406</v>
      </c>
      <c r="AN532" s="11" t="s">
        <v>58</v>
      </c>
      <c r="AO532" s="11" t="s">
        <v>59</v>
      </c>
      <c r="AP532" s="11" t="s">
        <v>207</v>
      </c>
      <c r="AQ532" s="11" t="s">
        <v>345</v>
      </c>
    </row>
    <row r="533" customFormat="false" ht="13.8" hidden="false" customHeight="false" outlineLevel="0" collapsed="false">
      <c r="A533" s="11" t="s">
        <v>341</v>
      </c>
      <c r="B533" s="1" t="n">
        <v>52</v>
      </c>
      <c r="C533" s="11" t="s">
        <v>342</v>
      </c>
      <c r="D533" s="11" t="n">
        <v>2013</v>
      </c>
      <c r="E533" s="11" t="s">
        <v>343</v>
      </c>
      <c r="F533" s="11" t="s">
        <v>324</v>
      </c>
      <c r="G533" s="1" t="n">
        <v>9.5</v>
      </c>
      <c r="H533" s="1" t="n">
        <v>1194</v>
      </c>
      <c r="I533" s="11" t="n">
        <f aca="false">(G533+10) / (H533/1000)</f>
        <v>16.3316582914573</v>
      </c>
      <c r="J533" s="11" t="n">
        <v>5.5</v>
      </c>
      <c r="K533" s="11" t="s">
        <v>102</v>
      </c>
      <c r="L533" s="11" t="s">
        <v>89</v>
      </c>
      <c r="M533" s="11" t="s">
        <v>344</v>
      </c>
      <c r="N533" s="11" t="s">
        <v>77</v>
      </c>
      <c r="O533" s="11" t="s">
        <v>77</v>
      </c>
      <c r="P533" s="11" t="s">
        <v>483</v>
      </c>
      <c r="Q533" s="11" t="s">
        <v>78</v>
      </c>
      <c r="R533" s="11" t="n">
        <v>0.7</v>
      </c>
      <c r="S533" s="11" t="str">
        <f aca="false">IF(R533&gt;=2,"&gt; 2","&lt; 2")</f>
        <v>&lt; 2</v>
      </c>
      <c r="T533" s="16" t="n">
        <v>39600</v>
      </c>
      <c r="U533" s="29" t="n">
        <v>2.5</v>
      </c>
      <c r="V533" s="11" t="s">
        <v>106</v>
      </c>
      <c r="W533" s="11" t="n">
        <f aca="false">R533 *U533</f>
        <v>1.75</v>
      </c>
      <c r="X533" s="13" t="n">
        <v>73</v>
      </c>
      <c r="Y533" s="13" t="n">
        <v>19</v>
      </c>
      <c r="Z533" s="13" t="n">
        <f aca="false">Y533*SQRT(AA533)</f>
        <v>32.9089653438087</v>
      </c>
      <c r="AA533" s="11" t="n">
        <v>3</v>
      </c>
      <c r="AB533" s="13" t="n">
        <v>61</v>
      </c>
      <c r="AC533" s="13" t="n">
        <v>10</v>
      </c>
      <c r="AD533" s="13" t="n">
        <f aca="false">AC533*SQRT(AE533)</f>
        <v>17.3205080756888</v>
      </c>
      <c r="AE533" s="11" t="n">
        <v>3</v>
      </c>
      <c r="AF533" s="11" t="n">
        <f aca="false">LN(AB533/X533)</f>
        <v>-0.17958557697508</v>
      </c>
      <c r="AG533" s="11" t="n">
        <f aca="false">((AD533)^2/((AB533)^2 * AE533)) + ((Z533)^2/((X533)^2 * AA533))</f>
        <v>0.0946170369176098</v>
      </c>
      <c r="AH533" s="11" t="n">
        <f aca="false">1/AG533</f>
        <v>10.5689211222158</v>
      </c>
      <c r="AI533" s="11" t="n">
        <f aca="false">AH533/36</f>
        <v>0.293581142283773</v>
      </c>
      <c r="AJ533" s="11" t="n">
        <f aca="false">AI533*AF533</f>
        <v>-0.0527229388260344</v>
      </c>
      <c r="AK533" s="11" t="s">
        <v>535</v>
      </c>
      <c r="AL533" s="11" t="s">
        <v>537</v>
      </c>
      <c r="AM533" s="11" t="s">
        <v>408</v>
      </c>
      <c r="AN533" s="11" t="s">
        <v>58</v>
      </c>
      <c r="AO533" s="11" t="s">
        <v>59</v>
      </c>
      <c r="AP533" s="11" t="s">
        <v>207</v>
      </c>
      <c r="AQ533" s="11" t="s">
        <v>345</v>
      </c>
    </row>
    <row r="534" customFormat="false" ht="13.8" hidden="false" customHeight="false" outlineLevel="0" collapsed="false">
      <c r="A534" s="11" t="s">
        <v>341</v>
      </c>
      <c r="B534" s="1" t="n">
        <v>52</v>
      </c>
      <c r="C534" s="11" t="s">
        <v>342</v>
      </c>
      <c r="D534" s="11" t="n">
        <v>2013</v>
      </c>
      <c r="E534" s="11" t="s">
        <v>343</v>
      </c>
      <c r="F534" s="11" t="s">
        <v>328</v>
      </c>
      <c r="G534" s="1" t="n">
        <v>9.5</v>
      </c>
      <c r="H534" s="1" t="n">
        <v>1194</v>
      </c>
      <c r="I534" s="11" t="n">
        <f aca="false">(G534+10) / (H534/1000)</f>
        <v>16.3316582914573</v>
      </c>
      <c r="J534" s="11" t="n">
        <v>5.5</v>
      </c>
      <c r="K534" s="11" t="s">
        <v>102</v>
      </c>
      <c r="L534" s="11" t="s">
        <v>89</v>
      </c>
      <c r="M534" s="11" t="s">
        <v>344</v>
      </c>
      <c r="N534" s="11" t="s">
        <v>77</v>
      </c>
      <c r="O534" s="11" t="s">
        <v>77</v>
      </c>
      <c r="P534" s="11" t="s">
        <v>483</v>
      </c>
      <c r="Q534" s="11" t="s">
        <v>78</v>
      </c>
      <c r="R534" s="11" t="n">
        <v>2.05</v>
      </c>
      <c r="S534" s="11" t="str">
        <f aca="false">IF(R534&gt;=2,"&gt; 2","&lt; 2")</f>
        <v>&gt; 2</v>
      </c>
      <c r="T534" s="16" t="n">
        <v>39600</v>
      </c>
      <c r="U534" s="29" t="n">
        <v>2.5</v>
      </c>
      <c r="V534" s="11" t="s">
        <v>106</v>
      </c>
      <c r="W534" s="11" t="n">
        <f aca="false">R534 *U534</f>
        <v>5.125</v>
      </c>
      <c r="X534" s="13" t="n">
        <v>73</v>
      </c>
      <c r="Y534" s="13" t="n">
        <v>19</v>
      </c>
      <c r="Z534" s="13" t="n">
        <f aca="false">Y534*SQRT(AA534)</f>
        <v>32.9089653438087</v>
      </c>
      <c r="AA534" s="11" t="n">
        <v>3</v>
      </c>
      <c r="AB534" s="13" t="n">
        <v>89</v>
      </c>
      <c r="AC534" s="13" t="n">
        <v>27</v>
      </c>
      <c r="AD534" s="13" t="n">
        <f aca="false">AC534*SQRT(AE534)</f>
        <v>46.7653718043597</v>
      </c>
      <c r="AE534" s="11" t="n">
        <v>3</v>
      </c>
      <c r="AF534" s="11" t="n">
        <f aca="false">LN(AB534/X534)</f>
        <v>0.198176928583749</v>
      </c>
      <c r="AG534" s="11" t="n">
        <f aca="false">((AD534)^2/((AB534)^2 * AE534)) + ((Z534)^2/((X534)^2 * AA534))</f>
        <v>0.159776374926266</v>
      </c>
      <c r="AH534" s="11" t="n">
        <f aca="false">1/AG534</f>
        <v>6.2587475805574</v>
      </c>
      <c r="AI534" s="11" t="n">
        <f aca="false">AH534/36</f>
        <v>0.173854099459928</v>
      </c>
      <c r="AJ534" s="11" t="n">
        <f aca="false">AI534*AF534</f>
        <v>0.0344538714526621</v>
      </c>
      <c r="AK534" s="11" t="s">
        <v>535</v>
      </c>
      <c r="AL534" s="11" t="s">
        <v>537</v>
      </c>
      <c r="AM534" s="11" t="s">
        <v>408</v>
      </c>
      <c r="AN534" s="11" t="s">
        <v>58</v>
      </c>
      <c r="AO534" s="11" t="s">
        <v>59</v>
      </c>
      <c r="AP534" s="11" t="s">
        <v>207</v>
      </c>
      <c r="AQ534" s="11" t="s">
        <v>345</v>
      </c>
    </row>
    <row r="535" customFormat="false" ht="13.8" hidden="false" customHeight="false" outlineLevel="0" collapsed="false">
      <c r="A535" s="11" t="s">
        <v>341</v>
      </c>
      <c r="B535" s="1" t="n">
        <v>52</v>
      </c>
      <c r="C535" s="11" t="s">
        <v>342</v>
      </c>
      <c r="D535" s="11" t="n">
        <v>2013</v>
      </c>
      <c r="E535" s="11" t="s">
        <v>343</v>
      </c>
      <c r="F535" s="11" t="s">
        <v>329</v>
      </c>
      <c r="G535" s="1" t="n">
        <v>9.5</v>
      </c>
      <c r="H535" s="1" t="n">
        <v>1194</v>
      </c>
      <c r="I535" s="11" t="n">
        <f aca="false">(G535+10) / (H535/1000)</f>
        <v>16.3316582914573</v>
      </c>
      <c r="J535" s="11" t="n">
        <v>5.5</v>
      </c>
      <c r="K535" s="11" t="s">
        <v>102</v>
      </c>
      <c r="L535" s="11" t="s">
        <v>89</v>
      </c>
      <c r="M535" s="11" t="s">
        <v>344</v>
      </c>
      <c r="N535" s="11" t="s">
        <v>77</v>
      </c>
      <c r="O535" s="11" t="s">
        <v>77</v>
      </c>
      <c r="P535" s="11" t="s">
        <v>483</v>
      </c>
      <c r="Q535" s="11" t="s">
        <v>78</v>
      </c>
      <c r="R535" s="11" t="n">
        <v>2.7</v>
      </c>
      <c r="S535" s="11" t="str">
        <f aca="false">IF(R535&gt;=2,"&gt; 2","&lt; 2")</f>
        <v>&gt; 2</v>
      </c>
      <c r="T535" s="16" t="n">
        <v>39600</v>
      </c>
      <c r="U535" s="29" t="n">
        <v>2.5</v>
      </c>
      <c r="V535" s="11" t="s">
        <v>106</v>
      </c>
      <c r="W535" s="11" t="n">
        <f aca="false">R535 *U535</f>
        <v>6.75</v>
      </c>
      <c r="X535" s="13" t="n">
        <v>73</v>
      </c>
      <c r="Y535" s="13" t="n">
        <v>19</v>
      </c>
      <c r="Z535" s="13" t="n">
        <f aca="false">Y535*SQRT(AA535)</f>
        <v>32.9089653438087</v>
      </c>
      <c r="AA535" s="11" t="n">
        <v>3</v>
      </c>
      <c r="AB535" s="13" t="n">
        <v>44</v>
      </c>
      <c r="AC535" s="13" t="n">
        <v>15</v>
      </c>
      <c r="AD535" s="13" t="n">
        <f aca="false">AC535*SQRT(AE535)</f>
        <v>25.9807621135332</v>
      </c>
      <c r="AE535" s="11" t="n">
        <v>3</v>
      </c>
      <c r="AF535" s="11" t="n">
        <f aca="false">LN(AB535/X535)</f>
        <v>-0.50626980723013</v>
      </c>
      <c r="AG535" s="11" t="n">
        <f aca="false">((AD535)^2/((AB535)^2 * AE535)) + ((Z535)^2/((X535)^2 * AA535))</f>
        <v>0.183961549078874</v>
      </c>
      <c r="AH535" s="11" t="n">
        <f aca="false">1/AG535</f>
        <v>5.43591856563051</v>
      </c>
      <c r="AI535" s="11" t="n">
        <f aca="false">AH535/36</f>
        <v>0.150997737934181</v>
      </c>
      <c r="AJ535" s="11" t="n">
        <f aca="false">AI535*AF535</f>
        <v>-0.0764455956761235</v>
      </c>
      <c r="AK535" s="11" t="s">
        <v>535</v>
      </c>
      <c r="AL535" s="11" t="s">
        <v>537</v>
      </c>
      <c r="AM535" s="11" t="s">
        <v>408</v>
      </c>
      <c r="AN535" s="11" t="s">
        <v>58</v>
      </c>
      <c r="AO535" s="11" t="s">
        <v>59</v>
      </c>
      <c r="AP535" s="11" t="s">
        <v>207</v>
      </c>
      <c r="AQ535" s="11" t="s">
        <v>345</v>
      </c>
    </row>
    <row r="536" customFormat="false" ht="13.8" hidden="false" customHeight="false" outlineLevel="0" collapsed="false">
      <c r="A536" s="11" t="s">
        <v>341</v>
      </c>
      <c r="B536" s="1" t="n">
        <v>52</v>
      </c>
      <c r="C536" s="11" t="s">
        <v>342</v>
      </c>
      <c r="D536" s="11" t="n">
        <v>2013</v>
      </c>
      <c r="E536" s="11" t="s">
        <v>343</v>
      </c>
      <c r="F536" s="11" t="s">
        <v>346</v>
      </c>
      <c r="G536" s="1" t="n">
        <v>9.5</v>
      </c>
      <c r="H536" s="1" t="n">
        <v>1194</v>
      </c>
      <c r="I536" s="11" t="n">
        <f aca="false">(G536+10) / (H536/1000)</f>
        <v>16.3316582914573</v>
      </c>
      <c r="J536" s="11" t="n">
        <v>5.5</v>
      </c>
      <c r="K536" s="11" t="s">
        <v>102</v>
      </c>
      <c r="L536" s="11" t="s">
        <v>89</v>
      </c>
      <c r="M536" s="11" t="s">
        <v>344</v>
      </c>
      <c r="N536" s="11" t="s">
        <v>77</v>
      </c>
      <c r="O536" s="11" t="s">
        <v>50</v>
      </c>
      <c r="P536" s="11" t="s">
        <v>483</v>
      </c>
      <c r="Q536" s="11" t="s">
        <v>78</v>
      </c>
      <c r="R536" s="11" t="n">
        <v>0.7</v>
      </c>
      <c r="S536" s="11" t="str">
        <f aca="false">IF(R536&gt;=2,"&gt; 2","&lt; 2")</f>
        <v>&lt; 2</v>
      </c>
      <c r="T536" s="16" t="n">
        <v>39600</v>
      </c>
      <c r="U536" s="29" t="n">
        <v>2.5</v>
      </c>
      <c r="V536" s="11" t="s">
        <v>106</v>
      </c>
      <c r="W536" s="11" t="n">
        <f aca="false">R536 *U536</f>
        <v>1.75</v>
      </c>
      <c r="X536" s="13" t="n">
        <v>79</v>
      </c>
      <c r="Y536" s="13" t="n">
        <v>12</v>
      </c>
      <c r="Z536" s="13" t="n">
        <f aca="false">Y536*SQRT(AA536)</f>
        <v>20.7846096908265</v>
      </c>
      <c r="AA536" s="11" t="n">
        <v>3</v>
      </c>
      <c r="AB536" s="13" t="n">
        <v>75</v>
      </c>
      <c r="AC536" s="13" t="n">
        <v>8</v>
      </c>
      <c r="AD536" s="13" t="n">
        <f aca="false">AC536*SQRT(AE536)</f>
        <v>13.856406460551</v>
      </c>
      <c r="AE536" s="11" t="n">
        <v>3</v>
      </c>
      <c r="AF536" s="11" t="n">
        <f aca="false">LN(AB536/X536)</f>
        <v>-0.0519597389307111</v>
      </c>
      <c r="AG536" s="11" t="n">
        <f aca="false">((AD536)^2/((AB536)^2 * AE536)) + ((Z536)^2/((X536)^2 * AA536))</f>
        <v>0.0344510032224181</v>
      </c>
      <c r="AH536" s="11" t="n">
        <f aca="false">1/AG536</f>
        <v>29.0267309066134</v>
      </c>
      <c r="AI536" s="11" t="n">
        <f aca="false">AH536/36</f>
        <v>0.80629808073926</v>
      </c>
      <c r="AJ536" s="11" t="n">
        <f aca="false">AI536*AF536</f>
        <v>-0.0418950377755454</v>
      </c>
      <c r="AK536" s="11" t="s">
        <v>535</v>
      </c>
      <c r="AL536" s="11" t="s">
        <v>537</v>
      </c>
      <c r="AM536" s="11" t="s">
        <v>408</v>
      </c>
      <c r="AN536" s="11" t="s">
        <v>58</v>
      </c>
      <c r="AO536" s="11" t="s">
        <v>59</v>
      </c>
      <c r="AP536" s="11" t="s">
        <v>207</v>
      </c>
      <c r="AQ536" s="11" t="s">
        <v>345</v>
      </c>
    </row>
    <row r="537" customFormat="false" ht="13.8" hidden="false" customHeight="false" outlineLevel="0" collapsed="false">
      <c r="A537" s="11" t="s">
        <v>341</v>
      </c>
      <c r="B537" s="1" t="n">
        <v>52</v>
      </c>
      <c r="C537" s="11" t="s">
        <v>342</v>
      </c>
      <c r="D537" s="11" t="n">
        <v>2013</v>
      </c>
      <c r="E537" s="11" t="s">
        <v>343</v>
      </c>
      <c r="F537" s="11" t="s">
        <v>347</v>
      </c>
      <c r="G537" s="1" t="n">
        <v>9.5</v>
      </c>
      <c r="H537" s="1" t="n">
        <v>1194</v>
      </c>
      <c r="I537" s="11" t="n">
        <f aca="false">(G537+10) / (H537/1000)</f>
        <v>16.3316582914573</v>
      </c>
      <c r="J537" s="11" t="n">
        <v>5.5</v>
      </c>
      <c r="K537" s="11" t="s">
        <v>102</v>
      </c>
      <c r="L537" s="11" t="s">
        <v>89</v>
      </c>
      <c r="M537" s="11" t="s">
        <v>344</v>
      </c>
      <c r="N537" s="11" t="s">
        <v>77</v>
      </c>
      <c r="O537" s="11" t="s">
        <v>77</v>
      </c>
      <c r="P537" s="11" t="s">
        <v>483</v>
      </c>
      <c r="Q537" s="11" t="s">
        <v>78</v>
      </c>
      <c r="R537" s="11" t="n">
        <v>0.7</v>
      </c>
      <c r="S537" s="11" t="str">
        <f aca="false">IF(R537&gt;=2,"&gt; 2","&lt; 2")</f>
        <v>&lt; 2</v>
      </c>
      <c r="T537" s="16" t="n">
        <v>39600</v>
      </c>
      <c r="U537" s="29" t="n">
        <v>2.5</v>
      </c>
      <c r="V537" s="11" t="s">
        <v>106</v>
      </c>
      <c r="W537" s="11" t="n">
        <f aca="false">R537 *U537</f>
        <v>1.75</v>
      </c>
      <c r="X537" s="13" t="n">
        <v>99</v>
      </c>
      <c r="Y537" s="13" t="n">
        <v>18</v>
      </c>
      <c r="Z537" s="13" t="n">
        <f aca="false">Y537*SQRT(AA537)</f>
        <v>31.1769145362398</v>
      </c>
      <c r="AA537" s="11" t="n">
        <v>3</v>
      </c>
      <c r="AB537" s="13" t="n">
        <v>61</v>
      </c>
      <c r="AC537" s="13" t="n">
        <v>8</v>
      </c>
      <c r="AD537" s="13" t="n">
        <f aca="false">AC537*SQRT(AE537)</f>
        <v>13.856406460551</v>
      </c>
      <c r="AE537" s="11" t="n">
        <v>3</v>
      </c>
      <c r="AF537" s="11" t="n">
        <f aca="false">LN(AB537/X537)</f>
        <v>-0.484245985961279</v>
      </c>
      <c r="AG537" s="11" t="n">
        <f aca="false">((AD537)^2/((AB537)^2 * AE537)) + ((Z537)^2/((X537)^2 * AA537))</f>
        <v>0.0502575287457162</v>
      </c>
      <c r="AH537" s="11" t="n">
        <f aca="false">1/AG537</f>
        <v>19.897516351423</v>
      </c>
      <c r="AI537" s="11" t="n">
        <f aca="false">AH537/36</f>
        <v>0.552708787539528</v>
      </c>
      <c r="AJ537" s="11" t="n">
        <f aca="false">AI537*AF537</f>
        <v>-0.267647011771542</v>
      </c>
      <c r="AK537" s="11" t="s">
        <v>535</v>
      </c>
      <c r="AL537" s="11" t="s">
        <v>537</v>
      </c>
      <c r="AM537" s="11" t="s">
        <v>408</v>
      </c>
      <c r="AN537" s="11" t="s">
        <v>58</v>
      </c>
      <c r="AO537" s="11" t="s">
        <v>59</v>
      </c>
      <c r="AP537" s="11" t="s">
        <v>207</v>
      </c>
      <c r="AQ537" s="11" t="s">
        <v>345</v>
      </c>
    </row>
    <row r="538" customFormat="false" ht="13.8" hidden="false" customHeight="false" outlineLevel="0" collapsed="false">
      <c r="A538" s="11" t="s">
        <v>341</v>
      </c>
      <c r="B538" s="1" t="n">
        <v>52</v>
      </c>
      <c r="C538" s="11" t="s">
        <v>342</v>
      </c>
      <c r="D538" s="11" t="n">
        <v>2013</v>
      </c>
      <c r="E538" s="11" t="s">
        <v>343</v>
      </c>
      <c r="F538" s="11" t="s">
        <v>348</v>
      </c>
      <c r="G538" s="1" t="n">
        <v>9.5</v>
      </c>
      <c r="H538" s="1" t="n">
        <v>1194</v>
      </c>
      <c r="I538" s="11" t="n">
        <f aca="false">(G538+10) / (H538/1000)</f>
        <v>16.3316582914573</v>
      </c>
      <c r="J538" s="11" t="n">
        <v>5.5</v>
      </c>
      <c r="K538" s="11" t="s">
        <v>102</v>
      </c>
      <c r="L538" s="11" t="s">
        <v>89</v>
      </c>
      <c r="M538" s="11" t="s">
        <v>344</v>
      </c>
      <c r="N538" s="11" t="s">
        <v>77</v>
      </c>
      <c r="O538" s="11" t="s">
        <v>50</v>
      </c>
      <c r="P538" s="11" t="s">
        <v>483</v>
      </c>
      <c r="Q538" s="11" t="s">
        <v>78</v>
      </c>
      <c r="R538" s="11" t="n">
        <v>2.05</v>
      </c>
      <c r="S538" s="11" t="str">
        <f aca="false">IF(R538&gt;=2,"&gt; 2","&lt; 2")</f>
        <v>&gt; 2</v>
      </c>
      <c r="T538" s="16" t="n">
        <v>39600</v>
      </c>
      <c r="U538" s="29" t="n">
        <v>2.5</v>
      </c>
      <c r="V538" s="11" t="s">
        <v>106</v>
      </c>
      <c r="W538" s="11" t="n">
        <f aca="false">R538 *U538</f>
        <v>5.125</v>
      </c>
      <c r="X538" s="13" t="n">
        <v>79</v>
      </c>
      <c r="Y538" s="13" t="n">
        <v>12</v>
      </c>
      <c r="Z538" s="13" t="n">
        <f aca="false">Y538*SQRT(AA538)</f>
        <v>20.7846096908265</v>
      </c>
      <c r="AA538" s="11" t="n">
        <v>3</v>
      </c>
      <c r="AB538" s="13" t="n">
        <v>81</v>
      </c>
      <c r="AC538" s="13" t="n">
        <v>18</v>
      </c>
      <c r="AD538" s="13" t="n">
        <f aca="false">AC538*SQRT(AE538)</f>
        <v>31.1769145362398</v>
      </c>
      <c r="AE538" s="11" t="n">
        <v>3</v>
      </c>
      <c r="AF538" s="11" t="n">
        <f aca="false">LN(AB538/X538)</f>
        <v>0.0250013022054172</v>
      </c>
      <c r="AG538" s="11" t="n">
        <f aca="false">((AD538)^2/((AB538)^2 * AE538)) + ((Z538)^2/((X538)^2 * AA538))</f>
        <v>0.072455941494023</v>
      </c>
      <c r="AH538" s="11" t="n">
        <f aca="false">1/AG538</f>
        <v>13.8014906628809</v>
      </c>
      <c r="AI538" s="11" t="n">
        <f aca="false">AH538/36</f>
        <v>0.383374740635579</v>
      </c>
      <c r="AJ538" s="11" t="n">
        <f aca="false">AI538*AF538</f>
        <v>0.00958486774855355</v>
      </c>
      <c r="AK538" s="11" t="s">
        <v>535</v>
      </c>
      <c r="AL538" s="11" t="s">
        <v>537</v>
      </c>
      <c r="AM538" s="11" t="s">
        <v>408</v>
      </c>
      <c r="AN538" s="11" t="s">
        <v>58</v>
      </c>
      <c r="AO538" s="11" t="s">
        <v>59</v>
      </c>
      <c r="AP538" s="11" t="s">
        <v>207</v>
      </c>
      <c r="AQ538" s="11" t="s">
        <v>345</v>
      </c>
    </row>
    <row r="539" customFormat="false" ht="13.8" hidden="false" customHeight="false" outlineLevel="0" collapsed="false">
      <c r="A539" s="11" t="s">
        <v>341</v>
      </c>
      <c r="B539" s="1" t="n">
        <v>52</v>
      </c>
      <c r="C539" s="11" t="s">
        <v>342</v>
      </c>
      <c r="D539" s="11" t="n">
        <v>2013</v>
      </c>
      <c r="E539" s="11" t="s">
        <v>343</v>
      </c>
      <c r="F539" s="11" t="s">
        <v>349</v>
      </c>
      <c r="G539" s="1" t="n">
        <v>9.5</v>
      </c>
      <c r="H539" s="1" t="n">
        <v>1194</v>
      </c>
      <c r="I539" s="11" t="n">
        <f aca="false">(G539+10) / (H539/1000)</f>
        <v>16.3316582914573</v>
      </c>
      <c r="J539" s="11" t="n">
        <v>5.5</v>
      </c>
      <c r="K539" s="11" t="s">
        <v>102</v>
      </c>
      <c r="L539" s="11" t="s">
        <v>89</v>
      </c>
      <c r="M539" s="11" t="s">
        <v>344</v>
      </c>
      <c r="N539" s="11" t="s">
        <v>77</v>
      </c>
      <c r="O539" s="11" t="s">
        <v>77</v>
      </c>
      <c r="P539" s="11" t="s">
        <v>483</v>
      </c>
      <c r="Q539" s="11" t="s">
        <v>78</v>
      </c>
      <c r="R539" s="11" t="n">
        <v>2.05</v>
      </c>
      <c r="S539" s="11" t="str">
        <f aca="false">IF(R539&gt;=2,"&gt; 2","&lt; 2")</f>
        <v>&gt; 2</v>
      </c>
      <c r="T539" s="16" t="n">
        <v>39600</v>
      </c>
      <c r="U539" s="29" t="n">
        <v>2.5</v>
      </c>
      <c r="V539" s="11" t="s">
        <v>106</v>
      </c>
      <c r="W539" s="11" t="n">
        <f aca="false">R539 *U539</f>
        <v>5.125</v>
      </c>
      <c r="X539" s="13" t="n">
        <v>99</v>
      </c>
      <c r="Y539" s="13" t="n">
        <v>18</v>
      </c>
      <c r="Z539" s="13" t="n">
        <f aca="false">Y539*SQRT(AA539)</f>
        <v>31.1769145362398</v>
      </c>
      <c r="AA539" s="11" t="n">
        <v>3</v>
      </c>
      <c r="AB539" s="13" t="n">
        <v>80</v>
      </c>
      <c r="AC539" s="13" t="n">
        <v>28</v>
      </c>
      <c r="AD539" s="13" t="n">
        <f aca="false">AC539*SQRT(AE539)</f>
        <v>48.4974226119286</v>
      </c>
      <c r="AE539" s="11" t="n">
        <v>3</v>
      </c>
      <c r="AF539" s="11" t="n">
        <f aca="false">LN(AB539/X539)</f>
        <v>-0.213093215460708</v>
      </c>
      <c r="AG539" s="11" t="n">
        <f aca="false">((AD539)^2/((AB539)^2 * AE539)) + ((Z539)^2/((X539)^2 * AA539))</f>
        <v>0.155557851239669</v>
      </c>
      <c r="AH539" s="11" t="n">
        <f aca="false">1/AG539</f>
        <v>6.42847655731175</v>
      </c>
      <c r="AI539" s="11" t="n">
        <f aca="false">AH539/36</f>
        <v>0.17856879325866</v>
      </c>
      <c r="AJ539" s="11" t="n">
        <f aca="false">AI539*AF539</f>
        <v>-0.0380517983364263</v>
      </c>
      <c r="AK539" s="11" t="s">
        <v>535</v>
      </c>
      <c r="AL539" s="11" t="s">
        <v>537</v>
      </c>
      <c r="AM539" s="11" t="s">
        <v>408</v>
      </c>
      <c r="AN539" s="11" t="s">
        <v>58</v>
      </c>
      <c r="AO539" s="11" t="s">
        <v>59</v>
      </c>
      <c r="AP539" s="11" t="s">
        <v>207</v>
      </c>
      <c r="AQ539" s="11" t="s">
        <v>345</v>
      </c>
    </row>
    <row r="540" customFormat="false" ht="13.8" hidden="false" customHeight="false" outlineLevel="0" collapsed="false">
      <c r="A540" s="11" t="s">
        <v>341</v>
      </c>
      <c r="B540" s="1" t="n">
        <v>52</v>
      </c>
      <c r="C540" s="11" t="s">
        <v>342</v>
      </c>
      <c r="D540" s="11" t="n">
        <v>2013</v>
      </c>
      <c r="E540" s="11" t="s">
        <v>343</v>
      </c>
      <c r="F540" s="11" t="s">
        <v>350</v>
      </c>
      <c r="G540" s="1" t="n">
        <v>9.5</v>
      </c>
      <c r="H540" s="1" t="n">
        <v>1194</v>
      </c>
      <c r="I540" s="11" t="n">
        <f aca="false">(G540+10) / (H540/1000)</f>
        <v>16.3316582914573</v>
      </c>
      <c r="J540" s="11" t="n">
        <v>5.5</v>
      </c>
      <c r="K540" s="11" t="s">
        <v>102</v>
      </c>
      <c r="L540" s="11" t="s">
        <v>89</v>
      </c>
      <c r="M540" s="11" t="s">
        <v>344</v>
      </c>
      <c r="N540" s="11" t="s">
        <v>77</v>
      </c>
      <c r="O540" s="11" t="s">
        <v>50</v>
      </c>
      <c r="P540" s="11" t="s">
        <v>483</v>
      </c>
      <c r="Q540" s="11" t="s">
        <v>78</v>
      </c>
      <c r="R540" s="11" t="n">
        <v>2.7</v>
      </c>
      <c r="S540" s="11" t="str">
        <f aca="false">IF(R540&gt;=2,"&gt; 2","&lt; 2")</f>
        <v>&gt; 2</v>
      </c>
      <c r="T540" s="16" t="n">
        <v>39600</v>
      </c>
      <c r="U540" s="29" t="n">
        <v>2.5</v>
      </c>
      <c r="V540" s="11" t="s">
        <v>106</v>
      </c>
      <c r="W540" s="11" t="n">
        <f aca="false">R540 *U540</f>
        <v>6.75</v>
      </c>
      <c r="X540" s="13" t="n">
        <v>79</v>
      </c>
      <c r="Y540" s="13" t="n">
        <v>12</v>
      </c>
      <c r="Z540" s="13" t="n">
        <f aca="false">Y540*SQRT(AA540)</f>
        <v>20.7846096908265</v>
      </c>
      <c r="AA540" s="11" t="n">
        <v>3</v>
      </c>
      <c r="AB540" s="13" t="n">
        <v>65</v>
      </c>
      <c r="AC540" s="13" t="n">
        <v>7</v>
      </c>
      <c r="AD540" s="13" t="n">
        <f aca="false">AC540*SQRT(AE540)</f>
        <v>12.1243556529821</v>
      </c>
      <c r="AE540" s="11" t="n">
        <v>3</v>
      </c>
      <c r="AF540" s="11" t="n">
        <f aca="false">LN(AB540/X540)</f>
        <v>-0.195060582571384</v>
      </c>
      <c r="AG540" s="11" t="n">
        <f aca="false">((AD540)^2/((AB540)^2 * AE540)) + ((Z540)^2/((X540)^2 * AA540))</f>
        <v>0.034670858580735</v>
      </c>
      <c r="AH540" s="11" t="n">
        <f aca="false">1/AG540</f>
        <v>28.8426661737086</v>
      </c>
      <c r="AI540" s="11" t="n">
        <f aca="false">AH540/36</f>
        <v>0.801185171491906</v>
      </c>
      <c r="AJ540" s="11" t="n">
        <f aca="false">AI540*AF540</f>
        <v>-0.156279646298765</v>
      </c>
      <c r="AK540" s="11" t="s">
        <v>535</v>
      </c>
      <c r="AL540" s="11" t="s">
        <v>537</v>
      </c>
      <c r="AM540" s="11" t="s">
        <v>408</v>
      </c>
      <c r="AN540" s="11" t="s">
        <v>58</v>
      </c>
      <c r="AO540" s="11" t="s">
        <v>59</v>
      </c>
      <c r="AP540" s="11" t="s">
        <v>207</v>
      </c>
      <c r="AQ540" s="11" t="s">
        <v>345</v>
      </c>
    </row>
    <row r="541" customFormat="false" ht="13.8" hidden="false" customHeight="false" outlineLevel="0" collapsed="false">
      <c r="A541" s="11" t="s">
        <v>341</v>
      </c>
      <c r="B541" s="1" t="n">
        <v>52</v>
      </c>
      <c r="C541" s="11" t="s">
        <v>342</v>
      </c>
      <c r="D541" s="11" t="n">
        <v>2013</v>
      </c>
      <c r="E541" s="11" t="s">
        <v>343</v>
      </c>
      <c r="F541" s="11" t="s">
        <v>351</v>
      </c>
      <c r="G541" s="1" t="n">
        <v>9.5</v>
      </c>
      <c r="H541" s="1" t="n">
        <v>1194</v>
      </c>
      <c r="I541" s="11" t="n">
        <f aca="false">(G541+10) / (H541/1000)</f>
        <v>16.3316582914573</v>
      </c>
      <c r="J541" s="11" t="n">
        <v>5.5</v>
      </c>
      <c r="K541" s="11" t="s">
        <v>102</v>
      </c>
      <c r="L541" s="11" t="s">
        <v>89</v>
      </c>
      <c r="M541" s="11" t="s">
        <v>344</v>
      </c>
      <c r="N541" s="11" t="s">
        <v>77</v>
      </c>
      <c r="O541" s="11" t="s">
        <v>77</v>
      </c>
      <c r="P541" s="11" t="s">
        <v>483</v>
      </c>
      <c r="Q541" s="11" t="s">
        <v>78</v>
      </c>
      <c r="R541" s="11" t="n">
        <v>2.7</v>
      </c>
      <c r="S541" s="11" t="str">
        <f aca="false">IF(R541&gt;=2,"&gt; 2","&lt; 2")</f>
        <v>&gt; 2</v>
      </c>
      <c r="T541" s="16" t="n">
        <v>39600</v>
      </c>
      <c r="U541" s="29" t="n">
        <v>2.5</v>
      </c>
      <c r="V541" s="11" t="s">
        <v>106</v>
      </c>
      <c r="W541" s="11" t="n">
        <f aca="false">R541 *U541</f>
        <v>6.75</v>
      </c>
      <c r="X541" s="13" t="n">
        <v>99</v>
      </c>
      <c r="Y541" s="13" t="n">
        <v>18</v>
      </c>
      <c r="Z541" s="13" t="n">
        <f aca="false">Y541*SQRT(AA541)</f>
        <v>31.1769145362398</v>
      </c>
      <c r="AA541" s="11" t="n">
        <v>3</v>
      </c>
      <c r="AB541" s="13" t="n">
        <v>69</v>
      </c>
      <c r="AC541" s="13" t="n">
        <v>13</v>
      </c>
      <c r="AD541" s="13" t="n">
        <f aca="false">AC541*SQRT(AE541)</f>
        <v>22.5166604983954</v>
      </c>
      <c r="AE541" s="11" t="n">
        <v>3</v>
      </c>
      <c r="AF541" s="11" t="n">
        <f aca="false">LN(AB541/X541)</f>
        <v>-0.36101334553733</v>
      </c>
      <c r="AG541" s="11" t="n">
        <f aca="false">((AD541)^2/((AB541)^2 * AE541)) + ((Z541)^2/((X541)^2 * AA541))</f>
        <v>0.0685545956211019</v>
      </c>
      <c r="AH541" s="11" t="n">
        <f aca="false">1/AG541</f>
        <v>14.5869141366825</v>
      </c>
      <c r="AI541" s="11" t="n">
        <f aca="false">AH541/36</f>
        <v>0.40519205935229</v>
      </c>
      <c r="AJ541" s="11" t="n">
        <f aca="false">AI541*AF541</f>
        <v>-0.146279740931931</v>
      </c>
      <c r="AK541" s="11" t="s">
        <v>535</v>
      </c>
      <c r="AL541" s="11" t="s">
        <v>537</v>
      </c>
      <c r="AM541" s="11" t="s">
        <v>408</v>
      </c>
      <c r="AN541" s="11" t="s">
        <v>58</v>
      </c>
      <c r="AO541" s="11" t="s">
        <v>59</v>
      </c>
      <c r="AP541" s="11" t="s">
        <v>207</v>
      </c>
      <c r="AQ541" s="11" t="s">
        <v>345</v>
      </c>
    </row>
    <row r="542" customFormat="false" ht="13.8" hidden="false" customHeight="false" outlineLevel="0" collapsed="false">
      <c r="A542" s="11" t="s">
        <v>341</v>
      </c>
      <c r="B542" s="1" t="n">
        <v>52</v>
      </c>
      <c r="C542" s="11" t="s">
        <v>342</v>
      </c>
      <c r="D542" s="11" t="n">
        <v>2013</v>
      </c>
      <c r="E542" s="11" t="s">
        <v>343</v>
      </c>
      <c r="F542" s="11" t="s">
        <v>324</v>
      </c>
      <c r="G542" s="1" t="n">
        <v>9.5</v>
      </c>
      <c r="H542" s="1" t="n">
        <v>1194</v>
      </c>
      <c r="I542" s="11" t="n">
        <f aca="false">(G542+10) / (H542/1000)</f>
        <v>16.3316582914573</v>
      </c>
      <c r="J542" s="11" t="n">
        <v>5.5</v>
      </c>
      <c r="K542" s="11" t="s">
        <v>102</v>
      </c>
      <c r="L542" s="11" t="s">
        <v>89</v>
      </c>
      <c r="M542" s="11" t="s">
        <v>344</v>
      </c>
      <c r="N542" s="11" t="s">
        <v>77</v>
      </c>
      <c r="O542" s="11" t="s">
        <v>77</v>
      </c>
      <c r="P542" s="11" t="s">
        <v>483</v>
      </c>
      <c r="Q542" s="11" t="s">
        <v>78</v>
      </c>
      <c r="R542" s="11" t="n">
        <v>0.7</v>
      </c>
      <c r="S542" s="11" t="str">
        <f aca="false">IF(R542&gt;=2,"&gt; 2","&lt; 2")</f>
        <v>&lt; 2</v>
      </c>
      <c r="T542" s="16" t="n">
        <v>39661</v>
      </c>
      <c r="U542" s="29" t="n">
        <v>2.5</v>
      </c>
      <c r="V542" s="11" t="s">
        <v>106</v>
      </c>
      <c r="W542" s="11" t="n">
        <f aca="false">R542 *U542</f>
        <v>1.75</v>
      </c>
      <c r="X542" s="13" t="n">
        <v>158</v>
      </c>
      <c r="Y542" s="13" t="n">
        <v>109</v>
      </c>
      <c r="Z542" s="13" t="n">
        <f aca="false">Y542*SQRT(AA542)</f>
        <v>188.793538025008</v>
      </c>
      <c r="AA542" s="11" t="n">
        <v>3</v>
      </c>
      <c r="AB542" s="13" t="n">
        <v>56</v>
      </c>
      <c r="AC542" s="13" t="n">
        <v>3</v>
      </c>
      <c r="AD542" s="13" t="n">
        <f aca="false">AC542*SQRT(AE542)</f>
        <v>5.19615242270663</v>
      </c>
      <c r="AE542" s="11" t="n">
        <v>3</v>
      </c>
      <c r="AF542" s="11" t="n">
        <f aca="false">LN(AB542/X542)</f>
        <v>-1.03724334229182</v>
      </c>
      <c r="AG542" s="11" t="n">
        <f aca="false">((AD542)^2/((AB542)^2 * AE542)) + ((Z542)^2/((X542)^2 * AA542))</f>
        <v>0.478795230437953</v>
      </c>
      <c r="AH542" s="11" t="n">
        <f aca="false">1/AG542</f>
        <v>2.08857552546065</v>
      </c>
      <c r="AI542" s="11" t="n">
        <f aca="false">AH542/36</f>
        <v>0.0580159868183513</v>
      </c>
      <c r="AJ542" s="11" t="n">
        <f aca="false">AI542*AF542</f>
        <v>-0.0601766960738249</v>
      </c>
      <c r="AK542" s="11" t="s">
        <v>535</v>
      </c>
      <c r="AL542" s="11" t="s">
        <v>537</v>
      </c>
      <c r="AM542" s="11" t="s">
        <v>408</v>
      </c>
      <c r="AN542" s="11" t="s">
        <v>58</v>
      </c>
      <c r="AO542" s="11" t="s">
        <v>59</v>
      </c>
      <c r="AP542" s="11" t="s">
        <v>207</v>
      </c>
      <c r="AQ542" s="11" t="s">
        <v>345</v>
      </c>
    </row>
    <row r="543" customFormat="false" ht="13.8" hidden="false" customHeight="false" outlineLevel="0" collapsed="false">
      <c r="A543" s="11" t="s">
        <v>341</v>
      </c>
      <c r="B543" s="1" t="n">
        <v>52</v>
      </c>
      <c r="C543" s="11" t="s">
        <v>342</v>
      </c>
      <c r="D543" s="11" t="n">
        <v>2013</v>
      </c>
      <c r="E543" s="11" t="s">
        <v>343</v>
      </c>
      <c r="F543" s="11" t="s">
        <v>328</v>
      </c>
      <c r="G543" s="1" t="n">
        <v>9.5</v>
      </c>
      <c r="H543" s="1" t="n">
        <v>1194</v>
      </c>
      <c r="I543" s="11" t="n">
        <f aca="false">(G543+10) / (H543/1000)</f>
        <v>16.3316582914573</v>
      </c>
      <c r="J543" s="11" t="n">
        <v>5.5</v>
      </c>
      <c r="K543" s="11" t="s">
        <v>102</v>
      </c>
      <c r="L543" s="11" t="s">
        <v>89</v>
      </c>
      <c r="M543" s="11" t="s">
        <v>344</v>
      </c>
      <c r="N543" s="11" t="s">
        <v>77</v>
      </c>
      <c r="O543" s="11" t="s">
        <v>77</v>
      </c>
      <c r="P543" s="11" t="s">
        <v>483</v>
      </c>
      <c r="Q543" s="11" t="s">
        <v>78</v>
      </c>
      <c r="R543" s="11" t="n">
        <v>2.05</v>
      </c>
      <c r="S543" s="11" t="str">
        <f aca="false">IF(R543&gt;=2,"&gt; 2","&lt; 2")</f>
        <v>&gt; 2</v>
      </c>
      <c r="T543" s="16" t="n">
        <v>39661</v>
      </c>
      <c r="U543" s="29" t="n">
        <v>2.5</v>
      </c>
      <c r="V543" s="11" t="s">
        <v>106</v>
      </c>
      <c r="W543" s="11" t="n">
        <f aca="false">R543 *U543</f>
        <v>5.125</v>
      </c>
      <c r="X543" s="13" t="n">
        <v>158</v>
      </c>
      <c r="Y543" s="13" t="n">
        <v>109</v>
      </c>
      <c r="Z543" s="13" t="n">
        <f aca="false">Y543*SQRT(AA543)</f>
        <v>188.793538025008</v>
      </c>
      <c r="AA543" s="11" t="n">
        <v>3</v>
      </c>
      <c r="AB543" s="13" t="n">
        <v>235</v>
      </c>
      <c r="AC543" s="13" t="n">
        <v>174</v>
      </c>
      <c r="AD543" s="13" t="n">
        <f aca="false">AC543*SQRT(AE543)</f>
        <v>301.376840516985</v>
      </c>
      <c r="AE543" s="11" t="n">
        <v>3</v>
      </c>
      <c r="AF543" s="11" t="n">
        <f aca="false">LN(AB543/X543)</f>
        <v>0.396990481117192</v>
      </c>
      <c r="AG543" s="11" t="n">
        <f aca="false">((AD543)^2/((AB543)^2 * AE543)) + ((Z543)^2/((X543)^2 * AA543))</f>
        <v>1.02415530079022</v>
      </c>
      <c r="AH543" s="11" t="n">
        <f aca="false">1/AG543</f>
        <v>0.976414416083594</v>
      </c>
      <c r="AI543" s="11" t="n">
        <f aca="false">AH543/36</f>
        <v>0.0271226226689887</v>
      </c>
      <c r="AJ543" s="11" t="n">
        <f aca="false">AI543*AF543</f>
        <v>0.0107674230225219</v>
      </c>
      <c r="AK543" s="11" t="s">
        <v>535</v>
      </c>
      <c r="AL543" s="11" t="s">
        <v>537</v>
      </c>
      <c r="AM543" s="11" t="s">
        <v>408</v>
      </c>
      <c r="AN543" s="11" t="s">
        <v>58</v>
      </c>
      <c r="AO543" s="11" t="s">
        <v>59</v>
      </c>
      <c r="AP543" s="11" t="s">
        <v>207</v>
      </c>
      <c r="AQ543" s="11" t="s">
        <v>345</v>
      </c>
    </row>
    <row r="544" customFormat="false" ht="13.8" hidden="false" customHeight="false" outlineLevel="0" collapsed="false">
      <c r="A544" s="11" t="s">
        <v>341</v>
      </c>
      <c r="B544" s="1" t="n">
        <v>52</v>
      </c>
      <c r="C544" s="11" t="s">
        <v>342</v>
      </c>
      <c r="D544" s="11" t="n">
        <v>2013</v>
      </c>
      <c r="E544" s="11" t="s">
        <v>343</v>
      </c>
      <c r="F544" s="11" t="s">
        <v>329</v>
      </c>
      <c r="G544" s="1" t="n">
        <v>9.5</v>
      </c>
      <c r="H544" s="1" t="n">
        <v>1194</v>
      </c>
      <c r="I544" s="11" t="n">
        <f aca="false">(G544+10) / (H544/1000)</f>
        <v>16.3316582914573</v>
      </c>
      <c r="J544" s="11" t="n">
        <v>5.5</v>
      </c>
      <c r="K544" s="11" t="s">
        <v>102</v>
      </c>
      <c r="L544" s="11" t="s">
        <v>89</v>
      </c>
      <c r="M544" s="11" t="s">
        <v>344</v>
      </c>
      <c r="N544" s="11" t="s">
        <v>77</v>
      </c>
      <c r="O544" s="11" t="s">
        <v>77</v>
      </c>
      <c r="P544" s="11" t="s">
        <v>483</v>
      </c>
      <c r="Q544" s="11" t="s">
        <v>78</v>
      </c>
      <c r="R544" s="11" t="n">
        <v>2.7</v>
      </c>
      <c r="S544" s="11" t="str">
        <f aca="false">IF(R544&gt;=2,"&gt; 2","&lt; 2")</f>
        <v>&gt; 2</v>
      </c>
      <c r="T544" s="16" t="n">
        <v>39661</v>
      </c>
      <c r="U544" s="29" t="n">
        <v>2.5</v>
      </c>
      <c r="V544" s="11" t="s">
        <v>106</v>
      </c>
      <c r="W544" s="11" t="n">
        <f aca="false">R544 *U544</f>
        <v>6.75</v>
      </c>
      <c r="X544" s="13" t="n">
        <v>158</v>
      </c>
      <c r="Y544" s="13" t="n">
        <v>109</v>
      </c>
      <c r="Z544" s="13" t="n">
        <f aca="false">Y544*SQRT(AA544)</f>
        <v>188.793538025008</v>
      </c>
      <c r="AA544" s="11" t="n">
        <v>3</v>
      </c>
      <c r="AB544" s="13" t="n">
        <v>170</v>
      </c>
      <c r="AC544" s="13" t="n">
        <v>106</v>
      </c>
      <c r="AD544" s="13" t="n">
        <f aca="false">AC544*SQRT(AE544)</f>
        <v>183.597385602301</v>
      </c>
      <c r="AE544" s="11" t="n">
        <v>3</v>
      </c>
      <c r="AF544" s="11" t="n">
        <f aca="false">LN(AB544/X544)</f>
        <v>0.0732034040232949</v>
      </c>
      <c r="AG544" s="11" t="n">
        <f aca="false">((AD544)^2/((AB544)^2 * AE544)) + ((Z544)^2/((X544)^2 * AA544))</f>
        <v>0.86471425981441</v>
      </c>
      <c r="AH544" s="11" t="n">
        <f aca="false">1/AG544</f>
        <v>1.15645138107775</v>
      </c>
      <c r="AI544" s="11" t="n">
        <f aca="false">AH544/36</f>
        <v>0.032123649474382</v>
      </c>
      <c r="AJ544" s="11" t="n">
        <f aca="false">AI544*AF544</f>
        <v>0.00235156049117589</v>
      </c>
      <c r="AK544" s="11" t="s">
        <v>535</v>
      </c>
      <c r="AL544" s="11" t="s">
        <v>537</v>
      </c>
      <c r="AM544" s="11" t="s">
        <v>408</v>
      </c>
      <c r="AN544" s="11" t="s">
        <v>58</v>
      </c>
      <c r="AO544" s="11" t="s">
        <v>59</v>
      </c>
      <c r="AP544" s="11" t="s">
        <v>207</v>
      </c>
      <c r="AQ544" s="11" t="s">
        <v>345</v>
      </c>
    </row>
    <row r="545" customFormat="false" ht="13.8" hidden="false" customHeight="false" outlineLevel="0" collapsed="false">
      <c r="A545" s="11" t="s">
        <v>341</v>
      </c>
      <c r="B545" s="1" t="n">
        <v>52</v>
      </c>
      <c r="C545" s="11" t="s">
        <v>342</v>
      </c>
      <c r="D545" s="11" t="n">
        <v>2013</v>
      </c>
      <c r="E545" s="11" t="s">
        <v>343</v>
      </c>
      <c r="F545" s="11" t="s">
        <v>346</v>
      </c>
      <c r="G545" s="1" t="n">
        <v>9.5</v>
      </c>
      <c r="H545" s="1" t="n">
        <v>1194</v>
      </c>
      <c r="I545" s="11" t="n">
        <f aca="false">(G545+10) / (H545/1000)</f>
        <v>16.3316582914573</v>
      </c>
      <c r="J545" s="11" t="n">
        <v>5.5</v>
      </c>
      <c r="K545" s="11" t="s">
        <v>102</v>
      </c>
      <c r="L545" s="11" t="s">
        <v>89</v>
      </c>
      <c r="M545" s="11" t="s">
        <v>344</v>
      </c>
      <c r="N545" s="11" t="s">
        <v>77</v>
      </c>
      <c r="O545" s="11" t="s">
        <v>50</v>
      </c>
      <c r="P545" s="11" t="s">
        <v>483</v>
      </c>
      <c r="Q545" s="11" t="s">
        <v>78</v>
      </c>
      <c r="R545" s="11" t="n">
        <v>0.7</v>
      </c>
      <c r="S545" s="11" t="str">
        <f aca="false">IF(R545&gt;=2,"&gt; 2","&lt; 2")</f>
        <v>&lt; 2</v>
      </c>
      <c r="T545" s="16" t="n">
        <v>39661</v>
      </c>
      <c r="U545" s="29" t="n">
        <v>2.5</v>
      </c>
      <c r="V545" s="11" t="s">
        <v>106</v>
      </c>
      <c r="W545" s="11" t="n">
        <f aca="false">R545 *U545</f>
        <v>1.75</v>
      </c>
      <c r="X545" s="13" t="n">
        <v>75</v>
      </c>
      <c r="Y545" s="13" t="n">
        <v>2</v>
      </c>
      <c r="Z545" s="13" t="n">
        <f aca="false">Y545*SQRT(AA545)</f>
        <v>3.46410161513775</v>
      </c>
      <c r="AA545" s="11" t="n">
        <v>3</v>
      </c>
      <c r="AB545" s="13" t="n">
        <v>147</v>
      </c>
      <c r="AC545" s="13" t="n">
        <v>46</v>
      </c>
      <c r="AD545" s="13" t="n">
        <f aca="false">AC545*SQRT(AE545)</f>
        <v>79.6743371481684</v>
      </c>
      <c r="AE545" s="11" t="n">
        <v>3</v>
      </c>
      <c r="AF545" s="11" t="n">
        <f aca="false">LN(AB545/X545)</f>
        <v>0.672944473242426</v>
      </c>
      <c r="AG545" s="11" t="n">
        <f aca="false">((AD545)^2/((AB545)^2 * AE545)) + ((Z545)^2/((X545)^2 * AA545))</f>
        <v>0.0986332731732148</v>
      </c>
      <c r="AH545" s="11" t="n">
        <f aca="false">1/AG545</f>
        <v>10.1385665083207</v>
      </c>
      <c r="AI545" s="11" t="n">
        <f aca="false">AH545/36</f>
        <v>0.281626847453352</v>
      </c>
      <c r="AJ545" s="11" t="n">
        <f aca="false">AI545*AF545</f>
        <v>0.189519230510421</v>
      </c>
      <c r="AK545" s="11" t="s">
        <v>535</v>
      </c>
      <c r="AL545" s="11" t="s">
        <v>537</v>
      </c>
      <c r="AM545" s="11" t="s">
        <v>408</v>
      </c>
      <c r="AN545" s="11" t="s">
        <v>58</v>
      </c>
      <c r="AO545" s="11" t="s">
        <v>59</v>
      </c>
      <c r="AP545" s="11" t="s">
        <v>207</v>
      </c>
      <c r="AQ545" s="11" t="s">
        <v>345</v>
      </c>
    </row>
    <row r="546" customFormat="false" ht="13.8" hidden="false" customHeight="false" outlineLevel="0" collapsed="false">
      <c r="A546" s="11" t="s">
        <v>341</v>
      </c>
      <c r="B546" s="1" t="n">
        <v>52</v>
      </c>
      <c r="C546" s="11" t="s">
        <v>342</v>
      </c>
      <c r="D546" s="11" t="n">
        <v>2013</v>
      </c>
      <c r="E546" s="11" t="s">
        <v>343</v>
      </c>
      <c r="F546" s="11" t="s">
        <v>347</v>
      </c>
      <c r="G546" s="1" t="n">
        <v>9.5</v>
      </c>
      <c r="H546" s="1" t="n">
        <v>1194</v>
      </c>
      <c r="I546" s="11" t="n">
        <f aca="false">(G546+10) / (H546/1000)</f>
        <v>16.3316582914573</v>
      </c>
      <c r="J546" s="11" t="n">
        <v>5.5</v>
      </c>
      <c r="K546" s="11" t="s">
        <v>102</v>
      </c>
      <c r="L546" s="11" t="s">
        <v>89</v>
      </c>
      <c r="M546" s="11" t="s">
        <v>344</v>
      </c>
      <c r="N546" s="11" t="s">
        <v>77</v>
      </c>
      <c r="O546" s="11" t="s">
        <v>77</v>
      </c>
      <c r="P546" s="11" t="s">
        <v>483</v>
      </c>
      <c r="Q546" s="11" t="s">
        <v>78</v>
      </c>
      <c r="R546" s="11" t="n">
        <v>0.7</v>
      </c>
      <c r="S546" s="11" t="str">
        <f aca="false">IF(R546&gt;=2,"&gt; 2","&lt; 2")</f>
        <v>&lt; 2</v>
      </c>
      <c r="T546" s="16" t="n">
        <v>39661</v>
      </c>
      <c r="U546" s="29" t="n">
        <v>2.5</v>
      </c>
      <c r="V546" s="11" t="s">
        <v>106</v>
      </c>
      <c r="W546" s="11" t="n">
        <f aca="false">R546 *U546</f>
        <v>1.75</v>
      </c>
      <c r="X546" s="13" t="n">
        <v>152</v>
      </c>
      <c r="Y546" s="13" t="n">
        <v>58</v>
      </c>
      <c r="Z546" s="13" t="n">
        <f aca="false">Y546*SQRT(AA546)</f>
        <v>100.458946838995</v>
      </c>
      <c r="AA546" s="11" t="n">
        <v>3</v>
      </c>
      <c r="AB546" s="13" t="n">
        <v>151</v>
      </c>
      <c r="AC546" s="13" t="n">
        <v>59</v>
      </c>
      <c r="AD546" s="13" t="n">
        <f aca="false">AC546*SQRT(AE546)</f>
        <v>102.190997646564</v>
      </c>
      <c r="AE546" s="11" t="n">
        <v>3</v>
      </c>
      <c r="AF546" s="11" t="n">
        <f aca="false">LN(AB546/X546)</f>
        <v>-0.00660068403135202</v>
      </c>
      <c r="AG546" s="11" t="n">
        <f aca="false">((AD546)^2/((AB546)^2 * AE546)) + ((Z546)^2/((X546)^2 * AA546))</f>
        <v>0.298271235673801</v>
      </c>
      <c r="AH546" s="11" t="n">
        <f aca="false">1/AG546</f>
        <v>3.3526531572546</v>
      </c>
      <c r="AI546" s="11" t="n">
        <f aca="false">AH546/36</f>
        <v>0.0931292543681834</v>
      </c>
      <c r="AJ546" s="11" t="n">
        <f aca="false">AI546*AF546</f>
        <v>-0.000614716782159788</v>
      </c>
      <c r="AK546" s="11" t="s">
        <v>535</v>
      </c>
      <c r="AL546" s="11" t="s">
        <v>537</v>
      </c>
      <c r="AM546" s="11" t="s">
        <v>408</v>
      </c>
      <c r="AN546" s="11" t="s">
        <v>58</v>
      </c>
      <c r="AO546" s="11" t="s">
        <v>59</v>
      </c>
      <c r="AP546" s="11" t="s">
        <v>207</v>
      </c>
      <c r="AQ546" s="11" t="s">
        <v>345</v>
      </c>
    </row>
    <row r="547" customFormat="false" ht="13.8" hidden="false" customHeight="false" outlineLevel="0" collapsed="false">
      <c r="A547" s="11" t="s">
        <v>341</v>
      </c>
      <c r="B547" s="1" t="n">
        <v>52</v>
      </c>
      <c r="C547" s="11" t="s">
        <v>342</v>
      </c>
      <c r="D547" s="11" t="n">
        <v>2013</v>
      </c>
      <c r="E547" s="11" t="s">
        <v>343</v>
      </c>
      <c r="F547" s="11" t="s">
        <v>348</v>
      </c>
      <c r="G547" s="1" t="n">
        <v>9.5</v>
      </c>
      <c r="H547" s="1" t="n">
        <v>1194</v>
      </c>
      <c r="I547" s="11" t="n">
        <f aca="false">(G547+10) / (H547/1000)</f>
        <v>16.3316582914573</v>
      </c>
      <c r="J547" s="11" t="n">
        <v>5.5</v>
      </c>
      <c r="K547" s="11" t="s">
        <v>102</v>
      </c>
      <c r="L547" s="11" t="s">
        <v>89</v>
      </c>
      <c r="M547" s="11" t="s">
        <v>344</v>
      </c>
      <c r="N547" s="11" t="s">
        <v>77</v>
      </c>
      <c r="O547" s="11" t="s">
        <v>50</v>
      </c>
      <c r="P547" s="11" t="s">
        <v>483</v>
      </c>
      <c r="Q547" s="11" t="s">
        <v>78</v>
      </c>
      <c r="R547" s="11" t="n">
        <v>2.05</v>
      </c>
      <c r="S547" s="11" t="str">
        <f aca="false">IF(R547&gt;=2,"&gt; 2","&lt; 2")</f>
        <v>&gt; 2</v>
      </c>
      <c r="T547" s="16" t="n">
        <v>39661</v>
      </c>
      <c r="U547" s="29" t="n">
        <v>2.5</v>
      </c>
      <c r="V547" s="11" t="s">
        <v>106</v>
      </c>
      <c r="W547" s="11" t="n">
        <f aca="false">R547 *U547</f>
        <v>5.125</v>
      </c>
      <c r="X547" s="13" t="n">
        <v>75</v>
      </c>
      <c r="Y547" s="13" t="n">
        <v>2</v>
      </c>
      <c r="Z547" s="13" t="n">
        <f aca="false">Y547*SQRT(AA547)</f>
        <v>3.46410161513775</v>
      </c>
      <c r="AA547" s="11" t="n">
        <v>3</v>
      </c>
      <c r="AB547" s="13" t="n">
        <v>123</v>
      </c>
      <c r="AC547" s="13" t="n">
        <v>41</v>
      </c>
      <c r="AD547" s="13" t="n">
        <f aca="false">AC547*SQRT(AE547)</f>
        <v>71.014083110324</v>
      </c>
      <c r="AE547" s="11" t="n">
        <v>3</v>
      </c>
      <c r="AF547" s="11" t="n">
        <f aca="false">LN(AB547/X547)</f>
        <v>0.494696241836107</v>
      </c>
      <c r="AG547" s="11" t="n">
        <f aca="false">((AD547)^2/((AB547)^2 * AE547)) + ((Z547)^2/((X547)^2 * AA547))</f>
        <v>0.111822222222222</v>
      </c>
      <c r="AH547" s="11" t="n">
        <f aca="false">1/AG547</f>
        <v>8.94276629570749</v>
      </c>
      <c r="AI547" s="11" t="n">
        <f aca="false">AH547/36</f>
        <v>0.248410174880764</v>
      </c>
      <c r="AJ547" s="11" t="n">
        <f aca="false">AI547*AF547</f>
        <v>0.122887579947364</v>
      </c>
      <c r="AK547" s="11" t="s">
        <v>535</v>
      </c>
      <c r="AL547" s="11" t="s">
        <v>537</v>
      </c>
      <c r="AM547" s="11" t="s">
        <v>408</v>
      </c>
      <c r="AN547" s="11" t="s">
        <v>58</v>
      </c>
      <c r="AO547" s="11" t="s">
        <v>59</v>
      </c>
      <c r="AP547" s="11" t="s">
        <v>207</v>
      </c>
      <c r="AQ547" s="11" t="s">
        <v>345</v>
      </c>
    </row>
    <row r="548" customFormat="false" ht="13.8" hidden="false" customHeight="false" outlineLevel="0" collapsed="false">
      <c r="A548" s="11" t="s">
        <v>341</v>
      </c>
      <c r="B548" s="1" t="n">
        <v>52</v>
      </c>
      <c r="C548" s="11" t="s">
        <v>342</v>
      </c>
      <c r="D548" s="11" t="n">
        <v>2013</v>
      </c>
      <c r="E548" s="11" t="s">
        <v>343</v>
      </c>
      <c r="F548" s="11" t="s">
        <v>349</v>
      </c>
      <c r="G548" s="1" t="n">
        <v>9.5</v>
      </c>
      <c r="H548" s="1" t="n">
        <v>1194</v>
      </c>
      <c r="I548" s="11" t="n">
        <f aca="false">(G548+10) / (H548/1000)</f>
        <v>16.3316582914573</v>
      </c>
      <c r="J548" s="11" t="n">
        <v>5.5</v>
      </c>
      <c r="K548" s="11" t="s">
        <v>102</v>
      </c>
      <c r="L548" s="11" t="s">
        <v>89</v>
      </c>
      <c r="M548" s="11" t="s">
        <v>344</v>
      </c>
      <c r="N548" s="11" t="s">
        <v>77</v>
      </c>
      <c r="O548" s="11" t="s">
        <v>77</v>
      </c>
      <c r="P548" s="11" t="s">
        <v>483</v>
      </c>
      <c r="Q548" s="11" t="s">
        <v>78</v>
      </c>
      <c r="R548" s="11" t="n">
        <v>2.05</v>
      </c>
      <c r="S548" s="11" t="str">
        <f aca="false">IF(R548&gt;=2,"&gt; 2","&lt; 2")</f>
        <v>&gt; 2</v>
      </c>
      <c r="T548" s="16" t="n">
        <v>39661</v>
      </c>
      <c r="U548" s="29" t="n">
        <v>2.5</v>
      </c>
      <c r="V548" s="11" t="s">
        <v>106</v>
      </c>
      <c r="W548" s="11" t="n">
        <f aca="false">R548 *U548</f>
        <v>5.125</v>
      </c>
      <c r="X548" s="13" t="n">
        <v>152</v>
      </c>
      <c r="Y548" s="13" t="n">
        <v>58</v>
      </c>
      <c r="Z548" s="13" t="n">
        <f aca="false">Y548*SQRT(AA548)</f>
        <v>100.458946838995</v>
      </c>
      <c r="AA548" s="11" t="n">
        <v>3</v>
      </c>
      <c r="AB548" s="13" t="n">
        <v>124</v>
      </c>
      <c r="AC548" s="13" t="n">
        <v>79</v>
      </c>
      <c r="AD548" s="13" t="n">
        <f aca="false">AC548*SQRT(AE548)</f>
        <v>136.832013797941</v>
      </c>
      <c r="AE548" s="11" t="n">
        <v>3</v>
      </c>
      <c r="AF548" s="11" t="n">
        <f aca="false">LN(AB548/X548)</f>
        <v>-0.20359895524124</v>
      </c>
      <c r="AG548" s="11" t="n">
        <f aca="false">((AD548)^2/((AB548)^2 * AE548)) + ((Z548)^2/((X548)^2 * AA548))</f>
        <v>0.551494792762617</v>
      </c>
      <c r="AH548" s="11" t="n">
        <f aca="false">1/AG548</f>
        <v>1.81325374803754</v>
      </c>
      <c r="AI548" s="11" t="n">
        <f aca="false">AH548/36</f>
        <v>0.0503681596677094</v>
      </c>
      <c r="AJ548" s="11" t="n">
        <f aca="false">AI548*AF548</f>
        <v>-0.0102549046857696</v>
      </c>
      <c r="AK548" s="11" t="s">
        <v>535</v>
      </c>
      <c r="AL548" s="11" t="s">
        <v>537</v>
      </c>
      <c r="AM548" s="11" t="s">
        <v>408</v>
      </c>
      <c r="AN548" s="11" t="s">
        <v>58</v>
      </c>
      <c r="AO548" s="11" t="s">
        <v>59</v>
      </c>
      <c r="AP548" s="11" t="s">
        <v>207</v>
      </c>
      <c r="AQ548" s="11" t="s">
        <v>345</v>
      </c>
    </row>
    <row r="549" customFormat="false" ht="13.8" hidden="false" customHeight="false" outlineLevel="0" collapsed="false">
      <c r="A549" s="11" t="s">
        <v>341</v>
      </c>
      <c r="B549" s="1" t="n">
        <v>52</v>
      </c>
      <c r="C549" s="11" t="s">
        <v>342</v>
      </c>
      <c r="D549" s="11" t="n">
        <v>2013</v>
      </c>
      <c r="E549" s="11" t="s">
        <v>343</v>
      </c>
      <c r="F549" s="11" t="s">
        <v>350</v>
      </c>
      <c r="G549" s="1" t="n">
        <v>9.5</v>
      </c>
      <c r="H549" s="1" t="n">
        <v>1194</v>
      </c>
      <c r="I549" s="11" t="n">
        <f aca="false">(G549+10) / (H549/1000)</f>
        <v>16.3316582914573</v>
      </c>
      <c r="J549" s="11" t="n">
        <v>5.5</v>
      </c>
      <c r="K549" s="11" t="s">
        <v>102</v>
      </c>
      <c r="L549" s="11" t="s">
        <v>89</v>
      </c>
      <c r="M549" s="11" t="s">
        <v>344</v>
      </c>
      <c r="N549" s="11" t="s">
        <v>77</v>
      </c>
      <c r="O549" s="11" t="s">
        <v>50</v>
      </c>
      <c r="P549" s="11" t="s">
        <v>483</v>
      </c>
      <c r="Q549" s="11" t="s">
        <v>78</v>
      </c>
      <c r="R549" s="11" t="n">
        <v>2.7</v>
      </c>
      <c r="S549" s="11" t="str">
        <f aca="false">IF(R549&gt;=2,"&gt; 2","&lt; 2")</f>
        <v>&gt; 2</v>
      </c>
      <c r="T549" s="16" t="n">
        <v>39661</v>
      </c>
      <c r="U549" s="29" t="n">
        <v>2.5</v>
      </c>
      <c r="V549" s="11" t="s">
        <v>106</v>
      </c>
      <c r="W549" s="11" t="n">
        <f aca="false">R549 *U549</f>
        <v>6.75</v>
      </c>
      <c r="X549" s="13" t="n">
        <v>75</v>
      </c>
      <c r="Y549" s="13" t="n">
        <v>2</v>
      </c>
      <c r="Z549" s="13" t="n">
        <f aca="false">Y549*SQRT(AA549)</f>
        <v>3.46410161513775</v>
      </c>
      <c r="AA549" s="11" t="n">
        <v>3</v>
      </c>
      <c r="AB549" s="13" t="n">
        <v>70</v>
      </c>
      <c r="AC549" s="13" t="n">
        <v>33</v>
      </c>
      <c r="AD549" s="13" t="n">
        <f aca="false">AC549*SQRT(AE549)</f>
        <v>57.1576766497729</v>
      </c>
      <c r="AE549" s="11" t="n">
        <v>3</v>
      </c>
      <c r="AF549" s="11" t="n">
        <f aca="false">LN(AB549/X549)</f>
        <v>-0.0689928714869514</v>
      </c>
      <c r="AG549" s="11" t="n">
        <f aca="false">((AD549)^2/((AB549)^2 * AE549)) + ((Z549)^2/((X549)^2 * AA549))</f>
        <v>0.222956009070295</v>
      </c>
      <c r="AH549" s="11" t="n">
        <f aca="false">1/AG549</f>
        <v>4.48518972047402</v>
      </c>
      <c r="AI549" s="11" t="n">
        <f aca="false">AH549/36</f>
        <v>0.124588603346501</v>
      </c>
      <c r="AJ549" s="11" t="n">
        <f aca="false">AI549*AF549</f>
        <v>-0.00859572549942391</v>
      </c>
      <c r="AK549" s="11" t="s">
        <v>535</v>
      </c>
      <c r="AL549" s="11" t="s">
        <v>537</v>
      </c>
      <c r="AM549" s="11" t="s">
        <v>408</v>
      </c>
      <c r="AN549" s="11" t="s">
        <v>58</v>
      </c>
      <c r="AO549" s="11" t="s">
        <v>59</v>
      </c>
      <c r="AP549" s="11" t="s">
        <v>207</v>
      </c>
      <c r="AQ549" s="11" t="s">
        <v>345</v>
      </c>
    </row>
    <row r="550" customFormat="false" ht="13.8" hidden="false" customHeight="false" outlineLevel="0" collapsed="false">
      <c r="A550" s="11" t="s">
        <v>341</v>
      </c>
      <c r="B550" s="1" t="n">
        <v>52</v>
      </c>
      <c r="C550" s="11" t="s">
        <v>342</v>
      </c>
      <c r="D550" s="11" t="n">
        <v>2013</v>
      </c>
      <c r="E550" s="11" t="s">
        <v>343</v>
      </c>
      <c r="F550" s="11" t="s">
        <v>351</v>
      </c>
      <c r="G550" s="1" t="n">
        <v>9.5</v>
      </c>
      <c r="H550" s="1" t="n">
        <v>1194</v>
      </c>
      <c r="I550" s="11" t="n">
        <f aca="false">(G550+10) / (H550/1000)</f>
        <v>16.3316582914573</v>
      </c>
      <c r="J550" s="11" t="n">
        <v>5.5</v>
      </c>
      <c r="K550" s="11" t="s">
        <v>102</v>
      </c>
      <c r="L550" s="11" t="s">
        <v>89</v>
      </c>
      <c r="M550" s="11" t="s">
        <v>344</v>
      </c>
      <c r="N550" s="11" t="s">
        <v>77</v>
      </c>
      <c r="O550" s="11" t="s">
        <v>77</v>
      </c>
      <c r="P550" s="11" t="s">
        <v>483</v>
      </c>
      <c r="Q550" s="11" t="s">
        <v>78</v>
      </c>
      <c r="R550" s="11" t="n">
        <v>2.7</v>
      </c>
      <c r="S550" s="11" t="str">
        <f aca="false">IF(R550&gt;=2,"&gt; 2","&lt; 2")</f>
        <v>&gt; 2</v>
      </c>
      <c r="T550" s="16" t="n">
        <v>39661</v>
      </c>
      <c r="U550" s="29" t="n">
        <v>2.5</v>
      </c>
      <c r="V550" s="11" t="s">
        <v>106</v>
      </c>
      <c r="W550" s="11" t="n">
        <f aca="false">R550 *U550</f>
        <v>6.75</v>
      </c>
      <c r="X550" s="13" t="n">
        <v>152</v>
      </c>
      <c r="Y550" s="13" t="n">
        <v>58</v>
      </c>
      <c r="Z550" s="13" t="n">
        <f aca="false">Y550*SQRT(AA550)</f>
        <v>100.458946838995</v>
      </c>
      <c r="AA550" s="11" t="n">
        <v>3</v>
      </c>
      <c r="AB550" s="13" t="n">
        <v>68</v>
      </c>
      <c r="AC550" s="13" t="n">
        <v>36</v>
      </c>
      <c r="AD550" s="13" t="n">
        <f aca="false">AC550*SQRT(AE550)</f>
        <v>62.3538290724796</v>
      </c>
      <c r="AE550" s="11" t="n">
        <v>3</v>
      </c>
      <c r="AF550" s="11" t="n">
        <f aca="false">LN(AB550/X550)</f>
        <v>-0.80437281567017</v>
      </c>
      <c r="AG550" s="11" t="n">
        <f aca="false">((AD550)^2/((AB550)^2 * AE550)) + ((Z550)^2/((X550)^2 * AA550))</f>
        <v>0.425879309683789</v>
      </c>
      <c r="AH550" s="11" t="n">
        <f aca="false">1/AG550</f>
        <v>2.34808307720441</v>
      </c>
      <c r="AI550" s="11" t="n">
        <f aca="false">AH550/36</f>
        <v>0.0652245299223447</v>
      </c>
      <c r="AJ550" s="11" t="n">
        <f aca="false">AI550*AF550</f>
        <v>-0.0524648387843997</v>
      </c>
      <c r="AK550" s="11" t="s">
        <v>535</v>
      </c>
      <c r="AL550" s="11" t="s">
        <v>537</v>
      </c>
      <c r="AM550" s="11" t="s">
        <v>408</v>
      </c>
      <c r="AN550" s="11" t="s">
        <v>58</v>
      </c>
      <c r="AO550" s="11" t="s">
        <v>59</v>
      </c>
      <c r="AP550" s="11" t="s">
        <v>207</v>
      </c>
      <c r="AQ550" s="11" t="s">
        <v>345</v>
      </c>
    </row>
    <row r="551" customFormat="false" ht="13.8" hidden="false" customHeight="false" outlineLevel="0" collapsed="false">
      <c r="A551" s="11" t="s">
        <v>341</v>
      </c>
      <c r="B551" s="1" t="n">
        <v>52</v>
      </c>
      <c r="C551" s="11" t="s">
        <v>342</v>
      </c>
      <c r="D551" s="11" t="n">
        <v>2013</v>
      </c>
      <c r="E551" s="11" t="s">
        <v>343</v>
      </c>
      <c r="F551" s="11" t="s">
        <v>324</v>
      </c>
      <c r="G551" s="1" t="n">
        <v>9.5</v>
      </c>
      <c r="H551" s="1" t="n">
        <v>1194</v>
      </c>
      <c r="I551" s="11" t="n">
        <f aca="false">(G551+10) / (H551/1000)</f>
        <v>16.3316582914573</v>
      </c>
      <c r="J551" s="11" t="n">
        <v>5.5</v>
      </c>
      <c r="K551" s="11" t="s">
        <v>102</v>
      </c>
      <c r="L551" s="11" t="s">
        <v>89</v>
      </c>
      <c r="M551" s="11" t="s">
        <v>344</v>
      </c>
      <c r="N551" s="11" t="s">
        <v>77</v>
      </c>
      <c r="O551" s="11" t="s">
        <v>77</v>
      </c>
      <c r="P551" s="11" t="s">
        <v>483</v>
      </c>
      <c r="Q551" s="11" t="s">
        <v>78</v>
      </c>
      <c r="R551" s="11" t="n">
        <v>0.7</v>
      </c>
      <c r="S551" s="11" t="str">
        <f aca="false">IF(R551&gt;=2,"&gt; 2","&lt; 2")</f>
        <v>&lt; 2</v>
      </c>
      <c r="T551" s="16" t="n">
        <v>39814</v>
      </c>
      <c r="U551" s="29" t="n">
        <v>2.5</v>
      </c>
      <c r="V551" s="11" t="s">
        <v>106</v>
      </c>
      <c r="W551" s="11" t="n">
        <f aca="false">R551 *U551</f>
        <v>1.75</v>
      </c>
      <c r="X551" s="13" t="n">
        <v>144</v>
      </c>
      <c r="Y551" s="13" t="n">
        <v>50</v>
      </c>
      <c r="Z551" s="13" t="n">
        <f aca="false">Y551*SQRT(AA551)</f>
        <v>86.6025403784439</v>
      </c>
      <c r="AA551" s="11" t="n">
        <v>3</v>
      </c>
      <c r="AB551" s="13" t="n">
        <v>84</v>
      </c>
      <c r="AC551" s="13" t="n">
        <v>18</v>
      </c>
      <c r="AD551" s="13" t="n">
        <f aca="false">AC551*SQRT(AE551)</f>
        <v>31.1769145362398</v>
      </c>
      <c r="AE551" s="11" t="n">
        <v>3</v>
      </c>
      <c r="AF551" s="11" t="n">
        <f aca="false">LN(AB551/X551)</f>
        <v>-0.538996500732687</v>
      </c>
      <c r="AG551" s="11" t="n">
        <f aca="false">((AD551)^2/((AB551)^2 * AE551)) + ((Z551)^2/((X551)^2 * AA551))</f>
        <v>0.166481638951877</v>
      </c>
      <c r="AH551" s="11" t="n">
        <f aca="false">1/AG551</f>
        <v>6.00666840076616</v>
      </c>
      <c r="AI551" s="11" t="n">
        <f aca="false">AH551/36</f>
        <v>0.166851900021282</v>
      </c>
      <c r="AJ551" s="11" t="n">
        <f aca="false">AI551*AF551</f>
        <v>-0.0899325902520712</v>
      </c>
      <c r="AK551" s="11" t="s">
        <v>535</v>
      </c>
      <c r="AL551" s="11" t="s">
        <v>537</v>
      </c>
      <c r="AM551" s="11" t="s">
        <v>408</v>
      </c>
      <c r="AN551" s="11" t="s">
        <v>58</v>
      </c>
      <c r="AO551" s="11" t="s">
        <v>59</v>
      </c>
      <c r="AP551" s="11" t="s">
        <v>207</v>
      </c>
      <c r="AQ551" s="11" t="s">
        <v>345</v>
      </c>
    </row>
    <row r="552" customFormat="false" ht="13.8" hidden="false" customHeight="false" outlineLevel="0" collapsed="false">
      <c r="A552" s="11" t="s">
        <v>341</v>
      </c>
      <c r="B552" s="1" t="n">
        <v>52</v>
      </c>
      <c r="C552" s="11" t="s">
        <v>342</v>
      </c>
      <c r="D552" s="11" t="n">
        <v>2013</v>
      </c>
      <c r="E552" s="11" t="s">
        <v>343</v>
      </c>
      <c r="F552" s="11" t="s">
        <v>328</v>
      </c>
      <c r="G552" s="1" t="n">
        <v>9.5</v>
      </c>
      <c r="H552" s="1" t="n">
        <v>1194</v>
      </c>
      <c r="I552" s="11" t="n">
        <f aca="false">(G552+10) / (H552/1000)</f>
        <v>16.3316582914573</v>
      </c>
      <c r="J552" s="11" t="n">
        <v>5.5</v>
      </c>
      <c r="K552" s="11" t="s">
        <v>102</v>
      </c>
      <c r="L552" s="11" t="s">
        <v>89</v>
      </c>
      <c r="M552" s="11" t="s">
        <v>344</v>
      </c>
      <c r="N552" s="11" t="s">
        <v>77</v>
      </c>
      <c r="O552" s="11" t="s">
        <v>77</v>
      </c>
      <c r="P552" s="11" t="s">
        <v>483</v>
      </c>
      <c r="Q552" s="11" t="s">
        <v>78</v>
      </c>
      <c r="R552" s="11" t="n">
        <v>2.05</v>
      </c>
      <c r="S552" s="11" t="str">
        <f aca="false">IF(R552&gt;=2,"&gt; 2","&lt; 2")</f>
        <v>&gt; 2</v>
      </c>
      <c r="T552" s="16" t="n">
        <v>39814</v>
      </c>
      <c r="U552" s="29" t="n">
        <v>2.5</v>
      </c>
      <c r="V552" s="11" t="s">
        <v>106</v>
      </c>
      <c r="W552" s="11" t="n">
        <f aca="false">R552 *U552</f>
        <v>5.125</v>
      </c>
      <c r="X552" s="13" t="n">
        <v>144</v>
      </c>
      <c r="Y552" s="13" t="n">
        <v>50</v>
      </c>
      <c r="Z552" s="13" t="n">
        <f aca="false">Y552*SQRT(AA552)</f>
        <v>86.6025403784439</v>
      </c>
      <c r="AA552" s="11" t="n">
        <v>3</v>
      </c>
      <c r="AB552" s="13" t="n">
        <v>164</v>
      </c>
      <c r="AC552" s="13" t="n">
        <v>38</v>
      </c>
      <c r="AD552" s="13" t="n">
        <f aca="false">AC552*SQRT(AE552)</f>
        <v>65.8179306876173</v>
      </c>
      <c r="AE552" s="11" t="n">
        <v>3</v>
      </c>
      <c r="AF552" s="11" t="n">
        <f aca="false">LN(AB552/X552)</f>
        <v>0.130053128248198</v>
      </c>
      <c r="AG552" s="11" t="n">
        <f aca="false">((AD552)^2/((AB552)^2 * AE552)) + ((Z552)^2/((X552)^2 * AA552))</f>
        <v>0.174251552390185</v>
      </c>
      <c r="AH552" s="11" t="n">
        <f aca="false">1/AG552</f>
        <v>5.73882979108728</v>
      </c>
      <c r="AI552" s="11" t="n">
        <f aca="false">AH552/36</f>
        <v>0.159411938641313</v>
      </c>
      <c r="AJ552" s="11" t="n">
        <f aca="false">AI552*AF552</f>
        <v>0.0207320213004126</v>
      </c>
      <c r="AK552" s="11" t="s">
        <v>535</v>
      </c>
      <c r="AL552" s="11" t="s">
        <v>537</v>
      </c>
      <c r="AM552" s="11" t="s">
        <v>408</v>
      </c>
      <c r="AN552" s="11" t="s">
        <v>58</v>
      </c>
      <c r="AO552" s="11" t="s">
        <v>59</v>
      </c>
      <c r="AP552" s="11" t="s">
        <v>207</v>
      </c>
      <c r="AQ552" s="11" t="s">
        <v>345</v>
      </c>
    </row>
    <row r="553" customFormat="false" ht="13.8" hidden="false" customHeight="false" outlineLevel="0" collapsed="false">
      <c r="A553" s="11" t="s">
        <v>341</v>
      </c>
      <c r="B553" s="1" t="n">
        <v>52</v>
      </c>
      <c r="C553" s="11" t="s">
        <v>342</v>
      </c>
      <c r="D553" s="11" t="n">
        <v>2013</v>
      </c>
      <c r="E553" s="11" t="s">
        <v>343</v>
      </c>
      <c r="F553" s="11" t="s">
        <v>329</v>
      </c>
      <c r="G553" s="1" t="n">
        <v>9.5</v>
      </c>
      <c r="H553" s="1" t="n">
        <v>1194</v>
      </c>
      <c r="I553" s="11" t="n">
        <f aca="false">(G553+10) / (H553/1000)</f>
        <v>16.3316582914573</v>
      </c>
      <c r="J553" s="11" t="n">
        <v>5.5</v>
      </c>
      <c r="K553" s="11" t="s">
        <v>102</v>
      </c>
      <c r="L553" s="11" t="s">
        <v>89</v>
      </c>
      <c r="M553" s="11" t="s">
        <v>344</v>
      </c>
      <c r="N553" s="11" t="s">
        <v>77</v>
      </c>
      <c r="O553" s="11" t="s">
        <v>77</v>
      </c>
      <c r="P553" s="11" t="s">
        <v>483</v>
      </c>
      <c r="Q553" s="11" t="s">
        <v>78</v>
      </c>
      <c r="R553" s="11" t="n">
        <v>2.7</v>
      </c>
      <c r="S553" s="11" t="str">
        <f aca="false">IF(R553&gt;=2,"&gt; 2","&lt; 2")</f>
        <v>&gt; 2</v>
      </c>
      <c r="T553" s="16" t="n">
        <v>39814</v>
      </c>
      <c r="U553" s="29" t="n">
        <v>2.5</v>
      </c>
      <c r="V553" s="11" t="s">
        <v>106</v>
      </c>
      <c r="W553" s="11" t="n">
        <f aca="false">R553 *U553</f>
        <v>6.75</v>
      </c>
      <c r="X553" s="13" t="n">
        <v>144</v>
      </c>
      <c r="Y553" s="13" t="n">
        <v>50</v>
      </c>
      <c r="Z553" s="13" t="n">
        <f aca="false">Y553*SQRT(AA553)</f>
        <v>86.6025403784439</v>
      </c>
      <c r="AA553" s="11" t="n">
        <v>3</v>
      </c>
      <c r="AB553" s="13" t="n">
        <v>114</v>
      </c>
      <c r="AC553" s="13" t="n">
        <v>45</v>
      </c>
      <c r="AD553" s="13" t="n">
        <f aca="false">AC553*SQRT(AE553)</f>
        <v>77.9422863405995</v>
      </c>
      <c r="AE553" s="11" t="n">
        <v>3</v>
      </c>
      <c r="AF553" s="11" t="n">
        <f aca="false">LN(AB553/X553)</f>
        <v>-0.233614851181505</v>
      </c>
      <c r="AG553" s="11" t="n">
        <f aca="false">((AD553)^2/((AB553)^2 * AE553)) + ((Z553)^2/((X553)^2 * AA553))</f>
        <v>0.276380446120174</v>
      </c>
      <c r="AH553" s="11" t="n">
        <f aca="false">1/AG553</f>
        <v>3.61820097636425</v>
      </c>
      <c r="AI553" s="11" t="n">
        <f aca="false">AH553/36</f>
        <v>0.100505582676785</v>
      </c>
      <c r="AJ553" s="11" t="n">
        <f aca="false">AI553*AF553</f>
        <v>-0.0234795967399476</v>
      </c>
      <c r="AK553" s="11" t="s">
        <v>535</v>
      </c>
      <c r="AL553" s="11" t="s">
        <v>537</v>
      </c>
      <c r="AM553" s="11" t="s">
        <v>408</v>
      </c>
      <c r="AN553" s="11" t="s">
        <v>58</v>
      </c>
      <c r="AO553" s="11" t="s">
        <v>59</v>
      </c>
      <c r="AP553" s="11" t="s">
        <v>207</v>
      </c>
      <c r="AQ553" s="11" t="s">
        <v>345</v>
      </c>
    </row>
    <row r="554" customFormat="false" ht="13.8" hidden="false" customHeight="false" outlineLevel="0" collapsed="false">
      <c r="A554" s="11" t="s">
        <v>341</v>
      </c>
      <c r="B554" s="1" t="n">
        <v>52</v>
      </c>
      <c r="C554" s="11" t="s">
        <v>342</v>
      </c>
      <c r="D554" s="11" t="n">
        <v>2013</v>
      </c>
      <c r="E554" s="11" t="s">
        <v>343</v>
      </c>
      <c r="F554" s="11" t="s">
        <v>346</v>
      </c>
      <c r="G554" s="1" t="n">
        <v>9.5</v>
      </c>
      <c r="H554" s="1" t="n">
        <v>1194</v>
      </c>
      <c r="I554" s="11" t="n">
        <f aca="false">(G554+10) / (H554/1000)</f>
        <v>16.3316582914573</v>
      </c>
      <c r="J554" s="11" t="n">
        <v>5.5</v>
      </c>
      <c r="K554" s="11" t="s">
        <v>102</v>
      </c>
      <c r="L554" s="11" t="s">
        <v>89</v>
      </c>
      <c r="M554" s="11" t="s">
        <v>344</v>
      </c>
      <c r="N554" s="11" t="s">
        <v>77</v>
      </c>
      <c r="O554" s="11" t="s">
        <v>50</v>
      </c>
      <c r="P554" s="11" t="s">
        <v>483</v>
      </c>
      <c r="Q554" s="11" t="s">
        <v>78</v>
      </c>
      <c r="R554" s="11" t="n">
        <v>0.7</v>
      </c>
      <c r="S554" s="11" t="str">
        <f aca="false">IF(R554&gt;=2,"&gt; 2","&lt; 2")</f>
        <v>&lt; 2</v>
      </c>
      <c r="T554" s="16" t="n">
        <v>39814</v>
      </c>
      <c r="U554" s="29" t="n">
        <v>2.5</v>
      </c>
      <c r="V554" s="11" t="s">
        <v>106</v>
      </c>
      <c r="W554" s="11" t="n">
        <f aca="false">R554 *U554</f>
        <v>1.75</v>
      </c>
      <c r="X554" s="13" t="n">
        <v>263</v>
      </c>
      <c r="Y554" s="13" t="n">
        <v>83</v>
      </c>
      <c r="Z554" s="13" t="n">
        <f aca="false">Y554*SQRT(AA554)</f>
        <v>143.760217028217</v>
      </c>
      <c r="AA554" s="11" t="n">
        <v>3</v>
      </c>
      <c r="AB554" s="13" t="n">
        <v>133</v>
      </c>
      <c r="AC554" s="13" t="n">
        <v>37</v>
      </c>
      <c r="AD554" s="13" t="n">
        <f aca="false">AC554*SQRT(AE554)</f>
        <v>64.0858798800485</v>
      </c>
      <c r="AE554" s="11" t="n">
        <v>3</v>
      </c>
      <c r="AF554" s="11" t="n">
        <f aca="false">LN(AB554/X554)</f>
        <v>-0.681804903956011</v>
      </c>
      <c r="AG554" s="11" t="n">
        <f aca="false">((AD554)^2/((AB554)^2 * AE554)) + ((Z554)^2/((X554)^2 * AA554))</f>
        <v>0.176989370058509</v>
      </c>
      <c r="AH554" s="11" t="n">
        <f aca="false">1/AG554</f>
        <v>5.65005683487896</v>
      </c>
      <c r="AI554" s="11" t="n">
        <f aca="false">AH554/36</f>
        <v>0.156946023191082</v>
      </c>
      <c r="AJ554" s="11" t="n">
        <f aca="false">AI554*AF554</f>
        <v>-0.107006568268074</v>
      </c>
      <c r="AK554" s="11" t="s">
        <v>535</v>
      </c>
      <c r="AL554" s="11" t="s">
        <v>537</v>
      </c>
      <c r="AM554" s="11" t="s">
        <v>408</v>
      </c>
      <c r="AN554" s="11" t="s">
        <v>58</v>
      </c>
      <c r="AO554" s="11" t="s">
        <v>59</v>
      </c>
      <c r="AP554" s="11" t="s">
        <v>207</v>
      </c>
      <c r="AQ554" s="11" t="s">
        <v>345</v>
      </c>
    </row>
    <row r="555" customFormat="false" ht="13.8" hidden="false" customHeight="false" outlineLevel="0" collapsed="false">
      <c r="A555" s="11" t="s">
        <v>341</v>
      </c>
      <c r="B555" s="1" t="n">
        <v>52</v>
      </c>
      <c r="C555" s="11" t="s">
        <v>342</v>
      </c>
      <c r="D555" s="11" t="n">
        <v>2013</v>
      </c>
      <c r="E555" s="11" t="s">
        <v>343</v>
      </c>
      <c r="F555" s="11" t="s">
        <v>347</v>
      </c>
      <c r="G555" s="1" t="n">
        <v>9.5</v>
      </c>
      <c r="H555" s="1" t="n">
        <v>1194</v>
      </c>
      <c r="I555" s="11" t="n">
        <f aca="false">(G555+10) / (H555/1000)</f>
        <v>16.3316582914573</v>
      </c>
      <c r="J555" s="11" t="n">
        <v>5.5</v>
      </c>
      <c r="K555" s="11" t="s">
        <v>102</v>
      </c>
      <c r="L555" s="11" t="s">
        <v>89</v>
      </c>
      <c r="M555" s="11" t="s">
        <v>344</v>
      </c>
      <c r="N555" s="11" t="s">
        <v>77</v>
      </c>
      <c r="O555" s="11" t="s">
        <v>77</v>
      </c>
      <c r="P555" s="11" t="s">
        <v>483</v>
      </c>
      <c r="Q555" s="11" t="s">
        <v>78</v>
      </c>
      <c r="R555" s="11" t="n">
        <v>0.7</v>
      </c>
      <c r="S555" s="11" t="str">
        <f aca="false">IF(R555&gt;=2,"&gt; 2","&lt; 2")</f>
        <v>&lt; 2</v>
      </c>
      <c r="T555" s="16" t="n">
        <v>39814</v>
      </c>
      <c r="U555" s="29" t="n">
        <v>2.5</v>
      </c>
      <c r="V555" s="11" t="s">
        <v>106</v>
      </c>
      <c r="W555" s="11" t="n">
        <f aca="false">R555 *U555</f>
        <v>1.75</v>
      </c>
      <c r="X555" s="13" t="n">
        <v>134</v>
      </c>
      <c r="Y555" s="13" t="n">
        <v>26</v>
      </c>
      <c r="Z555" s="13" t="n">
        <f aca="false">Y555*SQRT(AA555)</f>
        <v>45.0333209967908</v>
      </c>
      <c r="AA555" s="11" t="n">
        <v>3</v>
      </c>
      <c r="AB555" s="13" t="n">
        <v>88</v>
      </c>
      <c r="AC555" s="13" t="n">
        <v>16</v>
      </c>
      <c r="AD555" s="13" t="n">
        <f aca="false">AC555*SQRT(AE555)</f>
        <v>27.712812921102</v>
      </c>
      <c r="AE555" s="11" t="n">
        <v>3</v>
      </c>
      <c r="AF555" s="11" t="n">
        <f aca="false">LN(AB555/X555)</f>
        <v>-0.420502985472705</v>
      </c>
      <c r="AG555" s="11" t="n">
        <f aca="false">((AD555)^2/((AB555)^2 * AE555)) + ((Z555)^2/((X555)^2 * AA555))</f>
        <v>0.0707054342202887</v>
      </c>
      <c r="AH555" s="11" t="n">
        <f aca="false">1/AG555</f>
        <v>14.1431844811873</v>
      </c>
      <c r="AI555" s="11" t="n">
        <f aca="false">AH555/36</f>
        <v>0.392866235588537</v>
      </c>
      <c r="AJ555" s="11" t="n">
        <f aca="false">AI555*AF555</f>
        <v>-0.165201424956403</v>
      </c>
      <c r="AK555" s="11" t="s">
        <v>535</v>
      </c>
      <c r="AL555" s="11" t="s">
        <v>537</v>
      </c>
      <c r="AM555" s="11" t="s">
        <v>408</v>
      </c>
      <c r="AN555" s="11" t="s">
        <v>58</v>
      </c>
      <c r="AO555" s="11" t="s">
        <v>59</v>
      </c>
      <c r="AP555" s="11" t="s">
        <v>207</v>
      </c>
      <c r="AQ555" s="11" t="s">
        <v>345</v>
      </c>
    </row>
    <row r="556" customFormat="false" ht="13.8" hidden="false" customHeight="false" outlineLevel="0" collapsed="false">
      <c r="A556" s="11" t="s">
        <v>341</v>
      </c>
      <c r="B556" s="1" t="n">
        <v>52</v>
      </c>
      <c r="C556" s="11" t="s">
        <v>342</v>
      </c>
      <c r="D556" s="11" t="n">
        <v>2013</v>
      </c>
      <c r="E556" s="11" t="s">
        <v>343</v>
      </c>
      <c r="F556" s="11" t="s">
        <v>348</v>
      </c>
      <c r="G556" s="1" t="n">
        <v>9.5</v>
      </c>
      <c r="H556" s="1" t="n">
        <v>1194</v>
      </c>
      <c r="I556" s="11" t="n">
        <f aca="false">(G556+10) / (H556/1000)</f>
        <v>16.3316582914573</v>
      </c>
      <c r="J556" s="11" t="n">
        <v>5.5</v>
      </c>
      <c r="K556" s="11" t="s">
        <v>102</v>
      </c>
      <c r="L556" s="11" t="s">
        <v>89</v>
      </c>
      <c r="M556" s="11" t="s">
        <v>344</v>
      </c>
      <c r="N556" s="11" t="s">
        <v>77</v>
      </c>
      <c r="O556" s="11" t="s">
        <v>50</v>
      </c>
      <c r="P556" s="11" t="s">
        <v>483</v>
      </c>
      <c r="Q556" s="11" t="s">
        <v>78</v>
      </c>
      <c r="R556" s="11" t="n">
        <v>2.05</v>
      </c>
      <c r="S556" s="11" t="str">
        <f aca="false">IF(R556&gt;=2,"&gt; 2","&lt; 2")</f>
        <v>&gt; 2</v>
      </c>
      <c r="T556" s="16" t="n">
        <v>39814</v>
      </c>
      <c r="U556" s="29" t="n">
        <v>2.5</v>
      </c>
      <c r="V556" s="11" t="s">
        <v>106</v>
      </c>
      <c r="W556" s="11" t="n">
        <f aca="false">R556 *U556</f>
        <v>5.125</v>
      </c>
      <c r="X556" s="13" t="n">
        <v>263</v>
      </c>
      <c r="Y556" s="13" t="n">
        <v>83</v>
      </c>
      <c r="Z556" s="13" t="n">
        <f aca="false">Y556*SQRT(AA556)</f>
        <v>143.760217028217</v>
      </c>
      <c r="AA556" s="11" t="n">
        <v>3</v>
      </c>
      <c r="AB556" s="13" t="n">
        <v>182</v>
      </c>
      <c r="AC556" s="13" t="n">
        <v>54</v>
      </c>
      <c r="AD556" s="13" t="n">
        <f aca="false">AC556*SQRT(AE556)</f>
        <v>93.5307436087194</v>
      </c>
      <c r="AE556" s="11" t="n">
        <v>3</v>
      </c>
      <c r="AF556" s="11" t="n">
        <f aca="false">LN(AB556/X556)</f>
        <v>-0.368147345100969</v>
      </c>
      <c r="AG556" s="11" t="n">
        <f aca="false">((AD556)^2/((AB556)^2 * AE556)) + ((Z556)^2/((X556)^2 * AA556))</f>
        <v>0.18762948638795</v>
      </c>
      <c r="AH556" s="11" t="n">
        <f aca="false">1/AG556</f>
        <v>5.32965270678384</v>
      </c>
      <c r="AI556" s="11" t="n">
        <f aca="false">AH556/36</f>
        <v>0.148045908521773</v>
      </c>
      <c r="AJ556" s="11" t="n">
        <f aca="false">AI556*AF556</f>
        <v>-0.0545027081753517</v>
      </c>
      <c r="AK556" s="11" t="s">
        <v>535</v>
      </c>
      <c r="AL556" s="11" t="s">
        <v>537</v>
      </c>
      <c r="AM556" s="11" t="s">
        <v>408</v>
      </c>
      <c r="AN556" s="11" t="s">
        <v>58</v>
      </c>
      <c r="AO556" s="11" t="s">
        <v>59</v>
      </c>
      <c r="AP556" s="11" t="s">
        <v>207</v>
      </c>
      <c r="AQ556" s="11" t="s">
        <v>345</v>
      </c>
    </row>
    <row r="557" customFormat="false" ht="13.8" hidden="false" customHeight="false" outlineLevel="0" collapsed="false">
      <c r="A557" s="11" t="s">
        <v>341</v>
      </c>
      <c r="B557" s="1" t="n">
        <v>52</v>
      </c>
      <c r="C557" s="11" t="s">
        <v>342</v>
      </c>
      <c r="D557" s="11" t="n">
        <v>2013</v>
      </c>
      <c r="E557" s="11" t="s">
        <v>343</v>
      </c>
      <c r="F557" s="11" t="s">
        <v>349</v>
      </c>
      <c r="G557" s="1" t="n">
        <v>9.5</v>
      </c>
      <c r="H557" s="1" t="n">
        <v>1194</v>
      </c>
      <c r="I557" s="11" t="n">
        <f aca="false">(G557+10) / (H557/1000)</f>
        <v>16.3316582914573</v>
      </c>
      <c r="J557" s="11" t="n">
        <v>5.5</v>
      </c>
      <c r="K557" s="11" t="s">
        <v>102</v>
      </c>
      <c r="L557" s="11" t="s">
        <v>89</v>
      </c>
      <c r="M557" s="11" t="s">
        <v>344</v>
      </c>
      <c r="N557" s="11" t="s">
        <v>77</v>
      </c>
      <c r="O557" s="11" t="s">
        <v>77</v>
      </c>
      <c r="P557" s="11" t="s">
        <v>483</v>
      </c>
      <c r="Q557" s="11" t="s">
        <v>78</v>
      </c>
      <c r="R557" s="11" t="n">
        <v>2.05</v>
      </c>
      <c r="S557" s="11" t="str">
        <f aca="false">IF(R557&gt;=2,"&gt; 2","&lt; 2")</f>
        <v>&gt; 2</v>
      </c>
      <c r="T557" s="16" t="n">
        <v>39814</v>
      </c>
      <c r="U557" s="29" t="n">
        <v>2.5</v>
      </c>
      <c r="V557" s="11" t="s">
        <v>106</v>
      </c>
      <c r="W557" s="11" t="n">
        <f aca="false">R557 *U557</f>
        <v>5.125</v>
      </c>
      <c r="X557" s="13" t="n">
        <v>134</v>
      </c>
      <c r="Y557" s="13" t="n">
        <v>26</v>
      </c>
      <c r="Z557" s="13" t="n">
        <f aca="false">Y557*SQRT(AA557)</f>
        <v>45.0333209967908</v>
      </c>
      <c r="AA557" s="11" t="n">
        <v>3</v>
      </c>
      <c r="AB557" s="13" t="n">
        <v>114</v>
      </c>
      <c r="AC557" s="13" t="n">
        <v>20</v>
      </c>
      <c r="AD557" s="13" t="n">
        <f aca="false">AC557*SQRT(AE557)</f>
        <v>34.6410161513775</v>
      </c>
      <c r="AE557" s="11" t="n">
        <v>3</v>
      </c>
      <c r="AF557" s="11" t="n">
        <f aca="false">LN(AB557/X557)</f>
        <v>-0.161641351556416</v>
      </c>
      <c r="AG557" s="11" t="n">
        <f aca="false">((AD557)^2/((AB557)^2 * AE557)) + ((Z557)^2/((X557)^2 * AA557))</f>
        <v>0.0684262841194312</v>
      </c>
      <c r="AH557" s="11" t="n">
        <f aca="false">1/AG557</f>
        <v>14.6142672054879</v>
      </c>
      <c r="AI557" s="11" t="n">
        <f aca="false">AH557/36</f>
        <v>0.405951866819108</v>
      </c>
      <c r="AJ557" s="11" t="n">
        <f aca="false">AI557*AF557</f>
        <v>-0.0656186084194908</v>
      </c>
      <c r="AK557" s="11" t="s">
        <v>535</v>
      </c>
      <c r="AL557" s="11" t="s">
        <v>537</v>
      </c>
      <c r="AM557" s="11" t="s">
        <v>408</v>
      </c>
      <c r="AN557" s="11" t="s">
        <v>58</v>
      </c>
      <c r="AO557" s="11" t="s">
        <v>59</v>
      </c>
      <c r="AP557" s="11" t="s">
        <v>207</v>
      </c>
      <c r="AQ557" s="11" t="s">
        <v>345</v>
      </c>
    </row>
    <row r="558" customFormat="false" ht="13.8" hidden="false" customHeight="false" outlineLevel="0" collapsed="false">
      <c r="A558" s="11" t="s">
        <v>341</v>
      </c>
      <c r="B558" s="1" t="n">
        <v>52</v>
      </c>
      <c r="C558" s="11" t="s">
        <v>342</v>
      </c>
      <c r="D558" s="11" t="n">
        <v>2013</v>
      </c>
      <c r="E558" s="11" t="s">
        <v>343</v>
      </c>
      <c r="F558" s="11" t="s">
        <v>350</v>
      </c>
      <c r="G558" s="1" t="n">
        <v>9.5</v>
      </c>
      <c r="H558" s="1" t="n">
        <v>1194</v>
      </c>
      <c r="I558" s="11" t="n">
        <f aca="false">(G558+10) / (H558/1000)</f>
        <v>16.3316582914573</v>
      </c>
      <c r="J558" s="11" t="n">
        <v>5.5</v>
      </c>
      <c r="K558" s="11" t="s">
        <v>102</v>
      </c>
      <c r="L558" s="11" t="s">
        <v>89</v>
      </c>
      <c r="M558" s="11" t="s">
        <v>344</v>
      </c>
      <c r="N558" s="11" t="s">
        <v>77</v>
      </c>
      <c r="O558" s="11" t="s">
        <v>50</v>
      </c>
      <c r="P558" s="11" t="s">
        <v>483</v>
      </c>
      <c r="Q558" s="11" t="s">
        <v>78</v>
      </c>
      <c r="R558" s="11" t="n">
        <v>2.7</v>
      </c>
      <c r="S558" s="11" t="str">
        <f aca="false">IF(R558&gt;=2,"&gt; 2","&lt; 2")</f>
        <v>&gt; 2</v>
      </c>
      <c r="T558" s="16" t="n">
        <v>39814</v>
      </c>
      <c r="U558" s="29" t="n">
        <v>2.5</v>
      </c>
      <c r="V558" s="11" t="s">
        <v>106</v>
      </c>
      <c r="W558" s="11" t="n">
        <f aca="false">R558 *U558</f>
        <v>6.75</v>
      </c>
      <c r="X558" s="13" t="n">
        <v>263</v>
      </c>
      <c r="Y558" s="13" t="n">
        <v>83</v>
      </c>
      <c r="Z558" s="13" t="n">
        <f aca="false">Y558*SQRT(AA558)</f>
        <v>143.760217028217</v>
      </c>
      <c r="AA558" s="11" t="n">
        <v>3</v>
      </c>
      <c r="AB558" s="13" t="n">
        <v>165</v>
      </c>
      <c r="AC558" s="13" t="n">
        <v>99</v>
      </c>
      <c r="AD558" s="13" t="n">
        <f aca="false">AC558*SQRT(AE558)</f>
        <v>171.473029949319</v>
      </c>
      <c r="AE558" s="11" t="n">
        <v>3</v>
      </c>
      <c r="AF558" s="11" t="n">
        <f aca="false">LN(AB558/X558)</f>
        <v>-0.466208558277184</v>
      </c>
      <c r="AG558" s="11" t="n">
        <f aca="false">((AD558)^2/((AB558)^2 * AE558)) + ((Z558)^2/((X558)^2 * AA558))</f>
        <v>0.459596640113346</v>
      </c>
      <c r="AH558" s="11" t="n">
        <f aca="false">1/AG558</f>
        <v>2.17582095411616</v>
      </c>
      <c r="AI558" s="11" t="n">
        <f aca="false">AH558/36</f>
        <v>0.060439470947671</v>
      </c>
      <c r="AJ558" s="11" t="n">
        <f aca="false">AI558*AF558</f>
        <v>-0.0281773986135494</v>
      </c>
      <c r="AK558" s="11" t="s">
        <v>535</v>
      </c>
      <c r="AL558" s="11" t="s">
        <v>537</v>
      </c>
      <c r="AM558" s="11" t="s">
        <v>408</v>
      </c>
      <c r="AN558" s="11" t="s">
        <v>58</v>
      </c>
      <c r="AO558" s="11" t="s">
        <v>59</v>
      </c>
      <c r="AP558" s="11" t="s">
        <v>207</v>
      </c>
      <c r="AQ558" s="11" t="s">
        <v>345</v>
      </c>
    </row>
    <row r="559" customFormat="false" ht="13.8" hidden="false" customHeight="false" outlineLevel="0" collapsed="false">
      <c r="A559" s="11" t="s">
        <v>341</v>
      </c>
      <c r="B559" s="1" t="n">
        <v>52</v>
      </c>
      <c r="C559" s="11" t="s">
        <v>342</v>
      </c>
      <c r="D559" s="11" t="n">
        <v>2013</v>
      </c>
      <c r="E559" s="11" t="s">
        <v>343</v>
      </c>
      <c r="F559" s="11" t="s">
        <v>351</v>
      </c>
      <c r="G559" s="1" t="n">
        <v>9.5</v>
      </c>
      <c r="H559" s="1" t="n">
        <v>1194</v>
      </c>
      <c r="I559" s="11" t="n">
        <f aca="false">(G559+10) / (H559/1000)</f>
        <v>16.3316582914573</v>
      </c>
      <c r="J559" s="11" t="n">
        <v>5.5</v>
      </c>
      <c r="K559" s="11" t="s">
        <v>102</v>
      </c>
      <c r="L559" s="11" t="s">
        <v>89</v>
      </c>
      <c r="M559" s="11" t="s">
        <v>344</v>
      </c>
      <c r="N559" s="11" t="s">
        <v>77</v>
      </c>
      <c r="O559" s="11" t="s">
        <v>77</v>
      </c>
      <c r="P559" s="11" t="s">
        <v>483</v>
      </c>
      <c r="Q559" s="11" t="s">
        <v>78</v>
      </c>
      <c r="R559" s="11" t="n">
        <v>2.7</v>
      </c>
      <c r="S559" s="11" t="str">
        <f aca="false">IF(R559&gt;=2,"&gt; 2","&lt; 2")</f>
        <v>&gt; 2</v>
      </c>
      <c r="T559" s="16" t="n">
        <v>39814</v>
      </c>
      <c r="U559" s="29" t="n">
        <v>2.5</v>
      </c>
      <c r="V559" s="11" t="s">
        <v>106</v>
      </c>
      <c r="W559" s="11" t="n">
        <f aca="false">R559 *U559</f>
        <v>6.75</v>
      </c>
      <c r="X559" s="13" t="n">
        <v>134</v>
      </c>
      <c r="Y559" s="13" t="n">
        <v>26</v>
      </c>
      <c r="Z559" s="13" t="n">
        <f aca="false">Y559*SQRT(AA559)</f>
        <v>45.0333209967908</v>
      </c>
      <c r="AA559" s="11" t="n">
        <v>3</v>
      </c>
      <c r="AB559" s="13" t="n">
        <v>56</v>
      </c>
      <c r="AC559" s="13" t="n">
        <v>6</v>
      </c>
      <c r="AD559" s="13" t="n">
        <f aca="false">AC559*SQRT(AE559)</f>
        <v>10.3923048454133</v>
      </c>
      <c r="AE559" s="11" t="n">
        <v>3</v>
      </c>
      <c r="AF559" s="11" t="n">
        <f aca="false">LN(AB559/X559)</f>
        <v>-0.872488109215762</v>
      </c>
      <c r="AG559" s="11" t="n">
        <f aca="false">((AD559)^2/((AB559)^2 * AE559)) + ((Z559)^2/((X559)^2 * AA559))</f>
        <v>0.049127174817354</v>
      </c>
      <c r="AH559" s="11" t="n">
        <f aca="false">1/AG559</f>
        <v>20.3553329438914</v>
      </c>
      <c r="AI559" s="11" t="n">
        <f aca="false">AH559/36</f>
        <v>0.565425915108096</v>
      </c>
      <c r="AJ559" s="11" t="n">
        <f aca="false">AI559*AF559</f>
        <v>-0.493327387574255</v>
      </c>
      <c r="AK559" s="11" t="s">
        <v>535</v>
      </c>
      <c r="AL559" s="11" t="s">
        <v>537</v>
      </c>
      <c r="AM559" s="11" t="s">
        <v>408</v>
      </c>
      <c r="AN559" s="11" t="s">
        <v>58</v>
      </c>
      <c r="AO559" s="11" t="s">
        <v>59</v>
      </c>
      <c r="AP559" s="11" t="s">
        <v>207</v>
      </c>
      <c r="AQ559" s="11" t="s">
        <v>345</v>
      </c>
    </row>
    <row r="560" customFormat="false" ht="13.8" hidden="false" customHeight="false" outlineLevel="0" collapsed="false">
      <c r="A560" s="11" t="s">
        <v>341</v>
      </c>
      <c r="B560" s="1" t="n">
        <v>52</v>
      </c>
      <c r="C560" s="11" t="s">
        <v>342</v>
      </c>
      <c r="D560" s="11" t="n">
        <v>2013</v>
      </c>
      <c r="E560" s="11" t="s">
        <v>343</v>
      </c>
      <c r="F560" s="11" t="s">
        <v>324</v>
      </c>
      <c r="G560" s="1" t="n">
        <v>9.5</v>
      </c>
      <c r="H560" s="1" t="n">
        <v>1194</v>
      </c>
      <c r="I560" s="11" t="n">
        <f aca="false">(G560+10) / (H560/1000)</f>
        <v>16.3316582914573</v>
      </c>
      <c r="J560" s="11" t="n">
        <v>5.5</v>
      </c>
      <c r="K560" s="11" t="s">
        <v>102</v>
      </c>
      <c r="L560" s="11" t="s">
        <v>89</v>
      </c>
      <c r="M560" s="11" t="s">
        <v>344</v>
      </c>
      <c r="N560" s="11" t="s">
        <v>77</v>
      </c>
      <c r="O560" s="11" t="s">
        <v>77</v>
      </c>
      <c r="P560" s="11" t="s">
        <v>483</v>
      </c>
      <c r="Q560" s="11" t="s">
        <v>78</v>
      </c>
      <c r="R560" s="11" t="n">
        <v>0.7</v>
      </c>
      <c r="S560" s="11" t="str">
        <f aca="false">IF(R560&gt;=2,"&gt; 2","&lt; 2")</f>
        <v>&lt; 2</v>
      </c>
      <c r="T560" s="16" t="n">
        <v>39965</v>
      </c>
      <c r="U560" s="29" t="n">
        <v>2.5</v>
      </c>
      <c r="V560" s="11" t="s">
        <v>106</v>
      </c>
      <c r="W560" s="11" t="n">
        <f aca="false">R560 *U560</f>
        <v>1.75</v>
      </c>
      <c r="X560" s="13" t="n">
        <v>58</v>
      </c>
      <c r="Y560" s="13" t="n">
        <v>9</v>
      </c>
      <c r="Z560" s="13" t="n">
        <f aca="false">Y560*SQRT(AA560)</f>
        <v>15.5884572681199</v>
      </c>
      <c r="AA560" s="11" t="n">
        <v>3</v>
      </c>
      <c r="AB560" s="13" t="n">
        <v>38</v>
      </c>
      <c r="AC560" s="13" t="n">
        <v>6</v>
      </c>
      <c r="AD560" s="13" t="n">
        <f aca="false">AC560*SQRT(AE560)</f>
        <v>10.3923048454133</v>
      </c>
      <c r="AE560" s="11" t="n">
        <v>3</v>
      </c>
      <c r="AF560" s="11" t="n">
        <f aca="false">LN(AB560/X560)</f>
        <v>-0.422856850820034</v>
      </c>
      <c r="AG560" s="11" t="n">
        <f aca="false">((AD560)^2/((AB560)^2 * AE560)) + ((Z560)^2/((X560)^2 * AA560))</f>
        <v>0.0490092259248158</v>
      </c>
      <c r="AH560" s="11" t="n">
        <f aca="false">1/AG560</f>
        <v>20.4043214543744</v>
      </c>
      <c r="AI560" s="11" t="n">
        <f aca="false">AH560/36</f>
        <v>0.566786707065955</v>
      </c>
      <c r="AJ560" s="11" t="n">
        <f aca="false">AI560*AF560</f>
        <v>-0.239669642036567</v>
      </c>
      <c r="AK560" s="11" t="s">
        <v>535</v>
      </c>
      <c r="AL560" s="11" t="s">
        <v>537</v>
      </c>
      <c r="AM560" s="11" t="s">
        <v>408</v>
      </c>
      <c r="AN560" s="11" t="s">
        <v>58</v>
      </c>
      <c r="AO560" s="11" t="s">
        <v>59</v>
      </c>
      <c r="AP560" s="11" t="s">
        <v>207</v>
      </c>
      <c r="AQ560" s="11" t="s">
        <v>345</v>
      </c>
    </row>
    <row r="561" customFormat="false" ht="13.8" hidden="false" customHeight="false" outlineLevel="0" collapsed="false">
      <c r="A561" s="11" t="s">
        <v>341</v>
      </c>
      <c r="B561" s="1" t="n">
        <v>52</v>
      </c>
      <c r="C561" s="11" t="s">
        <v>342</v>
      </c>
      <c r="D561" s="11" t="n">
        <v>2013</v>
      </c>
      <c r="E561" s="11" t="s">
        <v>343</v>
      </c>
      <c r="F561" s="11" t="s">
        <v>328</v>
      </c>
      <c r="G561" s="1" t="n">
        <v>9.5</v>
      </c>
      <c r="H561" s="1" t="n">
        <v>1194</v>
      </c>
      <c r="I561" s="11" t="n">
        <f aca="false">(G561+10) / (H561/1000)</f>
        <v>16.3316582914573</v>
      </c>
      <c r="J561" s="11" t="n">
        <v>5.5</v>
      </c>
      <c r="K561" s="11" t="s">
        <v>102</v>
      </c>
      <c r="L561" s="11" t="s">
        <v>89</v>
      </c>
      <c r="M561" s="11" t="s">
        <v>344</v>
      </c>
      <c r="N561" s="11" t="s">
        <v>77</v>
      </c>
      <c r="O561" s="11" t="s">
        <v>77</v>
      </c>
      <c r="P561" s="11" t="s">
        <v>483</v>
      </c>
      <c r="Q561" s="11" t="s">
        <v>78</v>
      </c>
      <c r="R561" s="11" t="n">
        <v>2.05</v>
      </c>
      <c r="S561" s="11" t="str">
        <f aca="false">IF(R561&gt;=2,"&gt; 2","&lt; 2")</f>
        <v>&gt; 2</v>
      </c>
      <c r="T561" s="16" t="n">
        <v>39965</v>
      </c>
      <c r="U561" s="29" t="n">
        <v>2.5</v>
      </c>
      <c r="V561" s="11" t="s">
        <v>106</v>
      </c>
      <c r="W561" s="11" t="n">
        <f aca="false">R561 *U561</f>
        <v>5.125</v>
      </c>
      <c r="X561" s="13" t="n">
        <v>58</v>
      </c>
      <c r="Y561" s="13" t="n">
        <v>9</v>
      </c>
      <c r="Z561" s="13" t="n">
        <f aca="false">Y561*SQRT(AA561)</f>
        <v>15.5884572681199</v>
      </c>
      <c r="AA561" s="11" t="n">
        <v>3</v>
      </c>
      <c r="AB561" s="13" t="n">
        <v>66</v>
      </c>
      <c r="AC561" s="13" t="n">
        <v>12</v>
      </c>
      <c r="AD561" s="13" t="n">
        <f aca="false">AC561*SQRT(AE561)</f>
        <v>20.7846096908265</v>
      </c>
      <c r="AE561" s="11" t="n">
        <v>3</v>
      </c>
      <c r="AF561" s="11" t="n">
        <f aca="false">LN(AB561/X561)</f>
        <v>0.129211731480006</v>
      </c>
      <c r="AG561" s="11" t="n">
        <f aca="false">((AD561)^2/((AB561)^2 * AE561)) + ((Z561)^2/((X561)^2 * AA561))</f>
        <v>0.0571363292420475</v>
      </c>
      <c r="AH561" s="11" t="n">
        <f aca="false">1/AG561</f>
        <v>17.5019993980307</v>
      </c>
      <c r="AI561" s="11" t="n">
        <f aca="false">AH561/36</f>
        <v>0.486166649945298</v>
      </c>
      <c r="AJ561" s="11" t="n">
        <f aca="false">AI561*AF561</f>
        <v>0.0628184346272659</v>
      </c>
      <c r="AK561" s="11" t="s">
        <v>535</v>
      </c>
      <c r="AL561" s="11" t="s">
        <v>537</v>
      </c>
      <c r="AM561" s="11" t="s">
        <v>408</v>
      </c>
      <c r="AN561" s="11" t="s">
        <v>58</v>
      </c>
      <c r="AO561" s="11" t="s">
        <v>59</v>
      </c>
      <c r="AP561" s="11" t="s">
        <v>207</v>
      </c>
      <c r="AQ561" s="11" t="s">
        <v>345</v>
      </c>
    </row>
    <row r="562" customFormat="false" ht="13.8" hidden="false" customHeight="false" outlineLevel="0" collapsed="false">
      <c r="A562" s="11" t="s">
        <v>341</v>
      </c>
      <c r="B562" s="1" t="n">
        <v>52</v>
      </c>
      <c r="C562" s="11" t="s">
        <v>342</v>
      </c>
      <c r="D562" s="11" t="n">
        <v>2013</v>
      </c>
      <c r="E562" s="11" t="s">
        <v>343</v>
      </c>
      <c r="F562" s="11" t="s">
        <v>329</v>
      </c>
      <c r="G562" s="1" t="n">
        <v>9.5</v>
      </c>
      <c r="H562" s="1" t="n">
        <v>1194</v>
      </c>
      <c r="I562" s="11" t="n">
        <f aca="false">(G562+10) / (H562/1000)</f>
        <v>16.3316582914573</v>
      </c>
      <c r="J562" s="11" t="n">
        <v>5.5</v>
      </c>
      <c r="K562" s="11" t="s">
        <v>102</v>
      </c>
      <c r="L562" s="11" t="s">
        <v>89</v>
      </c>
      <c r="M562" s="11" t="s">
        <v>344</v>
      </c>
      <c r="N562" s="11" t="s">
        <v>77</v>
      </c>
      <c r="O562" s="11" t="s">
        <v>77</v>
      </c>
      <c r="P562" s="11" t="s">
        <v>483</v>
      </c>
      <c r="Q562" s="11" t="s">
        <v>78</v>
      </c>
      <c r="R562" s="11" t="n">
        <v>2.7</v>
      </c>
      <c r="S562" s="11" t="str">
        <f aca="false">IF(R562&gt;=2,"&gt; 2","&lt; 2")</f>
        <v>&gt; 2</v>
      </c>
      <c r="T562" s="16" t="n">
        <v>39965</v>
      </c>
      <c r="U562" s="29" t="n">
        <v>2.5</v>
      </c>
      <c r="V562" s="11" t="s">
        <v>106</v>
      </c>
      <c r="W562" s="11" t="n">
        <f aca="false">R562 *U562</f>
        <v>6.75</v>
      </c>
      <c r="X562" s="13" t="n">
        <v>58</v>
      </c>
      <c r="Y562" s="13" t="n">
        <v>9</v>
      </c>
      <c r="Z562" s="13" t="n">
        <f aca="false">Y562*SQRT(AA562)</f>
        <v>15.5884572681199</v>
      </c>
      <c r="AA562" s="11" t="n">
        <v>3</v>
      </c>
      <c r="AB562" s="13" t="n">
        <v>45</v>
      </c>
      <c r="AC562" s="13" t="n">
        <v>9</v>
      </c>
      <c r="AD562" s="13" t="n">
        <f aca="false">AC562*SQRT(AE562)</f>
        <v>15.5884572681199</v>
      </c>
      <c r="AE562" s="11" t="n">
        <v>3</v>
      </c>
      <c r="AF562" s="11" t="n">
        <f aca="false">LN(AB562/X562)</f>
        <v>-0.2537805207761</v>
      </c>
      <c r="AG562" s="11" t="n">
        <f aca="false">((AD562)^2/((AB562)^2 * AE562)) + ((Z562)^2/((X562)^2 * AA562))</f>
        <v>0.0640784780023781</v>
      </c>
      <c r="AH562" s="11" t="n">
        <f aca="false">1/AG562</f>
        <v>15.6058637966228</v>
      </c>
      <c r="AI562" s="11" t="n">
        <f aca="false">AH562/36</f>
        <v>0.433496216572854</v>
      </c>
      <c r="AJ562" s="11" t="n">
        <f aca="false">AI562*AF562</f>
        <v>-0.110012895596328</v>
      </c>
      <c r="AK562" s="11" t="s">
        <v>535</v>
      </c>
      <c r="AL562" s="11" t="s">
        <v>537</v>
      </c>
      <c r="AM562" s="11" t="s">
        <v>408</v>
      </c>
      <c r="AN562" s="11" t="s">
        <v>58</v>
      </c>
      <c r="AO562" s="11" t="s">
        <v>59</v>
      </c>
      <c r="AP562" s="11" t="s">
        <v>207</v>
      </c>
      <c r="AQ562" s="11" t="s">
        <v>345</v>
      </c>
    </row>
    <row r="563" customFormat="false" ht="13.8" hidden="false" customHeight="false" outlineLevel="0" collapsed="false">
      <c r="A563" s="11" t="s">
        <v>341</v>
      </c>
      <c r="B563" s="1" t="n">
        <v>52</v>
      </c>
      <c r="C563" s="11" t="s">
        <v>342</v>
      </c>
      <c r="D563" s="11" t="n">
        <v>2013</v>
      </c>
      <c r="E563" s="11" t="s">
        <v>343</v>
      </c>
      <c r="F563" s="11" t="s">
        <v>346</v>
      </c>
      <c r="G563" s="1" t="n">
        <v>9.5</v>
      </c>
      <c r="H563" s="1" t="n">
        <v>1194</v>
      </c>
      <c r="I563" s="11" t="n">
        <f aca="false">(G563+10) / (H563/1000)</f>
        <v>16.3316582914573</v>
      </c>
      <c r="J563" s="11" t="n">
        <v>5.5</v>
      </c>
      <c r="K563" s="11" t="s">
        <v>102</v>
      </c>
      <c r="L563" s="11" t="s">
        <v>89</v>
      </c>
      <c r="M563" s="11" t="s">
        <v>344</v>
      </c>
      <c r="N563" s="11" t="s">
        <v>77</v>
      </c>
      <c r="O563" s="11" t="s">
        <v>50</v>
      </c>
      <c r="P563" s="11" t="s">
        <v>483</v>
      </c>
      <c r="Q563" s="11" t="s">
        <v>78</v>
      </c>
      <c r="R563" s="11" t="n">
        <v>0.7</v>
      </c>
      <c r="S563" s="11" t="str">
        <f aca="false">IF(R563&gt;=2,"&gt; 2","&lt; 2")</f>
        <v>&lt; 2</v>
      </c>
      <c r="T563" s="16" t="n">
        <v>39965</v>
      </c>
      <c r="U563" s="29" t="n">
        <v>2.5</v>
      </c>
      <c r="V563" s="11" t="s">
        <v>106</v>
      </c>
      <c r="W563" s="11" t="n">
        <f aca="false">R563 *U563</f>
        <v>1.75</v>
      </c>
      <c r="X563" s="13" t="n">
        <v>77</v>
      </c>
      <c r="Y563" s="13" t="n">
        <v>13</v>
      </c>
      <c r="Z563" s="13" t="n">
        <f aca="false">Y563*SQRT(AA563)</f>
        <v>22.5166604983954</v>
      </c>
      <c r="AA563" s="11" t="n">
        <v>3</v>
      </c>
      <c r="AB563" s="13" t="n">
        <v>51</v>
      </c>
      <c r="AC563" s="13" t="n">
        <v>25</v>
      </c>
      <c r="AD563" s="13" t="n">
        <f aca="false">AC563*SQRT(AE563)</f>
        <v>43.3012701892219</v>
      </c>
      <c r="AE563" s="11" t="n">
        <v>3</v>
      </c>
      <c r="AF563" s="11" t="n">
        <f aca="false">LN(AB563/X563)</f>
        <v>-0.411979789129358</v>
      </c>
      <c r="AG563" s="11" t="n">
        <f aca="false">((AD563)^2/((AB563)^2 * AE563)) + ((Z563)^2/((X563)^2 * AA563))</f>
        <v>0.268796158878395</v>
      </c>
      <c r="AH563" s="11" t="n">
        <f aca="false">1/AG563</f>
        <v>3.72029125777949</v>
      </c>
      <c r="AI563" s="11" t="n">
        <f aca="false">AH563/36</f>
        <v>0.103341423827208</v>
      </c>
      <c r="AJ563" s="11" t="n">
        <f aca="false">AI563*AF563</f>
        <v>-0.0425745779966608</v>
      </c>
      <c r="AK563" s="11" t="s">
        <v>535</v>
      </c>
      <c r="AL563" s="11" t="s">
        <v>537</v>
      </c>
      <c r="AM563" s="11" t="s">
        <v>408</v>
      </c>
      <c r="AN563" s="11" t="s">
        <v>58</v>
      </c>
      <c r="AO563" s="11" t="s">
        <v>59</v>
      </c>
      <c r="AP563" s="11" t="s">
        <v>207</v>
      </c>
      <c r="AQ563" s="11" t="s">
        <v>345</v>
      </c>
    </row>
    <row r="564" customFormat="false" ht="13.8" hidden="false" customHeight="false" outlineLevel="0" collapsed="false">
      <c r="A564" s="11" t="s">
        <v>341</v>
      </c>
      <c r="B564" s="1" t="n">
        <v>52</v>
      </c>
      <c r="C564" s="11" t="s">
        <v>342</v>
      </c>
      <c r="D564" s="11" t="n">
        <v>2013</v>
      </c>
      <c r="E564" s="11" t="s">
        <v>343</v>
      </c>
      <c r="F564" s="11" t="s">
        <v>347</v>
      </c>
      <c r="G564" s="1" t="n">
        <v>9.5</v>
      </c>
      <c r="H564" s="1" t="n">
        <v>1194</v>
      </c>
      <c r="I564" s="11" t="n">
        <f aca="false">(G564+10) / (H564/1000)</f>
        <v>16.3316582914573</v>
      </c>
      <c r="J564" s="11" t="n">
        <v>5.5</v>
      </c>
      <c r="K564" s="11" t="s">
        <v>102</v>
      </c>
      <c r="L564" s="11" t="s">
        <v>89</v>
      </c>
      <c r="M564" s="11" t="s">
        <v>344</v>
      </c>
      <c r="N564" s="11" t="s">
        <v>77</v>
      </c>
      <c r="O564" s="11" t="s">
        <v>77</v>
      </c>
      <c r="P564" s="11" t="s">
        <v>483</v>
      </c>
      <c r="Q564" s="11" t="s">
        <v>78</v>
      </c>
      <c r="R564" s="11" t="n">
        <v>0.7</v>
      </c>
      <c r="S564" s="11" t="str">
        <f aca="false">IF(R564&gt;=2,"&gt; 2","&lt; 2")</f>
        <v>&lt; 2</v>
      </c>
      <c r="T564" s="16" t="n">
        <v>39965</v>
      </c>
      <c r="U564" s="29" t="n">
        <v>2.5</v>
      </c>
      <c r="V564" s="11" t="s">
        <v>106</v>
      </c>
      <c r="W564" s="11" t="n">
        <f aca="false">R564 *U564</f>
        <v>1.75</v>
      </c>
      <c r="X564" s="13" t="n">
        <v>130</v>
      </c>
      <c r="Y564" s="13" t="n">
        <v>58</v>
      </c>
      <c r="Z564" s="13" t="n">
        <f aca="false">Y564*SQRT(AA564)</f>
        <v>100.458946838995</v>
      </c>
      <c r="AA564" s="11" t="n">
        <v>3</v>
      </c>
      <c r="AB564" s="13" t="n">
        <v>86</v>
      </c>
      <c r="AC564" s="13" t="n">
        <v>25</v>
      </c>
      <c r="AD564" s="13" t="n">
        <f aca="false">AC564*SQRT(AE564)</f>
        <v>43.3012701892219</v>
      </c>
      <c r="AE564" s="11" t="n">
        <v>3</v>
      </c>
      <c r="AF564" s="11" t="n">
        <f aca="false">LN(AB564/X564)</f>
        <v>-0.413187154202075</v>
      </c>
      <c r="AG564" s="11" t="n">
        <f aca="false">((AD564)^2/((AB564)^2 * AE564)) + ((Z564)^2/((X564)^2 * AA564))</f>
        <v>0.283558392350255</v>
      </c>
      <c r="AH564" s="11" t="n">
        <f aca="false">1/AG564</f>
        <v>3.52661048650885</v>
      </c>
      <c r="AI564" s="11" t="n">
        <f aca="false">AH564/36</f>
        <v>0.0979614024030236</v>
      </c>
      <c r="AJ564" s="11" t="n">
        <f aca="false">AI564*AF564</f>
        <v>-0.0404763930805496</v>
      </c>
      <c r="AK564" s="11" t="s">
        <v>535</v>
      </c>
      <c r="AL564" s="11" t="s">
        <v>537</v>
      </c>
      <c r="AM564" s="11" t="s">
        <v>408</v>
      </c>
      <c r="AN564" s="11" t="s">
        <v>58</v>
      </c>
      <c r="AO564" s="11" t="s">
        <v>59</v>
      </c>
      <c r="AP564" s="11" t="s">
        <v>207</v>
      </c>
      <c r="AQ564" s="11" t="s">
        <v>345</v>
      </c>
    </row>
    <row r="565" customFormat="false" ht="13.8" hidden="false" customHeight="false" outlineLevel="0" collapsed="false">
      <c r="A565" s="11" t="s">
        <v>341</v>
      </c>
      <c r="B565" s="1" t="n">
        <v>52</v>
      </c>
      <c r="C565" s="11" t="s">
        <v>342</v>
      </c>
      <c r="D565" s="11" t="n">
        <v>2013</v>
      </c>
      <c r="E565" s="11" t="s">
        <v>343</v>
      </c>
      <c r="F565" s="11" t="s">
        <v>348</v>
      </c>
      <c r="G565" s="1" t="n">
        <v>9.5</v>
      </c>
      <c r="H565" s="1" t="n">
        <v>1194</v>
      </c>
      <c r="I565" s="11" t="n">
        <f aca="false">(G565+10) / (H565/1000)</f>
        <v>16.3316582914573</v>
      </c>
      <c r="J565" s="11" t="n">
        <v>5.5</v>
      </c>
      <c r="K565" s="11" t="s">
        <v>102</v>
      </c>
      <c r="L565" s="11" t="s">
        <v>89</v>
      </c>
      <c r="M565" s="11" t="s">
        <v>344</v>
      </c>
      <c r="N565" s="11" t="s">
        <v>77</v>
      </c>
      <c r="O565" s="11" t="s">
        <v>50</v>
      </c>
      <c r="P565" s="11" t="s">
        <v>483</v>
      </c>
      <c r="Q565" s="11" t="s">
        <v>78</v>
      </c>
      <c r="R565" s="11" t="n">
        <v>2.05</v>
      </c>
      <c r="S565" s="11" t="str">
        <f aca="false">IF(R565&gt;=2,"&gt; 2","&lt; 2")</f>
        <v>&gt; 2</v>
      </c>
      <c r="T565" s="16" t="n">
        <v>39965</v>
      </c>
      <c r="U565" s="29" t="n">
        <v>2.5</v>
      </c>
      <c r="V565" s="11" t="s">
        <v>106</v>
      </c>
      <c r="W565" s="11" t="n">
        <f aca="false">R565 *U565</f>
        <v>5.125</v>
      </c>
      <c r="X565" s="13" t="n">
        <v>77</v>
      </c>
      <c r="Y565" s="13" t="n">
        <v>13</v>
      </c>
      <c r="Z565" s="13" t="n">
        <f aca="false">Y565*SQRT(AA565)</f>
        <v>22.5166604983954</v>
      </c>
      <c r="AA565" s="11" t="n">
        <v>3</v>
      </c>
      <c r="AB565" s="13" t="n">
        <v>58</v>
      </c>
      <c r="AC565" s="13" t="n">
        <v>14</v>
      </c>
      <c r="AD565" s="13" t="n">
        <f aca="false">AC565*SQRT(AE565)</f>
        <v>24.2487113059643</v>
      </c>
      <c r="AE565" s="11" t="n">
        <v>3</v>
      </c>
      <c r="AF565" s="11" t="n">
        <f aca="false">LN(AB565/X565)</f>
        <v>-0.283362411307264</v>
      </c>
      <c r="AG565" s="11" t="n">
        <f aca="false">((AD565)^2/((AB565)^2 * AE565)) + ((Z565)^2/((X565)^2 * AA565))</f>
        <v>0.0867679350314432</v>
      </c>
      <c r="AH565" s="11" t="n">
        <f aca="false">1/AG565</f>
        <v>11.5249947994915</v>
      </c>
      <c r="AI565" s="11" t="n">
        <f aca="false">AH565/36</f>
        <v>0.32013874443032</v>
      </c>
      <c r="AJ565" s="11" t="n">
        <f aca="false">AI565*AF565</f>
        <v>-0.0907152865746554</v>
      </c>
      <c r="AK565" s="11" t="s">
        <v>535</v>
      </c>
      <c r="AL565" s="11" t="s">
        <v>537</v>
      </c>
      <c r="AM565" s="11" t="s">
        <v>408</v>
      </c>
      <c r="AN565" s="11" t="s">
        <v>58</v>
      </c>
      <c r="AO565" s="11" t="s">
        <v>59</v>
      </c>
      <c r="AP565" s="11" t="s">
        <v>207</v>
      </c>
      <c r="AQ565" s="11" t="s">
        <v>345</v>
      </c>
    </row>
    <row r="566" customFormat="false" ht="13.8" hidden="false" customHeight="false" outlineLevel="0" collapsed="false">
      <c r="A566" s="11" t="s">
        <v>341</v>
      </c>
      <c r="B566" s="1" t="n">
        <v>52</v>
      </c>
      <c r="C566" s="11" t="s">
        <v>342</v>
      </c>
      <c r="D566" s="11" t="n">
        <v>2013</v>
      </c>
      <c r="E566" s="11" t="s">
        <v>343</v>
      </c>
      <c r="F566" s="11" t="s">
        <v>349</v>
      </c>
      <c r="G566" s="1" t="n">
        <v>9.5</v>
      </c>
      <c r="H566" s="1" t="n">
        <v>1194</v>
      </c>
      <c r="I566" s="11" t="n">
        <f aca="false">(G566+10) / (H566/1000)</f>
        <v>16.3316582914573</v>
      </c>
      <c r="J566" s="11" t="n">
        <v>5.5</v>
      </c>
      <c r="K566" s="11" t="s">
        <v>102</v>
      </c>
      <c r="L566" s="11" t="s">
        <v>89</v>
      </c>
      <c r="M566" s="11" t="s">
        <v>344</v>
      </c>
      <c r="N566" s="11" t="s">
        <v>77</v>
      </c>
      <c r="O566" s="11" t="s">
        <v>77</v>
      </c>
      <c r="P566" s="11" t="s">
        <v>483</v>
      </c>
      <c r="Q566" s="11" t="s">
        <v>78</v>
      </c>
      <c r="R566" s="11" t="n">
        <v>2.05</v>
      </c>
      <c r="S566" s="11" t="str">
        <f aca="false">IF(R566&gt;=2,"&gt; 2","&lt; 2")</f>
        <v>&gt; 2</v>
      </c>
      <c r="T566" s="16" t="n">
        <v>39965</v>
      </c>
      <c r="U566" s="29" t="n">
        <v>2.5</v>
      </c>
      <c r="V566" s="11" t="s">
        <v>106</v>
      </c>
      <c r="W566" s="11" t="n">
        <f aca="false">R566 *U566</f>
        <v>5.125</v>
      </c>
      <c r="X566" s="13" t="n">
        <v>130</v>
      </c>
      <c r="Y566" s="13" t="n">
        <v>58</v>
      </c>
      <c r="Z566" s="13" t="n">
        <f aca="false">Y566*SQRT(AA566)</f>
        <v>100.458946838995</v>
      </c>
      <c r="AA566" s="11" t="n">
        <v>3</v>
      </c>
      <c r="AB566" s="13" t="n">
        <v>46</v>
      </c>
      <c r="AC566" s="13" t="n">
        <v>7</v>
      </c>
      <c r="AD566" s="13" t="n">
        <f aca="false">AC566*SQRT(AE566)</f>
        <v>12.1243556529821</v>
      </c>
      <c r="AE566" s="11" t="n">
        <v>3</v>
      </c>
      <c r="AF566" s="11" t="n">
        <f aca="false">LN(AB566/X566)</f>
        <v>-1.03889305396649</v>
      </c>
      <c r="AG566" s="11" t="n">
        <f aca="false">((AD566)^2/((AB566)^2 * AE566)) + ((Z566)^2/((X566)^2 * AA566))</f>
        <v>0.222210154248834</v>
      </c>
      <c r="AH566" s="11" t="n">
        <f aca="false">1/AG566</f>
        <v>4.50024438973291</v>
      </c>
      <c r="AI566" s="11" t="n">
        <f aca="false">AH566/36</f>
        <v>0.125006788603692</v>
      </c>
      <c r="AJ566" s="11" t="n">
        <f aca="false">AI566*AF566</f>
        <v>-0.129868684379033</v>
      </c>
      <c r="AK566" s="11" t="s">
        <v>535</v>
      </c>
      <c r="AL566" s="11" t="s">
        <v>537</v>
      </c>
      <c r="AM566" s="11" t="s">
        <v>408</v>
      </c>
      <c r="AN566" s="11" t="s">
        <v>58</v>
      </c>
      <c r="AO566" s="11" t="s">
        <v>59</v>
      </c>
      <c r="AP566" s="11" t="s">
        <v>207</v>
      </c>
      <c r="AQ566" s="11" t="s">
        <v>345</v>
      </c>
    </row>
    <row r="567" customFormat="false" ht="13.8" hidden="false" customHeight="false" outlineLevel="0" collapsed="false">
      <c r="A567" s="11" t="s">
        <v>341</v>
      </c>
      <c r="B567" s="1" t="n">
        <v>52</v>
      </c>
      <c r="C567" s="11" t="s">
        <v>342</v>
      </c>
      <c r="D567" s="11" t="n">
        <v>2013</v>
      </c>
      <c r="E567" s="11" t="s">
        <v>343</v>
      </c>
      <c r="F567" s="11" t="s">
        <v>350</v>
      </c>
      <c r="G567" s="1" t="n">
        <v>9.5</v>
      </c>
      <c r="H567" s="1" t="n">
        <v>1194</v>
      </c>
      <c r="I567" s="11" t="n">
        <f aca="false">(G567+10) / (H567/1000)</f>
        <v>16.3316582914573</v>
      </c>
      <c r="J567" s="11" t="n">
        <v>5.5</v>
      </c>
      <c r="K567" s="11" t="s">
        <v>102</v>
      </c>
      <c r="L567" s="11" t="s">
        <v>89</v>
      </c>
      <c r="M567" s="11" t="s">
        <v>344</v>
      </c>
      <c r="N567" s="11" t="s">
        <v>77</v>
      </c>
      <c r="O567" s="11" t="s">
        <v>50</v>
      </c>
      <c r="P567" s="11" t="s">
        <v>483</v>
      </c>
      <c r="Q567" s="11" t="s">
        <v>78</v>
      </c>
      <c r="R567" s="11" t="n">
        <v>2.7</v>
      </c>
      <c r="S567" s="11" t="str">
        <f aca="false">IF(R567&gt;=2,"&gt; 2","&lt; 2")</f>
        <v>&gt; 2</v>
      </c>
      <c r="T567" s="16" t="n">
        <v>39965</v>
      </c>
      <c r="U567" s="29" t="n">
        <v>2.5</v>
      </c>
      <c r="V567" s="11" t="s">
        <v>106</v>
      </c>
      <c r="W567" s="11" t="n">
        <f aca="false">R567 *U567</f>
        <v>6.75</v>
      </c>
      <c r="X567" s="13" t="n">
        <v>77</v>
      </c>
      <c r="Y567" s="13" t="n">
        <v>13</v>
      </c>
      <c r="Z567" s="13" t="n">
        <f aca="false">Y567*SQRT(AA567)</f>
        <v>22.5166604983954</v>
      </c>
      <c r="AA567" s="11" t="n">
        <v>3</v>
      </c>
      <c r="AB567" s="13" t="n">
        <v>122</v>
      </c>
      <c r="AC567" s="13" t="n">
        <v>36</v>
      </c>
      <c r="AD567" s="13" t="n">
        <f aca="false">AC567*SQRT(AE567)</f>
        <v>62.3538290724796</v>
      </c>
      <c r="AE567" s="11" t="n">
        <v>3</v>
      </c>
      <c r="AF567" s="11" t="n">
        <f aca="false">LN(AB567/X567)</f>
        <v>0.460215622879573</v>
      </c>
      <c r="AG567" s="11" t="n">
        <f aca="false">((AD567)^2/((AB567)^2 * AE567)) + ((Z567)^2/((X567)^2 * AA567))</f>
        <v>0.11557733094326</v>
      </c>
      <c r="AH567" s="11" t="n">
        <f aca="false">1/AG567</f>
        <v>8.65221572291652</v>
      </c>
      <c r="AI567" s="11" t="n">
        <f aca="false">AH567/36</f>
        <v>0.24033932563657</v>
      </c>
      <c r="AJ567" s="11" t="n">
        <f aca="false">AI567*AF567</f>
        <v>0.110607912450291</v>
      </c>
      <c r="AK567" s="11" t="s">
        <v>535</v>
      </c>
      <c r="AL567" s="11" t="s">
        <v>537</v>
      </c>
      <c r="AM567" s="11" t="s">
        <v>408</v>
      </c>
      <c r="AN567" s="11" t="s">
        <v>58</v>
      </c>
      <c r="AO567" s="11" t="s">
        <v>59</v>
      </c>
      <c r="AP567" s="11" t="s">
        <v>207</v>
      </c>
      <c r="AQ567" s="11" t="s">
        <v>345</v>
      </c>
    </row>
    <row r="568" customFormat="false" ht="13.8" hidden="false" customHeight="false" outlineLevel="0" collapsed="false">
      <c r="A568" s="11" t="s">
        <v>341</v>
      </c>
      <c r="B568" s="1" t="n">
        <v>52</v>
      </c>
      <c r="C568" s="11" t="s">
        <v>342</v>
      </c>
      <c r="D568" s="11" t="n">
        <v>2013</v>
      </c>
      <c r="E568" s="11" t="s">
        <v>343</v>
      </c>
      <c r="F568" s="11" t="s">
        <v>351</v>
      </c>
      <c r="G568" s="1" t="n">
        <v>9.5</v>
      </c>
      <c r="H568" s="1" t="n">
        <v>1194</v>
      </c>
      <c r="I568" s="11" t="n">
        <f aca="false">(G568+10) / (H568/1000)</f>
        <v>16.3316582914573</v>
      </c>
      <c r="J568" s="11" t="n">
        <v>5.5</v>
      </c>
      <c r="K568" s="11" t="s">
        <v>102</v>
      </c>
      <c r="L568" s="11" t="s">
        <v>89</v>
      </c>
      <c r="M568" s="11" t="s">
        <v>344</v>
      </c>
      <c r="N568" s="11" t="s">
        <v>77</v>
      </c>
      <c r="O568" s="11" t="s">
        <v>77</v>
      </c>
      <c r="P568" s="11" t="s">
        <v>483</v>
      </c>
      <c r="Q568" s="11" t="s">
        <v>78</v>
      </c>
      <c r="R568" s="11" t="n">
        <v>2.7</v>
      </c>
      <c r="S568" s="11" t="str">
        <f aca="false">IF(R568&gt;=2,"&gt; 2","&lt; 2")</f>
        <v>&gt; 2</v>
      </c>
      <c r="T568" s="16" t="n">
        <v>39965</v>
      </c>
      <c r="U568" s="29" t="n">
        <v>2.5</v>
      </c>
      <c r="V568" s="11" t="s">
        <v>106</v>
      </c>
      <c r="W568" s="11" t="n">
        <f aca="false">R568 *U568</f>
        <v>6.75</v>
      </c>
      <c r="X568" s="13" t="n">
        <v>130</v>
      </c>
      <c r="Y568" s="13" t="n">
        <v>58</v>
      </c>
      <c r="Z568" s="13" t="n">
        <f aca="false">Y568*SQRT(AA568)</f>
        <v>100.458946838995</v>
      </c>
      <c r="AA568" s="11" t="n">
        <v>3</v>
      </c>
      <c r="AB568" s="13" t="n">
        <v>74</v>
      </c>
      <c r="AC568" s="13" t="n">
        <v>24</v>
      </c>
      <c r="AD568" s="13" t="n">
        <f aca="false">AC568*SQRT(AE568)</f>
        <v>41.5692193816531</v>
      </c>
      <c r="AE568" s="11" t="n">
        <v>3</v>
      </c>
      <c r="AF568" s="11" t="n">
        <f aca="false">LN(AB568/X568)</f>
        <v>-0.563469357251413</v>
      </c>
      <c r="AG568" s="11" t="n">
        <f aca="false">((AD568)^2/((AB568)^2 * AE568)) + ((Z568)^2/((X568)^2 * AA568))</f>
        <v>0.304239521786299</v>
      </c>
      <c r="AH568" s="11" t="n">
        <f aca="false">1/AG568</f>
        <v>3.28688394633492</v>
      </c>
      <c r="AI568" s="11" t="n">
        <f aca="false">AH568/36</f>
        <v>0.0913023318426367</v>
      </c>
      <c r="AJ568" s="11" t="n">
        <f aca="false">AI568*AF568</f>
        <v>-0.0514460662389257</v>
      </c>
      <c r="AK568" s="11" t="s">
        <v>535</v>
      </c>
      <c r="AL568" s="11" t="s">
        <v>537</v>
      </c>
      <c r="AM568" s="11" t="s">
        <v>408</v>
      </c>
      <c r="AN568" s="11" t="s">
        <v>58</v>
      </c>
      <c r="AO568" s="11" t="s">
        <v>59</v>
      </c>
      <c r="AP568" s="11" t="s">
        <v>207</v>
      </c>
      <c r="AQ568" s="11" t="s">
        <v>345</v>
      </c>
    </row>
    <row r="569" customFormat="false" ht="13.8" hidden="false" customHeight="false" outlineLevel="0" collapsed="false">
      <c r="A569" s="11" t="s">
        <v>341</v>
      </c>
      <c r="B569" s="1" t="n">
        <v>52</v>
      </c>
      <c r="C569" s="11" t="s">
        <v>342</v>
      </c>
      <c r="D569" s="11" t="n">
        <v>2013</v>
      </c>
      <c r="E569" s="11" t="s">
        <v>343</v>
      </c>
      <c r="F569" s="11" t="s">
        <v>324</v>
      </c>
      <c r="G569" s="1" t="n">
        <v>9.5</v>
      </c>
      <c r="H569" s="1" t="n">
        <v>1194</v>
      </c>
      <c r="I569" s="11" t="n">
        <f aca="false">(G569+10) / (H569/1000)</f>
        <v>16.3316582914573</v>
      </c>
      <c r="J569" s="11" t="n">
        <v>5.5</v>
      </c>
      <c r="K569" s="11" t="s">
        <v>102</v>
      </c>
      <c r="L569" s="11" t="s">
        <v>89</v>
      </c>
      <c r="M569" s="11" t="s">
        <v>344</v>
      </c>
      <c r="N569" s="11" t="s">
        <v>77</v>
      </c>
      <c r="O569" s="11" t="s">
        <v>77</v>
      </c>
      <c r="P569" s="11" t="s">
        <v>483</v>
      </c>
      <c r="Q569" s="11" t="s">
        <v>78</v>
      </c>
      <c r="R569" s="11" t="n">
        <v>0.7</v>
      </c>
      <c r="S569" s="11" t="str">
        <f aca="false">IF(R569&gt;=2,"&gt; 2","&lt; 2")</f>
        <v>&lt; 2</v>
      </c>
      <c r="T569" s="16" t="n">
        <v>39600</v>
      </c>
      <c r="U569" s="29" t="n">
        <v>2.5</v>
      </c>
      <c r="V569" s="11" t="s">
        <v>106</v>
      </c>
      <c r="W569" s="11" t="n">
        <f aca="false">R569 *U569</f>
        <v>1.75</v>
      </c>
      <c r="X569" s="13" t="n">
        <v>145</v>
      </c>
      <c r="Y569" s="13" t="n">
        <v>43</v>
      </c>
      <c r="Z569" s="13" t="n">
        <f aca="false">Y569*SQRT(AA569)</f>
        <v>74.4781847254617</v>
      </c>
      <c r="AA569" s="11" t="n">
        <v>3</v>
      </c>
      <c r="AB569" s="13" t="n">
        <v>101</v>
      </c>
      <c r="AC569" s="13" t="n">
        <v>26</v>
      </c>
      <c r="AD569" s="13" t="n">
        <f aca="false">AC569*SQRT(AE569)</f>
        <v>45.0333209967908</v>
      </c>
      <c r="AE569" s="11" t="n">
        <v>3</v>
      </c>
      <c r="AF569" s="11" t="n">
        <f aca="false">LN(AB569/X569)</f>
        <v>-0.361613225579315</v>
      </c>
      <c r="AG569" s="11" t="n">
        <f aca="false">((AD569)^2/((AB569)^2 * AE569)) + ((Z569)^2/((X569)^2 * AA569))</f>
        <v>0.154210938029087</v>
      </c>
      <c r="AH569" s="11" t="n">
        <f aca="false">1/AG569</f>
        <v>6.48462432548969</v>
      </c>
      <c r="AI569" s="11" t="n">
        <f aca="false">AH569/36</f>
        <v>0.180128453485825</v>
      </c>
      <c r="AJ569" s="11" t="n">
        <f aca="false">AI569*AF569</f>
        <v>-0.0651368310836228</v>
      </c>
      <c r="AK569" s="11" t="s">
        <v>535</v>
      </c>
      <c r="AL569" s="11" t="s">
        <v>537</v>
      </c>
      <c r="AM569" s="11" t="s">
        <v>407</v>
      </c>
      <c r="AN569" s="11" t="s">
        <v>58</v>
      </c>
      <c r="AO569" s="11" t="s">
        <v>59</v>
      </c>
      <c r="AP569" s="11" t="s">
        <v>207</v>
      </c>
      <c r="AQ569" s="11" t="s">
        <v>345</v>
      </c>
    </row>
    <row r="570" customFormat="false" ht="13.8" hidden="false" customHeight="false" outlineLevel="0" collapsed="false">
      <c r="A570" s="11" t="s">
        <v>341</v>
      </c>
      <c r="B570" s="1" t="n">
        <v>52</v>
      </c>
      <c r="C570" s="11" t="s">
        <v>342</v>
      </c>
      <c r="D570" s="11" t="n">
        <v>2013</v>
      </c>
      <c r="E570" s="11" t="s">
        <v>343</v>
      </c>
      <c r="F570" s="11" t="s">
        <v>328</v>
      </c>
      <c r="G570" s="1" t="n">
        <v>9.5</v>
      </c>
      <c r="H570" s="1" t="n">
        <v>1194</v>
      </c>
      <c r="I570" s="11" t="n">
        <f aca="false">(G570+10) / (H570/1000)</f>
        <v>16.3316582914573</v>
      </c>
      <c r="J570" s="11" t="n">
        <v>5.5</v>
      </c>
      <c r="K570" s="11" t="s">
        <v>102</v>
      </c>
      <c r="L570" s="11" t="s">
        <v>89</v>
      </c>
      <c r="M570" s="11" t="s">
        <v>344</v>
      </c>
      <c r="N570" s="11" t="s">
        <v>77</v>
      </c>
      <c r="O570" s="11" t="s">
        <v>77</v>
      </c>
      <c r="P570" s="11" t="s">
        <v>483</v>
      </c>
      <c r="Q570" s="11" t="s">
        <v>78</v>
      </c>
      <c r="R570" s="11" t="n">
        <v>2.05</v>
      </c>
      <c r="S570" s="11" t="str">
        <f aca="false">IF(R570&gt;=2,"&gt; 2","&lt; 2")</f>
        <v>&gt; 2</v>
      </c>
      <c r="T570" s="16" t="n">
        <v>39600</v>
      </c>
      <c r="U570" s="29" t="n">
        <v>2.5</v>
      </c>
      <c r="V570" s="11" t="s">
        <v>106</v>
      </c>
      <c r="W570" s="11" t="n">
        <f aca="false">R570 *U570</f>
        <v>5.125</v>
      </c>
      <c r="X570" s="13" t="n">
        <v>145</v>
      </c>
      <c r="Y570" s="13" t="n">
        <v>43</v>
      </c>
      <c r="Z570" s="13" t="n">
        <f aca="false">Y570*SQRT(AA570)</f>
        <v>74.4781847254617</v>
      </c>
      <c r="AA570" s="11" t="n">
        <v>3</v>
      </c>
      <c r="AB570" s="13" t="n">
        <v>204</v>
      </c>
      <c r="AC570" s="13" t="n">
        <v>63</v>
      </c>
      <c r="AD570" s="13" t="n">
        <f aca="false">AC570*SQRT(AE570)</f>
        <v>109.119200876839</v>
      </c>
      <c r="AE570" s="11" t="n">
        <v>3</v>
      </c>
      <c r="AF570" s="11" t="n">
        <f aca="false">LN(AB570/X570)</f>
        <v>0.341386251423642</v>
      </c>
      <c r="AG570" s="11" t="n">
        <f aca="false">((AD570)^2/((AB570)^2 * AE570)) + ((Z570)^2/((X570)^2 * AA570))</f>
        <v>0.183314897407519</v>
      </c>
      <c r="AH570" s="11" t="n">
        <f aca="false">1/AG570</f>
        <v>5.45509401659237</v>
      </c>
      <c r="AI570" s="11" t="n">
        <f aca="false">AH570/36</f>
        <v>0.151530389349788</v>
      </c>
      <c r="AJ570" s="11" t="n">
        <f aca="false">AI570*AF570</f>
        <v>0.0517303915968891</v>
      </c>
      <c r="AK570" s="11" t="s">
        <v>535</v>
      </c>
      <c r="AL570" s="11" t="s">
        <v>537</v>
      </c>
      <c r="AM570" s="11" t="s">
        <v>407</v>
      </c>
      <c r="AN570" s="11" t="s">
        <v>58</v>
      </c>
      <c r="AO570" s="11" t="s">
        <v>59</v>
      </c>
      <c r="AP570" s="11" t="s">
        <v>207</v>
      </c>
      <c r="AQ570" s="11" t="s">
        <v>345</v>
      </c>
    </row>
    <row r="571" customFormat="false" ht="13.8" hidden="false" customHeight="false" outlineLevel="0" collapsed="false">
      <c r="A571" s="11" t="s">
        <v>341</v>
      </c>
      <c r="B571" s="1" t="n">
        <v>52</v>
      </c>
      <c r="C571" s="11" t="s">
        <v>342</v>
      </c>
      <c r="D571" s="11" t="n">
        <v>2013</v>
      </c>
      <c r="E571" s="11" t="s">
        <v>343</v>
      </c>
      <c r="F571" s="11" t="s">
        <v>329</v>
      </c>
      <c r="G571" s="1" t="n">
        <v>9.5</v>
      </c>
      <c r="H571" s="1" t="n">
        <v>1194</v>
      </c>
      <c r="I571" s="11" t="n">
        <f aca="false">(G571+10) / (H571/1000)</f>
        <v>16.3316582914573</v>
      </c>
      <c r="J571" s="11" t="n">
        <v>5.5</v>
      </c>
      <c r="K571" s="11" t="s">
        <v>102</v>
      </c>
      <c r="L571" s="11" t="s">
        <v>89</v>
      </c>
      <c r="M571" s="11" t="s">
        <v>344</v>
      </c>
      <c r="N571" s="11" t="s">
        <v>77</v>
      </c>
      <c r="O571" s="11" t="s">
        <v>77</v>
      </c>
      <c r="P571" s="11" t="s">
        <v>483</v>
      </c>
      <c r="Q571" s="11" t="s">
        <v>78</v>
      </c>
      <c r="R571" s="11" t="n">
        <v>2.7</v>
      </c>
      <c r="S571" s="11" t="str">
        <f aca="false">IF(R571&gt;=2,"&gt; 2","&lt; 2")</f>
        <v>&gt; 2</v>
      </c>
      <c r="T571" s="16" t="n">
        <v>39600</v>
      </c>
      <c r="U571" s="29" t="n">
        <v>2.5</v>
      </c>
      <c r="V571" s="11" t="s">
        <v>106</v>
      </c>
      <c r="W571" s="11" t="n">
        <f aca="false">R571 *U571</f>
        <v>6.75</v>
      </c>
      <c r="X571" s="13" t="n">
        <v>145</v>
      </c>
      <c r="Y571" s="13" t="n">
        <v>43</v>
      </c>
      <c r="Z571" s="13" t="n">
        <f aca="false">Y571*SQRT(AA571)</f>
        <v>74.4781847254617</v>
      </c>
      <c r="AA571" s="11" t="n">
        <v>3</v>
      </c>
      <c r="AB571" s="13" t="n">
        <v>111</v>
      </c>
      <c r="AC571" s="13" t="n">
        <v>29</v>
      </c>
      <c r="AD571" s="13" t="n">
        <f aca="false">AC571*SQRT(AE571)</f>
        <v>50.2294734194974</v>
      </c>
      <c r="AE571" s="11" t="n">
        <v>3</v>
      </c>
      <c r="AF571" s="11" t="n">
        <f aca="false">LN(AB571/X571)</f>
        <v>-0.26720354110824</v>
      </c>
      <c r="AG571" s="11" t="n">
        <f aca="false">((AD571)^2/((AB571)^2 * AE571)) + ((Z571)^2/((X571)^2 * AA571))</f>
        <v>0.156200371725005</v>
      </c>
      <c r="AH571" s="11" t="n">
        <f aca="false">1/AG571</f>
        <v>6.40203342000061</v>
      </c>
      <c r="AI571" s="11" t="n">
        <f aca="false">AH571/36</f>
        <v>0.177834261666684</v>
      </c>
      <c r="AJ571" s="11" t="n">
        <f aca="false">AI571*AF571</f>
        <v>-0.0475179444477073</v>
      </c>
      <c r="AK571" s="11" t="s">
        <v>535</v>
      </c>
      <c r="AL571" s="11" t="s">
        <v>537</v>
      </c>
      <c r="AM571" s="11" t="s">
        <v>407</v>
      </c>
      <c r="AN571" s="11" t="s">
        <v>58</v>
      </c>
      <c r="AO571" s="11" t="s">
        <v>59</v>
      </c>
      <c r="AP571" s="11" t="s">
        <v>207</v>
      </c>
      <c r="AQ571" s="11" t="s">
        <v>345</v>
      </c>
    </row>
    <row r="572" customFormat="false" ht="13.8" hidden="false" customHeight="false" outlineLevel="0" collapsed="false">
      <c r="A572" s="11" t="s">
        <v>341</v>
      </c>
      <c r="B572" s="1" t="n">
        <v>52</v>
      </c>
      <c r="C572" s="11" t="s">
        <v>342</v>
      </c>
      <c r="D572" s="11" t="n">
        <v>2013</v>
      </c>
      <c r="E572" s="11" t="s">
        <v>343</v>
      </c>
      <c r="F572" s="11" t="s">
        <v>346</v>
      </c>
      <c r="G572" s="1" t="n">
        <v>9.5</v>
      </c>
      <c r="H572" s="1" t="n">
        <v>1194</v>
      </c>
      <c r="I572" s="11" t="n">
        <f aca="false">(G572+10) / (H572/1000)</f>
        <v>16.3316582914573</v>
      </c>
      <c r="J572" s="11" t="n">
        <v>5.5</v>
      </c>
      <c r="K572" s="11" t="s">
        <v>102</v>
      </c>
      <c r="L572" s="11" t="s">
        <v>89</v>
      </c>
      <c r="M572" s="11" t="s">
        <v>344</v>
      </c>
      <c r="N572" s="11" t="s">
        <v>77</v>
      </c>
      <c r="O572" s="11" t="s">
        <v>50</v>
      </c>
      <c r="P572" s="11" t="s">
        <v>483</v>
      </c>
      <c r="Q572" s="11" t="s">
        <v>78</v>
      </c>
      <c r="R572" s="11" t="n">
        <v>0.7</v>
      </c>
      <c r="S572" s="11" t="str">
        <f aca="false">IF(R572&gt;=2,"&gt; 2","&lt; 2")</f>
        <v>&lt; 2</v>
      </c>
      <c r="T572" s="16" t="n">
        <v>39600</v>
      </c>
      <c r="U572" s="29" t="n">
        <v>2.5</v>
      </c>
      <c r="V572" s="11" t="s">
        <v>106</v>
      </c>
      <c r="W572" s="11" t="n">
        <f aca="false">R572 *U572</f>
        <v>1.75</v>
      </c>
      <c r="X572" s="13" t="n">
        <v>236</v>
      </c>
      <c r="Y572" s="13" t="n">
        <v>55</v>
      </c>
      <c r="Z572" s="13" t="n">
        <f aca="false">Y572*SQRT(AA572)</f>
        <v>95.2627944162883</v>
      </c>
      <c r="AA572" s="11" t="n">
        <v>3</v>
      </c>
      <c r="AB572" s="13" t="n">
        <v>180</v>
      </c>
      <c r="AC572" s="13" t="n">
        <v>25</v>
      </c>
      <c r="AD572" s="13" t="n">
        <f aca="false">AC572*SQRT(AE572)</f>
        <v>43.3012701892219</v>
      </c>
      <c r="AE572" s="11" t="n">
        <v>3</v>
      </c>
      <c r="AF572" s="11" t="n">
        <f aca="false">LN(AB572/X572)</f>
        <v>-0.2708749541354</v>
      </c>
      <c r="AG572" s="11" t="n">
        <f aca="false">((AD572)^2/((AB572)^2 * AE572)) + ((Z572)^2/((X572)^2 * AA572))</f>
        <v>0.0736028209575083</v>
      </c>
      <c r="AH572" s="11" t="n">
        <f aca="false">1/AG572</f>
        <v>13.5864357777443</v>
      </c>
      <c r="AI572" s="11" t="n">
        <f aca="false">AH572/36</f>
        <v>0.377400993826231</v>
      </c>
      <c r="AJ572" s="11" t="n">
        <f aca="false">AI572*AF572</f>
        <v>-0.102228476893335</v>
      </c>
      <c r="AK572" s="11" t="s">
        <v>535</v>
      </c>
      <c r="AL572" s="11" t="s">
        <v>537</v>
      </c>
      <c r="AM572" s="11" t="s">
        <v>407</v>
      </c>
      <c r="AN572" s="11" t="s">
        <v>58</v>
      </c>
      <c r="AO572" s="11" t="s">
        <v>59</v>
      </c>
      <c r="AP572" s="11" t="s">
        <v>207</v>
      </c>
      <c r="AQ572" s="11" t="s">
        <v>345</v>
      </c>
    </row>
    <row r="573" customFormat="false" ht="13.8" hidden="false" customHeight="false" outlineLevel="0" collapsed="false">
      <c r="A573" s="11" t="s">
        <v>341</v>
      </c>
      <c r="B573" s="1" t="n">
        <v>52</v>
      </c>
      <c r="C573" s="11" t="s">
        <v>342</v>
      </c>
      <c r="D573" s="11" t="n">
        <v>2013</v>
      </c>
      <c r="E573" s="11" t="s">
        <v>343</v>
      </c>
      <c r="F573" s="11" t="s">
        <v>347</v>
      </c>
      <c r="G573" s="1" t="n">
        <v>9.5</v>
      </c>
      <c r="H573" s="1" t="n">
        <v>1194</v>
      </c>
      <c r="I573" s="11" t="n">
        <f aca="false">(G573+10) / (H573/1000)</f>
        <v>16.3316582914573</v>
      </c>
      <c r="J573" s="11" t="n">
        <v>5.5</v>
      </c>
      <c r="K573" s="11" t="s">
        <v>102</v>
      </c>
      <c r="L573" s="11" t="s">
        <v>89</v>
      </c>
      <c r="M573" s="11" t="s">
        <v>344</v>
      </c>
      <c r="N573" s="11" t="s">
        <v>77</v>
      </c>
      <c r="O573" s="11" t="s">
        <v>77</v>
      </c>
      <c r="P573" s="11" t="s">
        <v>483</v>
      </c>
      <c r="Q573" s="11" t="s">
        <v>78</v>
      </c>
      <c r="R573" s="11" t="n">
        <v>0.7</v>
      </c>
      <c r="S573" s="11" t="str">
        <f aca="false">IF(R573&gt;=2,"&gt; 2","&lt; 2")</f>
        <v>&lt; 2</v>
      </c>
      <c r="T573" s="16" t="n">
        <v>39600</v>
      </c>
      <c r="U573" s="29" t="n">
        <v>2.5</v>
      </c>
      <c r="V573" s="11" t="s">
        <v>106</v>
      </c>
      <c r="W573" s="11" t="n">
        <f aca="false">R573 *U573</f>
        <v>1.75</v>
      </c>
      <c r="X573" s="13" t="n">
        <v>350</v>
      </c>
      <c r="Y573" s="13" t="n">
        <v>79</v>
      </c>
      <c r="Z573" s="13" t="n">
        <f aca="false">Y573*SQRT(AA573)</f>
        <v>136.832013797941</v>
      </c>
      <c r="AA573" s="11" t="n">
        <v>3</v>
      </c>
      <c r="AB573" s="13" t="n">
        <v>162</v>
      </c>
      <c r="AC573" s="13" t="n">
        <v>5</v>
      </c>
      <c r="AD573" s="13" t="n">
        <f aca="false">AC573*SQRT(AE573)</f>
        <v>8.66025403784439</v>
      </c>
      <c r="AE573" s="11" t="n">
        <v>3</v>
      </c>
      <c r="AF573" s="11" t="n">
        <f aca="false">LN(AB573/X573)</f>
        <v>-0.770336819251075</v>
      </c>
      <c r="AG573" s="11" t="n">
        <f aca="false">((AD573)^2/((AB573)^2 * AE573)) + ((Z573)^2/((X573)^2 * AA573))</f>
        <v>0.0518995374647344</v>
      </c>
      <c r="AH573" s="11" t="n">
        <f aca="false">1/AG573</f>
        <v>19.2679944533128</v>
      </c>
      <c r="AI573" s="11" t="n">
        <f aca="false">AH573/36</f>
        <v>0.535222068147577</v>
      </c>
      <c r="AJ573" s="11" t="n">
        <f aca="false">AI573*AF573</f>
        <v>-0.412301265569787</v>
      </c>
      <c r="AK573" s="11" t="s">
        <v>535</v>
      </c>
      <c r="AL573" s="11" t="s">
        <v>537</v>
      </c>
      <c r="AM573" s="11" t="s">
        <v>407</v>
      </c>
      <c r="AN573" s="11" t="s">
        <v>58</v>
      </c>
      <c r="AO573" s="11" t="s">
        <v>59</v>
      </c>
      <c r="AP573" s="11" t="s">
        <v>207</v>
      </c>
      <c r="AQ573" s="11" t="s">
        <v>345</v>
      </c>
    </row>
    <row r="574" customFormat="false" ht="13.8" hidden="false" customHeight="false" outlineLevel="0" collapsed="false">
      <c r="A574" s="11" t="s">
        <v>341</v>
      </c>
      <c r="B574" s="1" t="n">
        <v>52</v>
      </c>
      <c r="C574" s="11" t="s">
        <v>342</v>
      </c>
      <c r="D574" s="11" t="n">
        <v>2013</v>
      </c>
      <c r="E574" s="11" t="s">
        <v>343</v>
      </c>
      <c r="F574" s="11" t="s">
        <v>348</v>
      </c>
      <c r="G574" s="1" t="n">
        <v>9.5</v>
      </c>
      <c r="H574" s="1" t="n">
        <v>1194</v>
      </c>
      <c r="I574" s="11" t="n">
        <f aca="false">(G574+10) / (H574/1000)</f>
        <v>16.3316582914573</v>
      </c>
      <c r="J574" s="11" t="n">
        <v>5.5</v>
      </c>
      <c r="K574" s="11" t="s">
        <v>102</v>
      </c>
      <c r="L574" s="11" t="s">
        <v>89</v>
      </c>
      <c r="M574" s="11" t="s">
        <v>344</v>
      </c>
      <c r="N574" s="11" t="s">
        <v>77</v>
      </c>
      <c r="O574" s="11" t="s">
        <v>50</v>
      </c>
      <c r="P574" s="11" t="s">
        <v>483</v>
      </c>
      <c r="Q574" s="11" t="s">
        <v>78</v>
      </c>
      <c r="R574" s="11" t="n">
        <v>2.05</v>
      </c>
      <c r="S574" s="11" t="str">
        <f aca="false">IF(R574&gt;=2,"&gt; 2","&lt; 2")</f>
        <v>&gt; 2</v>
      </c>
      <c r="T574" s="16" t="n">
        <v>39600</v>
      </c>
      <c r="U574" s="29" t="n">
        <v>2.5</v>
      </c>
      <c r="V574" s="11" t="s">
        <v>106</v>
      </c>
      <c r="W574" s="11" t="n">
        <f aca="false">R574 *U574</f>
        <v>5.125</v>
      </c>
      <c r="X574" s="13" t="n">
        <v>236</v>
      </c>
      <c r="Y574" s="13" t="n">
        <v>55</v>
      </c>
      <c r="Z574" s="13" t="n">
        <f aca="false">Y574*SQRT(AA574)</f>
        <v>95.2627944162883</v>
      </c>
      <c r="AA574" s="11" t="n">
        <v>3</v>
      </c>
      <c r="AB574" s="13" t="n">
        <v>229</v>
      </c>
      <c r="AC574" s="13" t="n">
        <v>45</v>
      </c>
      <c r="AD574" s="13" t="n">
        <f aca="false">AC574*SQRT(AE574)</f>
        <v>77.9422863405995</v>
      </c>
      <c r="AE574" s="11" t="n">
        <v>3</v>
      </c>
      <c r="AF574" s="11" t="n">
        <f aca="false">LN(AB574/X574)</f>
        <v>-0.0301098014713705</v>
      </c>
      <c r="AG574" s="11" t="n">
        <f aca="false">((AD574)^2/((AB574)^2 * AE574)) + ((Z574)^2/((X574)^2 * AA574))</f>
        <v>0.0929275217794314</v>
      </c>
      <c r="AH574" s="11" t="n">
        <f aca="false">1/AG574</f>
        <v>10.7610746617515</v>
      </c>
      <c r="AI574" s="11" t="n">
        <f aca="false">AH574/36</f>
        <v>0.298918740604208</v>
      </c>
      <c r="AJ574" s="11" t="n">
        <f aca="false">AI574*AF574</f>
        <v>-0.0090003839356648</v>
      </c>
      <c r="AK574" s="11" t="s">
        <v>535</v>
      </c>
      <c r="AL574" s="11" t="s">
        <v>537</v>
      </c>
      <c r="AM574" s="11" t="s">
        <v>407</v>
      </c>
      <c r="AN574" s="11" t="s">
        <v>58</v>
      </c>
      <c r="AO574" s="11" t="s">
        <v>59</v>
      </c>
      <c r="AP574" s="11" t="s">
        <v>207</v>
      </c>
      <c r="AQ574" s="11" t="s">
        <v>345</v>
      </c>
    </row>
    <row r="575" customFormat="false" ht="13.8" hidden="false" customHeight="false" outlineLevel="0" collapsed="false">
      <c r="A575" s="11" t="s">
        <v>341</v>
      </c>
      <c r="B575" s="1" t="n">
        <v>52</v>
      </c>
      <c r="C575" s="11" t="s">
        <v>342</v>
      </c>
      <c r="D575" s="11" t="n">
        <v>2013</v>
      </c>
      <c r="E575" s="11" t="s">
        <v>343</v>
      </c>
      <c r="F575" s="11" t="s">
        <v>349</v>
      </c>
      <c r="G575" s="1" t="n">
        <v>9.5</v>
      </c>
      <c r="H575" s="1" t="n">
        <v>1194</v>
      </c>
      <c r="I575" s="11" t="n">
        <f aca="false">(G575+10) / (H575/1000)</f>
        <v>16.3316582914573</v>
      </c>
      <c r="J575" s="11" t="n">
        <v>5.5</v>
      </c>
      <c r="K575" s="11" t="s">
        <v>102</v>
      </c>
      <c r="L575" s="11" t="s">
        <v>89</v>
      </c>
      <c r="M575" s="11" t="s">
        <v>344</v>
      </c>
      <c r="N575" s="11" t="s">
        <v>77</v>
      </c>
      <c r="O575" s="11" t="s">
        <v>77</v>
      </c>
      <c r="P575" s="11" t="s">
        <v>483</v>
      </c>
      <c r="Q575" s="11" t="s">
        <v>78</v>
      </c>
      <c r="R575" s="11" t="n">
        <v>2.05</v>
      </c>
      <c r="S575" s="11" t="str">
        <f aca="false">IF(R575&gt;=2,"&gt; 2","&lt; 2")</f>
        <v>&gt; 2</v>
      </c>
      <c r="T575" s="16" t="n">
        <v>39600</v>
      </c>
      <c r="U575" s="29" t="n">
        <v>2.5</v>
      </c>
      <c r="V575" s="11" t="s">
        <v>106</v>
      </c>
      <c r="W575" s="11" t="n">
        <f aca="false">R575 *U575</f>
        <v>5.125</v>
      </c>
      <c r="X575" s="13" t="n">
        <v>350</v>
      </c>
      <c r="Y575" s="13" t="n">
        <v>79</v>
      </c>
      <c r="Z575" s="13" t="n">
        <f aca="false">Y575*SQRT(AA575)</f>
        <v>136.832013797941</v>
      </c>
      <c r="AA575" s="11" t="n">
        <v>3</v>
      </c>
      <c r="AB575" s="13" t="n">
        <v>189</v>
      </c>
      <c r="AC575" s="13" t="n">
        <v>58</v>
      </c>
      <c r="AD575" s="13" t="n">
        <f aca="false">AC575*SQRT(AE575)</f>
        <v>100.458946838995</v>
      </c>
      <c r="AE575" s="11" t="n">
        <v>3</v>
      </c>
      <c r="AF575" s="11" t="n">
        <f aca="false">LN(AB575/X575)</f>
        <v>-0.616186139423817</v>
      </c>
      <c r="AG575" s="11" t="n">
        <f aca="false">((AD575)^2/((AB575)^2 * AE575)) + ((Z575)^2/((X575)^2 * AA575))</f>
        <v>0.145121234008006</v>
      </c>
      <c r="AH575" s="11" t="n">
        <f aca="false">1/AG575</f>
        <v>6.89079035770074</v>
      </c>
      <c r="AI575" s="11" t="n">
        <f aca="false">AH575/36</f>
        <v>0.191410843269465</v>
      </c>
      <c r="AJ575" s="11" t="n">
        <f aca="false">AI575*AF575</f>
        <v>-0.117944708558069</v>
      </c>
      <c r="AK575" s="11" t="s">
        <v>535</v>
      </c>
      <c r="AL575" s="11" t="s">
        <v>537</v>
      </c>
      <c r="AM575" s="11" t="s">
        <v>407</v>
      </c>
      <c r="AN575" s="11" t="s">
        <v>58</v>
      </c>
      <c r="AO575" s="11" t="s">
        <v>59</v>
      </c>
      <c r="AP575" s="11" t="s">
        <v>207</v>
      </c>
      <c r="AQ575" s="11" t="s">
        <v>345</v>
      </c>
    </row>
    <row r="576" customFormat="false" ht="13.8" hidden="false" customHeight="false" outlineLevel="0" collapsed="false">
      <c r="A576" s="11" t="s">
        <v>341</v>
      </c>
      <c r="B576" s="1" t="n">
        <v>52</v>
      </c>
      <c r="C576" s="11" t="s">
        <v>342</v>
      </c>
      <c r="D576" s="11" t="n">
        <v>2013</v>
      </c>
      <c r="E576" s="11" t="s">
        <v>343</v>
      </c>
      <c r="F576" s="11" t="s">
        <v>350</v>
      </c>
      <c r="G576" s="1" t="n">
        <v>9.5</v>
      </c>
      <c r="H576" s="1" t="n">
        <v>1194</v>
      </c>
      <c r="I576" s="11" t="n">
        <f aca="false">(G576+10) / (H576/1000)</f>
        <v>16.3316582914573</v>
      </c>
      <c r="J576" s="11" t="n">
        <v>5.5</v>
      </c>
      <c r="K576" s="11" t="s">
        <v>102</v>
      </c>
      <c r="L576" s="11" t="s">
        <v>89</v>
      </c>
      <c r="M576" s="11" t="s">
        <v>344</v>
      </c>
      <c r="N576" s="11" t="s">
        <v>77</v>
      </c>
      <c r="O576" s="11" t="s">
        <v>50</v>
      </c>
      <c r="P576" s="11" t="s">
        <v>483</v>
      </c>
      <c r="Q576" s="11" t="s">
        <v>78</v>
      </c>
      <c r="R576" s="11" t="n">
        <v>2.7</v>
      </c>
      <c r="S576" s="11" t="str">
        <f aca="false">IF(R576&gt;=2,"&gt; 2","&lt; 2")</f>
        <v>&gt; 2</v>
      </c>
      <c r="T576" s="16" t="n">
        <v>39600</v>
      </c>
      <c r="U576" s="29" t="n">
        <v>2.5</v>
      </c>
      <c r="V576" s="11" t="s">
        <v>106</v>
      </c>
      <c r="W576" s="11" t="n">
        <f aca="false">R576 *U576</f>
        <v>6.75</v>
      </c>
      <c r="X576" s="13" t="n">
        <v>236</v>
      </c>
      <c r="Y576" s="13" t="n">
        <v>55</v>
      </c>
      <c r="Z576" s="13" t="n">
        <f aca="false">Y576*SQRT(AA576)</f>
        <v>95.2627944162883</v>
      </c>
      <c r="AA576" s="11" t="n">
        <v>3</v>
      </c>
      <c r="AB576" s="13" t="n">
        <v>146</v>
      </c>
      <c r="AC576" s="13" t="n">
        <v>20</v>
      </c>
      <c r="AD576" s="13" t="n">
        <f aca="false">AC576*SQRT(AE576)</f>
        <v>34.6410161513775</v>
      </c>
      <c r="AE576" s="11" t="n">
        <v>3</v>
      </c>
      <c r="AF576" s="11" t="n">
        <f aca="false">LN(AB576/X576)</f>
        <v>-0.480225183317274</v>
      </c>
      <c r="AG576" s="11" t="n">
        <f aca="false">((AD576)^2/((AB576)^2 * AE576)) + ((Z576)^2/((X576)^2 * AA576))</f>
        <v>0.0730779442637131</v>
      </c>
      <c r="AH576" s="11" t="n">
        <f aca="false">1/AG576</f>
        <v>13.6840193039824</v>
      </c>
      <c r="AI576" s="11" t="n">
        <f aca="false">AH576/36</f>
        <v>0.380111647332844</v>
      </c>
      <c r="AJ576" s="11" t="n">
        <f aca="false">AI576*AF576</f>
        <v>-0.182539185521446</v>
      </c>
      <c r="AK576" s="11" t="s">
        <v>535</v>
      </c>
      <c r="AL576" s="11" t="s">
        <v>537</v>
      </c>
      <c r="AM576" s="11" t="s">
        <v>407</v>
      </c>
      <c r="AN576" s="11" t="s">
        <v>58</v>
      </c>
      <c r="AO576" s="11" t="s">
        <v>59</v>
      </c>
      <c r="AP576" s="11" t="s">
        <v>207</v>
      </c>
      <c r="AQ576" s="11" t="s">
        <v>345</v>
      </c>
    </row>
    <row r="577" customFormat="false" ht="13.8" hidden="false" customHeight="false" outlineLevel="0" collapsed="false">
      <c r="A577" s="11" t="s">
        <v>341</v>
      </c>
      <c r="B577" s="1" t="n">
        <v>52</v>
      </c>
      <c r="C577" s="11" t="s">
        <v>342</v>
      </c>
      <c r="D577" s="11" t="n">
        <v>2013</v>
      </c>
      <c r="E577" s="11" t="s">
        <v>343</v>
      </c>
      <c r="F577" s="11" t="s">
        <v>351</v>
      </c>
      <c r="G577" s="1" t="n">
        <v>9.5</v>
      </c>
      <c r="H577" s="1" t="n">
        <v>1194</v>
      </c>
      <c r="I577" s="11" t="n">
        <f aca="false">(G577+10) / (H577/1000)</f>
        <v>16.3316582914573</v>
      </c>
      <c r="J577" s="11" t="n">
        <v>5.5</v>
      </c>
      <c r="K577" s="11" t="s">
        <v>102</v>
      </c>
      <c r="L577" s="11" t="s">
        <v>89</v>
      </c>
      <c r="M577" s="11" t="s">
        <v>344</v>
      </c>
      <c r="N577" s="11" t="s">
        <v>77</v>
      </c>
      <c r="O577" s="11" t="s">
        <v>77</v>
      </c>
      <c r="P577" s="11" t="s">
        <v>483</v>
      </c>
      <c r="Q577" s="11" t="s">
        <v>78</v>
      </c>
      <c r="R577" s="11" t="n">
        <v>2.7</v>
      </c>
      <c r="S577" s="11" t="str">
        <f aca="false">IF(R577&gt;=2,"&gt; 2","&lt; 2")</f>
        <v>&gt; 2</v>
      </c>
      <c r="T577" s="16" t="n">
        <v>39600</v>
      </c>
      <c r="U577" s="29" t="n">
        <v>2.5</v>
      </c>
      <c r="V577" s="11" t="s">
        <v>106</v>
      </c>
      <c r="W577" s="11" t="n">
        <f aca="false">R577 *U577</f>
        <v>6.75</v>
      </c>
      <c r="X577" s="13" t="n">
        <v>350</v>
      </c>
      <c r="Y577" s="13" t="n">
        <v>79</v>
      </c>
      <c r="Z577" s="13" t="n">
        <f aca="false">Y577*SQRT(AA577)</f>
        <v>136.832013797941</v>
      </c>
      <c r="AA577" s="11" t="n">
        <v>3</v>
      </c>
      <c r="AB577" s="13" t="n">
        <v>182</v>
      </c>
      <c r="AC577" s="13" t="n">
        <v>60</v>
      </c>
      <c r="AD577" s="13" t="n">
        <f aca="false">AC577*SQRT(AE577)</f>
        <v>103.923048454133</v>
      </c>
      <c r="AE577" s="11" t="n">
        <v>3</v>
      </c>
      <c r="AF577" s="11" t="n">
        <f aca="false">LN(AB577/X577)</f>
        <v>-0.653926467406664</v>
      </c>
      <c r="AG577" s="11" t="n">
        <f aca="false">((AD577)^2/((AB577)^2 * AE577)) + ((Z577)^2/((X577)^2 * AA577))</f>
        <v>0.159629465040454</v>
      </c>
      <c r="AH577" s="11" t="n">
        <f aca="false">1/AG577</f>
        <v>6.26450761923293</v>
      </c>
      <c r="AI577" s="11" t="n">
        <f aca="false">AH577/36</f>
        <v>0.174014100534248</v>
      </c>
      <c r="AJ577" s="11" t="n">
        <f aca="false">AI577*AF577</f>
        <v>-0.113792426041309</v>
      </c>
      <c r="AK577" s="11" t="s">
        <v>535</v>
      </c>
      <c r="AL577" s="11" t="s">
        <v>537</v>
      </c>
      <c r="AM577" s="11" t="s">
        <v>407</v>
      </c>
      <c r="AN577" s="11" t="s">
        <v>58</v>
      </c>
      <c r="AO577" s="11" t="s">
        <v>59</v>
      </c>
      <c r="AP577" s="11" t="s">
        <v>207</v>
      </c>
      <c r="AQ577" s="11" t="s">
        <v>345</v>
      </c>
    </row>
    <row r="578" customFormat="false" ht="13.8" hidden="false" customHeight="false" outlineLevel="0" collapsed="false">
      <c r="A578" s="11" t="s">
        <v>341</v>
      </c>
      <c r="B578" s="1" t="n">
        <v>52</v>
      </c>
      <c r="C578" s="11" t="s">
        <v>342</v>
      </c>
      <c r="D578" s="11" t="n">
        <v>2013</v>
      </c>
      <c r="E578" s="11" t="s">
        <v>343</v>
      </c>
      <c r="F578" s="11" t="s">
        <v>324</v>
      </c>
      <c r="G578" s="1" t="n">
        <v>9.5</v>
      </c>
      <c r="H578" s="1" t="n">
        <v>1194</v>
      </c>
      <c r="I578" s="11" t="n">
        <f aca="false">(G578+10) / (H578/1000)</f>
        <v>16.3316582914573</v>
      </c>
      <c r="J578" s="11" t="n">
        <v>5.5</v>
      </c>
      <c r="K578" s="11" t="s">
        <v>102</v>
      </c>
      <c r="L578" s="11" t="s">
        <v>89</v>
      </c>
      <c r="M578" s="11" t="s">
        <v>344</v>
      </c>
      <c r="N578" s="11" t="s">
        <v>77</v>
      </c>
      <c r="O578" s="11" t="s">
        <v>77</v>
      </c>
      <c r="P578" s="11" t="s">
        <v>483</v>
      </c>
      <c r="Q578" s="11" t="s">
        <v>78</v>
      </c>
      <c r="R578" s="11" t="n">
        <v>0.7</v>
      </c>
      <c r="S578" s="11" t="str">
        <f aca="false">IF(R578&gt;=2,"&gt; 2","&lt; 2")</f>
        <v>&lt; 2</v>
      </c>
      <c r="T578" s="16" t="n">
        <v>39661</v>
      </c>
      <c r="U578" s="29" t="n">
        <v>2.5</v>
      </c>
      <c r="V578" s="11" t="s">
        <v>106</v>
      </c>
      <c r="W578" s="11" t="n">
        <f aca="false">R578 *U578</f>
        <v>1.75</v>
      </c>
      <c r="X578" s="13" t="n">
        <v>118</v>
      </c>
      <c r="Y578" s="13" t="n">
        <v>1</v>
      </c>
      <c r="Z578" s="13" t="n">
        <f aca="false">Y578*SQRT(AA578)</f>
        <v>1.73205080756888</v>
      </c>
      <c r="AA578" s="11" t="n">
        <v>3</v>
      </c>
      <c r="AB578" s="13" t="n">
        <v>101</v>
      </c>
      <c r="AC578" s="13" t="n">
        <v>17</v>
      </c>
      <c r="AD578" s="13" t="n">
        <f aca="false">AC578*SQRT(AE578)</f>
        <v>29.4448637286709</v>
      </c>
      <c r="AE578" s="11" t="n">
        <v>3</v>
      </c>
      <c r="AF578" s="11" t="n">
        <f aca="false">LN(AB578/X578)</f>
        <v>-0.155564107624405</v>
      </c>
      <c r="AG578" s="11" t="n">
        <f aca="false">((AD578)^2/((AB578)^2 * AE578)) + ((Z578)^2/((X578)^2 * AA578))</f>
        <v>0.0284023742708362</v>
      </c>
      <c r="AH578" s="11" t="n">
        <f aca="false">1/AG578</f>
        <v>35.2083241515062</v>
      </c>
      <c r="AI578" s="11" t="n">
        <f aca="false">AH578/36</f>
        <v>0.978009004208505</v>
      </c>
      <c r="AJ578" s="11" t="n">
        <f aca="false">AI578*AF578</f>
        <v>-0.152143097988329</v>
      </c>
      <c r="AK578" s="11" t="s">
        <v>535</v>
      </c>
      <c r="AL578" s="11" t="s">
        <v>537</v>
      </c>
      <c r="AM578" s="11" t="s">
        <v>407</v>
      </c>
      <c r="AN578" s="11" t="s">
        <v>58</v>
      </c>
      <c r="AO578" s="11" t="s">
        <v>59</v>
      </c>
      <c r="AP578" s="11" t="s">
        <v>207</v>
      </c>
      <c r="AQ578" s="11" t="s">
        <v>345</v>
      </c>
    </row>
    <row r="579" customFormat="false" ht="13.8" hidden="false" customHeight="false" outlineLevel="0" collapsed="false">
      <c r="A579" s="11" t="s">
        <v>341</v>
      </c>
      <c r="B579" s="1" t="n">
        <v>52</v>
      </c>
      <c r="C579" s="11" t="s">
        <v>342</v>
      </c>
      <c r="D579" s="11" t="n">
        <v>2013</v>
      </c>
      <c r="E579" s="11" t="s">
        <v>343</v>
      </c>
      <c r="F579" s="11" t="s">
        <v>328</v>
      </c>
      <c r="G579" s="1" t="n">
        <v>9.5</v>
      </c>
      <c r="H579" s="1" t="n">
        <v>1194</v>
      </c>
      <c r="I579" s="11" t="n">
        <f aca="false">(G579+10) / (H579/1000)</f>
        <v>16.3316582914573</v>
      </c>
      <c r="J579" s="11" t="n">
        <v>5.5</v>
      </c>
      <c r="K579" s="11" t="s">
        <v>102</v>
      </c>
      <c r="L579" s="11" t="s">
        <v>89</v>
      </c>
      <c r="M579" s="11" t="s">
        <v>344</v>
      </c>
      <c r="N579" s="11" t="s">
        <v>77</v>
      </c>
      <c r="O579" s="11" t="s">
        <v>77</v>
      </c>
      <c r="P579" s="11" t="s">
        <v>483</v>
      </c>
      <c r="Q579" s="11" t="s">
        <v>78</v>
      </c>
      <c r="R579" s="11" t="n">
        <v>2.05</v>
      </c>
      <c r="S579" s="11" t="str">
        <f aca="false">IF(R579&gt;=2,"&gt; 2","&lt; 2")</f>
        <v>&gt; 2</v>
      </c>
      <c r="T579" s="16" t="n">
        <v>39661</v>
      </c>
      <c r="U579" s="29" t="n">
        <v>2.5</v>
      </c>
      <c r="V579" s="11" t="s">
        <v>106</v>
      </c>
      <c r="W579" s="11" t="n">
        <f aca="false">R579 *U579</f>
        <v>5.125</v>
      </c>
      <c r="X579" s="13" t="n">
        <v>118</v>
      </c>
      <c r="Y579" s="13" t="n">
        <v>1</v>
      </c>
      <c r="Z579" s="13" t="n">
        <f aca="false">Y579*SQRT(AA579)</f>
        <v>1.73205080756888</v>
      </c>
      <c r="AA579" s="11" t="n">
        <v>3</v>
      </c>
      <c r="AB579" s="13" t="n">
        <v>262</v>
      </c>
      <c r="AC579" s="13" t="n">
        <v>167</v>
      </c>
      <c r="AD579" s="13" t="n">
        <f aca="false">AC579*SQRT(AE579)</f>
        <v>289.252484864002</v>
      </c>
      <c r="AE579" s="11" t="n">
        <v>3</v>
      </c>
      <c r="AF579" s="11" t="n">
        <f aca="false">LN(AB579/X579)</f>
        <v>0.797659879295432</v>
      </c>
      <c r="AG579" s="11" t="n">
        <f aca="false">((AD579)^2/((AB579)^2 * AE579)) + ((Z579)^2/((X579)^2 * AA579))</f>
        <v>0.40635641724258</v>
      </c>
      <c r="AH579" s="11" t="n">
        <f aca="false">1/AG579</f>
        <v>2.46089383006602</v>
      </c>
      <c r="AI579" s="11" t="n">
        <f aca="false">AH579/36</f>
        <v>0.0683581619462784</v>
      </c>
      <c r="AJ579" s="11" t="n">
        <f aca="false">AI579*AF579</f>
        <v>0.054526563206926</v>
      </c>
      <c r="AK579" s="11" t="s">
        <v>535</v>
      </c>
      <c r="AL579" s="11" t="s">
        <v>537</v>
      </c>
      <c r="AM579" s="11" t="s">
        <v>407</v>
      </c>
      <c r="AN579" s="11" t="s">
        <v>58</v>
      </c>
      <c r="AO579" s="11" t="s">
        <v>59</v>
      </c>
      <c r="AP579" s="11" t="s">
        <v>207</v>
      </c>
      <c r="AQ579" s="11" t="s">
        <v>345</v>
      </c>
    </row>
    <row r="580" customFormat="false" ht="13.8" hidden="false" customHeight="false" outlineLevel="0" collapsed="false">
      <c r="A580" s="11" t="s">
        <v>341</v>
      </c>
      <c r="B580" s="1" t="n">
        <v>52</v>
      </c>
      <c r="C580" s="11" t="s">
        <v>342</v>
      </c>
      <c r="D580" s="11" t="n">
        <v>2013</v>
      </c>
      <c r="E580" s="11" t="s">
        <v>343</v>
      </c>
      <c r="F580" s="11" t="s">
        <v>329</v>
      </c>
      <c r="G580" s="1" t="n">
        <v>9.5</v>
      </c>
      <c r="H580" s="1" t="n">
        <v>1194</v>
      </c>
      <c r="I580" s="11" t="n">
        <f aca="false">(G580+10) / (H580/1000)</f>
        <v>16.3316582914573</v>
      </c>
      <c r="J580" s="11" t="n">
        <v>5.5</v>
      </c>
      <c r="K580" s="11" t="s">
        <v>102</v>
      </c>
      <c r="L580" s="11" t="s">
        <v>89</v>
      </c>
      <c r="M580" s="11" t="s">
        <v>344</v>
      </c>
      <c r="N580" s="11" t="s">
        <v>77</v>
      </c>
      <c r="O580" s="11" t="s">
        <v>77</v>
      </c>
      <c r="P580" s="11" t="s">
        <v>483</v>
      </c>
      <c r="Q580" s="11" t="s">
        <v>78</v>
      </c>
      <c r="R580" s="11" t="n">
        <v>2.7</v>
      </c>
      <c r="S580" s="11" t="str">
        <f aca="false">IF(R580&gt;=2,"&gt; 2","&lt; 2")</f>
        <v>&gt; 2</v>
      </c>
      <c r="T580" s="16" t="n">
        <v>39661</v>
      </c>
      <c r="U580" s="29" t="n">
        <v>2.5</v>
      </c>
      <c r="V580" s="11" t="s">
        <v>106</v>
      </c>
      <c r="W580" s="11" t="n">
        <f aca="false">R580 *U580</f>
        <v>6.75</v>
      </c>
      <c r="X580" s="13" t="n">
        <v>118</v>
      </c>
      <c r="Y580" s="13" t="n">
        <v>1</v>
      </c>
      <c r="Z580" s="13" t="n">
        <f aca="false">Y580*SQRT(AA580)</f>
        <v>1.73205080756888</v>
      </c>
      <c r="AA580" s="11" t="n">
        <v>3</v>
      </c>
      <c r="AB580" s="13" t="n">
        <v>686</v>
      </c>
      <c r="AC580" s="13" t="n">
        <v>567</v>
      </c>
      <c r="AD580" s="13" t="n">
        <f aca="false">AC580*SQRT(AE580)</f>
        <v>982.072807891553</v>
      </c>
      <c r="AE580" s="11" t="n">
        <v>3</v>
      </c>
      <c r="AF580" s="11" t="n">
        <f aca="false">LN(AB580/X580)</f>
        <v>1.76019300326022</v>
      </c>
      <c r="AG580" s="11" t="n">
        <f aca="false">((AD580)^2/((AB580)^2 * AE580)) + ((Z580)^2/((X580)^2 * AA580))</f>
        <v>0.683224671420902</v>
      </c>
      <c r="AH580" s="11" t="n">
        <f aca="false">1/AG580</f>
        <v>1.46364737959521</v>
      </c>
      <c r="AI580" s="11" t="n">
        <f aca="false">AH580/36</f>
        <v>0.0406568716554224</v>
      </c>
      <c r="AJ580" s="11" t="n">
        <f aca="false">AI580*AF580</f>
        <v>0.0715639410223233</v>
      </c>
      <c r="AK580" s="11" t="s">
        <v>535</v>
      </c>
      <c r="AL580" s="11" t="s">
        <v>537</v>
      </c>
      <c r="AM580" s="11" t="s">
        <v>407</v>
      </c>
      <c r="AN580" s="11" t="s">
        <v>58</v>
      </c>
      <c r="AO580" s="11" t="s">
        <v>59</v>
      </c>
      <c r="AP580" s="11" t="s">
        <v>207</v>
      </c>
      <c r="AQ580" s="11" t="s">
        <v>345</v>
      </c>
    </row>
    <row r="581" customFormat="false" ht="13.8" hidden="false" customHeight="false" outlineLevel="0" collapsed="false">
      <c r="A581" s="11" t="s">
        <v>341</v>
      </c>
      <c r="B581" s="1" t="n">
        <v>52</v>
      </c>
      <c r="C581" s="11" t="s">
        <v>342</v>
      </c>
      <c r="D581" s="11" t="n">
        <v>2013</v>
      </c>
      <c r="E581" s="11" t="s">
        <v>343</v>
      </c>
      <c r="F581" s="11" t="s">
        <v>346</v>
      </c>
      <c r="G581" s="1" t="n">
        <v>9.5</v>
      </c>
      <c r="H581" s="1" t="n">
        <v>1194</v>
      </c>
      <c r="I581" s="11" t="n">
        <f aca="false">(G581+10) / (H581/1000)</f>
        <v>16.3316582914573</v>
      </c>
      <c r="J581" s="11" t="n">
        <v>5.5</v>
      </c>
      <c r="K581" s="11" t="s">
        <v>102</v>
      </c>
      <c r="L581" s="11" t="s">
        <v>89</v>
      </c>
      <c r="M581" s="11" t="s">
        <v>344</v>
      </c>
      <c r="N581" s="11" t="s">
        <v>77</v>
      </c>
      <c r="O581" s="11" t="s">
        <v>50</v>
      </c>
      <c r="P581" s="11" t="s">
        <v>483</v>
      </c>
      <c r="Q581" s="11" t="s">
        <v>78</v>
      </c>
      <c r="R581" s="11" t="n">
        <v>0.7</v>
      </c>
      <c r="S581" s="11" t="str">
        <f aca="false">IF(R581&gt;=2,"&gt; 2","&lt; 2")</f>
        <v>&lt; 2</v>
      </c>
      <c r="T581" s="16" t="n">
        <v>39661</v>
      </c>
      <c r="U581" s="29" t="n">
        <v>2.5</v>
      </c>
      <c r="V581" s="11" t="s">
        <v>106</v>
      </c>
      <c r="W581" s="11" t="n">
        <f aca="false">R581 *U581</f>
        <v>1.75</v>
      </c>
      <c r="X581" s="13" t="n">
        <v>187</v>
      </c>
      <c r="Y581" s="13" t="n">
        <v>33</v>
      </c>
      <c r="Z581" s="13" t="n">
        <f aca="false">Y581*SQRT(AA581)</f>
        <v>57.1576766497729</v>
      </c>
      <c r="AA581" s="11" t="n">
        <v>3</v>
      </c>
      <c r="AB581" s="13" t="n">
        <v>335</v>
      </c>
      <c r="AC581" s="13" t="n">
        <v>103</v>
      </c>
      <c r="AD581" s="13" t="n">
        <f aca="false">AC581*SQRT(AE581)</f>
        <v>178.401233179594</v>
      </c>
      <c r="AE581" s="11" t="n">
        <v>3</v>
      </c>
      <c r="AF581" s="11" t="n">
        <f aca="false">LN(AB581/X581)</f>
        <v>0.58302191497048</v>
      </c>
      <c r="AG581" s="11" t="n">
        <f aca="false">((AD581)^2/((AB581)^2 * AE581)) + ((Z581)^2/((X581)^2 * AA581))</f>
        <v>0.125675172143209</v>
      </c>
      <c r="AH581" s="11" t="n">
        <f aca="false">1/AG581</f>
        <v>7.95702112793196</v>
      </c>
      <c r="AI581" s="11" t="n">
        <f aca="false">AH581/36</f>
        <v>0.221028364664777</v>
      </c>
      <c r="AJ581" s="11" t="n">
        <f aca="false">AI581*AF581</f>
        <v>0.128864380429652</v>
      </c>
      <c r="AK581" s="11" t="s">
        <v>535</v>
      </c>
      <c r="AL581" s="11" t="s">
        <v>537</v>
      </c>
      <c r="AM581" s="11" t="s">
        <v>407</v>
      </c>
      <c r="AN581" s="11" t="s">
        <v>58</v>
      </c>
      <c r="AO581" s="11" t="s">
        <v>59</v>
      </c>
      <c r="AP581" s="11" t="s">
        <v>207</v>
      </c>
      <c r="AQ581" s="11" t="s">
        <v>345</v>
      </c>
    </row>
    <row r="582" customFormat="false" ht="13.8" hidden="false" customHeight="false" outlineLevel="0" collapsed="false">
      <c r="A582" s="11" t="s">
        <v>341</v>
      </c>
      <c r="B582" s="1" t="n">
        <v>52</v>
      </c>
      <c r="C582" s="11" t="s">
        <v>342</v>
      </c>
      <c r="D582" s="11" t="n">
        <v>2013</v>
      </c>
      <c r="E582" s="11" t="s">
        <v>343</v>
      </c>
      <c r="F582" s="11" t="s">
        <v>347</v>
      </c>
      <c r="G582" s="1" t="n">
        <v>9.5</v>
      </c>
      <c r="H582" s="1" t="n">
        <v>1194</v>
      </c>
      <c r="I582" s="11" t="n">
        <f aca="false">(G582+10) / (H582/1000)</f>
        <v>16.3316582914573</v>
      </c>
      <c r="J582" s="11" t="n">
        <v>5.5</v>
      </c>
      <c r="K582" s="11" t="s">
        <v>102</v>
      </c>
      <c r="L582" s="11" t="s">
        <v>89</v>
      </c>
      <c r="M582" s="11" t="s">
        <v>344</v>
      </c>
      <c r="N582" s="11" t="s">
        <v>77</v>
      </c>
      <c r="O582" s="11" t="s">
        <v>77</v>
      </c>
      <c r="P582" s="11" t="s">
        <v>483</v>
      </c>
      <c r="Q582" s="11" t="s">
        <v>78</v>
      </c>
      <c r="R582" s="11" t="n">
        <v>0.7</v>
      </c>
      <c r="S582" s="11" t="str">
        <f aca="false">IF(R582&gt;=2,"&gt; 2","&lt; 2")</f>
        <v>&lt; 2</v>
      </c>
      <c r="T582" s="16" t="n">
        <v>39661</v>
      </c>
      <c r="U582" s="29" t="n">
        <v>2.5</v>
      </c>
      <c r="V582" s="11" t="s">
        <v>106</v>
      </c>
      <c r="W582" s="11" t="n">
        <f aca="false">R582 *U582</f>
        <v>1.75</v>
      </c>
      <c r="X582" s="13" t="n">
        <v>301</v>
      </c>
      <c r="Y582" s="13" t="n">
        <v>119</v>
      </c>
      <c r="Z582" s="13" t="n">
        <f aca="false">Y582*SQRT(AA582)</f>
        <v>206.114046100696</v>
      </c>
      <c r="AA582" s="11" t="n">
        <v>3</v>
      </c>
      <c r="AB582" s="13" t="n">
        <v>181</v>
      </c>
      <c r="AC582" s="13" t="n">
        <v>0</v>
      </c>
      <c r="AD582" s="13" t="n">
        <f aca="false">AC582*SQRT(AE582)</f>
        <v>0</v>
      </c>
      <c r="AE582" s="11" t="n">
        <v>1</v>
      </c>
      <c r="AF582" s="11" t="n">
        <f aca="false">LN(AB582/X582)</f>
        <v>-0.50861323348305</v>
      </c>
      <c r="AG582" s="11" t="n">
        <f aca="false">((AD582)^2/((AB582)^2 * AE582)) + ((Z582)^2/((X582)^2 * AA582))</f>
        <v>0.156300703082747</v>
      </c>
      <c r="AH582" s="11" t="n">
        <f aca="false">1/AG582</f>
        <v>6.39792387543254</v>
      </c>
      <c r="AI582" s="11" t="n">
        <f aca="false">AH582/36</f>
        <v>0.177720107650904</v>
      </c>
      <c r="AJ582" s="11" t="n">
        <f aca="false">AI582*AF582</f>
        <v>-0.090390798607282</v>
      </c>
      <c r="AK582" s="11" t="s">
        <v>535</v>
      </c>
      <c r="AL582" s="11" t="s">
        <v>537</v>
      </c>
      <c r="AM582" s="11" t="s">
        <v>407</v>
      </c>
      <c r="AN582" s="11" t="s">
        <v>58</v>
      </c>
      <c r="AO582" s="11" t="s">
        <v>59</v>
      </c>
      <c r="AP582" s="11" t="s">
        <v>207</v>
      </c>
      <c r="AQ582" s="11" t="s">
        <v>345</v>
      </c>
    </row>
    <row r="583" customFormat="false" ht="13.8" hidden="false" customHeight="false" outlineLevel="0" collapsed="false">
      <c r="A583" s="11" t="s">
        <v>341</v>
      </c>
      <c r="B583" s="1" t="n">
        <v>52</v>
      </c>
      <c r="C583" s="11" t="s">
        <v>342</v>
      </c>
      <c r="D583" s="11" t="n">
        <v>2013</v>
      </c>
      <c r="E583" s="11" t="s">
        <v>343</v>
      </c>
      <c r="F583" s="11" t="s">
        <v>348</v>
      </c>
      <c r="G583" s="1" t="n">
        <v>9.5</v>
      </c>
      <c r="H583" s="1" t="n">
        <v>1194</v>
      </c>
      <c r="I583" s="11" t="n">
        <f aca="false">(G583+10) / (H583/1000)</f>
        <v>16.3316582914573</v>
      </c>
      <c r="J583" s="11" t="n">
        <v>5.5</v>
      </c>
      <c r="K583" s="11" t="s">
        <v>102</v>
      </c>
      <c r="L583" s="11" t="s">
        <v>89</v>
      </c>
      <c r="M583" s="11" t="s">
        <v>344</v>
      </c>
      <c r="N583" s="11" t="s">
        <v>77</v>
      </c>
      <c r="O583" s="11" t="s">
        <v>50</v>
      </c>
      <c r="P583" s="11" t="s">
        <v>483</v>
      </c>
      <c r="Q583" s="11" t="s">
        <v>78</v>
      </c>
      <c r="R583" s="11" t="n">
        <v>2.05</v>
      </c>
      <c r="S583" s="11" t="str">
        <f aca="false">IF(R583&gt;=2,"&gt; 2","&lt; 2")</f>
        <v>&gt; 2</v>
      </c>
      <c r="T583" s="16" t="n">
        <v>39661</v>
      </c>
      <c r="U583" s="29" t="n">
        <v>2.5</v>
      </c>
      <c r="V583" s="11" t="s">
        <v>106</v>
      </c>
      <c r="W583" s="11" t="n">
        <f aca="false">R583 *U583</f>
        <v>5.125</v>
      </c>
      <c r="X583" s="13" t="n">
        <v>187</v>
      </c>
      <c r="Y583" s="13" t="n">
        <v>33</v>
      </c>
      <c r="Z583" s="13" t="n">
        <f aca="false">Y583*SQRT(AA583)</f>
        <v>57.1576766497729</v>
      </c>
      <c r="AA583" s="11" t="n">
        <v>3</v>
      </c>
      <c r="AB583" s="13" t="n">
        <v>248</v>
      </c>
      <c r="AC583" s="13" t="n">
        <v>100</v>
      </c>
      <c r="AD583" s="13" t="n">
        <f aca="false">AC583*SQRT(AE583)</f>
        <v>173.205080756888</v>
      </c>
      <c r="AE583" s="11" t="n">
        <v>3</v>
      </c>
      <c r="AF583" s="11" t="n">
        <f aca="false">LN(AB583/X583)</f>
        <v>0.282320129310395</v>
      </c>
      <c r="AG583" s="11" t="n">
        <f aca="false">((AD583)^2/((AB583)^2 * AE583)) + ((Z583)^2/((X583)^2 * AA583))</f>
        <v>0.193732919500664</v>
      </c>
      <c r="AH583" s="11" t="n">
        <f aca="false">1/AG583</f>
        <v>5.16174536871403</v>
      </c>
      <c r="AI583" s="11" t="n">
        <f aca="false">AH583/36</f>
        <v>0.143381815797612</v>
      </c>
      <c r="AJ583" s="11" t="n">
        <f aca="false">AI583*AF583</f>
        <v>0.0404795727767411</v>
      </c>
      <c r="AK583" s="11" t="s">
        <v>535</v>
      </c>
      <c r="AL583" s="11" t="s">
        <v>537</v>
      </c>
      <c r="AM583" s="11" t="s">
        <v>407</v>
      </c>
      <c r="AN583" s="11" t="s">
        <v>58</v>
      </c>
      <c r="AO583" s="11" t="s">
        <v>59</v>
      </c>
      <c r="AP583" s="11" t="s">
        <v>207</v>
      </c>
      <c r="AQ583" s="11" t="s">
        <v>345</v>
      </c>
    </row>
    <row r="584" customFormat="false" ht="13.8" hidden="false" customHeight="false" outlineLevel="0" collapsed="false">
      <c r="A584" s="11" t="s">
        <v>341</v>
      </c>
      <c r="B584" s="1" t="n">
        <v>52</v>
      </c>
      <c r="C584" s="11" t="s">
        <v>342</v>
      </c>
      <c r="D584" s="11" t="n">
        <v>2013</v>
      </c>
      <c r="E584" s="11" t="s">
        <v>343</v>
      </c>
      <c r="F584" s="11" t="s">
        <v>349</v>
      </c>
      <c r="G584" s="1" t="n">
        <v>9.5</v>
      </c>
      <c r="H584" s="1" t="n">
        <v>1194</v>
      </c>
      <c r="I584" s="11" t="n">
        <f aca="false">(G584+10) / (H584/1000)</f>
        <v>16.3316582914573</v>
      </c>
      <c r="J584" s="11" t="n">
        <v>5.5</v>
      </c>
      <c r="K584" s="11" t="s">
        <v>102</v>
      </c>
      <c r="L584" s="11" t="s">
        <v>89</v>
      </c>
      <c r="M584" s="11" t="s">
        <v>344</v>
      </c>
      <c r="N584" s="11" t="s">
        <v>77</v>
      </c>
      <c r="O584" s="11" t="s">
        <v>77</v>
      </c>
      <c r="P584" s="11" t="s">
        <v>483</v>
      </c>
      <c r="Q584" s="11" t="s">
        <v>78</v>
      </c>
      <c r="R584" s="11" t="n">
        <v>2.05</v>
      </c>
      <c r="S584" s="11" t="str">
        <f aca="false">IF(R584&gt;=2,"&gt; 2","&lt; 2")</f>
        <v>&gt; 2</v>
      </c>
      <c r="T584" s="16" t="n">
        <v>39661</v>
      </c>
      <c r="U584" s="29" t="n">
        <v>2.5</v>
      </c>
      <c r="V584" s="11" t="s">
        <v>106</v>
      </c>
      <c r="W584" s="11" t="n">
        <f aca="false">R584 *U584</f>
        <v>5.125</v>
      </c>
      <c r="X584" s="13" t="n">
        <v>301</v>
      </c>
      <c r="Y584" s="13" t="n">
        <v>119</v>
      </c>
      <c r="Z584" s="13" t="n">
        <f aca="false">Y584*SQRT(AA584)</f>
        <v>206.114046100696</v>
      </c>
      <c r="AA584" s="11" t="n">
        <v>3</v>
      </c>
      <c r="AB584" s="13" t="n">
        <v>158</v>
      </c>
      <c r="AC584" s="13" t="n">
        <v>65</v>
      </c>
      <c r="AD584" s="13" t="n">
        <f aca="false">AC584*SQRT(AE584)</f>
        <v>112.583302491977</v>
      </c>
      <c r="AE584" s="11" t="n">
        <v>3</v>
      </c>
      <c r="AF584" s="11" t="n">
        <f aca="false">LN(AB584/X584)</f>
        <v>-0.644515231721909</v>
      </c>
      <c r="AG584" s="11" t="n">
        <f aca="false">((AD584)^2/((AB584)^2 * AE584)) + ((Z584)^2/((X584)^2 * AA584))</f>
        <v>0.325544414026506</v>
      </c>
      <c r="AH584" s="11" t="n">
        <f aca="false">1/AG584</f>
        <v>3.07177748077895</v>
      </c>
      <c r="AI584" s="11" t="n">
        <f aca="false">AH584/36</f>
        <v>0.0853271522438597</v>
      </c>
      <c r="AJ584" s="11" t="n">
        <f aca="false">AI584*AF584</f>
        <v>-0.0549946493006218</v>
      </c>
      <c r="AK584" s="11" t="s">
        <v>535</v>
      </c>
      <c r="AL584" s="11" t="s">
        <v>537</v>
      </c>
      <c r="AM584" s="11" t="s">
        <v>407</v>
      </c>
      <c r="AN584" s="11" t="s">
        <v>58</v>
      </c>
      <c r="AO584" s="11" t="s">
        <v>59</v>
      </c>
      <c r="AP584" s="11" t="s">
        <v>207</v>
      </c>
      <c r="AQ584" s="11" t="s">
        <v>345</v>
      </c>
    </row>
    <row r="585" customFormat="false" ht="13.8" hidden="false" customHeight="false" outlineLevel="0" collapsed="false">
      <c r="A585" s="11" t="s">
        <v>341</v>
      </c>
      <c r="B585" s="1" t="n">
        <v>52</v>
      </c>
      <c r="C585" s="11" t="s">
        <v>342</v>
      </c>
      <c r="D585" s="11" t="n">
        <v>2013</v>
      </c>
      <c r="E585" s="11" t="s">
        <v>343</v>
      </c>
      <c r="F585" s="11" t="s">
        <v>350</v>
      </c>
      <c r="G585" s="1" t="n">
        <v>9.5</v>
      </c>
      <c r="H585" s="1" t="n">
        <v>1194</v>
      </c>
      <c r="I585" s="11" t="n">
        <f aca="false">(G585+10) / (H585/1000)</f>
        <v>16.3316582914573</v>
      </c>
      <c r="J585" s="11" t="n">
        <v>5.5</v>
      </c>
      <c r="K585" s="11" t="s">
        <v>102</v>
      </c>
      <c r="L585" s="11" t="s">
        <v>89</v>
      </c>
      <c r="M585" s="11" t="s">
        <v>344</v>
      </c>
      <c r="N585" s="11" t="s">
        <v>77</v>
      </c>
      <c r="O585" s="11" t="s">
        <v>50</v>
      </c>
      <c r="P585" s="11" t="s">
        <v>483</v>
      </c>
      <c r="Q585" s="11" t="s">
        <v>78</v>
      </c>
      <c r="R585" s="11" t="n">
        <v>2.7</v>
      </c>
      <c r="S585" s="11" t="str">
        <f aca="false">IF(R585&gt;=2,"&gt; 2","&lt; 2")</f>
        <v>&gt; 2</v>
      </c>
      <c r="T585" s="16" t="n">
        <v>39661</v>
      </c>
      <c r="U585" s="29" t="n">
        <v>2.5</v>
      </c>
      <c r="V585" s="11" t="s">
        <v>106</v>
      </c>
      <c r="W585" s="11" t="n">
        <f aca="false">R585 *U585</f>
        <v>6.75</v>
      </c>
      <c r="X585" s="13" t="n">
        <v>187</v>
      </c>
      <c r="Y585" s="13" t="n">
        <v>33</v>
      </c>
      <c r="Z585" s="13" t="n">
        <f aca="false">Y585*SQRT(AA585)</f>
        <v>57.1576766497729</v>
      </c>
      <c r="AA585" s="11" t="n">
        <v>3</v>
      </c>
      <c r="AB585" s="13" t="n">
        <v>77</v>
      </c>
      <c r="AC585" s="13" t="n">
        <v>38</v>
      </c>
      <c r="AD585" s="13" t="n">
        <f aca="false">AC585*SQRT(AE585)</f>
        <v>65.8179306876173</v>
      </c>
      <c r="AE585" s="11" t="n">
        <v>3</v>
      </c>
      <c r="AF585" s="11" t="n">
        <f aca="false">LN(AB585/X585)</f>
        <v>-0.887303195000903</v>
      </c>
      <c r="AG585" s="11" t="n">
        <f aca="false">((AD585)^2/((AB585)^2 * AE585)) + ((Z585)^2/((X585)^2 * AA585))</f>
        <v>0.274690527645185</v>
      </c>
      <c r="AH585" s="11" t="n">
        <f aca="false">1/AG585</f>
        <v>3.64046044314892</v>
      </c>
      <c r="AI585" s="11" t="n">
        <f aca="false">AH585/36</f>
        <v>0.101123901198581</v>
      </c>
      <c r="AJ585" s="11" t="n">
        <f aca="false">AI585*AF585</f>
        <v>-0.0897275606244566</v>
      </c>
      <c r="AK585" s="11" t="s">
        <v>535</v>
      </c>
      <c r="AL585" s="11" t="s">
        <v>537</v>
      </c>
      <c r="AM585" s="11" t="s">
        <v>407</v>
      </c>
      <c r="AN585" s="11" t="s">
        <v>58</v>
      </c>
      <c r="AO585" s="11" t="s">
        <v>59</v>
      </c>
      <c r="AP585" s="11" t="s">
        <v>207</v>
      </c>
      <c r="AQ585" s="11" t="s">
        <v>345</v>
      </c>
    </row>
    <row r="586" customFormat="false" ht="13.8" hidden="false" customHeight="false" outlineLevel="0" collapsed="false">
      <c r="A586" s="11" t="s">
        <v>341</v>
      </c>
      <c r="B586" s="1" t="n">
        <v>52</v>
      </c>
      <c r="C586" s="11" t="s">
        <v>342</v>
      </c>
      <c r="D586" s="11" t="n">
        <v>2013</v>
      </c>
      <c r="E586" s="11" t="s">
        <v>343</v>
      </c>
      <c r="F586" s="11" t="s">
        <v>351</v>
      </c>
      <c r="G586" s="1" t="n">
        <v>9.5</v>
      </c>
      <c r="H586" s="1" t="n">
        <v>1194</v>
      </c>
      <c r="I586" s="11" t="n">
        <f aca="false">(G586+10) / (H586/1000)</f>
        <v>16.3316582914573</v>
      </c>
      <c r="J586" s="11" t="n">
        <v>5.5</v>
      </c>
      <c r="K586" s="11" t="s">
        <v>102</v>
      </c>
      <c r="L586" s="11" t="s">
        <v>89</v>
      </c>
      <c r="M586" s="11" t="s">
        <v>344</v>
      </c>
      <c r="N586" s="11" t="s">
        <v>77</v>
      </c>
      <c r="O586" s="11" t="s">
        <v>77</v>
      </c>
      <c r="P586" s="11" t="s">
        <v>483</v>
      </c>
      <c r="Q586" s="11" t="s">
        <v>78</v>
      </c>
      <c r="R586" s="11" t="n">
        <v>2.7</v>
      </c>
      <c r="S586" s="11" t="str">
        <f aca="false">IF(R586&gt;=2,"&gt; 2","&lt; 2")</f>
        <v>&gt; 2</v>
      </c>
      <c r="T586" s="16" t="n">
        <v>39661</v>
      </c>
      <c r="U586" s="29" t="n">
        <v>2.5</v>
      </c>
      <c r="V586" s="11" t="s">
        <v>106</v>
      </c>
      <c r="W586" s="11" t="n">
        <f aca="false">R586 *U586</f>
        <v>6.75</v>
      </c>
      <c r="X586" s="13" t="n">
        <v>301</v>
      </c>
      <c r="Y586" s="13" t="n">
        <v>119</v>
      </c>
      <c r="Z586" s="13" t="n">
        <f aca="false">Y586*SQRT(AA586)</f>
        <v>206.114046100696</v>
      </c>
      <c r="AA586" s="11" t="n">
        <v>3</v>
      </c>
      <c r="AB586" s="13" t="n">
        <v>66</v>
      </c>
      <c r="AC586" s="13" t="n">
        <v>19</v>
      </c>
      <c r="AD586" s="13" t="n">
        <f aca="false">AC586*SQRT(AE586)</f>
        <v>32.9089653438087</v>
      </c>
      <c r="AE586" s="11" t="n">
        <v>3</v>
      </c>
      <c r="AF586" s="11" t="n">
        <f aca="false">LN(AB586/X586)</f>
        <v>-1.51745552272245</v>
      </c>
      <c r="AG586" s="11" t="n">
        <f aca="false">((AD586)^2/((AB586)^2 * AE586)) + ((Z586)^2/((X586)^2 * AA586))</f>
        <v>0.239174899593308</v>
      </c>
      <c r="AH586" s="11" t="n">
        <f aca="false">1/AG586</f>
        <v>4.18104074340742</v>
      </c>
      <c r="AI586" s="11" t="n">
        <f aca="false">AH586/36</f>
        <v>0.116140020650206</v>
      </c>
      <c r="AJ586" s="11" t="n">
        <f aca="false">AI586*AF586</f>
        <v>-0.176237315744754</v>
      </c>
      <c r="AK586" s="11" t="s">
        <v>535</v>
      </c>
      <c r="AL586" s="11" t="s">
        <v>537</v>
      </c>
      <c r="AM586" s="11" t="s">
        <v>407</v>
      </c>
      <c r="AN586" s="11" t="s">
        <v>58</v>
      </c>
      <c r="AO586" s="11" t="s">
        <v>59</v>
      </c>
      <c r="AP586" s="11" t="s">
        <v>207</v>
      </c>
      <c r="AQ586" s="11" t="s">
        <v>345</v>
      </c>
    </row>
    <row r="587" customFormat="false" ht="13.8" hidden="false" customHeight="false" outlineLevel="0" collapsed="false">
      <c r="A587" s="11" t="s">
        <v>341</v>
      </c>
      <c r="B587" s="1" t="n">
        <v>52</v>
      </c>
      <c r="C587" s="11" t="s">
        <v>342</v>
      </c>
      <c r="D587" s="11" t="n">
        <v>2013</v>
      </c>
      <c r="E587" s="11" t="s">
        <v>343</v>
      </c>
      <c r="F587" s="11" t="s">
        <v>324</v>
      </c>
      <c r="G587" s="1" t="n">
        <v>9.5</v>
      </c>
      <c r="H587" s="1" t="n">
        <v>1194</v>
      </c>
      <c r="I587" s="11" t="n">
        <f aca="false">(G587+10) / (H587/1000)</f>
        <v>16.3316582914573</v>
      </c>
      <c r="J587" s="11" t="n">
        <v>5.5</v>
      </c>
      <c r="K587" s="11" t="s">
        <v>102</v>
      </c>
      <c r="L587" s="11" t="s">
        <v>89</v>
      </c>
      <c r="M587" s="11" t="s">
        <v>344</v>
      </c>
      <c r="N587" s="11" t="s">
        <v>77</v>
      </c>
      <c r="O587" s="11" t="s">
        <v>77</v>
      </c>
      <c r="P587" s="11" t="s">
        <v>483</v>
      </c>
      <c r="Q587" s="11" t="s">
        <v>78</v>
      </c>
      <c r="R587" s="11" t="n">
        <v>0.7</v>
      </c>
      <c r="S587" s="11" t="str">
        <f aca="false">IF(R587&gt;=2,"&gt; 2","&lt; 2")</f>
        <v>&lt; 2</v>
      </c>
      <c r="T587" s="16" t="n">
        <v>39814</v>
      </c>
      <c r="U587" s="29" t="n">
        <v>2.5</v>
      </c>
      <c r="V587" s="11" t="s">
        <v>106</v>
      </c>
      <c r="W587" s="11" t="n">
        <f aca="false">R587 *U587</f>
        <v>1.75</v>
      </c>
      <c r="X587" s="13" t="n">
        <v>386</v>
      </c>
      <c r="Y587" s="13" t="n">
        <v>100</v>
      </c>
      <c r="Z587" s="13" t="n">
        <f aca="false">Y587*SQRT(AA587)</f>
        <v>173.205080756888</v>
      </c>
      <c r="AA587" s="11" t="n">
        <v>3</v>
      </c>
      <c r="AB587" s="13" t="n">
        <v>219</v>
      </c>
      <c r="AC587" s="13" t="n">
        <v>60</v>
      </c>
      <c r="AD587" s="13" t="n">
        <f aca="false">AC587*SQRT(AE587)</f>
        <v>103.923048454133</v>
      </c>
      <c r="AE587" s="11" t="n">
        <v>3</v>
      </c>
      <c r="AF587" s="11" t="n">
        <f aca="false">LN(AB587/X587)</f>
        <v>-0.56676563964833</v>
      </c>
      <c r="AG587" s="11" t="n">
        <f aca="false">((AD587)^2/((AB587)^2 * AE587)) + ((Z587)^2/((X587)^2 * AA587))</f>
        <v>0.142176882780724</v>
      </c>
      <c r="AH587" s="11" t="n">
        <f aca="false">1/AG587</f>
        <v>7.03349222772225</v>
      </c>
      <c r="AI587" s="11" t="n">
        <f aca="false">AH587/36</f>
        <v>0.195374784103396</v>
      </c>
      <c r="AJ587" s="11" t="n">
        <f aca="false">AI587*AF587</f>
        <v>-0.110731714483516</v>
      </c>
      <c r="AK587" s="11" t="s">
        <v>535</v>
      </c>
      <c r="AL587" s="11" t="s">
        <v>537</v>
      </c>
      <c r="AM587" s="11" t="s">
        <v>407</v>
      </c>
      <c r="AN587" s="11" t="s">
        <v>58</v>
      </c>
      <c r="AO587" s="11" t="s">
        <v>59</v>
      </c>
      <c r="AP587" s="11" t="s">
        <v>207</v>
      </c>
      <c r="AQ587" s="11" t="s">
        <v>345</v>
      </c>
    </row>
    <row r="588" customFormat="false" ht="13.8" hidden="false" customHeight="false" outlineLevel="0" collapsed="false">
      <c r="A588" s="11" t="s">
        <v>341</v>
      </c>
      <c r="B588" s="1" t="n">
        <v>52</v>
      </c>
      <c r="C588" s="11" t="s">
        <v>342</v>
      </c>
      <c r="D588" s="11" t="n">
        <v>2013</v>
      </c>
      <c r="E588" s="11" t="s">
        <v>343</v>
      </c>
      <c r="F588" s="11" t="s">
        <v>328</v>
      </c>
      <c r="G588" s="1" t="n">
        <v>9.5</v>
      </c>
      <c r="H588" s="1" t="n">
        <v>1194</v>
      </c>
      <c r="I588" s="11" t="n">
        <f aca="false">(G588+10) / (H588/1000)</f>
        <v>16.3316582914573</v>
      </c>
      <c r="J588" s="11" t="n">
        <v>5.5</v>
      </c>
      <c r="K588" s="11" t="s">
        <v>102</v>
      </c>
      <c r="L588" s="11" t="s">
        <v>89</v>
      </c>
      <c r="M588" s="11" t="s">
        <v>344</v>
      </c>
      <c r="N588" s="11" t="s">
        <v>77</v>
      </c>
      <c r="O588" s="11" t="s">
        <v>77</v>
      </c>
      <c r="P588" s="11" t="s">
        <v>483</v>
      </c>
      <c r="Q588" s="11" t="s">
        <v>78</v>
      </c>
      <c r="R588" s="11" t="n">
        <v>2.05</v>
      </c>
      <c r="S588" s="11" t="str">
        <f aca="false">IF(R588&gt;=2,"&gt; 2","&lt; 2")</f>
        <v>&gt; 2</v>
      </c>
      <c r="T588" s="16" t="n">
        <v>39814</v>
      </c>
      <c r="U588" s="29" t="n">
        <v>2.5</v>
      </c>
      <c r="V588" s="11" t="s">
        <v>106</v>
      </c>
      <c r="W588" s="11" t="n">
        <f aca="false">R588 *U588</f>
        <v>5.125</v>
      </c>
      <c r="X588" s="13" t="n">
        <v>386</v>
      </c>
      <c r="Y588" s="13" t="n">
        <v>100</v>
      </c>
      <c r="Z588" s="13" t="n">
        <f aca="false">Y588*SQRT(AA588)</f>
        <v>173.205080756888</v>
      </c>
      <c r="AA588" s="11" t="n">
        <v>3</v>
      </c>
      <c r="AB588" s="13" t="n">
        <v>301</v>
      </c>
      <c r="AC588" s="13" t="n">
        <v>57</v>
      </c>
      <c r="AD588" s="13" t="n">
        <f aca="false">AC588*SQRT(AE588)</f>
        <v>98.726896031426</v>
      </c>
      <c r="AE588" s="11" t="n">
        <v>3</v>
      </c>
      <c r="AF588" s="11" t="n">
        <f aca="false">LN(AB588/X588)</f>
        <v>-0.248727104715955</v>
      </c>
      <c r="AG588" s="11" t="n">
        <f aca="false">((AD588)^2/((AB588)^2 * AE588)) + ((Z588)^2/((X588)^2 * AA588))</f>
        <v>0.102976427069458</v>
      </c>
      <c r="AH588" s="11" t="n">
        <f aca="false">1/AG588</f>
        <v>9.71096034751231</v>
      </c>
      <c r="AI588" s="11" t="n">
        <f aca="false">AH588/36</f>
        <v>0.269748898542009</v>
      </c>
      <c r="AJ588" s="11" t="n">
        <f aca="false">AI588*AF588</f>
        <v>-0.0670938625346718</v>
      </c>
      <c r="AK588" s="11" t="s">
        <v>535</v>
      </c>
      <c r="AL588" s="11" t="s">
        <v>537</v>
      </c>
      <c r="AM588" s="11" t="s">
        <v>407</v>
      </c>
      <c r="AN588" s="11" t="s">
        <v>58</v>
      </c>
      <c r="AO588" s="11" t="s">
        <v>59</v>
      </c>
      <c r="AP588" s="11" t="s">
        <v>207</v>
      </c>
      <c r="AQ588" s="11" t="s">
        <v>345</v>
      </c>
    </row>
    <row r="589" customFormat="false" ht="13.8" hidden="false" customHeight="false" outlineLevel="0" collapsed="false">
      <c r="A589" s="11" t="s">
        <v>341</v>
      </c>
      <c r="B589" s="1" t="n">
        <v>52</v>
      </c>
      <c r="C589" s="11" t="s">
        <v>342</v>
      </c>
      <c r="D589" s="11" t="n">
        <v>2013</v>
      </c>
      <c r="E589" s="11" t="s">
        <v>343</v>
      </c>
      <c r="F589" s="11" t="s">
        <v>329</v>
      </c>
      <c r="G589" s="1" t="n">
        <v>9.5</v>
      </c>
      <c r="H589" s="1" t="n">
        <v>1194</v>
      </c>
      <c r="I589" s="11" t="n">
        <f aca="false">(G589+10) / (H589/1000)</f>
        <v>16.3316582914573</v>
      </c>
      <c r="J589" s="11" t="n">
        <v>5.5</v>
      </c>
      <c r="K589" s="11" t="s">
        <v>102</v>
      </c>
      <c r="L589" s="11" t="s">
        <v>89</v>
      </c>
      <c r="M589" s="11" t="s">
        <v>344</v>
      </c>
      <c r="N589" s="11" t="s">
        <v>77</v>
      </c>
      <c r="O589" s="11" t="s">
        <v>77</v>
      </c>
      <c r="P589" s="11" t="s">
        <v>483</v>
      </c>
      <c r="Q589" s="11" t="s">
        <v>78</v>
      </c>
      <c r="R589" s="11" t="n">
        <v>2.7</v>
      </c>
      <c r="S589" s="11" t="str">
        <f aca="false">IF(R589&gt;=2,"&gt; 2","&lt; 2")</f>
        <v>&gt; 2</v>
      </c>
      <c r="T589" s="16" t="n">
        <v>39814</v>
      </c>
      <c r="U589" s="29" t="n">
        <v>2.5</v>
      </c>
      <c r="V589" s="11" t="s">
        <v>106</v>
      </c>
      <c r="W589" s="11" t="n">
        <f aca="false">R589 *U589</f>
        <v>6.75</v>
      </c>
      <c r="X589" s="13" t="n">
        <v>386</v>
      </c>
      <c r="Y589" s="13" t="n">
        <v>100</v>
      </c>
      <c r="Z589" s="13" t="n">
        <f aca="false">Y589*SQRT(AA589)</f>
        <v>173.205080756888</v>
      </c>
      <c r="AA589" s="11" t="n">
        <v>3</v>
      </c>
      <c r="AB589" s="13" t="n">
        <v>249</v>
      </c>
      <c r="AC589" s="13" t="n">
        <v>125</v>
      </c>
      <c r="AD589" s="13" t="n">
        <f aca="false">AC589*SQRT(AE589)</f>
        <v>216.50635094611</v>
      </c>
      <c r="AE589" s="11" t="n">
        <v>3</v>
      </c>
      <c r="AF589" s="11" t="n">
        <f aca="false">LN(AB589/X589)</f>
        <v>-0.438384473000123</v>
      </c>
      <c r="AG589" s="11" t="n">
        <f aca="false">((AD589)^2/((AB589)^2 * AE589)) + ((Z589)^2/((X589)^2 * AA589))</f>
        <v>0.319127960050288</v>
      </c>
      <c r="AH589" s="11" t="n">
        <f aca="false">1/AG589</f>
        <v>3.13353928575365</v>
      </c>
      <c r="AI589" s="11" t="n">
        <f aca="false">AH589/36</f>
        <v>0.0870427579376015</v>
      </c>
      <c r="AJ589" s="11" t="n">
        <f aca="false">AI589*AF589</f>
        <v>-0.0381581935669527</v>
      </c>
      <c r="AK589" s="11" t="s">
        <v>535</v>
      </c>
      <c r="AL589" s="11" t="s">
        <v>537</v>
      </c>
      <c r="AM589" s="11" t="s">
        <v>407</v>
      </c>
      <c r="AN589" s="11" t="s">
        <v>58</v>
      </c>
      <c r="AO589" s="11" t="s">
        <v>59</v>
      </c>
      <c r="AP589" s="11" t="s">
        <v>207</v>
      </c>
      <c r="AQ589" s="11" t="s">
        <v>345</v>
      </c>
    </row>
    <row r="590" customFormat="false" ht="13.8" hidden="false" customHeight="false" outlineLevel="0" collapsed="false">
      <c r="A590" s="11" t="s">
        <v>341</v>
      </c>
      <c r="B590" s="1" t="n">
        <v>52</v>
      </c>
      <c r="C590" s="11" t="s">
        <v>342</v>
      </c>
      <c r="D590" s="11" t="n">
        <v>2013</v>
      </c>
      <c r="E590" s="11" t="s">
        <v>343</v>
      </c>
      <c r="F590" s="11" t="s">
        <v>346</v>
      </c>
      <c r="G590" s="1" t="n">
        <v>9.5</v>
      </c>
      <c r="H590" s="1" t="n">
        <v>1194</v>
      </c>
      <c r="I590" s="11" t="n">
        <f aca="false">(G590+10) / (H590/1000)</f>
        <v>16.3316582914573</v>
      </c>
      <c r="J590" s="11" t="n">
        <v>5.5</v>
      </c>
      <c r="K590" s="11" t="s">
        <v>102</v>
      </c>
      <c r="L590" s="11" t="s">
        <v>89</v>
      </c>
      <c r="M590" s="11" t="s">
        <v>344</v>
      </c>
      <c r="N590" s="11" t="s">
        <v>77</v>
      </c>
      <c r="O590" s="11" t="s">
        <v>50</v>
      </c>
      <c r="P590" s="11" t="s">
        <v>483</v>
      </c>
      <c r="Q590" s="11" t="s">
        <v>78</v>
      </c>
      <c r="R590" s="11" t="n">
        <v>0.7</v>
      </c>
      <c r="S590" s="11" t="str">
        <f aca="false">IF(R590&gt;=2,"&gt; 2","&lt; 2")</f>
        <v>&lt; 2</v>
      </c>
      <c r="T590" s="16" t="n">
        <v>39814</v>
      </c>
      <c r="U590" s="29" t="n">
        <v>2.5</v>
      </c>
      <c r="V590" s="11" t="s">
        <v>106</v>
      </c>
      <c r="W590" s="11" t="n">
        <f aca="false">R590 *U590</f>
        <v>1.75</v>
      </c>
      <c r="X590" s="13" t="n">
        <v>521</v>
      </c>
      <c r="Y590" s="13" t="n">
        <v>152</v>
      </c>
      <c r="Z590" s="13" t="n">
        <f aca="false">Y590*SQRT(AA590)</f>
        <v>263.271722750469</v>
      </c>
      <c r="AA590" s="11" t="n">
        <v>3</v>
      </c>
      <c r="AB590" s="13" t="n">
        <v>212</v>
      </c>
      <c r="AC590" s="13" t="n">
        <v>32</v>
      </c>
      <c r="AD590" s="13" t="n">
        <f aca="false">AC590*SQRT(AE590)</f>
        <v>55.4256258422041</v>
      </c>
      <c r="AE590" s="11" t="n">
        <v>3</v>
      </c>
      <c r="AF590" s="11" t="n">
        <f aca="false">LN(AB590/X590)</f>
        <v>-0.899163767081354</v>
      </c>
      <c r="AG590" s="11" t="n">
        <f aca="false">((AD590)^2/((AB590)^2 * AE590)) + ((Z590)^2/((X590)^2 * AA590))</f>
        <v>0.107900011442825</v>
      </c>
      <c r="AH590" s="11" t="n">
        <f aca="false">1/AG590</f>
        <v>9.26783961028483</v>
      </c>
      <c r="AI590" s="11" t="n">
        <f aca="false">AH590/36</f>
        <v>0.257439989174579</v>
      </c>
      <c r="AJ590" s="11" t="n">
        <f aca="false">AI590*AF590</f>
        <v>-0.231480710463597</v>
      </c>
      <c r="AK590" s="11" t="s">
        <v>535</v>
      </c>
      <c r="AL590" s="11" t="s">
        <v>537</v>
      </c>
      <c r="AM590" s="11" t="s">
        <v>407</v>
      </c>
      <c r="AN590" s="11" t="s">
        <v>58</v>
      </c>
      <c r="AO590" s="11" t="s">
        <v>59</v>
      </c>
      <c r="AP590" s="11" t="s">
        <v>207</v>
      </c>
      <c r="AQ590" s="11" t="s">
        <v>345</v>
      </c>
    </row>
    <row r="591" customFormat="false" ht="13.8" hidden="false" customHeight="false" outlineLevel="0" collapsed="false">
      <c r="A591" s="11" t="s">
        <v>341</v>
      </c>
      <c r="B591" s="1" t="n">
        <v>52</v>
      </c>
      <c r="C591" s="11" t="s">
        <v>342</v>
      </c>
      <c r="D591" s="11" t="n">
        <v>2013</v>
      </c>
      <c r="E591" s="11" t="s">
        <v>343</v>
      </c>
      <c r="F591" s="11" t="s">
        <v>347</v>
      </c>
      <c r="G591" s="1" t="n">
        <v>9.5</v>
      </c>
      <c r="H591" s="1" t="n">
        <v>1194</v>
      </c>
      <c r="I591" s="11" t="n">
        <f aca="false">(G591+10) / (H591/1000)</f>
        <v>16.3316582914573</v>
      </c>
      <c r="J591" s="11" t="n">
        <v>5.5</v>
      </c>
      <c r="K591" s="11" t="s">
        <v>102</v>
      </c>
      <c r="L591" s="11" t="s">
        <v>89</v>
      </c>
      <c r="M591" s="11" t="s">
        <v>344</v>
      </c>
      <c r="N591" s="11" t="s">
        <v>77</v>
      </c>
      <c r="O591" s="11" t="s">
        <v>77</v>
      </c>
      <c r="P591" s="11" t="s">
        <v>483</v>
      </c>
      <c r="Q591" s="11" t="s">
        <v>78</v>
      </c>
      <c r="R591" s="11" t="n">
        <v>0.7</v>
      </c>
      <c r="S591" s="11" t="str">
        <f aca="false">IF(R591&gt;=2,"&gt; 2","&lt; 2")</f>
        <v>&lt; 2</v>
      </c>
      <c r="T591" s="16" t="n">
        <v>39814</v>
      </c>
      <c r="U591" s="29" t="n">
        <v>2.5</v>
      </c>
      <c r="V591" s="11" t="s">
        <v>106</v>
      </c>
      <c r="W591" s="11" t="n">
        <f aca="false">R591 *U591</f>
        <v>1.75</v>
      </c>
      <c r="X591" s="13" t="n">
        <v>240</v>
      </c>
      <c r="Y591" s="13" t="n">
        <v>25</v>
      </c>
      <c r="Z591" s="13" t="n">
        <f aca="false">Y591*SQRT(AA591)</f>
        <v>43.3012701892219</v>
      </c>
      <c r="AA591" s="11" t="n">
        <v>3</v>
      </c>
      <c r="AB591" s="13" t="n">
        <v>156</v>
      </c>
      <c r="AC591" s="13" t="n">
        <v>29</v>
      </c>
      <c r="AD591" s="13" t="n">
        <f aca="false">AC591*SQRT(AE591)</f>
        <v>50.2294734194974</v>
      </c>
      <c r="AE591" s="11" t="n">
        <v>3</v>
      </c>
      <c r="AF591" s="11" t="n">
        <f aca="false">LN(AB591/X591)</f>
        <v>-0.430782916092454</v>
      </c>
      <c r="AG591" s="11" t="n">
        <f aca="false">((AD591)^2/((AB591)^2 * AE591)) + ((Z591)^2/((X591)^2 * AA591))</f>
        <v>0.0454085511176857</v>
      </c>
      <c r="AH591" s="11" t="n">
        <f aca="false">1/AG591</f>
        <v>22.022283807477</v>
      </c>
      <c r="AI591" s="11" t="n">
        <f aca="false">AH591/36</f>
        <v>0.611730105763249</v>
      </c>
      <c r="AJ591" s="11" t="n">
        <f aca="false">AI591*AF591</f>
        <v>-0.263522878822238</v>
      </c>
      <c r="AK591" s="11" t="s">
        <v>535</v>
      </c>
      <c r="AL591" s="11" t="s">
        <v>537</v>
      </c>
      <c r="AM591" s="11" t="s">
        <v>407</v>
      </c>
      <c r="AN591" s="11" t="s">
        <v>58</v>
      </c>
      <c r="AO591" s="11" t="s">
        <v>59</v>
      </c>
      <c r="AP591" s="11" t="s">
        <v>207</v>
      </c>
      <c r="AQ591" s="11" t="s">
        <v>345</v>
      </c>
    </row>
    <row r="592" customFormat="false" ht="13.8" hidden="false" customHeight="false" outlineLevel="0" collapsed="false">
      <c r="A592" s="11" t="s">
        <v>341</v>
      </c>
      <c r="B592" s="1" t="n">
        <v>52</v>
      </c>
      <c r="C592" s="11" t="s">
        <v>342</v>
      </c>
      <c r="D592" s="11" t="n">
        <v>2013</v>
      </c>
      <c r="E592" s="11" t="s">
        <v>343</v>
      </c>
      <c r="F592" s="11" t="s">
        <v>348</v>
      </c>
      <c r="G592" s="1" t="n">
        <v>9.5</v>
      </c>
      <c r="H592" s="1" t="n">
        <v>1194</v>
      </c>
      <c r="I592" s="11" t="n">
        <f aca="false">(G592+10) / (H592/1000)</f>
        <v>16.3316582914573</v>
      </c>
      <c r="J592" s="11" t="n">
        <v>5.5</v>
      </c>
      <c r="K592" s="11" t="s">
        <v>102</v>
      </c>
      <c r="L592" s="11" t="s">
        <v>89</v>
      </c>
      <c r="M592" s="11" t="s">
        <v>344</v>
      </c>
      <c r="N592" s="11" t="s">
        <v>77</v>
      </c>
      <c r="O592" s="11" t="s">
        <v>50</v>
      </c>
      <c r="P592" s="11" t="s">
        <v>483</v>
      </c>
      <c r="Q592" s="11" t="s">
        <v>78</v>
      </c>
      <c r="R592" s="11" t="n">
        <v>2.05</v>
      </c>
      <c r="S592" s="11" t="str">
        <f aca="false">IF(R592&gt;=2,"&gt; 2","&lt; 2")</f>
        <v>&gt; 2</v>
      </c>
      <c r="T592" s="16" t="n">
        <v>39814</v>
      </c>
      <c r="U592" s="29" t="n">
        <v>2.5</v>
      </c>
      <c r="V592" s="11" t="s">
        <v>106</v>
      </c>
      <c r="W592" s="11" t="n">
        <f aca="false">R592 *U592</f>
        <v>5.125</v>
      </c>
      <c r="X592" s="13" t="n">
        <v>521</v>
      </c>
      <c r="Y592" s="13" t="n">
        <v>152</v>
      </c>
      <c r="Z592" s="13" t="n">
        <f aca="false">Y592*SQRT(AA592)</f>
        <v>263.271722750469</v>
      </c>
      <c r="AA592" s="11" t="n">
        <v>3</v>
      </c>
      <c r="AB592" s="13" t="n">
        <v>391</v>
      </c>
      <c r="AC592" s="13" t="n">
        <v>133</v>
      </c>
      <c r="AD592" s="13" t="n">
        <f aca="false">AC592*SQRT(AE592)</f>
        <v>230.362757406661</v>
      </c>
      <c r="AE592" s="11" t="n">
        <v>3</v>
      </c>
      <c r="AF592" s="11" t="n">
        <f aca="false">LN(AB592/X592)</f>
        <v>-0.287042481768001</v>
      </c>
      <c r="AG592" s="11" t="n">
        <f aca="false">((AD592)^2/((AB592)^2 * AE592)) + ((Z592)^2/((X592)^2 * AA592))</f>
        <v>0.200820473952274</v>
      </c>
      <c r="AH592" s="11" t="n">
        <f aca="false">1/AG592</f>
        <v>4.97957195458893</v>
      </c>
      <c r="AI592" s="11" t="n">
        <f aca="false">AH592/36</f>
        <v>0.138321443183026</v>
      </c>
      <c r="AJ592" s="11" t="n">
        <f aca="false">AI592*AF592</f>
        <v>-0.0397041303329873</v>
      </c>
      <c r="AK592" s="11" t="s">
        <v>535</v>
      </c>
      <c r="AL592" s="11" t="s">
        <v>537</v>
      </c>
      <c r="AM592" s="11" t="s">
        <v>407</v>
      </c>
      <c r="AN592" s="11" t="s">
        <v>58</v>
      </c>
      <c r="AO592" s="11" t="s">
        <v>59</v>
      </c>
      <c r="AP592" s="11" t="s">
        <v>207</v>
      </c>
      <c r="AQ592" s="11" t="s">
        <v>345</v>
      </c>
    </row>
    <row r="593" customFormat="false" ht="13.8" hidden="false" customHeight="false" outlineLevel="0" collapsed="false">
      <c r="A593" s="11" t="s">
        <v>341</v>
      </c>
      <c r="B593" s="1" t="n">
        <v>52</v>
      </c>
      <c r="C593" s="11" t="s">
        <v>342</v>
      </c>
      <c r="D593" s="11" t="n">
        <v>2013</v>
      </c>
      <c r="E593" s="11" t="s">
        <v>343</v>
      </c>
      <c r="F593" s="11" t="s">
        <v>349</v>
      </c>
      <c r="G593" s="1" t="n">
        <v>9.5</v>
      </c>
      <c r="H593" s="1" t="n">
        <v>1194</v>
      </c>
      <c r="I593" s="11" t="n">
        <f aca="false">(G593+10) / (H593/1000)</f>
        <v>16.3316582914573</v>
      </c>
      <c r="J593" s="11" t="n">
        <v>5.5</v>
      </c>
      <c r="K593" s="11" t="s">
        <v>102</v>
      </c>
      <c r="L593" s="11" t="s">
        <v>89</v>
      </c>
      <c r="M593" s="11" t="s">
        <v>344</v>
      </c>
      <c r="N593" s="11" t="s">
        <v>77</v>
      </c>
      <c r="O593" s="11" t="s">
        <v>77</v>
      </c>
      <c r="P593" s="11" t="s">
        <v>483</v>
      </c>
      <c r="Q593" s="11" t="s">
        <v>78</v>
      </c>
      <c r="R593" s="11" t="n">
        <v>2.05</v>
      </c>
      <c r="S593" s="11" t="str">
        <f aca="false">IF(R593&gt;=2,"&gt; 2","&lt; 2")</f>
        <v>&gt; 2</v>
      </c>
      <c r="T593" s="16" t="n">
        <v>39814</v>
      </c>
      <c r="U593" s="29" t="n">
        <v>2.5</v>
      </c>
      <c r="V593" s="11" t="s">
        <v>106</v>
      </c>
      <c r="W593" s="11" t="n">
        <f aca="false">R593 *U593</f>
        <v>5.125</v>
      </c>
      <c r="X593" s="13" t="n">
        <v>240</v>
      </c>
      <c r="Y593" s="13" t="n">
        <v>25</v>
      </c>
      <c r="Z593" s="13" t="n">
        <f aca="false">Y593*SQRT(AA593)</f>
        <v>43.3012701892219</v>
      </c>
      <c r="AA593" s="11" t="n">
        <v>3</v>
      </c>
      <c r="AB593" s="13" t="n">
        <v>244</v>
      </c>
      <c r="AC593" s="13" t="n">
        <v>76</v>
      </c>
      <c r="AD593" s="13" t="n">
        <f aca="false">AC593*SQRT(AE593)</f>
        <v>131.635861375235</v>
      </c>
      <c r="AE593" s="11" t="n">
        <v>3</v>
      </c>
      <c r="AF593" s="11" t="n">
        <f aca="false">LN(AB593/X593)</f>
        <v>0.0165293019512105</v>
      </c>
      <c r="AG593" s="11" t="n">
        <f aca="false">((AD593)^2/((AB593)^2 * AE593)) + ((Z593)^2/((X593)^2 * AA593))</f>
        <v>0.107867625376989</v>
      </c>
      <c r="AH593" s="11" t="n">
        <f aca="false">1/AG593</f>
        <v>9.27062217699775</v>
      </c>
      <c r="AI593" s="11" t="n">
        <f aca="false">AH593/36</f>
        <v>0.257517282694382</v>
      </c>
      <c r="AJ593" s="11" t="n">
        <f aca="false">AI593*AF593</f>
        <v>0.00425658092331067</v>
      </c>
      <c r="AK593" s="11" t="s">
        <v>535</v>
      </c>
      <c r="AL593" s="11" t="s">
        <v>537</v>
      </c>
      <c r="AM593" s="11" t="s">
        <v>407</v>
      </c>
      <c r="AN593" s="11" t="s">
        <v>58</v>
      </c>
      <c r="AO593" s="11" t="s">
        <v>59</v>
      </c>
      <c r="AP593" s="11" t="s">
        <v>207</v>
      </c>
      <c r="AQ593" s="11" t="s">
        <v>345</v>
      </c>
    </row>
    <row r="594" customFormat="false" ht="13.8" hidden="false" customHeight="false" outlineLevel="0" collapsed="false">
      <c r="A594" s="11" t="s">
        <v>341</v>
      </c>
      <c r="B594" s="1" t="n">
        <v>52</v>
      </c>
      <c r="C594" s="11" t="s">
        <v>342</v>
      </c>
      <c r="D594" s="11" t="n">
        <v>2013</v>
      </c>
      <c r="E594" s="11" t="s">
        <v>343</v>
      </c>
      <c r="F594" s="11" t="s">
        <v>350</v>
      </c>
      <c r="G594" s="1" t="n">
        <v>9.5</v>
      </c>
      <c r="H594" s="1" t="n">
        <v>1194</v>
      </c>
      <c r="I594" s="11" t="n">
        <f aca="false">(G594+10) / (H594/1000)</f>
        <v>16.3316582914573</v>
      </c>
      <c r="J594" s="11" t="n">
        <v>5.5</v>
      </c>
      <c r="K594" s="11" t="s">
        <v>102</v>
      </c>
      <c r="L594" s="11" t="s">
        <v>89</v>
      </c>
      <c r="M594" s="11" t="s">
        <v>344</v>
      </c>
      <c r="N594" s="11" t="s">
        <v>77</v>
      </c>
      <c r="O594" s="11" t="s">
        <v>50</v>
      </c>
      <c r="P594" s="11" t="s">
        <v>483</v>
      </c>
      <c r="Q594" s="11" t="s">
        <v>78</v>
      </c>
      <c r="R594" s="11" t="n">
        <v>2.7</v>
      </c>
      <c r="S594" s="11" t="str">
        <f aca="false">IF(R594&gt;=2,"&gt; 2","&lt; 2")</f>
        <v>&gt; 2</v>
      </c>
      <c r="T594" s="16" t="n">
        <v>39814</v>
      </c>
      <c r="U594" s="29" t="n">
        <v>2.5</v>
      </c>
      <c r="V594" s="11" t="s">
        <v>106</v>
      </c>
      <c r="W594" s="11" t="n">
        <f aca="false">R594 *U594</f>
        <v>6.75</v>
      </c>
      <c r="X594" s="13" t="n">
        <v>521</v>
      </c>
      <c r="Y594" s="13" t="n">
        <v>152</v>
      </c>
      <c r="Z594" s="13" t="n">
        <f aca="false">Y594*SQRT(AA594)</f>
        <v>263.271722750469</v>
      </c>
      <c r="AA594" s="11" t="n">
        <v>3</v>
      </c>
      <c r="AB594" s="13" t="n">
        <v>310</v>
      </c>
      <c r="AC594" s="13" t="n">
        <v>171</v>
      </c>
      <c r="AD594" s="13" t="n">
        <f aca="false">AC594*SQRT(AE594)</f>
        <v>296.180688094278</v>
      </c>
      <c r="AE594" s="11" t="n">
        <v>3</v>
      </c>
      <c r="AF594" s="11" t="n">
        <f aca="false">LN(AB594/X594)</f>
        <v>-0.519177744274175</v>
      </c>
      <c r="AG594" s="11" t="n">
        <f aca="false">((AD594)^2/((AB594)^2 * AE594)) + ((Z594)^2/((X594)^2 * AA594))</f>
        <v>0.389392897583664</v>
      </c>
      <c r="AH594" s="11" t="n">
        <f aca="false">1/AG594</f>
        <v>2.56810025607912</v>
      </c>
      <c r="AI594" s="11" t="n">
        <f aca="false">AH594/36</f>
        <v>0.0713361182244201</v>
      </c>
      <c r="AJ594" s="11" t="n">
        <f aca="false">AI594*AF594</f>
        <v>-0.0370361249450303</v>
      </c>
      <c r="AK594" s="11" t="s">
        <v>535</v>
      </c>
      <c r="AL594" s="11" t="s">
        <v>537</v>
      </c>
      <c r="AM594" s="11" t="s">
        <v>407</v>
      </c>
      <c r="AN594" s="11" t="s">
        <v>58</v>
      </c>
      <c r="AO594" s="11" t="s">
        <v>59</v>
      </c>
      <c r="AP594" s="11" t="s">
        <v>207</v>
      </c>
      <c r="AQ594" s="11" t="s">
        <v>345</v>
      </c>
    </row>
    <row r="595" customFormat="false" ht="13.8" hidden="false" customHeight="false" outlineLevel="0" collapsed="false">
      <c r="A595" s="11" t="s">
        <v>341</v>
      </c>
      <c r="B595" s="1" t="n">
        <v>52</v>
      </c>
      <c r="C595" s="11" t="s">
        <v>342</v>
      </c>
      <c r="D595" s="11" t="n">
        <v>2013</v>
      </c>
      <c r="E595" s="11" t="s">
        <v>343</v>
      </c>
      <c r="F595" s="11" t="s">
        <v>351</v>
      </c>
      <c r="G595" s="1" t="n">
        <v>9.5</v>
      </c>
      <c r="H595" s="1" t="n">
        <v>1194</v>
      </c>
      <c r="I595" s="11" t="n">
        <f aca="false">(G595+10) / (H595/1000)</f>
        <v>16.3316582914573</v>
      </c>
      <c r="J595" s="11" t="n">
        <v>5.5</v>
      </c>
      <c r="K595" s="11" t="s">
        <v>102</v>
      </c>
      <c r="L595" s="11" t="s">
        <v>89</v>
      </c>
      <c r="M595" s="11" t="s">
        <v>344</v>
      </c>
      <c r="N595" s="11" t="s">
        <v>77</v>
      </c>
      <c r="O595" s="11" t="s">
        <v>77</v>
      </c>
      <c r="P595" s="11" t="s">
        <v>483</v>
      </c>
      <c r="Q595" s="11" t="s">
        <v>78</v>
      </c>
      <c r="R595" s="11" t="n">
        <v>2.7</v>
      </c>
      <c r="S595" s="11" t="str">
        <f aca="false">IF(R595&gt;=2,"&gt; 2","&lt; 2")</f>
        <v>&gt; 2</v>
      </c>
      <c r="T595" s="16" t="n">
        <v>39814</v>
      </c>
      <c r="U595" s="29" t="n">
        <v>2.5</v>
      </c>
      <c r="V595" s="11" t="s">
        <v>106</v>
      </c>
      <c r="W595" s="11" t="n">
        <f aca="false">R595 *U595</f>
        <v>6.75</v>
      </c>
      <c r="X595" s="13" t="n">
        <v>240</v>
      </c>
      <c r="Y595" s="13" t="n">
        <v>25</v>
      </c>
      <c r="Z595" s="13" t="n">
        <f aca="false">Y595*SQRT(AA595)</f>
        <v>43.3012701892219</v>
      </c>
      <c r="AA595" s="11" t="n">
        <v>3</v>
      </c>
      <c r="AB595" s="13" t="n">
        <v>119</v>
      </c>
      <c r="AC595" s="13" t="n">
        <v>11</v>
      </c>
      <c r="AD595" s="13" t="n">
        <f aca="false">AC595*SQRT(AE595)</f>
        <v>19.0525588832576</v>
      </c>
      <c r="AE595" s="11" t="n">
        <v>3</v>
      </c>
      <c r="AF595" s="11" t="n">
        <f aca="false">LN(AB595/X595)</f>
        <v>-0.701515430230462</v>
      </c>
      <c r="AG595" s="11" t="n">
        <f aca="false">((AD595)^2/((AB595)^2 * AE595)) + ((Z595)^2/((X595)^2 * AA595))</f>
        <v>0.019395288752756</v>
      </c>
      <c r="AH595" s="11" t="n">
        <f aca="false">1/AG595</f>
        <v>51.5589127209</v>
      </c>
      <c r="AI595" s="11" t="n">
        <f aca="false">AH595/36</f>
        <v>1.432192020025</v>
      </c>
      <c r="AJ595" s="11" t="n">
        <f aca="false">AI595*AF595</f>
        <v>-1.00470480110047</v>
      </c>
      <c r="AK595" s="11" t="s">
        <v>535</v>
      </c>
      <c r="AL595" s="11" t="s">
        <v>537</v>
      </c>
      <c r="AM595" s="11" t="s">
        <v>407</v>
      </c>
      <c r="AN595" s="11" t="s">
        <v>58</v>
      </c>
      <c r="AO595" s="11" t="s">
        <v>59</v>
      </c>
      <c r="AP595" s="11" t="s">
        <v>207</v>
      </c>
      <c r="AQ595" s="11" t="s">
        <v>345</v>
      </c>
    </row>
    <row r="596" customFormat="false" ht="13.8" hidden="false" customHeight="false" outlineLevel="0" collapsed="false">
      <c r="A596" s="11" t="s">
        <v>341</v>
      </c>
      <c r="B596" s="1" t="n">
        <v>52</v>
      </c>
      <c r="C596" s="11" t="s">
        <v>342</v>
      </c>
      <c r="D596" s="11" t="n">
        <v>2013</v>
      </c>
      <c r="E596" s="11" t="s">
        <v>343</v>
      </c>
      <c r="F596" s="11" t="s">
        <v>324</v>
      </c>
      <c r="G596" s="1" t="n">
        <v>9.5</v>
      </c>
      <c r="H596" s="1" t="n">
        <v>1194</v>
      </c>
      <c r="I596" s="11" t="n">
        <f aca="false">(G596+10) / (H596/1000)</f>
        <v>16.3316582914573</v>
      </c>
      <c r="J596" s="11" t="n">
        <v>5.5</v>
      </c>
      <c r="K596" s="11" t="s">
        <v>102</v>
      </c>
      <c r="L596" s="11" t="s">
        <v>89</v>
      </c>
      <c r="M596" s="11" t="s">
        <v>344</v>
      </c>
      <c r="N596" s="11" t="s">
        <v>77</v>
      </c>
      <c r="O596" s="11" t="s">
        <v>77</v>
      </c>
      <c r="P596" s="11" t="s">
        <v>483</v>
      </c>
      <c r="Q596" s="11" t="s">
        <v>78</v>
      </c>
      <c r="R596" s="11" t="n">
        <v>0.7</v>
      </c>
      <c r="S596" s="11" t="str">
        <f aca="false">IF(R596&gt;=2,"&gt; 2","&lt; 2")</f>
        <v>&lt; 2</v>
      </c>
      <c r="T596" s="16" t="n">
        <v>39965</v>
      </c>
      <c r="U596" s="29" t="n">
        <v>2.5</v>
      </c>
      <c r="V596" s="11" t="s">
        <v>106</v>
      </c>
      <c r="W596" s="11" t="n">
        <f aca="false">R596 *U596</f>
        <v>1.75</v>
      </c>
      <c r="X596" s="13" t="n">
        <v>117</v>
      </c>
      <c r="Y596" s="13" t="n">
        <v>22</v>
      </c>
      <c r="Z596" s="13" t="n">
        <f aca="false">Y596*SQRT(AA596)</f>
        <v>38.1051177665153</v>
      </c>
      <c r="AA596" s="11" t="n">
        <v>3</v>
      </c>
      <c r="AB596" s="13" t="n">
        <v>68</v>
      </c>
      <c r="AC596" s="13" t="n">
        <v>18</v>
      </c>
      <c r="AD596" s="13" t="n">
        <f aca="false">AC596*SQRT(AE596)</f>
        <v>31.1769145362398</v>
      </c>
      <c r="AE596" s="11" t="n">
        <v>3</v>
      </c>
      <c r="AF596" s="11" t="n">
        <f aca="false">LN(AB596/X596)</f>
        <v>-0.542666229621649</v>
      </c>
      <c r="AG596" s="11" t="n">
        <f aca="false">((AD596)^2/((AB596)^2 * AE596)) + ((Z596)^2/((X596)^2 * AA596))</f>
        <v>0.105426060021926</v>
      </c>
      <c r="AH596" s="11" t="n">
        <f aca="false">1/AG596</f>
        <v>9.4853208001136</v>
      </c>
      <c r="AI596" s="11" t="n">
        <f aca="false">AH596/36</f>
        <v>0.263481133336489</v>
      </c>
      <c r="AJ596" s="11" t="n">
        <f aca="false">AI596*AF596</f>
        <v>-0.142982313204151</v>
      </c>
      <c r="AK596" s="11" t="s">
        <v>535</v>
      </c>
      <c r="AL596" s="11" t="s">
        <v>537</v>
      </c>
      <c r="AM596" s="11" t="s">
        <v>407</v>
      </c>
      <c r="AN596" s="11" t="s">
        <v>58</v>
      </c>
      <c r="AO596" s="11" t="s">
        <v>59</v>
      </c>
      <c r="AP596" s="11" t="s">
        <v>207</v>
      </c>
      <c r="AQ596" s="11" t="s">
        <v>345</v>
      </c>
    </row>
    <row r="597" customFormat="false" ht="13.8" hidden="false" customHeight="false" outlineLevel="0" collapsed="false">
      <c r="A597" s="11" t="s">
        <v>341</v>
      </c>
      <c r="B597" s="1" t="n">
        <v>52</v>
      </c>
      <c r="C597" s="11" t="s">
        <v>342</v>
      </c>
      <c r="D597" s="11" t="n">
        <v>2013</v>
      </c>
      <c r="E597" s="11" t="s">
        <v>343</v>
      </c>
      <c r="F597" s="11" t="s">
        <v>328</v>
      </c>
      <c r="G597" s="1" t="n">
        <v>9.5</v>
      </c>
      <c r="H597" s="1" t="n">
        <v>1194</v>
      </c>
      <c r="I597" s="11" t="n">
        <f aca="false">(G597+10) / (H597/1000)</f>
        <v>16.3316582914573</v>
      </c>
      <c r="J597" s="11" t="n">
        <v>5.5</v>
      </c>
      <c r="K597" s="11" t="s">
        <v>102</v>
      </c>
      <c r="L597" s="11" t="s">
        <v>89</v>
      </c>
      <c r="M597" s="11" t="s">
        <v>344</v>
      </c>
      <c r="N597" s="11" t="s">
        <v>77</v>
      </c>
      <c r="O597" s="11" t="s">
        <v>77</v>
      </c>
      <c r="P597" s="11" t="s">
        <v>483</v>
      </c>
      <c r="Q597" s="11" t="s">
        <v>78</v>
      </c>
      <c r="R597" s="11" t="n">
        <v>2.05</v>
      </c>
      <c r="S597" s="11" t="str">
        <f aca="false">IF(R597&gt;=2,"&gt; 2","&lt; 2")</f>
        <v>&gt; 2</v>
      </c>
      <c r="T597" s="16" t="n">
        <v>39965</v>
      </c>
      <c r="U597" s="29" t="n">
        <v>2.5</v>
      </c>
      <c r="V597" s="11" t="s">
        <v>106</v>
      </c>
      <c r="W597" s="11" t="n">
        <f aca="false">R597 *U597</f>
        <v>5.125</v>
      </c>
      <c r="X597" s="13" t="n">
        <v>117</v>
      </c>
      <c r="Y597" s="13" t="n">
        <v>22</v>
      </c>
      <c r="Z597" s="13" t="n">
        <f aca="false">Y597*SQRT(AA597)</f>
        <v>38.1051177665153</v>
      </c>
      <c r="AA597" s="11" t="n">
        <v>3</v>
      </c>
      <c r="AB597" s="13" t="n">
        <v>87</v>
      </c>
      <c r="AC597" s="13" t="n">
        <v>10</v>
      </c>
      <c r="AD597" s="13" t="n">
        <f aca="false">AC597*SQRT(AE597)</f>
        <v>17.3205080756888</v>
      </c>
      <c r="AE597" s="11" t="n">
        <v>3</v>
      </c>
      <c r="AF597" s="11" t="n">
        <f aca="false">LN(AB597/X597)</f>
        <v>-0.296265816143172</v>
      </c>
      <c r="AG597" s="11" t="n">
        <f aca="false">((AD597)^2/((AB597)^2 * AE597)) + ((Z597)^2/((X597)^2 * AA597))</f>
        <v>0.048568640781818</v>
      </c>
      <c r="AH597" s="11" t="n">
        <f aca="false">1/AG597</f>
        <v>20.5894170374716</v>
      </c>
      <c r="AI597" s="11" t="n">
        <f aca="false">AH597/36</f>
        <v>0.571928251040877</v>
      </c>
      <c r="AJ597" s="11" t="n">
        <f aca="false">AI597*AF597</f>
        <v>-0.169442790069962</v>
      </c>
      <c r="AK597" s="11" t="s">
        <v>535</v>
      </c>
      <c r="AL597" s="11" t="s">
        <v>537</v>
      </c>
      <c r="AM597" s="11" t="s">
        <v>407</v>
      </c>
      <c r="AN597" s="11" t="s">
        <v>58</v>
      </c>
      <c r="AO597" s="11" t="s">
        <v>59</v>
      </c>
      <c r="AP597" s="11" t="s">
        <v>207</v>
      </c>
      <c r="AQ597" s="11" t="s">
        <v>345</v>
      </c>
    </row>
    <row r="598" customFormat="false" ht="13.8" hidden="false" customHeight="false" outlineLevel="0" collapsed="false">
      <c r="A598" s="11" t="s">
        <v>341</v>
      </c>
      <c r="B598" s="1" t="n">
        <v>52</v>
      </c>
      <c r="C598" s="11" t="s">
        <v>342</v>
      </c>
      <c r="D598" s="11" t="n">
        <v>2013</v>
      </c>
      <c r="E598" s="11" t="s">
        <v>343</v>
      </c>
      <c r="F598" s="11" t="s">
        <v>329</v>
      </c>
      <c r="G598" s="1" t="n">
        <v>9.5</v>
      </c>
      <c r="H598" s="1" t="n">
        <v>1194</v>
      </c>
      <c r="I598" s="11" t="n">
        <f aca="false">(G598+10) / (H598/1000)</f>
        <v>16.3316582914573</v>
      </c>
      <c r="J598" s="11" t="n">
        <v>5.5</v>
      </c>
      <c r="K598" s="11" t="s">
        <v>102</v>
      </c>
      <c r="L598" s="11" t="s">
        <v>89</v>
      </c>
      <c r="M598" s="11" t="s">
        <v>344</v>
      </c>
      <c r="N598" s="11" t="s">
        <v>77</v>
      </c>
      <c r="O598" s="11" t="s">
        <v>77</v>
      </c>
      <c r="P598" s="11" t="s">
        <v>483</v>
      </c>
      <c r="Q598" s="11" t="s">
        <v>78</v>
      </c>
      <c r="R598" s="11" t="n">
        <v>2.7</v>
      </c>
      <c r="S598" s="11" t="str">
        <f aca="false">IF(R598&gt;=2,"&gt; 2","&lt; 2")</f>
        <v>&gt; 2</v>
      </c>
      <c r="T598" s="16" t="n">
        <v>39965</v>
      </c>
      <c r="U598" s="29" t="n">
        <v>2.5</v>
      </c>
      <c r="V598" s="11" t="s">
        <v>106</v>
      </c>
      <c r="W598" s="11" t="n">
        <f aca="false">R598 *U598</f>
        <v>6.75</v>
      </c>
      <c r="X598" s="13" t="n">
        <v>117</v>
      </c>
      <c r="Y598" s="13" t="n">
        <v>22</v>
      </c>
      <c r="Z598" s="13" t="n">
        <f aca="false">Y598*SQRT(AA598)</f>
        <v>38.1051177665153</v>
      </c>
      <c r="AA598" s="11" t="n">
        <v>3</v>
      </c>
      <c r="AB598" s="13" t="n">
        <v>106</v>
      </c>
      <c r="AC598" s="13" t="n">
        <v>35</v>
      </c>
      <c r="AD598" s="13" t="n">
        <f aca="false">AC598*SQRT(AE598)</f>
        <v>60.6217782649107</v>
      </c>
      <c r="AE598" s="11" t="n">
        <v>3</v>
      </c>
      <c r="AF598" s="11" t="n">
        <f aca="false">LN(AB598/X598)</f>
        <v>-0.098734840685689</v>
      </c>
      <c r="AG598" s="11" t="n">
        <f aca="false">((AD598)^2/((AB598)^2 * AE598)) + ((Z598)^2/((X598)^2 * AA598))</f>
        <v>0.144381419771421</v>
      </c>
      <c r="AH598" s="11" t="n">
        <f aca="false">1/AG598</f>
        <v>6.92609895084257</v>
      </c>
      <c r="AI598" s="11" t="n">
        <f aca="false">AH598/36</f>
        <v>0.192391637523405</v>
      </c>
      <c r="AJ598" s="11" t="n">
        <f aca="false">AI598*AF598</f>
        <v>-0.0189957576801322</v>
      </c>
      <c r="AK598" s="11" t="s">
        <v>535</v>
      </c>
      <c r="AL598" s="11" t="s">
        <v>537</v>
      </c>
      <c r="AM598" s="11" t="s">
        <v>407</v>
      </c>
      <c r="AN598" s="11" t="s">
        <v>58</v>
      </c>
      <c r="AO598" s="11" t="s">
        <v>59</v>
      </c>
      <c r="AP598" s="11" t="s">
        <v>207</v>
      </c>
      <c r="AQ598" s="11" t="s">
        <v>345</v>
      </c>
    </row>
    <row r="599" customFormat="false" ht="13.8" hidden="false" customHeight="false" outlineLevel="0" collapsed="false">
      <c r="A599" s="11" t="s">
        <v>341</v>
      </c>
      <c r="B599" s="1" t="n">
        <v>52</v>
      </c>
      <c r="C599" s="11" t="s">
        <v>342</v>
      </c>
      <c r="D599" s="11" t="n">
        <v>2013</v>
      </c>
      <c r="E599" s="11" t="s">
        <v>343</v>
      </c>
      <c r="F599" s="11" t="s">
        <v>346</v>
      </c>
      <c r="G599" s="1" t="n">
        <v>9.5</v>
      </c>
      <c r="H599" s="1" t="n">
        <v>1194</v>
      </c>
      <c r="I599" s="11" t="n">
        <f aca="false">(G599+10) / (H599/1000)</f>
        <v>16.3316582914573</v>
      </c>
      <c r="J599" s="11" t="n">
        <v>5.5</v>
      </c>
      <c r="K599" s="11" t="s">
        <v>102</v>
      </c>
      <c r="L599" s="11" t="s">
        <v>89</v>
      </c>
      <c r="M599" s="11" t="s">
        <v>344</v>
      </c>
      <c r="N599" s="11" t="s">
        <v>77</v>
      </c>
      <c r="O599" s="11" t="s">
        <v>50</v>
      </c>
      <c r="P599" s="11" t="s">
        <v>483</v>
      </c>
      <c r="Q599" s="11" t="s">
        <v>78</v>
      </c>
      <c r="R599" s="11" t="n">
        <v>0.7</v>
      </c>
      <c r="S599" s="11" t="str">
        <f aca="false">IF(R599&gt;=2,"&gt; 2","&lt; 2")</f>
        <v>&lt; 2</v>
      </c>
      <c r="T599" s="16" t="n">
        <v>39965</v>
      </c>
      <c r="U599" s="29" t="n">
        <v>2.5</v>
      </c>
      <c r="V599" s="11" t="s">
        <v>106</v>
      </c>
      <c r="W599" s="11" t="n">
        <f aca="false">R599 *U599</f>
        <v>1.75</v>
      </c>
      <c r="X599" s="13" t="n">
        <v>118</v>
      </c>
      <c r="Y599" s="13" t="n">
        <v>18</v>
      </c>
      <c r="Z599" s="13" t="n">
        <f aca="false">Y599*SQRT(AA599)</f>
        <v>31.1769145362398</v>
      </c>
      <c r="AA599" s="11" t="n">
        <v>3</v>
      </c>
      <c r="AB599" s="13" t="n">
        <v>93</v>
      </c>
      <c r="AC599" s="13" t="n">
        <v>48</v>
      </c>
      <c r="AD599" s="13" t="n">
        <f aca="false">AC599*SQRT(AE599)</f>
        <v>83.1384387633061</v>
      </c>
      <c r="AE599" s="11" t="n">
        <v>3</v>
      </c>
      <c r="AF599" s="11" t="n">
        <f aca="false">LN(AB599/X599)</f>
        <v>-0.238085131312409</v>
      </c>
      <c r="AG599" s="11" t="n">
        <f aca="false">((AD599)^2/((AB599)^2 * AE599)) + ((Z599)^2/((X599)^2 * AA599))</f>
        <v>0.289658353463921</v>
      </c>
      <c r="AH599" s="11" t="n">
        <f aca="false">1/AG599</f>
        <v>3.45234303807005</v>
      </c>
      <c r="AI599" s="11" t="n">
        <f aca="false">AH599/36</f>
        <v>0.0958984177241679</v>
      </c>
      <c r="AJ599" s="11" t="n">
        <f aca="false">AI599*AF599</f>
        <v>-0.0228319873765108</v>
      </c>
      <c r="AK599" s="11" t="s">
        <v>535</v>
      </c>
      <c r="AL599" s="11" t="s">
        <v>537</v>
      </c>
      <c r="AM599" s="11" t="s">
        <v>407</v>
      </c>
      <c r="AN599" s="11" t="s">
        <v>58</v>
      </c>
      <c r="AO599" s="11" t="s">
        <v>59</v>
      </c>
      <c r="AP599" s="11" t="s">
        <v>207</v>
      </c>
      <c r="AQ599" s="11" t="s">
        <v>345</v>
      </c>
    </row>
    <row r="600" customFormat="false" ht="13.8" hidden="false" customHeight="false" outlineLevel="0" collapsed="false">
      <c r="A600" s="11" t="s">
        <v>341</v>
      </c>
      <c r="B600" s="1" t="n">
        <v>52</v>
      </c>
      <c r="C600" s="11" t="s">
        <v>342</v>
      </c>
      <c r="D600" s="11" t="n">
        <v>2013</v>
      </c>
      <c r="E600" s="11" t="s">
        <v>343</v>
      </c>
      <c r="F600" s="11" t="s">
        <v>347</v>
      </c>
      <c r="G600" s="1" t="n">
        <v>9.5</v>
      </c>
      <c r="H600" s="1" t="n">
        <v>1194</v>
      </c>
      <c r="I600" s="11" t="n">
        <f aca="false">(G600+10) / (H600/1000)</f>
        <v>16.3316582914573</v>
      </c>
      <c r="J600" s="11" t="n">
        <v>5.5</v>
      </c>
      <c r="K600" s="11" t="s">
        <v>102</v>
      </c>
      <c r="L600" s="11" t="s">
        <v>89</v>
      </c>
      <c r="M600" s="11" t="s">
        <v>344</v>
      </c>
      <c r="N600" s="11" t="s">
        <v>77</v>
      </c>
      <c r="O600" s="11" t="s">
        <v>77</v>
      </c>
      <c r="P600" s="11" t="s">
        <v>483</v>
      </c>
      <c r="Q600" s="11" t="s">
        <v>78</v>
      </c>
      <c r="R600" s="11" t="n">
        <v>0.7</v>
      </c>
      <c r="S600" s="11" t="str">
        <f aca="false">IF(R600&gt;=2,"&gt; 2","&lt; 2")</f>
        <v>&lt; 2</v>
      </c>
      <c r="T600" s="16" t="n">
        <v>39965</v>
      </c>
      <c r="U600" s="29" t="n">
        <v>2.5</v>
      </c>
      <c r="V600" s="11" t="s">
        <v>106</v>
      </c>
      <c r="W600" s="11" t="n">
        <f aca="false">R600 *U600</f>
        <v>1.75</v>
      </c>
      <c r="X600" s="13" t="n">
        <v>264</v>
      </c>
      <c r="Y600" s="13" t="n">
        <v>78</v>
      </c>
      <c r="Z600" s="13" t="n">
        <f aca="false">Y600*SQRT(AA600)</f>
        <v>135.099962990372</v>
      </c>
      <c r="AA600" s="11" t="n">
        <v>3</v>
      </c>
      <c r="AB600" s="13" t="n">
        <v>180</v>
      </c>
      <c r="AC600" s="13" t="n">
        <v>52</v>
      </c>
      <c r="AD600" s="13" t="n">
        <f aca="false">AC600*SQRT(AE600)</f>
        <v>90.0666419935816</v>
      </c>
      <c r="AE600" s="11" t="n">
        <v>3</v>
      </c>
      <c r="AF600" s="11" t="n">
        <f aca="false">LN(AB600/X600)</f>
        <v>-0.382992252256106</v>
      </c>
      <c r="AG600" s="11" t="n">
        <f aca="false">((AD600)^2/((AB600)^2 * AE600)) + ((Z600)^2/((X600)^2 * AA600))</f>
        <v>0.170750178553209</v>
      </c>
      <c r="AH600" s="11" t="n">
        <f aca="false">1/AG600</f>
        <v>5.8565092492034</v>
      </c>
      <c r="AI600" s="11" t="n">
        <f aca="false">AH600/36</f>
        <v>0.162680812477872</v>
      </c>
      <c r="AJ600" s="11" t="n">
        <f aca="false">AI600*AF600</f>
        <v>-0.0623054907697534</v>
      </c>
      <c r="AK600" s="11" t="s">
        <v>535</v>
      </c>
      <c r="AL600" s="11" t="s">
        <v>537</v>
      </c>
      <c r="AM600" s="11" t="s">
        <v>407</v>
      </c>
      <c r="AN600" s="11" t="s">
        <v>58</v>
      </c>
      <c r="AO600" s="11" t="s">
        <v>59</v>
      </c>
      <c r="AP600" s="11" t="s">
        <v>207</v>
      </c>
      <c r="AQ600" s="11" t="s">
        <v>345</v>
      </c>
    </row>
    <row r="601" customFormat="false" ht="13.8" hidden="false" customHeight="false" outlineLevel="0" collapsed="false">
      <c r="A601" s="11" t="s">
        <v>341</v>
      </c>
      <c r="B601" s="1" t="n">
        <v>52</v>
      </c>
      <c r="C601" s="11" t="s">
        <v>342</v>
      </c>
      <c r="D601" s="11" t="n">
        <v>2013</v>
      </c>
      <c r="E601" s="11" t="s">
        <v>343</v>
      </c>
      <c r="F601" s="11" t="s">
        <v>348</v>
      </c>
      <c r="G601" s="1" t="n">
        <v>9.5</v>
      </c>
      <c r="H601" s="1" t="n">
        <v>1194</v>
      </c>
      <c r="I601" s="11" t="n">
        <f aca="false">(G601+10) / (H601/1000)</f>
        <v>16.3316582914573</v>
      </c>
      <c r="J601" s="11" t="n">
        <v>5.5</v>
      </c>
      <c r="K601" s="11" t="s">
        <v>102</v>
      </c>
      <c r="L601" s="11" t="s">
        <v>89</v>
      </c>
      <c r="M601" s="11" t="s">
        <v>344</v>
      </c>
      <c r="N601" s="11" t="s">
        <v>77</v>
      </c>
      <c r="O601" s="11" t="s">
        <v>50</v>
      </c>
      <c r="P601" s="11" t="s">
        <v>483</v>
      </c>
      <c r="Q601" s="11" t="s">
        <v>78</v>
      </c>
      <c r="R601" s="11" t="n">
        <v>2.05</v>
      </c>
      <c r="S601" s="11" t="str">
        <f aca="false">IF(R601&gt;=2,"&gt; 2","&lt; 2")</f>
        <v>&gt; 2</v>
      </c>
      <c r="T601" s="16" t="n">
        <v>39965</v>
      </c>
      <c r="U601" s="29" t="n">
        <v>2.5</v>
      </c>
      <c r="V601" s="11" t="s">
        <v>106</v>
      </c>
      <c r="W601" s="11" t="n">
        <f aca="false">R601 *U601</f>
        <v>5.125</v>
      </c>
      <c r="X601" s="13" t="n">
        <v>118</v>
      </c>
      <c r="Y601" s="13" t="n">
        <v>18</v>
      </c>
      <c r="Z601" s="13" t="n">
        <f aca="false">Y601*SQRT(AA601)</f>
        <v>31.1769145362398</v>
      </c>
      <c r="AA601" s="11" t="n">
        <v>3</v>
      </c>
      <c r="AB601" s="13" t="n">
        <v>100</v>
      </c>
      <c r="AC601" s="13" t="n">
        <v>20</v>
      </c>
      <c r="AD601" s="13" t="n">
        <f aca="false">AC601*SQRT(AE601)</f>
        <v>34.6410161513775</v>
      </c>
      <c r="AE601" s="11" t="n">
        <v>3</v>
      </c>
      <c r="AF601" s="11" t="n">
        <f aca="false">LN(AB601/X601)</f>
        <v>-0.165514438477573</v>
      </c>
      <c r="AG601" s="11" t="n">
        <f aca="false">((AD601)^2/((AB601)^2 * AE601)) + ((Z601)^2/((X601)^2 * AA601))</f>
        <v>0.0632691755242746</v>
      </c>
      <c r="AH601" s="11" t="n">
        <f aca="false">1/AG601</f>
        <v>15.8054849255358</v>
      </c>
      <c r="AI601" s="11" t="n">
        <f aca="false">AH601/36</f>
        <v>0.43904124793155</v>
      </c>
      <c r="AJ601" s="11" t="n">
        <f aca="false">AI601*AF601</f>
        <v>-0.0726676656198834</v>
      </c>
      <c r="AK601" s="11" t="s">
        <v>535</v>
      </c>
      <c r="AL601" s="11" t="s">
        <v>537</v>
      </c>
      <c r="AM601" s="11" t="s">
        <v>407</v>
      </c>
      <c r="AN601" s="11" t="s">
        <v>58</v>
      </c>
      <c r="AO601" s="11" t="s">
        <v>59</v>
      </c>
      <c r="AP601" s="11" t="s">
        <v>207</v>
      </c>
      <c r="AQ601" s="11" t="s">
        <v>345</v>
      </c>
    </row>
    <row r="602" customFormat="false" ht="13.8" hidden="false" customHeight="false" outlineLevel="0" collapsed="false">
      <c r="A602" s="11" t="s">
        <v>341</v>
      </c>
      <c r="B602" s="1" t="n">
        <v>52</v>
      </c>
      <c r="C602" s="11" t="s">
        <v>342</v>
      </c>
      <c r="D602" s="11" t="n">
        <v>2013</v>
      </c>
      <c r="E602" s="11" t="s">
        <v>343</v>
      </c>
      <c r="F602" s="11" t="s">
        <v>349</v>
      </c>
      <c r="G602" s="1" t="n">
        <v>9.5</v>
      </c>
      <c r="H602" s="1" t="n">
        <v>1194</v>
      </c>
      <c r="I602" s="11" t="n">
        <f aca="false">(G602+10) / (H602/1000)</f>
        <v>16.3316582914573</v>
      </c>
      <c r="J602" s="11" t="n">
        <v>5.5</v>
      </c>
      <c r="K602" s="11" t="s">
        <v>102</v>
      </c>
      <c r="L602" s="11" t="s">
        <v>89</v>
      </c>
      <c r="M602" s="11" t="s">
        <v>344</v>
      </c>
      <c r="N602" s="11" t="s">
        <v>77</v>
      </c>
      <c r="O602" s="11" t="s">
        <v>77</v>
      </c>
      <c r="P602" s="11" t="s">
        <v>483</v>
      </c>
      <c r="Q602" s="11" t="s">
        <v>78</v>
      </c>
      <c r="R602" s="11" t="n">
        <v>2.05</v>
      </c>
      <c r="S602" s="11" t="str">
        <f aca="false">IF(R602&gt;=2,"&gt; 2","&lt; 2")</f>
        <v>&gt; 2</v>
      </c>
      <c r="T602" s="16" t="n">
        <v>39965</v>
      </c>
      <c r="U602" s="29" t="n">
        <v>2.5</v>
      </c>
      <c r="V602" s="11" t="s">
        <v>106</v>
      </c>
      <c r="W602" s="11" t="n">
        <f aca="false">R602 *U602</f>
        <v>5.125</v>
      </c>
      <c r="X602" s="13" t="n">
        <v>264</v>
      </c>
      <c r="Y602" s="13" t="n">
        <v>78</v>
      </c>
      <c r="Z602" s="13" t="n">
        <f aca="false">Y602*SQRT(AA602)</f>
        <v>135.099962990372</v>
      </c>
      <c r="AA602" s="11" t="n">
        <v>3</v>
      </c>
      <c r="AB602" s="13" t="n">
        <v>111</v>
      </c>
      <c r="AC602" s="13" t="n">
        <v>19</v>
      </c>
      <c r="AD602" s="13" t="n">
        <f aca="false">AC602*SQRT(AE602)</f>
        <v>32.9089653438087</v>
      </c>
      <c r="AE602" s="11" t="n">
        <v>3</v>
      </c>
      <c r="AF602" s="11" t="n">
        <f aca="false">LN(AB602/X602)</f>
        <v>-0.866418901833982</v>
      </c>
      <c r="AG602" s="11" t="n">
        <f aca="false">((AD602)^2/((AB602)^2 * AE602)) + ((Z602)^2/((X602)^2 * AA602))</f>
        <v>0.116592958269862</v>
      </c>
      <c r="AH602" s="11" t="n">
        <f aca="false">1/AG602</f>
        <v>8.57684730569607</v>
      </c>
      <c r="AI602" s="11" t="n">
        <f aca="false">AH602/36</f>
        <v>0.238245758491557</v>
      </c>
      <c r="AJ602" s="11" t="n">
        <f aca="false">AI602*AF602</f>
        <v>-0.206420628438859</v>
      </c>
      <c r="AK602" s="11" t="s">
        <v>535</v>
      </c>
      <c r="AL602" s="11" t="s">
        <v>537</v>
      </c>
      <c r="AM602" s="11" t="s">
        <v>407</v>
      </c>
      <c r="AN602" s="11" t="s">
        <v>58</v>
      </c>
      <c r="AO602" s="11" t="s">
        <v>59</v>
      </c>
      <c r="AP602" s="11" t="s">
        <v>207</v>
      </c>
      <c r="AQ602" s="11" t="s">
        <v>345</v>
      </c>
    </row>
    <row r="603" customFormat="false" ht="13.8" hidden="false" customHeight="false" outlineLevel="0" collapsed="false">
      <c r="A603" s="11" t="s">
        <v>341</v>
      </c>
      <c r="B603" s="1" t="n">
        <v>52</v>
      </c>
      <c r="C603" s="11" t="s">
        <v>342</v>
      </c>
      <c r="D603" s="11" t="n">
        <v>2013</v>
      </c>
      <c r="E603" s="11" t="s">
        <v>343</v>
      </c>
      <c r="F603" s="11" t="s">
        <v>350</v>
      </c>
      <c r="G603" s="1" t="n">
        <v>9.5</v>
      </c>
      <c r="H603" s="1" t="n">
        <v>1194</v>
      </c>
      <c r="I603" s="11" t="n">
        <f aca="false">(G603+10) / (H603/1000)</f>
        <v>16.3316582914573</v>
      </c>
      <c r="J603" s="11" t="n">
        <v>5.5</v>
      </c>
      <c r="K603" s="11" t="s">
        <v>102</v>
      </c>
      <c r="L603" s="11" t="s">
        <v>89</v>
      </c>
      <c r="M603" s="11" t="s">
        <v>344</v>
      </c>
      <c r="N603" s="11" t="s">
        <v>77</v>
      </c>
      <c r="O603" s="11" t="s">
        <v>50</v>
      </c>
      <c r="P603" s="11" t="s">
        <v>483</v>
      </c>
      <c r="Q603" s="11" t="s">
        <v>78</v>
      </c>
      <c r="R603" s="11" t="n">
        <v>2.7</v>
      </c>
      <c r="S603" s="11" t="str">
        <f aca="false">IF(R603&gt;=2,"&gt; 2","&lt; 2")</f>
        <v>&gt; 2</v>
      </c>
      <c r="T603" s="16" t="n">
        <v>39965</v>
      </c>
      <c r="U603" s="29" t="n">
        <v>2.5</v>
      </c>
      <c r="V603" s="11" t="s">
        <v>106</v>
      </c>
      <c r="W603" s="11" t="n">
        <f aca="false">R603 *U603</f>
        <v>6.75</v>
      </c>
      <c r="X603" s="13" t="n">
        <v>118</v>
      </c>
      <c r="Y603" s="13" t="n">
        <v>18</v>
      </c>
      <c r="Z603" s="13" t="n">
        <f aca="false">Y603*SQRT(AA603)</f>
        <v>31.1769145362398</v>
      </c>
      <c r="AA603" s="11" t="n">
        <v>3</v>
      </c>
      <c r="AB603" s="13" t="n">
        <v>203</v>
      </c>
      <c r="AC603" s="13" t="n">
        <v>73</v>
      </c>
      <c r="AD603" s="13" t="n">
        <f aca="false">AC603*SQRT(AE603)</f>
        <v>126.439708952528</v>
      </c>
      <c r="AE603" s="11" t="n">
        <v>3</v>
      </c>
      <c r="AF603" s="11" t="n">
        <f aca="false">LN(AB603/X603)</f>
        <v>0.542521354576123</v>
      </c>
      <c r="AG603" s="11" t="n">
        <f aca="false">((AD603)^2/((AB603)^2 * AE603)) + ((Z603)^2/((X603)^2 * AA603))</f>
        <v>0.15258558698779</v>
      </c>
      <c r="AH603" s="11" t="n">
        <f aca="false">1/AG603</f>
        <v>6.55369894195853</v>
      </c>
      <c r="AI603" s="11" t="n">
        <f aca="false">AH603/36</f>
        <v>0.182047192832181</v>
      </c>
      <c r="AJ603" s="11" t="n">
        <f aca="false">AI603*AF603</f>
        <v>0.0987644896520955</v>
      </c>
      <c r="AK603" s="11" t="s">
        <v>535</v>
      </c>
      <c r="AL603" s="11" t="s">
        <v>537</v>
      </c>
      <c r="AM603" s="11" t="s">
        <v>407</v>
      </c>
      <c r="AN603" s="11" t="s">
        <v>58</v>
      </c>
      <c r="AO603" s="11" t="s">
        <v>59</v>
      </c>
      <c r="AP603" s="11" t="s">
        <v>207</v>
      </c>
      <c r="AQ603" s="11" t="s">
        <v>345</v>
      </c>
    </row>
    <row r="604" customFormat="false" ht="13.8" hidden="false" customHeight="false" outlineLevel="0" collapsed="false">
      <c r="A604" s="11" t="s">
        <v>341</v>
      </c>
      <c r="B604" s="1" t="n">
        <v>52</v>
      </c>
      <c r="C604" s="11" t="s">
        <v>342</v>
      </c>
      <c r="D604" s="11" t="n">
        <v>2013</v>
      </c>
      <c r="E604" s="11" t="s">
        <v>343</v>
      </c>
      <c r="F604" s="11" t="s">
        <v>351</v>
      </c>
      <c r="G604" s="1" t="n">
        <v>9.5</v>
      </c>
      <c r="H604" s="1" t="n">
        <v>1194</v>
      </c>
      <c r="I604" s="11" t="n">
        <f aca="false">(G604+10) / (H604/1000)</f>
        <v>16.3316582914573</v>
      </c>
      <c r="J604" s="11" t="n">
        <v>5.5</v>
      </c>
      <c r="K604" s="11" t="s">
        <v>102</v>
      </c>
      <c r="L604" s="11" t="s">
        <v>89</v>
      </c>
      <c r="M604" s="11" t="s">
        <v>344</v>
      </c>
      <c r="N604" s="11" t="s">
        <v>77</v>
      </c>
      <c r="O604" s="11" t="s">
        <v>77</v>
      </c>
      <c r="P604" s="11" t="s">
        <v>483</v>
      </c>
      <c r="Q604" s="11" t="s">
        <v>78</v>
      </c>
      <c r="R604" s="11" t="n">
        <v>2.7</v>
      </c>
      <c r="S604" s="11" t="str">
        <f aca="false">IF(R604&gt;=2,"&gt; 2","&lt; 2")</f>
        <v>&gt; 2</v>
      </c>
      <c r="T604" s="16" t="n">
        <v>39965</v>
      </c>
      <c r="U604" s="29" t="n">
        <v>2.5</v>
      </c>
      <c r="V604" s="11" t="s">
        <v>106</v>
      </c>
      <c r="W604" s="11" t="n">
        <f aca="false">R604 *U604</f>
        <v>6.75</v>
      </c>
      <c r="X604" s="13" t="n">
        <v>264</v>
      </c>
      <c r="Y604" s="13" t="n">
        <v>78</v>
      </c>
      <c r="Z604" s="13" t="n">
        <f aca="false">Y604*SQRT(AA604)</f>
        <v>135.099962990372</v>
      </c>
      <c r="AA604" s="11" t="n">
        <v>3</v>
      </c>
      <c r="AB604" s="13" t="n">
        <v>155</v>
      </c>
      <c r="AC604" s="13" t="n">
        <v>24</v>
      </c>
      <c r="AD604" s="13" t="n">
        <f aca="false">AC604*SQRT(AE604)</f>
        <v>41.5692193816531</v>
      </c>
      <c r="AE604" s="11" t="n">
        <v>3</v>
      </c>
      <c r="AF604" s="11" t="n">
        <f aca="false">LN(AB604/X604)</f>
        <v>-0.53252398622707</v>
      </c>
      <c r="AG604" s="11" t="n">
        <f aca="false">((AD604)^2/((AB604)^2 * AE604)) + ((Z604)^2/((X604)^2 * AA604))</f>
        <v>0.11126841444432</v>
      </c>
      <c r="AH604" s="11" t="n">
        <f aca="false">1/AG604</f>
        <v>8.98727644313123</v>
      </c>
      <c r="AI604" s="11" t="n">
        <f aca="false">AH604/36</f>
        <v>0.249646567864756</v>
      </c>
      <c r="AJ604" s="11" t="n">
        <f aca="false">AI604*AF604</f>
        <v>-0.132942785467247</v>
      </c>
      <c r="AK604" s="11" t="s">
        <v>535</v>
      </c>
      <c r="AL604" s="11" t="s">
        <v>537</v>
      </c>
      <c r="AM604" s="11" t="s">
        <v>407</v>
      </c>
      <c r="AN604" s="11" t="s">
        <v>58</v>
      </c>
      <c r="AO604" s="11" t="s">
        <v>59</v>
      </c>
      <c r="AP604" s="11" t="s">
        <v>207</v>
      </c>
      <c r="AQ604" s="11" t="s">
        <v>345</v>
      </c>
    </row>
    <row r="605" customFormat="false" ht="13.8" hidden="false" customHeight="false" outlineLevel="0" collapsed="false">
      <c r="A605" s="11" t="s">
        <v>341</v>
      </c>
      <c r="B605" s="1" t="n">
        <v>52</v>
      </c>
      <c r="C605" s="11" t="s">
        <v>342</v>
      </c>
      <c r="D605" s="11" t="n">
        <v>2013</v>
      </c>
      <c r="E605" s="11" t="s">
        <v>343</v>
      </c>
      <c r="F605" s="11" t="s">
        <v>324</v>
      </c>
      <c r="G605" s="1" t="n">
        <v>9.5</v>
      </c>
      <c r="H605" s="1" t="n">
        <v>1194</v>
      </c>
      <c r="I605" s="11" t="n">
        <f aca="false">(G605+10) / (H605/1000)</f>
        <v>16.3316582914573</v>
      </c>
      <c r="J605" s="11" t="n">
        <v>5.5</v>
      </c>
      <c r="K605" s="11" t="s">
        <v>102</v>
      </c>
      <c r="L605" s="11" t="s">
        <v>89</v>
      </c>
      <c r="M605" s="11" t="s">
        <v>344</v>
      </c>
      <c r="N605" s="11" t="s">
        <v>77</v>
      </c>
      <c r="O605" s="11" t="s">
        <v>77</v>
      </c>
      <c r="P605" s="11" t="s">
        <v>483</v>
      </c>
      <c r="Q605" s="11" t="s">
        <v>78</v>
      </c>
      <c r="R605" s="11" t="n">
        <v>0.7</v>
      </c>
      <c r="S605" s="11" t="str">
        <f aca="false">IF(R605&gt;=2,"&gt; 2","&lt; 2")</f>
        <v>&lt; 2</v>
      </c>
      <c r="T605" s="16" t="n">
        <v>39600</v>
      </c>
      <c r="U605" s="29" t="n">
        <v>2.5</v>
      </c>
      <c r="V605" s="11" t="s">
        <v>106</v>
      </c>
      <c r="W605" s="11" t="n">
        <f aca="false">R605 *U605</f>
        <v>1.75</v>
      </c>
      <c r="X605" s="13" t="n">
        <v>196</v>
      </c>
      <c r="Y605" s="13" t="n">
        <v>28</v>
      </c>
      <c r="Z605" s="13" t="n">
        <f aca="false">Y605*SQRT(AA605)</f>
        <v>48.4974226119286</v>
      </c>
      <c r="AA605" s="11" t="n">
        <v>3</v>
      </c>
      <c r="AB605" s="13" t="n">
        <v>174</v>
      </c>
      <c r="AC605" s="13" t="n">
        <v>33</v>
      </c>
      <c r="AD605" s="13" t="n">
        <f aca="false">AC605*SQRT(AE605)</f>
        <v>57.1576766497729</v>
      </c>
      <c r="AE605" s="11" t="n">
        <v>3</v>
      </c>
      <c r="AF605" s="11" t="n">
        <f aca="false">LN(AB605/X605)</f>
        <v>-0.119059360015988</v>
      </c>
      <c r="AG605" s="11" t="n">
        <f aca="false">((AD605)^2/((AB605)^2 * AE605)) + ((Z605)^2/((X605)^2 * AA605))</f>
        <v>0.0563772476886117</v>
      </c>
      <c r="AH605" s="11" t="n">
        <f aca="false">1/AG605</f>
        <v>17.7376519961261</v>
      </c>
      <c r="AI605" s="11" t="n">
        <f aca="false">AH605/36</f>
        <v>0.492712555447948</v>
      </c>
      <c r="AJ605" s="11" t="n">
        <f aca="false">AI605*AF605</f>
        <v>-0.0586620415234747</v>
      </c>
      <c r="AK605" s="11" t="s">
        <v>535</v>
      </c>
      <c r="AL605" s="11" t="s">
        <v>537</v>
      </c>
      <c r="AM605" s="11" t="s">
        <v>409</v>
      </c>
      <c r="AN605" s="11" t="s">
        <v>58</v>
      </c>
      <c r="AO605" s="11" t="s">
        <v>59</v>
      </c>
      <c r="AP605" s="11" t="s">
        <v>207</v>
      </c>
      <c r="AQ605" s="11" t="s">
        <v>345</v>
      </c>
    </row>
    <row r="606" customFormat="false" ht="13.8" hidden="false" customHeight="false" outlineLevel="0" collapsed="false">
      <c r="A606" s="11" t="s">
        <v>341</v>
      </c>
      <c r="B606" s="1" t="n">
        <v>52</v>
      </c>
      <c r="C606" s="11" t="s">
        <v>342</v>
      </c>
      <c r="D606" s="11" t="n">
        <v>2013</v>
      </c>
      <c r="E606" s="11" t="s">
        <v>343</v>
      </c>
      <c r="F606" s="11" t="s">
        <v>328</v>
      </c>
      <c r="G606" s="1" t="n">
        <v>9.5</v>
      </c>
      <c r="H606" s="1" t="n">
        <v>1194</v>
      </c>
      <c r="I606" s="11" t="n">
        <f aca="false">(G606+10) / (H606/1000)</f>
        <v>16.3316582914573</v>
      </c>
      <c r="J606" s="11" t="n">
        <v>5.5</v>
      </c>
      <c r="K606" s="11" t="s">
        <v>102</v>
      </c>
      <c r="L606" s="11" t="s">
        <v>89</v>
      </c>
      <c r="M606" s="11" t="s">
        <v>344</v>
      </c>
      <c r="N606" s="11" t="s">
        <v>77</v>
      </c>
      <c r="O606" s="11" t="s">
        <v>77</v>
      </c>
      <c r="P606" s="11" t="s">
        <v>483</v>
      </c>
      <c r="Q606" s="11" t="s">
        <v>78</v>
      </c>
      <c r="R606" s="11" t="n">
        <v>2.05</v>
      </c>
      <c r="S606" s="11" t="str">
        <f aca="false">IF(R606&gt;=2,"&gt; 2","&lt; 2")</f>
        <v>&gt; 2</v>
      </c>
      <c r="T606" s="16" t="n">
        <v>39600</v>
      </c>
      <c r="U606" s="29" t="n">
        <v>2.5</v>
      </c>
      <c r="V606" s="11" t="s">
        <v>106</v>
      </c>
      <c r="W606" s="11" t="n">
        <f aca="false">R606 *U606</f>
        <v>5.125</v>
      </c>
      <c r="X606" s="13" t="n">
        <v>196</v>
      </c>
      <c r="Y606" s="13" t="n">
        <v>28</v>
      </c>
      <c r="Z606" s="13" t="n">
        <f aca="false">Y606*SQRT(AA606)</f>
        <v>48.4974226119286</v>
      </c>
      <c r="AA606" s="11" t="n">
        <v>3</v>
      </c>
      <c r="AB606" s="13" t="n">
        <v>184</v>
      </c>
      <c r="AC606" s="13" t="n">
        <v>45</v>
      </c>
      <c r="AD606" s="13" t="n">
        <f aca="false">AC606*SQRT(AE606)</f>
        <v>77.9422863405995</v>
      </c>
      <c r="AE606" s="11" t="n">
        <v>3</v>
      </c>
      <c r="AF606" s="11" t="n">
        <f aca="false">LN(AB606/X606)</f>
        <v>-0.0631789016215316</v>
      </c>
      <c r="AG606" s="11" t="n">
        <f aca="false">((AD606)^2/((AB606)^2 * AE606)) + ((Z606)^2/((X606)^2 * AA606))</f>
        <v>0.0802203088229621</v>
      </c>
      <c r="AH606" s="11" t="n">
        <f aca="false">1/AG606</f>
        <v>12.4656712829029</v>
      </c>
      <c r="AI606" s="11" t="n">
        <f aca="false">AH606/36</f>
        <v>0.346268646747302</v>
      </c>
      <c r="AJ606" s="11" t="n">
        <f aca="false">AI606*AF606</f>
        <v>-0.0218768727674687</v>
      </c>
      <c r="AK606" s="11" t="s">
        <v>535</v>
      </c>
      <c r="AL606" s="11" t="s">
        <v>537</v>
      </c>
      <c r="AM606" s="11" t="s">
        <v>409</v>
      </c>
      <c r="AN606" s="11" t="s">
        <v>58</v>
      </c>
      <c r="AO606" s="11" t="s">
        <v>59</v>
      </c>
      <c r="AP606" s="11" t="s">
        <v>207</v>
      </c>
      <c r="AQ606" s="11" t="s">
        <v>345</v>
      </c>
    </row>
    <row r="607" customFormat="false" ht="13.8" hidden="false" customHeight="false" outlineLevel="0" collapsed="false">
      <c r="A607" s="11" t="s">
        <v>341</v>
      </c>
      <c r="B607" s="1" t="n">
        <v>52</v>
      </c>
      <c r="C607" s="11" t="s">
        <v>342</v>
      </c>
      <c r="D607" s="11" t="n">
        <v>2013</v>
      </c>
      <c r="E607" s="11" t="s">
        <v>343</v>
      </c>
      <c r="F607" s="11" t="s">
        <v>329</v>
      </c>
      <c r="G607" s="1" t="n">
        <v>9.5</v>
      </c>
      <c r="H607" s="1" t="n">
        <v>1194</v>
      </c>
      <c r="I607" s="11" t="n">
        <f aca="false">(G607+10) / (H607/1000)</f>
        <v>16.3316582914573</v>
      </c>
      <c r="J607" s="11" t="n">
        <v>5.5</v>
      </c>
      <c r="K607" s="11" t="s">
        <v>102</v>
      </c>
      <c r="L607" s="11" t="s">
        <v>89</v>
      </c>
      <c r="M607" s="11" t="s">
        <v>344</v>
      </c>
      <c r="N607" s="11" t="s">
        <v>77</v>
      </c>
      <c r="O607" s="11" t="s">
        <v>77</v>
      </c>
      <c r="P607" s="11" t="s">
        <v>483</v>
      </c>
      <c r="Q607" s="11" t="s">
        <v>78</v>
      </c>
      <c r="R607" s="11" t="n">
        <v>2.7</v>
      </c>
      <c r="S607" s="11" t="str">
        <f aca="false">IF(R607&gt;=2,"&gt; 2","&lt; 2")</f>
        <v>&gt; 2</v>
      </c>
      <c r="T607" s="16" t="n">
        <v>39600</v>
      </c>
      <c r="U607" s="29" t="n">
        <v>2.5</v>
      </c>
      <c r="V607" s="11" t="s">
        <v>106</v>
      </c>
      <c r="W607" s="11" t="n">
        <f aca="false">R607 *U607</f>
        <v>6.75</v>
      </c>
      <c r="X607" s="13" t="n">
        <v>196</v>
      </c>
      <c r="Y607" s="13" t="n">
        <v>28</v>
      </c>
      <c r="Z607" s="13" t="n">
        <f aca="false">Y607*SQRT(AA607)</f>
        <v>48.4974226119286</v>
      </c>
      <c r="AA607" s="11" t="n">
        <v>3</v>
      </c>
      <c r="AB607" s="13" t="n">
        <v>164</v>
      </c>
      <c r="AC607" s="13" t="n">
        <v>27</v>
      </c>
      <c r="AD607" s="13" t="n">
        <f aca="false">AC607*SQRT(AE607)</f>
        <v>46.7653718043597</v>
      </c>
      <c r="AE607" s="11" t="n">
        <v>3</v>
      </c>
      <c r="AF607" s="11" t="n">
        <f aca="false">LN(AB607/X607)</f>
        <v>-0.178248231406319</v>
      </c>
      <c r="AG607" s="11" t="n">
        <f aca="false">((AD607)^2/((AB607)^2 * AE607)) + ((Z607)^2/((X607)^2 * AA607))</f>
        <v>0.0475125654068885</v>
      </c>
      <c r="AH607" s="11" t="n">
        <f aca="false">1/AG607</f>
        <v>21.047063896386</v>
      </c>
      <c r="AI607" s="11" t="n">
        <f aca="false">AH607/36</f>
        <v>0.584640663788499</v>
      </c>
      <c r="AJ607" s="11" t="n">
        <f aca="false">AI607*AF607</f>
        <v>-0.104211164328516</v>
      </c>
      <c r="AK607" s="11" t="s">
        <v>535</v>
      </c>
      <c r="AL607" s="11" t="s">
        <v>537</v>
      </c>
      <c r="AM607" s="11" t="s">
        <v>409</v>
      </c>
      <c r="AN607" s="11" t="s">
        <v>58</v>
      </c>
      <c r="AO607" s="11" t="s">
        <v>59</v>
      </c>
      <c r="AP607" s="11" t="s">
        <v>207</v>
      </c>
      <c r="AQ607" s="11" t="s">
        <v>345</v>
      </c>
    </row>
    <row r="608" customFormat="false" ht="13.8" hidden="false" customHeight="false" outlineLevel="0" collapsed="false">
      <c r="A608" s="11" t="s">
        <v>341</v>
      </c>
      <c r="B608" s="1" t="n">
        <v>52</v>
      </c>
      <c r="C608" s="11" t="s">
        <v>342</v>
      </c>
      <c r="D608" s="11" t="n">
        <v>2013</v>
      </c>
      <c r="E608" s="11" t="s">
        <v>343</v>
      </c>
      <c r="F608" s="11" t="s">
        <v>346</v>
      </c>
      <c r="G608" s="1" t="n">
        <v>9.5</v>
      </c>
      <c r="H608" s="1" t="n">
        <v>1194</v>
      </c>
      <c r="I608" s="11" t="n">
        <f aca="false">(G608+10) / (H608/1000)</f>
        <v>16.3316582914573</v>
      </c>
      <c r="J608" s="11" t="n">
        <v>5.5</v>
      </c>
      <c r="K608" s="11" t="s">
        <v>102</v>
      </c>
      <c r="L608" s="11" t="s">
        <v>89</v>
      </c>
      <c r="M608" s="11" t="s">
        <v>344</v>
      </c>
      <c r="N608" s="11" t="s">
        <v>77</v>
      </c>
      <c r="O608" s="11" t="s">
        <v>50</v>
      </c>
      <c r="P608" s="11" t="s">
        <v>483</v>
      </c>
      <c r="Q608" s="11" t="s">
        <v>78</v>
      </c>
      <c r="R608" s="11" t="n">
        <v>0.7</v>
      </c>
      <c r="S608" s="11" t="str">
        <f aca="false">IF(R608&gt;=2,"&gt; 2","&lt; 2")</f>
        <v>&lt; 2</v>
      </c>
      <c r="T608" s="16" t="n">
        <v>39600</v>
      </c>
      <c r="U608" s="29" t="n">
        <v>2.5</v>
      </c>
      <c r="V608" s="11" t="s">
        <v>106</v>
      </c>
      <c r="W608" s="11" t="n">
        <f aca="false">R608 *U608</f>
        <v>1.75</v>
      </c>
      <c r="X608" s="13" t="n">
        <v>169</v>
      </c>
      <c r="Y608" s="13" t="n">
        <v>26</v>
      </c>
      <c r="Z608" s="13" t="n">
        <f aca="false">Y608*SQRT(AA608)</f>
        <v>45.0333209967908</v>
      </c>
      <c r="AA608" s="11" t="n">
        <v>3</v>
      </c>
      <c r="AB608" s="13" t="n">
        <v>162</v>
      </c>
      <c r="AC608" s="13" t="n">
        <v>13</v>
      </c>
      <c r="AD608" s="13" t="n">
        <f aca="false">AC608*SQRT(AE608)</f>
        <v>22.5166604983954</v>
      </c>
      <c r="AE608" s="11" t="n">
        <v>3</v>
      </c>
      <c r="AF608" s="11" t="n">
        <f aca="false">LN(AB608/X608)</f>
        <v>-0.0423023796906894</v>
      </c>
      <c r="AG608" s="11" t="n">
        <f aca="false">((AD608)^2/((AB608)^2 * AE608)) + ((Z608)^2/((X608)^2 * AA608))</f>
        <v>0.03010820619241</v>
      </c>
      <c r="AH608" s="11" t="n">
        <f aca="false">1/AG608</f>
        <v>33.2135363232663</v>
      </c>
      <c r="AI608" s="11" t="n">
        <f aca="false">AH608/36</f>
        <v>0.922598231201841</v>
      </c>
      <c r="AJ608" s="11" t="n">
        <f aca="false">AI608*AF608</f>
        <v>-0.0390281006782587</v>
      </c>
      <c r="AK608" s="11" t="s">
        <v>535</v>
      </c>
      <c r="AL608" s="11" t="s">
        <v>537</v>
      </c>
      <c r="AM608" s="11" t="s">
        <v>409</v>
      </c>
      <c r="AN608" s="11" t="s">
        <v>58</v>
      </c>
      <c r="AO608" s="11" t="s">
        <v>59</v>
      </c>
      <c r="AP608" s="11" t="s">
        <v>207</v>
      </c>
      <c r="AQ608" s="11" t="s">
        <v>345</v>
      </c>
    </row>
    <row r="609" customFormat="false" ht="13.8" hidden="false" customHeight="false" outlineLevel="0" collapsed="false">
      <c r="A609" s="11" t="s">
        <v>341</v>
      </c>
      <c r="B609" s="1" t="n">
        <v>52</v>
      </c>
      <c r="C609" s="11" t="s">
        <v>342</v>
      </c>
      <c r="D609" s="11" t="n">
        <v>2013</v>
      </c>
      <c r="E609" s="11" t="s">
        <v>343</v>
      </c>
      <c r="F609" s="11" t="s">
        <v>347</v>
      </c>
      <c r="G609" s="1" t="n">
        <v>9.5</v>
      </c>
      <c r="H609" s="1" t="n">
        <v>1194</v>
      </c>
      <c r="I609" s="11" t="n">
        <f aca="false">(G609+10) / (H609/1000)</f>
        <v>16.3316582914573</v>
      </c>
      <c r="J609" s="11" t="n">
        <v>5.5</v>
      </c>
      <c r="K609" s="11" t="s">
        <v>102</v>
      </c>
      <c r="L609" s="11" t="s">
        <v>89</v>
      </c>
      <c r="M609" s="11" t="s">
        <v>344</v>
      </c>
      <c r="N609" s="11" t="s">
        <v>77</v>
      </c>
      <c r="O609" s="11" t="s">
        <v>77</v>
      </c>
      <c r="P609" s="11" t="s">
        <v>483</v>
      </c>
      <c r="Q609" s="11" t="s">
        <v>78</v>
      </c>
      <c r="R609" s="11" t="n">
        <v>0.7</v>
      </c>
      <c r="S609" s="11" t="str">
        <f aca="false">IF(R609&gt;=2,"&gt; 2","&lt; 2")</f>
        <v>&lt; 2</v>
      </c>
      <c r="T609" s="16" t="n">
        <v>39600</v>
      </c>
      <c r="U609" s="29" t="n">
        <v>2.5</v>
      </c>
      <c r="V609" s="11" t="s">
        <v>106</v>
      </c>
      <c r="W609" s="11" t="n">
        <f aca="false">R609 *U609</f>
        <v>1.75</v>
      </c>
      <c r="X609" s="13" t="n">
        <v>173</v>
      </c>
      <c r="Y609" s="13" t="n">
        <v>18</v>
      </c>
      <c r="Z609" s="13" t="n">
        <f aca="false">Y609*SQRT(AA609)</f>
        <v>31.1769145362398</v>
      </c>
      <c r="AA609" s="11" t="n">
        <v>3</v>
      </c>
      <c r="AB609" s="13" t="n">
        <v>153</v>
      </c>
      <c r="AC609" s="13" t="n">
        <v>26</v>
      </c>
      <c r="AD609" s="13" t="n">
        <f aca="false">AC609*SQRT(AE609)</f>
        <v>45.0333209967908</v>
      </c>
      <c r="AE609" s="11" t="n">
        <v>3</v>
      </c>
      <c r="AF609" s="11" t="n">
        <f aca="false">LN(AB609/X609)</f>
        <v>-0.122853673105344</v>
      </c>
      <c r="AG609" s="11" t="n">
        <f aca="false">((AD609)^2/((AB609)^2 * AE609)) + ((Z609)^2/((X609)^2 * AA609))</f>
        <v>0.0397034026851431</v>
      </c>
      <c r="AH609" s="11" t="n">
        <f aca="false">1/AG609</f>
        <v>25.1867581207138</v>
      </c>
      <c r="AI609" s="11" t="n">
        <f aca="false">AH609/36</f>
        <v>0.699632170019829</v>
      </c>
      <c r="AJ609" s="11" t="n">
        <f aca="false">AI609*AF609</f>
        <v>-0.0859523819095985</v>
      </c>
      <c r="AK609" s="11" t="s">
        <v>535</v>
      </c>
      <c r="AL609" s="11" t="s">
        <v>537</v>
      </c>
      <c r="AM609" s="11" t="s">
        <v>409</v>
      </c>
      <c r="AN609" s="11" t="s">
        <v>58</v>
      </c>
      <c r="AO609" s="11" t="s">
        <v>59</v>
      </c>
      <c r="AP609" s="11" t="s">
        <v>207</v>
      </c>
      <c r="AQ609" s="11" t="s">
        <v>345</v>
      </c>
    </row>
    <row r="610" customFormat="false" ht="13.8" hidden="false" customHeight="false" outlineLevel="0" collapsed="false">
      <c r="A610" s="11" t="s">
        <v>341</v>
      </c>
      <c r="B610" s="1" t="n">
        <v>52</v>
      </c>
      <c r="C610" s="11" t="s">
        <v>342</v>
      </c>
      <c r="D610" s="11" t="n">
        <v>2013</v>
      </c>
      <c r="E610" s="11" t="s">
        <v>343</v>
      </c>
      <c r="F610" s="11" t="s">
        <v>348</v>
      </c>
      <c r="G610" s="1" t="n">
        <v>9.5</v>
      </c>
      <c r="H610" s="1" t="n">
        <v>1194</v>
      </c>
      <c r="I610" s="11" t="n">
        <f aca="false">(G610+10) / (H610/1000)</f>
        <v>16.3316582914573</v>
      </c>
      <c r="J610" s="11" t="n">
        <v>5.5</v>
      </c>
      <c r="K610" s="11" t="s">
        <v>102</v>
      </c>
      <c r="L610" s="11" t="s">
        <v>89</v>
      </c>
      <c r="M610" s="11" t="s">
        <v>344</v>
      </c>
      <c r="N610" s="11" t="s">
        <v>77</v>
      </c>
      <c r="O610" s="11" t="s">
        <v>50</v>
      </c>
      <c r="P610" s="11" t="s">
        <v>483</v>
      </c>
      <c r="Q610" s="11" t="s">
        <v>78</v>
      </c>
      <c r="R610" s="11" t="n">
        <v>2.05</v>
      </c>
      <c r="S610" s="11" t="str">
        <f aca="false">IF(R610&gt;=2,"&gt; 2","&lt; 2")</f>
        <v>&gt; 2</v>
      </c>
      <c r="T610" s="16" t="n">
        <v>39600</v>
      </c>
      <c r="U610" s="29" t="n">
        <v>2.5</v>
      </c>
      <c r="V610" s="11" t="s">
        <v>106</v>
      </c>
      <c r="W610" s="11" t="n">
        <f aca="false">R610 *U610</f>
        <v>5.125</v>
      </c>
      <c r="X610" s="13" t="n">
        <v>169</v>
      </c>
      <c r="Y610" s="13" t="n">
        <v>26</v>
      </c>
      <c r="Z610" s="13" t="n">
        <f aca="false">Y610*SQRT(AA610)</f>
        <v>45.0333209967908</v>
      </c>
      <c r="AA610" s="11" t="n">
        <v>3</v>
      </c>
      <c r="AB610" s="13" t="n">
        <v>163</v>
      </c>
      <c r="AC610" s="13" t="n">
        <v>4</v>
      </c>
      <c r="AD610" s="13" t="n">
        <f aca="false">AC610*SQRT(AE610)</f>
        <v>6.92820323027551</v>
      </c>
      <c r="AE610" s="11" t="n">
        <v>3</v>
      </c>
      <c r="AF610" s="11" t="n">
        <f aca="false">LN(AB610/X610)</f>
        <v>-0.0361485141163111</v>
      </c>
      <c r="AG610" s="11" t="n">
        <f aca="false">((AD610)^2/((AB610)^2 * AE610)) + ((Z610)^2/((X610)^2 * AA610))</f>
        <v>0.0242708446311836</v>
      </c>
      <c r="AH610" s="11" t="n">
        <f aca="false">1/AG610</f>
        <v>41.2016975591852</v>
      </c>
      <c r="AI610" s="11" t="n">
        <f aca="false">AH610/36</f>
        <v>1.14449159886626</v>
      </c>
      <c r="AJ610" s="11" t="n">
        <f aca="false">AI610*AF610</f>
        <v>-0.0413716707176165</v>
      </c>
      <c r="AK610" s="11" t="s">
        <v>535</v>
      </c>
      <c r="AL610" s="11" t="s">
        <v>537</v>
      </c>
      <c r="AM610" s="11" t="s">
        <v>409</v>
      </c>
      <c r="AN610" s="11" t="s">
        <v>58</v>
      </c>
      <c r="AO610" s="11" t="s">
        <v>59</v>
      </c>
      <c r="AP610" s="11" t="s">
        <v>207</v>
      </c>
      <c r="AQ610" s="11" t="s">
        <v>345</v>
      </c>
    </row>
    <row r="611" customFormat="false" ht="13.8" hidden="false" customHeight="false" outlineLevel="0" collapsed="false">
      <c r="A611" s="11" t="s">
        <v>341</v>
      </c>
      <c r="B611" s="1" t="n">
        <v>52</v>
      </c>
      <c r="C611" s="11" t="s">
        <v>342</v>
      </c>
      <c r="D611" s="11" t="n">
        <v>2013</v>
      </c>
      <c r="E611" s="11" t="s">
        <v>343</v>
      </c>
      <c r="F611" s="11" t="s">
        <v>349</v>
      </c>
      <c r="G611" s="1" t="n">
        <v>9.5</v>
      </c>
      <c r="H611" s="1" t="n">
        <v>1194</v>
      </c>
      <c r="I611" s="11" t="n">
        <f aca="false">(G611+10) / (H611/1000)</f>
        <v>16.3316582914573</v>
      </c>
      <c r="J611" s="11" t="n">
        <v>5.5</v>
      </c>
      <c r="K611" s="11" t="s">
        <v>102</v>
      </c>
      <c r="L611" s="11" t="s">
        <v>89</v>
      </c>
      <c r="M611" s="11" t="s">
        <v>344</v>
      </c>
      <c r="N611" s="11" t="s">
        <v>77</v>
      </c>
      <c r="O611" s="11" t="s">
        <v>77</v>
      </c>
      <c r="P611" s="11" t="s">
        <v>483</v>
      </c>
      <c r="Q611" s="11" t="s">
        <v>78</v>
      </c>
      <c r="R611" s="11" t="n">
        <v>2.05</v>
      </c>
      <c r="S611" s="11" t="str">
        <f aca="false">IF(R611&gt;=2,"&gt; 2","&lt; 2")</f>
        <v>&gt; 2</v>
      </c>
      <c r="T611" s="16" t="n">
        <v>39600</v>
      </c>
      <c r="U611" s="29" t="n">
        <v>2.5</v>
      </c>
      <c r="V611" s="11" t="s">
        <v>106</v>
      </c>
      <c r="W611" s="11" t="n">
        <f aca="false">R611 *U611</f>
        <v>5.125</v>
      </c>
      <c r="X611" s="13" t="n">
        <v>173</v>
      </c>
      <c r="Y611" s="13" t="n">
        <v>18</v>
      </c>
      <c r="Z611" s="13" t="n">
        <f aca="false">Y611*SQRT(AA611)</f>
        <v>31.1769145362398</v>
      </c>
      <c r="AA611" s="11" t="n">
        <v>3</v>
      </c>
      <c r="AB611" s="13" t="n">
        <v>157</v>
      </c>
      <c r="AC611" s="13" t="n">
        <v>13</v>
      </c>
      <c r="AD611" s="13" t="n">
        <f aca="false">AC611*SQRT(AE611)</f>
        <v>22.5166604983954</v>
      </c>
      <c r="AE611" s="11" t="n">
        <v>3</v>
      </c>
      <c r="AF611" s="11" t="n">
        <f aca="false">LN(AB611/X611)</f>
        <v>-0.0970457891494708</v>
      </c>
      <c r="AG611" s="11" t="n">
        <f aca="false">((AD611)^2/((AB611)^2 * AE611)) + ((Z611)^2/((X611)^2 * AA611))</f>
        <v>0.0176818825528232</v>
      </c>
      <c r="AH611" s="11" t="n">
        <f aca="false">1/AG611</f>
        <v>56.5550640330621</v>
      </c>
      <c r="AI611" s="11" t="n">
        <f aca="false">AH611/36</f>
        <v>1.57097400091839</v>
      </c>
      <c r="AJ611" s="11" t="n">
        <f aca="false">AI611*AF611</f>
        <v>-0.152456411652427</v>
      </c>
      <c r="AK611" s="11" t="s">
        <v>535</v>
      </c>
      <c r="AL611" s="11" t="s">
        <v>537</v>
      </c>
      <c r="AM611" s="11" t="s">
        <v>409</v>
      </c>
      <c r="AN611" s="11" t="s">
        <v>58</v>
      </c>
      <c r="AO611" s="11" t="s">
        <v>59</v>
      </c>
      <c r="AP611" s="11" t="s">
        <v>207</v>
      </c>
      <c r="AQ611" s="11" t="s">
        <v>345</v>
      </c>
    </row>
    <row r="612" customFormat="false" ht="13.8" hidden="false" customHeight="false" outlineLevel="0" collapsed="false">
      <c r="A612" s="11" t="s">
        <v>341</v>
      </c>
      <c r="B612" s="1" t="n">
        <v>52</v>
      </c>
      <c r="C612" s="11" t="s">
        <v>342</v>
      </c>
      <c r="D612" s="11" t="n">
        <v>2013</v>
      </c>
      <c r="E612" s="11" t="s">
        <v>343</v>
      </c>
      <c r="F612" s="11" t="s">
        <v>350</v>
      </c>
      <c r="G612" s="1" t="n">
        <v>9.5</v>
      </c>
      <c r="H612" s="1" t="n">
        <v>1194</v>
      </c>
      <c r="I612" s="11" t="n">
        <f aca="false">(G612+10) / (H612/1000)</f>
        <v>16.3316582914573</v>
      </c>
      <c r="J612" s="11" t="n">
        <v>5.5</v>
      </c>
      <c r="K612" s="11" t="s">
        <v>102</v>
      </c>
      <c r="L612" s="11" t="s">
        <v>89</v>
      </c>
      <c r="M612" s="11" t="s">
        <v>344</v>
      </c>
      <c r="N612" s="11" t="s">
        <v>77</v>
      </c>
      <c r="O612" s="11" t="s">
        <v>50</v>
      </c>
      <c r="P612" s="11" t="s">
        <v>483</v>
      </c>
      <c r="Q612" s="11" t="s">
        <v>78</v>
      </c>
      <c r="R612" s="11" t="n">
        <v>2.7</v>
      </c>
      <c r="S612" s="11" t="str">
        <f aca="false">IF(R612&gt;=2,"&gt; 2","&lt; 2")</f>
        <v>&gt; 2</v>
      </c>
      <c r="T612" s="16" t="n">
        <v>39600</v>
      </c>
      <c r="U612" s="29" t="n">
        <v>2.5</v>
      </c>
      <c r="V612" s="11" t="s">
        <v>106</v>
      </c>
      <c r="W612" s="11" t="n">
        <f aca="false">R612 *U612</f>
        <v>6.75</v>
      </c>
      <c r="X612" s="13" t="n">
        <v>169</v>
      </c>
      <c r="Y612" s="13" t="n">
        <v>26</v>
      </c>
      <c r="Z612" s="13" t="n">
        <f aca="false">Y612*SQRT(AA612)</f>
        <v>45.0333209967908</v>
      </c>
      <c r="AA612" s="11" t="n">
        <v>3</v>
      </c>
      <c r="AB612" s="13" t="n">
        <v>172</v>
      </c>
      <c r="AC612" s="13" t="n">
        <v>9</v>
      </c>
      <c r="AD612" s="13" t="n">
        <f aca="false">AC612*SQRT(AE612)</f>
        <v>15.5884572681199</v>
      </c>
      <c r="AE612" s="11" t="n">
        <v>3</v>
      </c>
      <c r="AF612" s="11" t="n">
        <f aca="false">LN(AB612/X612)</f>
        <v>0.0175957618903797</v>
      </c>
      <c r="AG612" s="11" t="n">
        <f aca="false">((AD612)^2/((AB612)^2 * AE612)) + ((Z612)^2/((X612)^2 * AA612))</f>
        <v>0.0264066055216157</v>
      </c>
      <c r="AH612" s="11" t="n">
        <f aca="false">1/AG612</f>
        <v>37.8693126301837</v>
      </c>
      <c r="AI612" s="11" t="n">
        <f aca="false">AH612/36</f>
        <v>1.05192535083844</v>
      </c>
      <c r="AJ612" s="11" t="n">
        <f aca="false">AI612*AF612</f>
        <v>0.0185094279998073</v>
      </c>
      <c r="AK612" s="11" t="s">
        <v>535</v>
      </c>
      <c r="AL612" s="11" t="s">
        <v>537</v>
      </c>
      <c r="AM612" s="11" t="s">
        <v>409</v>
      </c>
      <c r="AN612" s="11" t="s">
        <v>58</v>
      </c>
      <c r="AO612" s="11" t="s">
        <v>59</v>
      </c>
      <c r="AP612" s="11" t="s">
        <v>207</v>
      </c>
      <c r="AQ612" s="11" t="s">
        <v>345</v>
      </c>
    </row>
    <row r="613" customFormat="false" ht="13.8" hidden="false" customHeight="false" outlineLevel="0" collapsed="false">
      <c r="A613" s="11" t="s">
        <v>341</v>
      </c>
      <c r="B613" s="1" t="n">
        <v>52</v>
      </c>
      <c r="C613" s="11" t="s">
        <v>342</v>
      </c>
      <c r="D613" s="11" t="n">
        <v>2013</v>
      </c>
      <c r="E613" s="11" t="s">
        <v>343</v>
      </c>
      <c r="F613" s="11" t="s">
        <v>351</v>
      </c>
      <c r="G613" s="1" t="n">
        <v>9.5</v>
      </c>
      <c r="H613" s="1" t="n">
        <v>1194</v>
      </c>
      <c r="I613" s="11" t="n">
        <f aca="false">(G613+10) / (H613/1000)</f>
        <v>16.3316582914573</v>
      </c>
      <c r="J613" s="11" t="n">
        <v>5.5</v>
      </c>
      <c r="K613" s="11" t="s">
        <v>102</v>
      </c>
      <c r="L613" s="11" t="s">
        <v>89</v>
      </c>
      <c r="M613" s="11" t="s">
        <v>344</v>
      </c>
      <c r="N613" s="11" t="s">
        <v>77</v>
      </c>
      <c r="O613" s="11" t="s">
        <v>77</v>
      </c>
      <c r="P613" s="11" t="s">
        <v>483</v>
      </c>
      <c r="Q613" s="11" t="s">
        <v>78</v>
      </c>
      <c r="R613" s="11" t="n">
        <v>2.7</v>
      </c>
      <c r="S613" s="11" t="str">
        <f aca="false">IF(R613&gt;=2,"&gt; 2","&lt; 2")</f>
        <v>&gt; 2</v>
      </c>
      <c r="T613" s="16" t="n">
        <v>39600</v>
      </c>
      <c r="U613" s="29" t="n">
        <v>2.5</v>
      </c>
      <c r="V613" s="11" t="s">
        <v>106</v>
      </c>
      <c r="W613" s="11" t="n">
        <f aca="false">R613 *U613</f>
        <v>6.75</v>
      </c>
      <c r="X613" s="13" t="n">
        <v>173</v>
      </c>
      <c r="Y613" s="13" t="n">
        <v>18</v>
      </c>
      <c r="Z613" s="13" t="n">
        <f aca="false">Y613*SQRT(AA613)</f>
        <v>31.1769145362398</v>
      </c>
      <c r="AA613" s="11" t="n">
        <v>3</v>
      </c>
      <c r="AB613" s="13" t="n">
        <v>162</v>
      </c>
      <c r="AC613" s="13" t="n">
        <v>48</v>
      </c>
      <c r="AD613" s="13" t="n">
        <f aca="false">AC613*SQRT(AE613)</f>
        <v>83.1384387633061</v>
      </c>
      <c r="AE613" s="11" t="n">
        <v>3</v>
      </c>
      <c r="AF613" s="11" t="n">
        <f aca="false">LN(AB613/X613)</f>
        <v>-0.0656952592653949</v>
      </c>
      <c r="AG613" s="11" t="n">
        <f aca="false">((AD613)^2/((AB613)^2 * AE613)) + ((Z613)^2/((X613)^2 * AA613))</f>
        <v>0.0986171158344066</v>
      </c>
      <c r="AH613" s="11" t="n">
        <f aca="false">1/AG613</f>
        <v>10.1402276018613</v>
      </c>
      <c r="AI613" s="11" t="n">
        <f aca="false">AH613/36</f>
        <v>0.281672988940591</v>
      </c>
      <c r="AJ613" s="11" t="n">
        <f aca="false">AI613*AF613</f>
        <v>-0.0185045800365108</v>
      </c>
      <c r="AK613" s="11" t="s">
        <v>535</v>
      </c>
      <c r="AL613" s="11" t="s">
        <v>537</v>
      </c>
      <c r="AM613" s="11" t="s">
        <v>409</v>
      </c>
      <c r="AN613" s="11" t="s">
        <v>58</v>
      </c>
      <c r="AO613" s="11" t="s">
        <v>59</v>
      </c>
      <c r="AP613" s="11" t="s">
        <v>207</v>
      </c>
      <c r="AQ613" s="11" t="s">
        <v>345</v>
      </c>
    </row>
    <row r="614" customFormat="false" ht="13.8" hidden="false" customHeight="false" outlineLevel="0" collapsed="false">
      <c r="A614" s="11" t="s">
        <v>341</v>
      </c>
      <c r="B614" s="1" t="n">
        <v>52</v>
      </c>
      <c r="C614" s="11" t="s">
        <v>342</v>
      </c>
      <c r="D614" s="11" t="n">
        <v>2013</v>
      </c>
      <c r="E614" s="11" t="s">
        <v>343</v>
      </c>
      <c r="F614" s="11" t="s">
        <v>324</v>
      </c>
      <c r="G614" s="1" t="n">
        <v>9.5</v>
      </c>
      <c r="H614" s="1" t="n">
        <v>1194</v>
      </c>
      <c r="I614" s="11" t="n">
        <f aca="false">(G614+10) / (H614/1000)</f>
        <v>16.3316582914573</v>
      </c>
      <c r="J614" s="11" t="n">
        <v>5.5</v>
      </c>
      <c r="K614" s="11" t="s">
        <v>102</v>
      </c>
      <c r="L614" s="11" t="s">
        <v>89</v>
      </c>
      <c r="M614" s="11" t="s">
        <v>344</v>
      </c>
      <c r="N614" s="11" t="s">
        <v>77</v>
      </c>
      <c r="O614" s="11" t="s">
        <v>77</v>
      </c>
      <c r="P614" s="11" t="s">
        <v>483</v>
      </c>
      <c r="Q614" s="11" t="s">
        <v>78</v>
      </c>
      <c r="R614" s="11" t="n">
        <v>0.7</v>
      </c>
      <c r="S614" s="11" t="str">
        <f aca="false">IF(R614&gt;=2,"&gt; 2","&lt; 2")</f>
        <v>&lt; 2</v>
      </c>
      <c r="T614" s="16" t="n">
        <v>39661</v>
      </c>
      <c r="U614" s="29" t="n">
        <v>2.5</v>
      </c>
      <c r="V614" s="11" t="s">
        <v>106</v>
      </c>
      <c r="W614" s="11" t="n">
        <f aca="false">R614 *U614</f>
        <v>1.75</v>
      </c>
      <c r="X614" s="13" t="n">
        <v>34</v>
      </c>
      <c r="Y614" s="13" t="n">
        <v>19</v>
      </c>
      <c r="Z614" s="13" t="n">
        <f aca="false">Y614*SQRT(AA614)</f>
        <v>32.9089653438087</v>
      </c>
      <c r="AA614" s="11" t="n">
        <v>3</v>
      </c>
      <c r="AB614" s="13" t="n">
        <v>55</v>
      </c>
      <c r="AC614" s="13" t="n">
        <v>24</v>
      </c>
      <c r="AD614" s="13" t="n">
        <f aca="false">AC614*SQRT(AE614)</f>
        <v>41.5692193816531</v>
      </c>
      <c r="AE614" s="11" t="n">
        <v>3</v>
      </c>
      <c r="AF614" s="11" t="n">
        <f aca="false">LN(AB614/X614)</f>
        <v>0.48097266061631</v>
      </c>
      <c r="AG614" s="11" t="n">
        <f aca="false">((AD614)^2/((AB614)^2 * AE614)) + ((Z614)^2/((X614)^2 * AA614))</f>
        <v>0.502696960164717</v>
      </c>
      <c r="AH614" s="11" t="n">
        <f aca="false">1/AG614</f>
        <v>1.98927003591256</v>
      </c>
      <c r="AI614" s="11" t="n">
        <f aca="false">AH614/36</f>
        <v>0.055257500997571</v>
      </c>
      <c r="AJ614" s="11" t="n">
        <f aca="false">AI614*AF614</f>
        <v>0.0265773472738101</v>
      </c>
      <c r="AK614" s="11" t="s">
        <v>535</v>
      </c>
      <c r="AL614" s="11" t="s">
        <v>537</v>
      </c>
      <c r="AM614" s="11" t="s">
        <v>409</v>
      </c>
      <c r="AN614" s="11" t="s">
        <v>58</v>
      </c>
      <c r="AO614" s="11" t="s">
        <v>59</v>
      </c>
      <c r="AP614" s="11" t="s">
        <v>207</v>
      </c>
      <c r="AQ614" s="11" t="s">
        <v>345</v>
      </c>
    </row>
    <row r="615" customFormat="false" ht="13.8" hidden="false" customHeight="false" outlineLevel="0" collapsed="false">
      <c r="A615" s="11" t="s">
        <v>341</v>
      </c>
      <c r="B615" s="1" t="n">
        <v>52</v>
      </c>
      <c r="C615" s="11" t="s">
        <v>342</v>
      </c>
      <c r="D615" s="11" t="n">
        <v>2013</v>
      </c>
      <c r="E615" s="11" t="s">
        <v>343</v>
      </c>
      <c r="F615" s="11" t="s">
        <v>328</v>
      </c>
      <c r="G615" s="1" t="n">
        <v>9.5</v>
      </c>
      <c r="H615" s="1" t="n">
        <v>1194</v>
      </c>
      <c r="I615" s="11" t="n">
        <f aca="false">(G615+10) / (H615/1000)</f>
        <v>16.3316582914573</v>
      </c>
      <c r="J615" s="11" t="n">
        <v>5.5</v>
      </c>
      <c r="K615" s="11" t="s">
        <v>102</v>
      </c>
      <c r="L615" s="11" t="s">
        <v>89</v>
      </c>
      <c r="M615" s="11" t="s">
        <v>344</v>
      </c>
      <c r="N615" s="11" t="s">
        <v>77</v>
      </c>
      <c r="O615" s="11" t="s">
        <v>77</v>
      </c>
      <c r="P615" s="11" t="s">
        <v>483</v>
      </c>
      <c r="Q615" s="11" t="s">
        <v>78</v>
      </c>
      <c r="R615" s="11" t="n">
        <v>2.05</v>
      </c>
      <c r="S615" s="11" t="str">
        <f aca="false">IF(R615&gt;=2,"&gt; 2","&lt; 2")</f>
        <v>&gt; 2</v>
      </c>
      <c r="T615" s="16" t="n">
        <v>39661</v>
      </c>
      <c r="U615" s="29" t="n">
        <v>2.5</v>
      </c>
      <c r="V615" s="11" t="s">
        <v>106</v>
      </c>
      <c r="W615" s="11" t="n">
        <f aca="false">R615 *U615</f>
        <v>5.125</v>
      </c>
      <c r="X615" s="13" t="n">
        <v>34</v>
      </c>
      <c r="Y615" s="13" t="n">
        <v>19</v>
      </c>
      <c r="Z615" s="13" t="n">
        <f aca="false">Y615*SQRT(AA615)</f>
        <v>32.9089653438087</v>
      </c>
      <c r="AA615" s="11" t="n">
        <v>3</v>
      </c>
      <c r="AB615" s="13" t="n">
        <v>41</v>
      </c>
      <c r="AC615" s="13" t="n">
        <v>9</v>
      </c>
      <c r="AD615" s="13" t="n">
        <f aca="false">AC615*SQRT(AE615)</f>
        <v>15.5884572681199</v>
      </c>
      <c r="AE615" s="11" t="n">
        <v>3</v>
      </c>
      <c r="AF615" s="11" t="n">
        <f aca="false">LN(AB615/X615)</f>
        <v>0.187211542088146</v>
      </c>
      <c r="AG615" s="11" t="n">
        <f aca="false">((AD615)^2/((AB615)^2 * AE615)) + ((Z615)^2/((X615)^2 * AA615))</f>
        <v>0.360469340831479</v>
      </c>
      <c r="AH615" s="11" t="n">
        <f aca="false">1/AG615</f>
        <v>2.77416103597977</v>
      </c>
      <c r="AI615" s="11" t="n">
        <f aca="false">AH615/36</f>
        <v>0.0770600287772158</v>
      </c>
      <c r="AJ615" s="11" t="n">
        <f aca="false">AI615*AF615</f>
        <v>0.0144265268207395</v>
      </c>
      <c r="AK615" s="11" t="s">
        <v>535</v>
      </c>
      <c r="AL615" s="11" t="s">
        <v>537</v>
      </c>
      <c r="AM615" s="11" t="s">
        <v>409</v>
      </c>
      <c r="AN615" s="11" t="s">
        <v>58</v>
      </c>
      <c r="AO615" s="11" t="s">
        <v>59</v>
      </c>
      <c r="AP615" s="11" t="s">
        <v>207</v>
      </c>
      <c r="AQ615" s="11" t="s">
        <v>345</v>
      </c>
    </row>
    <row r="616" customFormat="false" ht="13.8" hidden="false" customHeight="false" outlineLevel="0" collapsed="false">
      <c r="A616" s="11" t="s">
        <v>341</v>
      </c>
      <c r="B616" s="1" t="n">
        <v>52</v>
      </c>
      <c r="C616" s="11" t="s">
        <v>342</v>
      </c>
      <c r="D616" s="11" t="n">
        <v>2013</v>
      </c>
      <c r="E616" s="11" t="s">
        <v>343</v>
      </c>
      <c r="F616" s="11" t="s">
        <v>329</v>
      </c>
      <c r="G616" s="1" t="n">
        <v>9.5</v>
      </c>
      <c r="H616" s="1" t="n">
        <v>1194</v>
      </c>
      <c r="I616" s="11" t="n">
        <f aca="false">(G616+10) / (H616/1000)</f>
        <v>16.3316582914573</v>
      </c>
      <c r="J616" s="11" t="n">
        <v>5.5</v>
      </c>
      <c r="K616" s="11" t="s">
        <v>102</v>
      </c>
      <c r="L616" s="11" t="s">
        <v>89</v>
      </c>
      <c r="M616" s="11" t="s">
        <v>344</v>
      </c>
      <c r="N616" s="11" t="s">
        <v>77</v>
      </c>
      <c r="O616" s="11" t="s">
        <v>77</v>
      </c>
      <c r="P616" s="11" t="s">
        <v>483</v>
      </c>
      <c r="Q616" s="11" t="s">
        <v>78</v>
      </c>
      <c r="R616" s="11" t="n">
        <v>2.7</v>
      </c>
      <c r="S616" s="11" t="str">
        <f aca="false">IF(R616&gt;=2,"&gt; 2","&lt; 2")</f>
        <v>&gt; 2</v>
      </c>
      <c r="T616" s="16" t="n">
        <v>39661</v>
      </c>
      <c r="U616" s="29" t="n">
        <v>2.5</v>
      </c>
      <c r="V616" s="11" t="s">
        <v>106</v>
      </c>
      <c r="W616" s="11" t="n">
        <f aca="false">R616 *U616</f>
        <v>6.75</v>
      </c>
      <c r="X616" s="13" t="n">
        <v>34</v>
      </c>
      <c r="Y616" s="13" t="n">
        <v>19</v>
      </c>
      <c r="Z616" s="13" t="n">
        <f aca="false">Y616*SQRT(AA616)</f>
        <v>32.9089653438087</v>
      </c>
      <c r="AA616" s="11" t="n">
        <v>3</v>
      </c>
      <c r="AB616" s="13" t="n">
        <v>57</v>
      </c>
      <c r="AC616" s="13" t="n">
        <v>17</v>
      </c>
      <c r="AD616" s="13" t="n">
        <f aca="false">AC616*SQRT(AE616)</f>
        <v>29.4448637286709</v>
      </c>
      <c r="AE616" s="11" t="n">
        <v>3</v>
      </c>
      <c r="AF616" s="11" t="n">
        <f aca="false">LN(AB616/X616)</f>
        <v>0.516690743218389</v>
      </c>
      <c r="AG616" s="11" t="n">
        <f aca="false">((AD616)^2/((AB616)^2 * AE616)) + ((Z616)^2/((X616)^2 * AA616))</f>
        <v>0.401234183315388</v>
      </c>
      <c r="AH616" s="11" t="n">
        <f aca="false">1/AG616</f>
        <v>2.49231008120252</v>
      </c>
      <c r="AI616" s="11" t="n">
        <f aca="false">AH616/36</f>
        <v>0.0692308355889588</v>
      </c>
      <c r="AJ616" s="11" t="n">
        <f aca="false">AI616*AF616</f>
        <v>0.0357709318940892</v>
      </c>
      <c r="AK616" s="11" t="s">
        <v>535</v>
      </c>
      <c r="AL616" s="11" t="s">
        <v>537</v>
      </c>
      <c r="AM616" s="11" t="s">
        <v>409</v>
      </c>
      <c r="AN616" s="11" t="s">
        <v>58</v>
      </c>
      <c r="AO616" s="11" t="s">
        <v>59</v>
      </c>
      <c r="AP616" s="11" t="s">
        <v>207</v>
      </c>
      <c r="AQ616" s="11" t="s">
        <v>345</v>
      </c>
    </row>
    <row r="617" customFormat="false" ht="13.8" hidden="false" customHeight="false" outlineLevel="0" collapsed="false">
      <c r="A617" s="11" t="s">
        <v>341</v>
      </c>
      <c r="B617" s="1" t="n">
        <v>52</v>
      </c>
      <c r="C617" s="11" t="s">
        <v>342</v>
      </c>
      <c r="D617" s="11" t="n">
        <v>2013</v>
      </c>
      <c r="E617" s="11" t="s">
        <v>343</v>
      </c>
      <c r="F617" s="11" t="s">
        <v>346</v>
      </c>
      <c r="G617" s="1" t="n">
        <v>9.5</v>
      </c>
      <c r="H617" s="1" t="n">
        <v>1194</v>
      </c>
      <c r="I617" s="11" t="n">
        <f aca="false">(G617+10) / (H617/1000)</f>
        <v>16.3316582914573</v>
      </c>
      <c r="J617" s="11" t="n">
        <v>5.5</v>
      </c>
      <c r="K617" s="11" t="s">
        <v>102</v>
      </c>
      <c r="L617" s="11" t="s">
        <v>89</v>
      </c>
      <c r="M617" s="11" t="s">
        <v>344</v>
      </c>
      <c r="N617" s="11" t="s">
        <v>77</v>
      </c>
      <c r="O617" s="11" t="s">
        <v>50</v>
      </c>
      <c r="P617" s="11" t="s">
        <v>483</v>
      </c>
      <c r="Q617" s="11" t="s">
        <v>78</v>
      </c>
      <c r="R617" s="11" t="n">
        <v>0.7</v>
      </c>
      <c r="S617" s="11" t="str">
        <f aca="false">IF(R617&gt;=2,"&gt; 2","&lt; 2")</f>
        <v>&lt; 2</v>
      </c>
      <c r="T617" s="16" t="n">
        <v>39661</v>
      </c>
      <c r="U617" s="29" t="n">
        <v>2.5</v>
      </c>
      <c r="V617" s="11" t="s">
        <v>106</v>
      </c>
      <c r="W617" s="11" t="n">
        <f aca="false">R617 *U617</f>
        <v>1.75</v>
      </c>
      <c r="X617" s="13" t="n">
        <v>74</v>
      </c>
      <c r="Y617" s="13" t="n">
        <v>18</v>
      </c>
      <c r="Z617" s="13" t="n">
        <f aca="false">Y617*SQRT(AA617)</f>
        <v>31.1769145362398</v>
      </c>
      <c r="AA617" s="11" t="n">
        <v>3</v>
      </c>
      <c r="AB617" s="13" t="n">
        <v>51</v>
      </c>
      <c r="AC617" s="13" t="n">
        <v>12</v>
      </c>
      <c r="AD617" s="13" t="n">
        <f aca="false">AC617*SQRT(AE617)</f>
        <v>20.7846096908265</v>
      </c>
      <c r="AE617" s="11" t="n">
        <v>3</v>
      </c>
      <c r="AF617" s="11" t="n">
        <f aca="false">LN(AB617/X617)</f>
        <v>-0.372239460479844</v>
      </c>
      <c r="AG617" s="11" t="n">
        <f aca="false">((AD617)^2/((AB617)^2 * AE617)) + ((Z617)^2/((X617)^2 * AA617))</f>
        <v>0.1145305971828</v>
      </c>
      <c r="AH617" s="11" t="n">
        <f aca="false">1/AG617</f>
        <v>8.73129124092421</v>
      </c>
      <c r="AI617" s="11" t="n">
        <f aca="false">AH617/36</f>
        <v>0.24253586780345</v>
      </c>
      <c r="AJ617" s="11" t="n">
        <f aca="false">AI617*AF617</f>
        <v>-0.090281420578167</v>
      </c>
      <c r="AK617" s="11" t="s">
        <v>535</v>
      </c>
      <c r="AL617" s="11" t="s">
        <v>537</v>
      </c>
      <c r="AM617" s="11" t="s">
        <v>409</v>
      </c>
      <c r="AN617" s="11" t="s">
        <v>58</v>
      </c>
      <c r="AO617" s="11" t="s">
        <v>59</v>
      </c>
      <c r="AP617" s="11" t="s">
        <v>207</v>
      </c>
      <c r="AQ617" s="11" t="s">
        <v>345</v>
      </c>
    </row>
    <row r="618" customFormat="false" ht="13.8" hidden="false" customHeight="false" outlineLevel="0" collapsed="false">
      <c r="A618" s="11" t="s">
        <v>341</v>
      </c>
      <c r="B618" s="1" t="n">
        <v>52</v>
      </c>
      <c r="C618" s="11" t="s">
        <v>342</v>
      </c>
      <c r="D618" s="11" t="n">
        <v>2013</v>
      </c>
      <c r="E618" s="11" t="s">
        <v>343</v>
      </c>
      <c r="F618" s="11" t="s">
        <v>347</v>
      </c>
      <c r="G618" s="1" t="n">
        <v>9.5</v>
      </c>
      <c r="H618" s="1" t="n">
        <v>1194</v>
      </c>
      <c r="I618" s="11" t="n">
        <f aca="false">(G618+10) / (H618/1000)</f>
        <v>16.3316582914573</v>
      </c>
      <c r="J618" s="11" t="n">
        <v>5.5</v>
      </c>
      <c r="K618" s="11" t="s">
        <v>102</v>
      </c>
      <c r="L618" s="11" t="s">
        <v>89</v>
      </c>
      <c r="M618" s="11" t="s">
        <v>344</v>
      </c>
      <c r="N618" s="11" t="s">
        <v>77</v>
      </c>
      <c r="O618" s="11" t="s">
        <v>77</v>
      </c>
      <c r="P618" s="11" t="s">
        <v>483</v>
      </c>
      <c r="Q618" s="11" t="s">
        <v>78</v>
      </c>
      <c r="R618" s="11" t="n">
        <v>0.7</v>
      </c>
      <c r="S618" s="11" t="str">
        <f aca="false">IF(R618&gt;=2,"&gt; 2","&lt; 2")</f>
        <v>&lt; 2</v>
      </c>
      <c r="T618" s="16" t="n">
        <v>39661</v>
      </c>
      <c r="U618" s="29" t="n">
        <v>2.5</v>
      </c>
      <c r="V618" s="11" t="s">
        <v>106</v>
      </c>
      <c r="W618" s="11" t="n">
        <f aca="false">R618 *U618</f>
        <v>1.75</v>
      </c>
      <c r="X618" s="13" t="n">
        <v>70</v>
      </c>
      <c r="Y618" s="13" t="n">
        <v>14</v>
      </c>
      <c r="Z618" s="13" t="n">
        <f aca="false">Y618*SQRT(AA618)</f>
        <v>24.2487113059643</v>
      </c>
      <c r="AA618" s="11" t="n">
        <v>3</v>
      </c>
      <c r="AB618" s="13" t="n">
        <v>48</v>
      </c>
      <c r="AC618" s="13" t="n">
        <v>16</v>
      </c>
      <c r="AD618" s="13" t="n">
        <f aca="false">AC618*SQRT(AE618)</f>
        <v>27.712812921102</v>
      </c>
      <c r="AE618" s="11" t="n">
        <v>3</v>
      </c>
      <c r="AF618" s="11" t="n">
        <f aca="false">LN(AB618/X618)</f>
        <v>-0.377294231141468</v>
      </c>
      <c r="AG618" s="11" t="n">
        <f aca="false">((AD618)^2/((AB618)^2 * AE618)) + ((Z618)^2/((X618)^2 * AA618))</f>
        <v>0.151111111111111</v>
      </c>
      <c r="AH618" s="11" t="n">
        <f aca="false">1/AG618</f>
        <v>6.61764705882353</v>
      </c>
      <c r="AI618" s="11" t="n">
        <f aca="false">AH618/36</f>
        <v>0.183823529411765</v>
      </c>
      <c r="AJ618" s="11" t="n">
        <f aca="false">AI618*AF618</f>
        <v>-0.0693555571951229</v>
      </c>
      <c r="AK618" s="11" t="s">
        <v>535</v>
      </c>
      <c r="AL618" s="11" t="s">
        <v>537</v>
      </c>
      <c r="AM618" s="11" t="s">
        <v>409</v>
      </c>
      <c r="AN618" s="11" t="s">
        <v>58</v>
      </c>
      <c r="AO618" s="11" t="s">
        <v>59</v>
      </c>
      <c r="AP618" s="11" t="s">
        <v>207</v>
      </c>
      <c r="AQ618" s="11" t="s">
        <v>345</v>
      </c>
    </row>
    <row r="619" customFormat="false" ht="13.8" hidden="false" customHeight="false" outlineLevel="0" collapsed="false">
      <c r="A619" s="11" t="s">
        <v>341</v>
      </c>
      <c r="B619" s="1" t="n">
        <v>52</v>
      </c>
      <c r="C619" s="11" t="s">
        <v>342</v>
      </c>
      <c r="D619" s="11" t="n">
        <v>2013</v>
      </c>
      <c r="E619" s="11" t="s">
        <v>343</v>
      </c>
      <c r="F619" s="11" t="s">
        <v>348</v>
      </c>
      <c r="G619" s="1" t="n">
        <v>9.5</v>
      </c>
      <c r="H619" s="1" t="n">
        <v>1194</v>
      </c>
      <c r="I619" s="11" t="n">
        <f aca="false">(G619+10) / (H619/1000)</f>
        <v>16.3316582914573</v>
      </c>
      <c r="J619" s="11" t="n">
        <v>5.5</v>
      </c>
      <c r="K619" s="11" t="s">
        <v>102</v>
      </c>
      <c r="L619" s="11" t="s">
        <v>89</v>
      </c>
      <c r="M619" s="11" t="s">
        <v>344</v>
      </c>
      <c r="N619" s="11" t="s">
        <v>77</v>
      </c>
      <c r="O619" s="11" t="s">
        <v>50</v>
      </c>
      <c r="P619" s="11" t="s">
        <v>483</v>
      </c>
      <c r="Q619" s="11" t="s">
        <v>78</v>
      </c>
      <c r="R619" s="11" t="n">
        <v>2.05</v>
      </c>
      <c r="S619" s="11" t="str">
        <f aca="false">IF(R619&gt;=2,"&gt; 2","&lt; 2")</f>
        <v>&gt; 2</v>
      </c>
      <c r="T619" s="16" t="n">
        <v>39661</v>
      </c>
      <c r="U619" s="29" t="n">
        <v>2.5</v>
      </c>
      <c r="V619" s="11" t="s">
        <v>106</v>
      </c>
      <c r="W619" s="11" t="n">
        <f aca="false">R619 *U619</f>
        <v>5.125</v>
      </c>
      <c r="X619" s="13" t="n">
        <v>74</v>
      </c>
      <c r="Y619" s="13" t="n">
        <v>18</v>
      </c>
      <c r="Z619" s="13" t="n">
        <f aca="false">Y619*SQRT(AA619)</f>
        <v>31.1769145362398</v>
      </c>
      <c r="AA619" s="11" t="n">
        <v>3</v>
      </c>
      <c r="AB619" s="13" t="n">
        <v>84</v>
      </c>
      <c r="AC619" s="13" t="n">
        <v>9</v>
      </c>
      <c r="AD619" s="13" t="n">
        <f aca="false">AC619*SQRT(AE619)</f>
        <v>15.5884572681199</v>
      </c>
      <c r="AE619" s="11" t="n">
        <v>3</v>
      </c>
      <c r="AF619" s="11" t="n">
        <f aca="false">LN(AB619/X619)</f>
        <v>0.126751705639144</v>
      </c>
      <c r="AG619" s="11" t="n">
        <f aca="false">((AD619)^2/((AB619)^2 * AE619)) + ((Z619)^2/((X619)^2 * AA619))</f>
        <v>0.0706468672202263</v>
      </c>
      <c r="AH619" s="11" t="n">
        <f aca="false">1/AG619</f>
        <v>14.1549093306957</v>
      </c>
      <c r="AI619" s="11" t="n">
        <f aca="false">AH619/36</f>
        <v>0.393191925852658</v>
      </c>
      <c r="AJ619" s="11" t="n">
        <f aca="false">AI619*AF619</f>
        <v>0.0498377472453642</v>
      </c>
      <c r="AK619" s="11" t="s">
        <v>535</v>
      </c>
      <c r="AL619" s="11" t="s">
        <v>537</v>
      </c>
      <c r="AM619" s="11" t="s">
        <v>409</v>
      </c>
      <c r="AN619" s="11" t="s">
        <v>58</v>
      </c>
      <c r="AO619" s="11" t="s">
        <v>59</v>
      </c>
      <c r="AP619" s="11" t="s">
        <v>207</v>
      </c>
      <c r="AQ619" s="11" t="s">
        <v>345</v>
      </c>
    </row>
    <row r="620" customFormat="false" ht="13.8" hidden="false" customHeight="false" outlineLevel="0" collapsed="false">
      <c r="A620" s="11" t="s">
        <v>341</v>
      </c>
      <c r="B620" s="1" t="n">
        <v>52</v>
      </c>
      <c r="C620" s="11" t="s">
        <v>342</v>
      </c>
      <c r="D620" s="11" t="n">
        <v>2013</v>
      </c>
      <c r="E620" s="11" t="s">
        <v>343</v>
      </c>
      <c r="F620" s="11" t="s">
        <v>349</v>
      </c>
      <c r="G620" s="1" t="n">
        <v>9.5</v>
      </c>
      <c r="H620" s="1" t="n">
        <v>1194</v>
      </c>
      <c r="I620" s="11" t="n">
        <f aca="false">(G620+10) / (H620/1000)</f>
        <v>16.3316582914573</v>
      </c>
      <c r="J620" s="11" t="n">
        <v>5.5</v>
      </c>
      <c r="K620" s="11" t="s">
        <v>102</v>
      </c>
      <c r="L620" s="11" t="s">
        <v>89</v>
      </c>
      <c r="M620" s="11" t="s">
        <v>344</v>
      </c>
      <c r="N620" s="11" t="s">
        <v>77</v>
      </c>
      <c r="O620" s="11" t="s">
        <v>77</v>
      </c>
      <c r="P620" s="11" t="s">
        <v>483</v>
      </c>
      <c r="Q620" s="11" t="s">
        <v>78</v>
      </c>
      <c r="R620" s="11" t="n">
        <v>2.05</v>
      </c>
      <c r="S620" s="11" t="str">
        <f aca="false">IF(R620&gt;=2,"&gt; 2","&lt; 2")</f>
        <v>&gt; 2</v>
      </c>
      <c r="T620" s="16" t="n">
        <v>39661</v>
      </c>
      <c r="U620" s="29" t="n">
        <v>2.5</v>
      </c>
      <c r="V620" s="11" t="s">
        <v>106</v>
      </c>
      <c r="W620" s="11" t="n">
        <f aca="false">R620 *U620</f>
        <v>5.125</v>
      </c>
      <c r="X620" s="13" t="n">
        <v>70</v>
      </c>
      <c r="Y620" s="13" t="n">
        <v>14</v>
      </c>
      <c r="Z620" s="13" t="n">
        <f aca="false">Y620*SQRT(AA620)</f>
        <v>24.2487113059643</v>
      </c>
      <c r="AA620" s="11" t="n">
        <v>3</v>
      </c>
      <c r="AB620" s="13" t="n">
        <v>49</v>
      </c>
      <c r="AC620" s="13" t="n">
        <v>9</v>
      </c>
      <c r="AD620" s="13" t="n">
        <f aca="false">AC620*SQRT(AE620)</f>
        <v>15.5884572681199</v>
      </c>
      <c r="AE620" s="11" t="n">
        <v>3</v>
      </c>
      <c r="AF620" s="11" t="n">
        <f aca="false">LN(AB620/X620)</f>
        <v>-0.356674943938732</v>
      </c>
      <c r="AG620" s="11" t="n">
        <f aca="false">((AD620)^2/((AB620)^2 * AE620)) + ((Z620)^2/((X620)^2 * AA620))</f>
        <v>0.0737359433569346</v>
      </c>
      <c r="AH620" s="11" t="n">
        <f aca="false">1/AG620</f>
        <v>13.5619069136918</v>
      </c>
      <c r="AI620" s="11" t="n">
        <f aca="false">AH620/36</f>
        <v>0.376719636491439</v>
      </c>
      <c r="AJ620" s="11" t="n">
        <f aca="false">AI620*AF620</f>
        <v>-0.134366455226204</v>
      </c>
      <c r="AK620" s="11" t="s">
        <v>535</v>
      </c>
      <c r="AL620" s="11" t="s">
        <v>537</v>
      </c>
      <c r="AM620" s="11" t="s">
        <v>409</v>
      </c>
      <c r="AN620" s="11" t="s">
        <v>58</v>
      </c>
      <c r="AO620" s="11" t="s">
        <v>59</v>
      </c>
      <c r="AP620" s="11" t="s">
        <v>207</v>
      </c>
      <c r="AQ620" s="11" t="s">
        <v>345</v>
      </c>
    </row>
    <row r="621" customFormat="false" ht="13.8" hidden="false" customHeight="false" outlineLevel="0" collapsed="false">
      <c r="A621" s="11" t="s">
        <v>341</v>
      </c>
      <c r="B621" s="1" t="n">
        <v>52</v>
      </c>
      <c r="C621" s="11" t="s">
        <v>342</v>
      </c>
      <c r="D621" s="11" t="n">
        <v>2013</v>
      </c>
      <c r="E621" s="11" t="s">
        <v>343</v>
      </c>
      <c r="F621" s="11" t="s">
        <v>350</v>
      </c>
      <c r="G621" s="1" t="n">
        <v>9.5</v>
      </c>
      <c r="H621" s="1" t="n">
        <v>1194</v>
      </c>
      <c r="I621" s="11" t="n">
        <f aca="false">(G621+10) / (H621/1000)</f>
        <v>16.3316582914573</v>
      </c>
      <c r="J621" s="11" t="n">
        <v>5.5</v>
      </c>
      <c r="K621" s="11" t="s">
        <v>102</v>
      </c>
      <c r="L621" s="11" t="s">
        <v>89</v>
      </c>
      <c r="M621" s="11" t="s">
        <v>344</v>
      </c>
      <c r="N621" s="11" t="s">
        <v>77</v>
      </c>
      <c r="O621" s="11" t="s">
        <v>50</v>
      </c>
      <c r="P621" s="11" t="s">
        <v>483</v>
      </c>
      <c r="Q621" s="11" t="s">
        <v>78</v>
      </c>
      <c r="R621" s="11" t="n">
        <v>2.7</v>
      </c>
      <c r="S621" s="11" t="str">
        <f aca="false">IF(R621&gt;=2,"&gt; 2","&lt; 2")</f>
        <v>&gt; 2</v>
      </c>
      <c r="T621" s="16" t="n">
        <v>39661</v>
      </c>
      <c r="U621" s="29" t="n">
        <v>2.5</v>
      </c>
      <c r="V621" s="11" t="s">
        <v>106</v>
      </c>
      <c r="W621" s="11" t="n">
        <f aca="false">R621 *U621</f>
        <v>6.75</v>
      </c>
      <c r="X621" s="13" t="n">
        <v>74</v>
      </c>
      <c r="Y621" s="13" t="n">
        <v>18</v>
      </c>
      <c r="Z621" s="13" t="n">
        <f aca="false">Y621*SQRT(AA621)</f>
        <v>31.1769145362398</v>
      </c>
      <c r="AA621" s="11" t="n">
        <v>3</v>
      </c>
      <c r="AB621" s="13" t="n">
        <v>56</v>
      </c>
      <c r="AC621" s="13" t="n">
        <v>14</v>
      </c>
      <c r="AD621" s="13" t="n">
        <f aca="false">AC621*SQRT(AE621)</f>
        <v>24.2487113059643</v>
      </c>
      <c r="AE621" s="11" t="n">
        <v>3</v>
      </c>
      <c r="AF621" s="11" t="n">
        <f aca="false">LN(AB621/X621)</f>
        <v>-0.27871340246902</v>
      </c>
      <c r="AG621" s="11" t="n">
        <f aca="false">((AD621)^2/((AB621)^2 * AE621)) + ((Z621)^2/((X621)^2 * AA621))</f>
        <v>0.121667275383492</v>
      </c>
      <c r="AH621" s="11" t="n">
        <f aca="false">1/AG621</f>
        <v>8.21913696060035</v>
      </c>
      <c r="AI621" s="11" t="n">
        <f aca="false">AH621/36</f>
        <v>0.228309360016676</v>
      </c>
      <c r="AJ621" s="11" t="n">
        <f aca="false">AI621*AF621</f>
        <v>-0.0636328785457722</v>
      </c>
      <c r="AK621" s="11" t="s">
        <v>535</v>
      </c>
      <c r="AL621" s="11" t="s">
        <v>537</v>
      </c>
      <c r="AM621" s="11" t="s">
        <v>409</v>
      </c>
      <c r="AN621" s="11" t="s">
        <v>58</v>
      </c>
      <c r="AO621" s="11" t="s">
        <v>59</v>
      </c>
      <c r="AP621" s="11" t="s">
        <v>207</v>
      </c>
      <c r="AQ621" s="11" t="s">
        <v>345</v>
      </c>
    </row>
    <row r="622" customFormat="false" ht="13.8" hidden="false" customHeight="false" outlineLevel="0" collapsed="false">
      <c r="A622" s="11" t="s">
        <v>341</v>
      </c>
      <c r="B622" s="1" t="n">
        <v>52</v>
      </c>
      <c r="C622" s="11" t="s">
        <v>342</v>
      </c>
      <c r="D622" s="11" t="n">
        <v>2013</v>
      </c>
      <c r="E622" s="11" t="s">
        <v>343</v>
      </c>
      <c r="F622" s="11" t="s">
        <v>351</v>
      </c>
      <c r="G622" s="1" t="n">
        <v>9.5</v>
      </c>
      <c r="H622" s="1" t="n">
        <v>1194</v>
      </c>
      <c r="I622" s="11" t="n">
        <f aca="false">(G622+10) / (H622/1000)</f>
        <v>16.3316582914573</v>
      </c>
      <c r="J622" s="11" t="n">
        <v>5.5</v>
      </c>
      <c r="K622" s="11" t="s">
        <v>102</v>
      </c>
      <c r="L622" s="11" t="s">
        <v>89</v>
      </c>
      <c r="M622" s="11" t="s">
        <v>344</v>
      </c>
      <c r="N622" s="11" t="s">
        <v>77</v>
      </c>
      <c r="O622" s="11" t="s">
        <v>77</v>
      </c>
      <c r="P622" s="11" t="s">
        <v>483</v>
      </c>
      <c r="Q622" s="11" t="s">
        <v>78</v>
      </c>
      <c r="R622" s="11" t="n">
        <v>2.7</v>
      </c>
      <c r="S622" s="11" t="str">
        <f aca="false">IF(R622&gt;=2,"&gt; 2","&lt; 2")</f>
        <v>&gt; 2</v>
      </c>
      <c r="T622" s="16" t="n">
        <v>39661</v>
      </c>
      <c r="U622" s="29" t="n">
        <v>2.5</v>
      </c>
      <c r="V622" s="11" t="s">
        <v>106</v>
      </c>
      <c r="W622" s="11" t="n">
        <f aca="false">R622 *U622</f>
        <v>6.75</v>
      </c>
      <c r="X622" s="13" t="n">
        <v>70</v>
      </c>
      <c r="Y622" s="13" t="n">
        <v>14</v>
      </c>
      <c r="Z622" s="13" t="n">
        <f aca="false">Y622*SQRT(AA622)</f>
        <v>24.2487113059643</v>
      </c>
      <c r="AA622" s="11" t="n">
        <v>3</v>
      </c>
      <c r="AB622" s="13" t="n">
        <v>37</v>
      </c>
      <c r="AC622" s="13" t="n">
        <v>12</v>
      </c>
      <c r="AD622" s="13" t="n">
        <f aca="false">AC622*SQRT(AE622)</f>
        <v>20.7846096908265</v>
      </c>
      <c r="AE622" s="11" t="n">
        <v>3</v>
      </c>
      <c r="AF622" s="11" t="n">
        <f aca="false">LN(AB622/X622)</f>
        <v>-0.637577329405135</v>
      </c>
      <c r="AG622" s="11" t="n">
        <f aca="false">((AD622)^2/((AB622)^2 * AE622)) + ((Z622)^2/((X622)^2 * AA622))</f>
        <v>0.14518626734843</v>
      </c>
      <c r="AH622" s="11" t="n">
        <f aca="false">1/AG622</f>
        <v>6.88770376333264</v>
      </c>
      <c r="AI622" s="11" t="n">
        <f aca="false">AH622/36</f>
        <v>0.191325104537018</v>
      </c>
      <c r="AJ622" s="11" t="n">
        <f aca="false">AI622*AF622</f>
        <v>-0.12198454919887</v>
      </c>
      <c r="AK622" s="11" t="s">
        <v>535</v>
      </c>
      <c r="AL622" s="11" t="s">
        <v>537</v>
      </c>
      <c r="AM622" s="11" t="s">
        <v>409</v>
      </c>
      <c r="AN622" s="11" t="s">
        <v>58</v>
      </c>
      <c r="AO622" s="11" t="s">
        <v>59</v>
      </c>
      <c r="AP622" s="11" t="s">
        <v>207</v>
      </c>
      <c r="AQ622" s="11" t="s">
        <v>345</v>
      </c>
    </row>
    <row r="623" customFormat="false" ht="13.8" hidden="false" customHeight="false" outlineLevel="0" collapsed="false">
      <c r="A623" s="11" t="s">
        <v>341</v>
      </c>
      <c r="B623" s="1" t="n">
        <v>52</v>
      </c>
      <c r="C623" s="11" t="s">
        <v>342</v>
      </c>
      <c r="D623" s="11" t="n">
        <v>2013</v>
      </c>
      <c r="E623" s="11" t="s">
        <v>343</v>
      </c>
      <c r="F623" s="11" t="s">
        <v>324</v>
      </c>
      <c r="G623" s="1" t="n">
        <v>9.5</v>
      </c>
      <c r="H623" s="1" t="n">
        <v>1194</v>
      </c>
      <c r="I623" s="11" t="n">
        <f aca="false">(G623+10) / (H623/1000)</f>
        <v>16.3316582914573</v>
      </c>
      <c r="J623" s="11" t="n">
        <v>5.5</v>
      </c>
      <c r="K623" s="11" t="s">
        <v>102</v>
      </c>
      <c r="L623" s="11" t="s">
        <v>89</v>
      </c>
      <c r="M623" s="11" t="s">
        <v>344</v>
      </c>
      <c r="N623" s="11" t="s">
        <v>77</v>
      </c>
      <c r="O623" s="11" t="s">
        <v>77</v>
      </c>
      <c r="P623" s="11" t="s">
        <v>483</v>
      </c>
      <c r="Q623" s="11" t="s">
        <v>78</v>
      </c>
      <c r="R623" s="11" t="n">
        <v>0.7</v>
      </c>
      <c r="S623" s="11" t="str">
        <f aca="false">IF(R623&gt;=2,"&gt; 2","&lt; 2")</f>
        <v>&lt; 2</v>
      </c>
      <c r="T623" s="16" t="n">
        <v>39814</v>
      </c>
      <c r="U623" s="29" t="n">
        <v>2.5</v>
      </c>
      <c r="V623" s="11" t="s">
        <v>106</v>
      </c>
      <c r="W623" s="11" t="n">
        <f aca="false">R623 *U623</f>
        <v>1.75</v>
      </c>
      <c r="X623" s="13" t="n">
        <v>120</v>
      </c>
      <c r="Y623" s="13" t="n">
        <v>38</v>
      </c>
      <c r="Z623" s="13" t="n">
        <f aca="false">Y623*SQRT(AA623)</f>
        <v>65.8179306876173</v>
      </c>
      <c r="AA623" s="11" t="n">
        <v>3</v>
      </c>
      <c r="AB623" s="13" t="n">
        <v>53</v>
      </c>
      <c r="AC623" s="13" t="n">
        <v>7</v>
      </c>
      <c r="AD623" s="13" t="n">
        <f aca="false">AC623*SQRT(AE623)</f>
        <v>12.1243556529821</v>
      </c>
      <c r="AE623" s="11" t="n">
        <v>3</v>
      </c>
      <c r="AF623" s="11" t="n">
        <f aca="false">LN(AB623/X623)</f>
        <v>-0.817199829229924</v>
      </c>
      <c r="AG623" s="11" t="n">
        <f aca="false">((AD623)^2/((AB623)^2 * AE623)) + ((Z623)^2/((X623)^2 * AA623))</f>
        <v>0.117721708002057</v>
      </c>
      <c r="AH623" s="11" t="n">
        <f aca="false">1/AG623</f>
        <v>8.49461001689278</v>
      </c>
      <c r="AI623" s="11" t="n">
        <f aca="false">AH623/36</f>
        <v>0.235961389358133</v>
      </c>
      <c r="AJ623" s="11" t="n">
        <f aca="false">AI623*AF623</f>
        <v>-0.192827607088322</v>
      </c>
      <c r="AK623" s="11" t="s">
        <v>535</v>
      </c>
      <c r="AL623" s="11" t="s">
        <v>537</v>
      </c>
      <c r="AM623" s="11" t="s">
        <v>409</v>
      </c>
      <c r="AN623" s="11" t="s">
        <v>58</v>
      </c>
      <c r="AO623" s="11" t="s">
        <v>59</v>
      </c>
      <c r="AP623" s="11" t="s">
        <v>207</v>
      </c>
      <c r="AQ623" s="11" t="s">
        <v>345</v>
      </c>
    </row>
    <row r="624" customFormat="false" ht="13.8" hidden="false" customHeight="false" outlineLevel="0" collapsed="false">
      <c r="A624" s="11" t="s">
        <v>341</v>
      </c>
      <c r="B624" s="1" t="n">
        <v>52</v>
      </c>
      <c r="C624" s="11" t="s">
        <v>342</v>
      </c>
      <c r="D624" s="11" t="n">
        <v>2013</v>
      </c>
      <c r="E624" s="11" t="s">
        <v>343</v>
      </c>
      <c r="F624" s="11" t="s">
        <v>328</v>
      </c>
      <c r="G624" s="1" t="n">
        <v>9.5</v>
      </c>
      <c r="H624" s="1" t="n">
        <v>1194</v>
      </c>
      <c r="I624" s="11" t="n">
        <f aca="false">(G624+10) / (H624/1000)</f>
        <v>16.3316582914573</v>
      </c>
      <c r="J624" s="11" t="n">
        <v>5.5</v>
      </c>
      <c r="K624" s="11" t="s">
        <v>102</v>
      </c>
      <c r="L624" s="11" t="s">
        <v>89</v>
      </c>
      <c r="M624" s="11" t="s">
        <v>344</v>
      </c>
      <c r="N624" s="11" t="s">
        <v>77</v>
      </c>
      <c r="O624" s="11" t="s">
        <v>77</v>
      </c>
      <c r="P624" s="11" t="s">
        <v>483</v>
      </c>
      <c r="Q624" s="11" t="s">
        <v>78</v>
      </c>
      <c r="R624" s="11" t="n">
        <v>2.05</v>
      </c>
      <c r="S624" s="11" t="str">
        <f aca="false">IF(R624&gt;=2,"&gt; 2","&lt; 2")</f>
        <v>&gt; 2</v>
      </c>
      <c r="T624" s="16" t="n">
        <v>39814</v>
      </c>
      <c r="U624" s="29" t="n">
        <v>2.5</v>
      </c>
      <c r="V624" s="11" t="s">
        <v>106</v>
      </c>
      <c r="W624" s="11" t="n">
        <f aca="false">R624 *U624</f>
        <v>5.125</v>
      </c>
      <c r="X624" s="13" t="n">
        <v>120</v>
      </c>
      <c r="Y624" s="13" t="n">
        <v>38</v>
      </c>
      <c r="Z624" s="13" t="n">
        <f aca="false">Y624*SQRT(AA624)</f>
        <v>65.8179306876173</v>
      </c>
      <c r="AA624" s="11" t="n">
        <v>3</v>
      </c>
      <c r="AB624" s="13" t="n">
        <v>93</v>
      </c>
      <c r="AC624" s="13" t="n">
        <v>16</v>
      </c>
      <c r="AD624" s="13" t="n">
        <f aca="false">AC624*SQRT(AE624)</f>
        <v>27.712812921102</v>
      </c>
      <c r="AE624" s="11" t="n">
        <v>3</v>
      </c>
      <c r="AF624" s="11" t="n">
        <f aca="false">LN(AB624/X624)</f>
        <v>-0.25489224962879</v>
      </c>
      <c r="AG624" s="11" t="n">
        <f aca="false">((AD624)^2/((AB624)^2 * AE624)) + ((Z624)^2/((X624)^2 * AA624))</f>
        <v>0.129876575326627</v>
      </c>
      <c r="AH624" s="11" t="n">
        <f aca="false">1/AG624</f>
        <v>7.69961786784951</v>
      </c>
      <c r="AI624" s="11" t="n">
        <f aca="false">AH624/36</f>
        <v>0.213878274106931</v>
      </c>
      <c r="AJ624" s="11" t="n">
        <f aca="false">AI624*AF624</f>
        <v>-0.0545159144338386</v>
      </c>
      <c r="AK624" s="11" t="s">
        <v>535</v>
      </c>
      <c r="AL624" s="11" t="s">
        <v>537</v>
      </c>
      <c r="AM624" s="11" t="s">
        <v>409</v>
      </c>
      <c r="AN624" s="11" t="s">
        <v>58</v>
      </c>
      <c r="AO624" s="11" t="s">
        <v>59</v>
      </c>
      <c r="AP624" s="11" t="s">
        <v>207</v>
      </c>
      <c r="AQ624" s="11" t="s">
        <v>345</v>
      </c>
    </row>
    <row r="625" customFormat="false" ht="13.8" hidden="false" customHeight="false" outlineLevel="0" collapsed="false">
      <c r="A625" s="11" t="s">
        <v>341</v>
      </c>
      <c r="B625" s="1" t="n">
        <v>52</v>
      </c>
      <c r="C625" s="11" t="s">
        <v>342</v>
      </c>
      <c r="D625" s="11" t="n">
        <v>2013</v>
      </c>
      <c r="E625" s="11" t="s">
        <v>343</v>
      </c>
      <c r="F625" s="11" t="s">
        <v>329</v>
      </c>
      <c r="G625" s="1" t="n">
        <v>9.5</v>
      </c>
      <c r="H625" s="1" t="n">
        <v>1194</v>
      </c>
      <c r="I625" s="11" t="n">
        <f aca="false">(G625+10) / (H625/1000)</f>
        <v>16.3316582914573</v>
      </c>
      <c r="J625" s="11" t="n">
        <v>5.5</v>
      </c>
      <c r="K625" s="11" t="s">
        <v>102</v>
      </c>
      <c r="L625" s="11" t="s">
        <v>89</v>
      </c>
      <c r="M625" s="11" t="s">
        <v>344</v>
      </c>
      <c r="N625" s="11" t="s">
        <v>77</v>
      </c>
      <c r="O625" s="11" t="s">
        <v>77</v>
      </c>
      <c r="P625" s="11" t="s">
        <v>483</v>
      </c>
      <c r="Q625" s="11" t="s">
        <v>78</v>
      </c>
      <c r="R625" s="11" t="n">
        <v>2.7</v>
      </c>
      <c r="S625" s="11" t="str">
        <f aca="false">IF(R625&gt;=2,"&gt; 2","&lt; 2")</f>
        <v>&gt; 2</v>
      </c>
      <c r="T625" s="16" t="n">
        <v>39814</v>
      </c>
      <c r="U625" s="29" t="n">
        <v>2.5</v>
      </c>
      <c r="V625" s="11" t="s">
        <v>106</v>
      </c>
      <c r="W625" s="11" t="n">
        <f aca="false">R625 *U625</f>
        <v>6.75</v>
      </c>
      <c r="X625" s="13" t="n">
        <v>120</v>
      </c>
      <c r="Y625" s="13" t="n">
        <v>38</v>
      </c>
      <c r="Z625" s="13" t="n">
        <f aca="false">Y625*SQRT(AA625)</f>
        <v>65.8179306876173</v>
      </c>
      <c r="AA625" s="11" t="n">
        <v>3</v>
      </c>
      <c r="AB625" s="13" t="n">
        <v>92</v>
      </c>
      <c r="AC625" s="13" t="n">
        <v>29</v>
      </c>
      <c r="AD625" s="13" t="n">
        <f aca="false">AC625*SQRT(AE625)</f>
        <v>50.2294734194974</v>
      </c>
      <c r="AE625" s="11" t="n">
        <v>3</v>
      </c>
      <c r="AF625" s="11" t="n">
        <f aca="false">LN(AB625/X625)</f>
        <v>-0.265703165733006</v>
      </c>
      <c r="AG625" s="11" t="n">
        <f aca="false">((AD625)^2/((AB625)^2 * AE625)) + ((Z625)^2/((X625)^2 * AA625))</f>
        <v>0.199639781558496</v>
      </c>
      <c r="AH625" s="11" t="n">
        <f aca="false">1/AG625</f>
        <v>5.00902170996912</v>
      </c>
      <c r="AI625" s="11" t="n">
        <f aca="false">AH625/36</f>
        <v>0.139139491943587</v>
      </c>
      <c r="AJ625" s="11" t="n">
        <f aca="false">AI625*AF625</f>
        <v>-0.0369698034878931</v>
      </c>
      <c r="AK625" s="11" t="s">
        <v>535</v>
      </c>
      <c r="AL625" s="11" t="s">
        <v>537</v>
      </c>
      <c r="AM625" s="11" t="s">
        <v>409</v>
      </c>
      <c r="AN625" s="11" t="s">
        <v>58</v>
      </c>
      <c r="AO625" s="11" t="s">
        <v>59</v>
      </c>
      <c r="AP625" s="11" t="s">
        <v>207</v>
      </c>
      <c r="AQ625" s="11" t="s">
        <v>345</v>
      </c>
    </row>
    <row r="626" customFormat="false" ht="13.8" hidden="false" customHeight="false" outlineLevel="0" collapsed="false">
      <c r="A626" s="11" t="s">
        <v>341</v>
      </c>
      <c r="B626" s="1" t="n">
        <v>52</v>
      </c>
      <c r="C626" s="11" t="s">
        <v>342</v>
      </c>
      <c r="D626" s="11" t="n">
        <v>2013</v>
      </c>
      <c r="E626" s="11" t="s">
        <v>343</v>
      </c>
      <c r="F626" s="11" t="s">
        <v>346</v>
      </c>
      <c r="G626" s="1" t="n">
        <v>9.5</v>
      </c>
      <c r="H626" s="1" t="n">
        <v>1194</v>
      </c>
      <c r="I626" s="11" t="n">
        <f aca="false">(G626+10) / (H626/1000)</f>
        <v>16.3316582914573</v>
      </c>
      <c r="J626" s="11" t="n">
        <v>5.5</v>
      </c>
      <c r="K626" s="11" t="s">
        <v>102</v>
      </c>
      <c r="L626" s="11" t="s">
        <v>89</v>
      </c>
      <c r="M626" s="11" t="s">
        <v>344</v>
      </c>
      <c r="N626" s="11" t="s">
        <v>77</v>
      </c>
      <c r="O626" s="11" t="s">
        <v>50</v>
      </c>
      <c r="P626" s="11" t="s">
        <v>483</v>
      </c>
      <c r="Q626" s="11" t="s">
        <v>78</v>
      </c>
      <c r="R626" s="11" t="n">
        <v>0.7</v>
      </c>
      <c r="S626" s="11" t="str">
        <f aca="false">IF(R626&gt;=2,"&gt; 2","&lt; 2")</f>
        <v>&lt; 2</v>
      </c>
      <c r="T626" s="16" t="n">
        <v>39814</v>
      </c>
      <c r="U626" s="29" t="n">
        <v>2.5</v>
      </c>
      <c r="V626" s="11" t="s">
        <v>106</v>
      </c>
      <c r="W626" s="11" t="n">
        <f aca="false">R626 *U626</f>
        <v>1.75</v>
      </c>
      <c r="X626" s="13" t="n">
        <v>140</v>
      </c>
      <c r="Y626" s="13" t="n">
        <v>41</v>
      </c>
      <c r="Z626" s="13" t="n">
        <f aca="false">Y626*SQRT(AA626)</f>
        <v>71.014083110324</v>
      </c>
      <c r="AA626" s="11" t="n">
        <v>3</v>
      </c>
      <c r="AB626" s="13" t="n">
        <v>72</v>
      </c>
      <c r="AC626" s="13" t="n">
        <v>10</v>
      </c>
      <c r="AD626" s="13" t="n">
        <f aca="false">AC626*SQRT(AE626)</f>
        <v>17.3205080756888</v>
      </c>
      <c r="AE626" s="11" t="n">
        <v>3</v>
      </c>
      <c r="AF626" s="11" t="n">
        <f aca="false">LN(AB626/X626)</f>
        <v>-0.664976303593249</v>
      </c>
      <c r="AG626" s="11" t="n">
        <f aca="false">((AD626)^2/((AB626)^2 * AE626)) + ((Z626)^2/((X626)^2 * AA626))</f>
        <v>0.105055429579239</v>
      </c>
      <c r="AH626" s="11" t="n">
        <f aca="false">1/AG626</f>
        <v>9.51878455026202</v>
      </c>
      <c r="AI626" s="11" t="n">
        <f aca="false">AH626/36</f>
        <v>0.264410681951723</v>
      </c>
      <c r="AJ626" s="11" t="n">
        <f aca="false">AI626*AF626</f>
        <v>-0.175826837914827</v>
      </c>
      <c r="AK626" s="11" t="s">
        <v>535</v>
      </c>
      <c r="AL626" s="11" t="s">
        <v>537</v>
      </c>
      <c r="AM626" s="11" t="s">
        <v>409</v>
      </c>
      <c r="AN626" s="11" t="s">
        <v>58</v>
      </c>
      <c r="AO626" s="11" t="s">
        <v>59</v>
      </c>
      <c r="AP626" s="11" t="s">
        <v>207</v>
      </c>
      <c r="AQ626" s="11" t="s">
        <v>345</v>
      </c>
    </row>
    <row r="627" customFormat="false" ht="13.8" hidden="false" customHeight="false" outlineLevel="0" collapsed="false">
      <c r="A627" s="11" t="s">
        <v>341</v>
      </c>
      <c r="B627" s="1" t="n">
        <v>52</v>
      </c>
      <c r="C627" s="11" t="s">
        <v>342</v>
      </c>
      <c r="D627" s="11" t="n">
        <v>2013</v>
      </c>
      <c r="E627" s="11" t="s">
        <v>343</v>
      </c>
      <c r="F627" s="11" t="s">
        <v>347</v>
      </c>
      <c r="G627" s="1" t="n">
        <v>9.5</v>
      </c>
      <c r="H627" s="1" t="n">
        <v>1194</v>
      </c>
      <c r="I627" s="11" t="n">
        <f aca="false">(G627+10) / (H627/1000)</f>
        <v>16.3316582914573</v>
      </c>
      <c r="J627" s="11" t="n">
        <v>5.5</v>
      </c>
      <c r="K627" s="11" t="s">
        <v>102</v>
      </c>
      <c r="L627" s="11" t="s">
        <v>89</v>
      </c>
      <c r="M627" s="11" t="s">
        <v>344</v>
      </c>
      <c r="N627" s="11" t="s">
        <v>77</v>
      </c>
      <c r="O627" s="11" t="s">
        <v>77</v>
      </c>
      <c r="P627" s="11" t="s">
        <v>483</v>
      </c>
      <c r="Q627" s="11" t="s">
        <v>78</v>
      </c>
      <c r="R627" s="11" t="n">
        <v>0.7</v>
      </c>
      <c r="S627" s="11" t="str">
        <f aca="false">IF(R627&gt;=2,"&gt; 2","&lt; 2")</f>
        <v>&lt; 2</v>
      </c>
      <c r="T627" s="16" t="n">
        <v>39814</v>
      </c>
      <c r="U627" s="29" t="n">
        <v>2.5</v>
      </c>
      <c r="V627" s="11" t="s">
        <v>106</v>
      </c>
      <c r="W627" s="11" t="n">
        <f aca="false">R627 *U627</f>
        <v>1.75</v>
      </c>
      <c r="X627" s="13" t="n">
        <v>134</v>
      </c>
      <c r="Y627" s="13" t="n">
        <v>38</v>
      </c>
      <c r="Z627" s="13" t="n">
        <f aca="false">Y627*SQRT(AA627)</f>
        <v>65.8179306876173</v>
      </c>
      <c r="AA627" s="11" t="n">
        <v>3</v>
      </c>
      <c r="AB627" s="13" t="n">
        <v>92</v>
      </c>
      <c r="AC627" s="13" t="n">
        <v>29</v>
      </c>
      <c r="AD627" s="13" t="n">
        <f aca="false">AC627*SQRT(AE627)</f>
        <v>50.2294734194974</v>
      </c>
      <c r="AE627" s="11" t="n">
        <v>3</v>
      </c>
      <c r="AF627" s="11" t="n">
        <f aca="false">LN(AB627/X627)</f>
        <v>-0.376051222901871</v>
      </c>
      <c r="AG627" s="11" t="n">
        <f aca="false">((AD627)^2/((AB627)^2 * AE627)) + ((Z627)^2/((X627)^2 * AA627))</f>
        <v>0.179780805295532</v>
      </c>
      <c r="AH627" s="11" t="n">
        <f aca="false">1/AG627</f>
        <v>5.5623290726513</v>
      </c>
      <c r="AI627" s="11" t="n">
        <f aca="false">AH627/36</f>
        <v>0.15450914090698</v>
      </c>
      <c r="AJ627" s="11" t="n">
        <f aca="false">AI627*AF627</f>
        <v>-0.0581033513875873</v>
      </c>
      <c r="AK627" s="11" t="s">
        <v>535</v>
      </c>
      <c r="AL627" s="11" t="s">
        <v>537</v>
      </c>
      <c r="AM627" s="11" t="s">
        <v>409</v>
      </c>
      <c r="AN627" s="11" t="s">
        <v>58</v>
      </c>
      <c r="AO627" s="11" t="s">
        <v>59</v>
      </c>
      <c r="AP627" s="11" t="s">
        <v>207</v>
      </c>
      <c r="AQ627" s="11" t="s">
        <v>345</v>
      </c>
    </row>
    <row r="628" customFormat="false" ht="13.8" hidden="false" customHeight="false" outlineLevel="0" collapsed="false">
      <c r="A628" s="11" t="s">
        <v>341</v>
      </c>
      <c r="B628" s="1" t="n">
        <v>52</v>
      </c>
      <c r="C628" s="11" t="s">
        <v>342</v>
      </c>
      <c r="D628" s="11" t="n">
        <v>2013</v>
      </c>
      <c r="E628" s="11" t="s">
        <v>343</v>
      </c>
      <c r="F628" s="11" t="s">
        <v>348</v>
      </c>
      <c r="G628" s="1" t="n">
        <v>9.5</v>
      </c>
      <c r="H628" s="1" t="n">
        <v>1194</v>
      </c>
      <c r="I628" s="11" t="n">
        <f aca="false">(G628+10) / (H628/1000)</f>
        <v>16.3316582914573</v>
      </c>
      <c r="J628" s="11" t="n">
        <v>5.5</v>
      </c>
      <c r="K628" s="11" t="s">
        <v>102</v>
      </c>
      <c r="L628" s="11" t="s">
        <v>89</v>
      </c>
      <c r="M628" s="11" t="s">
        <v>344</v>
      </c>
      <c r="N628" s="11" t="s">
        <v>77</v>
      </c>
      <c r="O628" s="11" t="s">
        <v>50</v>
      </c>
      <c r="P628" s="11" t="s">
        <v>483</v>
      </c>
      <c r="Q628" s="11" t="s">
        <v>78</v>
      </c>
      <c r="R628" s="11" t="n">
        <v>2.05</v>
      </c>
      <c r="S628" s="11" t="str">
        <f aca="false">IF(R628&gt;=2,"&gt; 2","&lt; 2")</f>
        <v>&gt; 2</v>
      </c>
      <c r="T628" s="16" t="n">
        <v>39814</v>
      </c>
      <c r="U628" s="29" t="n">
        <v>2.5</v>
      </c>
      <c r="V628" s="11" t="s">
        <v>106</v>
      </c>
      <c r="W628" s="11" t="n">
        <f aca="false">R628 *U628</f>
        <v>5.125</v>
      </c>
      <c r="X628" s="13" t="n">
        <v>140</v>
      </c>
      <c r="Y628" s="13" t="n">
        <v>41</v>
      </c>
      <c r="Z628" s="13" t="n">
        <f aca="false">Y628*SQRT(AA628)</f>
        <v>71.014083110324</v>
      </c>
      <c r="AA628" s="11" t="n">
        <v>3</v>
      </c>
      <c r="AB628" s="13" t="n">
        <v>106</v>
      </c>
      <c r="AC628" s="13" t="n">
        <v>40</v>
      </c>
      <c r="AD628" s="13" t="n">
        <f aca="false">AC628*SQRT(AE628)</f>
        <v>69.2820323027551</v>
      </c>
      <c r="AE628" s="11" t="n">
        <v>3</v>
      </c>
      <c r="AF628" s="11" t="n">
        <f aca="false">LN(AB628/X628)</f>
        <v>-0.278203328497237</v>
      </c>
      <c r="AG628" s="11" t="n">
        <f aca="false">((AD628)^2/((AB628)^2 * AE628)) + ((Z628)^2/((X628)^2 * AA628))</f>
        <v>0.228164736524727</v>
      </c>
      <c r="AH628" s="11" t="n">
        <f aca="false">1/AG628</f>
        <v>4.38279821514674</v>
      </c>
      <c r="AI628" s="11" t="n">
        <f aca="false">AH628/36</f>
        <v>0.121744394865187</v>
      </c>
      <c r="AJ628" s="11" t="n">
        <f aca="false">AI628*AF628</f>
        <v>-0.033869695877377</v>
      </c>
      <c r="AK628" s="11" t="s">
        <v>535</v>
      </c>
      <c r="AL628" s="11" t="s">
        <v>537</v>
      </c>
      <c r="AM628" s="11" t="s">
        <v>409</v>
      </c>
      <c r="AN628" s="11" t="s">
        <v>58</v>
      </c>
      <c r="AO628" s="11" t="s">
        <v>59</v>
      </c>
      <c r="AP628" s="11" t="s">
        <v>207</v>
      </c>
      <c r="AQ628" s="11" t="s">
        <v>345</v>
      </c>
    </row>
    <row r="629" customFormat="false" ht="13.8" hidden="false" customHeight="false" outlineLevel="0" collapsed="false">
      <c r="A629" s="11" t="s">
        <v>341</v>
      </c>
      <c r="B629" s="1" t="n">
        <v>52</v>
      </c>
      <c r="C629" s="11" t="s">
        <v>342</v>
      </c>
      <c r="D629" s="11" t="n">
        <v>2013</v>
      </c>
      <c r="E629" s="11" t="s">
        <v>343</v>
      </c>
      <c r="F629" s="11" t="s">
        <v>349</v>
      </c>
      <c r="G629" s="1" t="n">
        <v>9.5</v>
      </c>
      <c r="H629" s="1" t="n">
        <v>1194</v>
      </c>
      <c r="I629" s="11" t="n">
        <f aca="false">(G629+10) / (H629/1000)</f>
        <v>16.3316582914573</v>
      </c>
      <c r="J629" s="11" t="n">
        <v>5.5</v>
      </c>
      <c r="K629" s="11" t="s">
        <v>102</v>
      </c>
      <c r="L629" s="11" t="s">
        <v>89</v>
      </c>
      <c r="M629" s="11" t="s">
        <v>344</v>
      </c>
      <c r="N629" s="11" t="s">
        <v>77</v>
      </c>
      <c r="O629" s="11" t="s">
        <v>77</v>
      </c>
      <c r="P629" s="11" t="s">
        <v>483</v>
      </c>
      <c r="Q629" s="11" t="s">
        <v>78</v>
      </c>
      <c r="R629" s="11" t="n">
        <v>2.05</v>
      </c>
      <c r="S629" s="11" t="str">
        <f aca="false">IF(R629&gt;=2,"&gt; 2","&lt; 2")</f>
        <v>&gt; 2</v>
      </c>
      <c r="T629" s="16" t="n">
        <v>39814</v>
      </c>
      <c r="U629" s="29" t="n">
        <v>2.5</v>
      </c>
      <c r="V629" s="11" t="s">
        <v>106</v>
      </c>
      <c r="W629" s="11" t="n">
        <f aca="false">R629 *U629</f>
        <v>5.125</v>
      </c>
      <c r="X629" s="13" t="n">
        <v>134</v>
      </c>
      <c r="Y629" s="13" t="n">
        <v>38</v>
      </c>
      <c r="Z629" s="13" t="n">
        <f aca="false">Y629*SQRT(AA629)</f>
        <v>65.8179306876173</v>
      </c>
      <c r="AA629" s="11" t="n">
        <v>3</v>
      </c>
      <c r="AB629" s="13" t="n">
        <v>85</v>
      </c>
      <c r="AC629" s="13" t="n">
        <v>21</v>
      </c>
      <c r="AD629" s="13" t="n">
        <f aca="false">AC629*SQRT(AE629)</f>
        <v>36.3730669589464</v>
      </c>
      <c r="AE629" s="11" t="n">
        <v>3</v>
      </c>
      <c r="AF629" s="11" t="n">
        <f aca="false">LN(AB629/X629)</f>
        <v>-0.455188543460595</v>
      </c>
      <c r="AG629" s="11" t="n">
        <f aca="false">((AD629)^2/((AB629)^2 * AE629)) + ((Z629)^2/((X629)^2 * AA629))</f>
        <v>0.141456863798551</v>
      </c>
      <c r="AH629" s="11" t="n">
        <f aca="false">1/AG629</f>
        <v>7.069292879447</v>
      </c>
      <c r="AI629" s="11" t="n">
        <f aca="false">AH629/36</f>
        <v>0.196369246651305</v>
      </c>
      <c r="AJ629" s="11" t="n">
        <f aca="false">AI629*AF629</f>
        <v>-0.0893850313636619</v>
      </c>
      <c r="AK629" s="11" t="s">
        <v>535</v>
      </c>
      <c r="AL629" s="11" t="s">
        <v>537</v>
      </c>
      <c r="AM629" s="11" t="s">
        <v>409</v>
      </c>
      <c r="AN629" s="11" t="s">
        <v>58</v>
      </c>
      <c r="AO629" s="11" t="s">
        <v>59</v>
      </c>
      <c r="AP629" s="11" t="s">
        <v>207</v>
      </c>
      <c r="AQ629" s="11" t="s">
        <v>345</v>
      </c>
    </row>
    <row r="630" customFormat="false" ht="13.8" hidden="false" customHeight="false" outlineLevel="0" collapsed="false">
      <c r="A630" s="11" t="s">
        <v>341</v>
      </c>
      <c r="B630" s="1" t="n">
        <v>52</v>
      </c>
      <c r="C630" s="11" t="s">
        <v>342</v>
      </c>
      <c r="D630" s="11" t="n">
        <v>2013</v>
      </c>
      <c r="E630" s="11" t="s">
        <v>343</v>
      </c>
      <c r="F630" s="11" t="s">
        <v>350</v>
      </c>
      <c r="G630" s="1" t="n">
        <v>9.5</v>
      </c>
      <c r="H630" s="1" t="n">
        <v>1194</v>
      </c>
      <c r="I630" s="11" t="n">
        <f aca="false">(G630+10) / (H630/1000)</f>
        <v>16.3316582914573</v>
      </c>
      <c r="J630" s="11" t="n">
        <v>5.5</v>
      </c>
      <c r="K630" s="11" t="s">
        <v>102</v>
      </c>
      <c r="L630" s="11" t="s">
        <v>89</v>
      </c>
      <c r="M630" s="11" t="s">
        <v>344</v>
      </c>
      <c r="N630" s="11" t="s">
        <v>77</v>
      </c>
      <c r="O630" s="11" t="s">
        <v>50</v>
      </c>
      <c r="P630" s="11" t="s">
        <v>483</v>
      </c>
      <c r="Q630" s="11" t="s">
        <v>78</v>
      </c>
      <c r="R630" s="11" t="n">
        <v>2.7</v>
      </c>
      <c r="S630" s="11" t="str">
        <f aca="false">IF(R630&gt;=2,"&gt; 2","&lt; 2")</f>
        <v>&gt; 2</v>
      </c>
      <c r="T630" s="16" t="n">
        <v>39814</v>
      </c>
      <c r="U630" s="29" t="n">
        <v>2.5</v>
      </c>
      <c r="V630" s="11" t="s">
        <v>106</v>
      </c>
      <c r="W630" s="11" t="n">
        <f aca="false">R630 *U630</f>
        <v>6.75</v>
      </c>
      <c r="X630" s="13" t="n">
        <v>140</v>
      </c>
      <c r="Y630" s="13" t="n">
        <v>41</v>
      </c>
      <c r="Z630" s="13" t="n">
        <f aca="false">Y630*SQRT(AA630)</f>
        <v>71.014083110324</v>
      </c>
      <c r="AA630" s="11" t="n">
        <v>3</v>
      </c>
      <c r="AB630" s="13" t="n">
        <v>60</v>
      </c>
      <c r="AC630" s="13" t="n">
        <v>44</v>
      </c>
      <c r="AD630" s="13" t="n">
        <f aca="false">AC630*SQRT(AE630)</f>
        <v>76.2102355330306</v>
      </c>
      <c r="AE630" s="11" t="n">
        <v>3</v>
      </c>
      <c r="AF630" s="11" t="n">
        <f aca="false">LN(AB630/X630)</f>
        <v>-0.847297860387204</v>
      </c>
      <c r="AG630" s="11" t="n">
        <f aca="false">((AD630)^2/((AB630)^2 * AE630)) + ((Z630)^2/((X630)^2 * AA630))</f>
        <v>0.623543083900227</v>
      </c>
      <c r="AH630" s="11" t="n">
        <f aca="false">1/AG630</f>
        <v>1.60373841971762</v>
      </c>
      <c r="AI630" s="11" t="n">
        <f aca="false">AH630/36</f>
        <v>0.0445482894366005</v>
      </c>
      <c r="AJ630" s="11" t="n">
        <f aca="false">AI630*AF630</f>
        <v>-0.0377456703235415</v>
      </c>
      <c r="AK630" s="11" t="s">
        <v>535</v>
      </c>
      <c r="AL630" s="11" t="s">
        <v>537</v>
      </c>
      <c r="AM630" s="11" t="s">
        <v>409</v>
      </c>
      <c r="AN630" s="11" t="s">
        <v>58</v>
      </c>
      <c r="AO630" s="11" t="s">
        <v>59</v>
      </c>
      <c r="AP630" s="11" t="s">
        <v>207</v>
      </c>
      <c r="AQ630" s="11" t="s">
        <v>345</v>
      </c>
    </row>
    <row r="631" customFormat="false" ht="13.8" hidden="false" customHeight="false" outlineLevel="0" collapsed="false">
      <c r="A631" s="11" t="s">
        <v>341</v>
      </c>
      <c r="B631" s="1" t="n">
        <v>52</v>
      </c>
      <c r="C631" s="11" t="s">
        <v>342</v>
      </c>
      <c r="D631" s="11" t="n">
        <v>2013</v>
      </c>
      <c r="E631" s="11" t="s">
        <v>343</v>
      </c>
      <c r="F631" s="11" t="s">
        <v>351</v>
      </c>
      <c r="G631" s="1" t="n">
        <v>9.5</v>
      </c>
      <c r="H631" s="1" t="n">
        <v>1194</v>
      </c>
      <c r="I631" s="11" t="n">
        <f aca="false">(G631+10) / (H631/1000)</f>
        <v>16.3316582914573</v>
      </c>
      <c r="J631" s="11" t="n">
        <v>5.5</v>
      </c>
      <c r="K631" s="11" t="s">
        <v>102</v>
      </c>
      <c r="L631" s="11" t="s">
        <v>89</v>
      </c>
      <c r="M631" s="11" t="s">
        <v>344</v>
      </c>
      <c r="N631" s="11" t="s">
        <v>77</v>
      </c>
      <c r="O631" s="11" t="s">
        <v>77</v>
      </c>
      <c r="P631" s="11" t="s">
        <v>483</v>
      </c>
      <c r="Q631" s="11" t="s">
        <v>78</v>
      </c>
      <c r="R631" s="11" t="n">
        <v>2.7</v>
      </c>
      <c r="S631" s="11" t="str">
        <f aca="false">IF(R631&gt;=2,"&gt; 2","&lt; 2")</f>
        <v>&gt; 2</v>
      </c>
      <c r="T631" s="16" t="n">
        <v>39814</v>
      </c>
      <c r="U631" s="29" t="n">
        <v>2.5</v>
      </c>
      <c r="V631" s="11" t="s">
        <v>106</v>
      </c>
      <c r="W631" s="11" t="n">
        <f aca="false">R631 *U631</f>
        <v>6.75</v>
      </c>
      <c r="X631" s="13" t="n">
        <v>134</v>
      </c>
      <c r="Y631" s="13" t="n">
        <v>38</v>
      </c>
      <c r="Z631" s="13" t="n">
        <f aca="false">Y631*SQRT(AA631)</f>
        <v>65.8179306876173</v>
      </c>
      <c r="AA631" s="11" t="n">
        <v>3</v>
      </c>
      <c r="AB631" s="13" t="n">
        <v>42</v>
      </c>
      <c r="AC631" s="13" t="n">
        <v>9</v>
      </c>
      <c r="AD631" s="13" t="n">
        <f aca="false">AC631*SQRT(AE631)</f>
        <v>15.5884572681199</v>
      </c>
      <c r="AE631" s="11" t="n">
        <v>3</v>
      </c>
      <c r="AF631" s="11" t="n">
        <f aca="false">LN(AB631/X631)</f>
        <v>-1.16017018166754</v>
      </c>
      <c r="AG631" s="11" t="n">
        <f aca="false">((AD631)^2/((AB631)^2 * AE631)) + ((Z631)^2/((X631)^2 * AA631))</f>
        <v>0.126337168861753</v>
      </c>
      <c r="AH631" s="11" t="n">
        <f aca="false">1/AG631</f>
        <v>7.91532696996139</v>
      </c>
      <c r="AI631" s="11" t="n">
        <f aca="false">AH631/36</f>
        <v>0.219870193610039</v>
      </c>
      <c r="AJ631" s="11" t="n">
        <f aca="false">AI631*AF631</f>
        <v>-0.255086842463836</v>
      </c>
      <c r="AK631" s="11" t="s">
        <v>535</v>
      </c>
      <c r="AL631" s="11" t="s">
        <v>537</v>
      </c>
      <c r="AM631" s="11" t="s">
        <v>409</v>
      </c>
      <c r="AN631" s="11" t="s">
        <v>58</v>
      </c>
      <c r="AO631" s="11" t="s">
        <v>59</v>
      </c>
      <c r="AP631" s="11" t="s">
        <v>207</v>
      </c>
      <c r="AQ631" s="11" t="s">
        <v>345</v>
      </c>
    </row>
    <row r="632" customFormat="false" ht="13.8" hidden="false" customHeight="false" outlineLevel="0" collapsed="false">
      <c r="A632" s="11" t="s">
        <v>341</v>
      </c>
      <c r="B632" s="1" t="n">
        <v>52</v>
      </c>
      <c r="C632" s="11" t="s">
        <v>342</v>
      </c>
      <c r="D632" s="11" t="n">
        <v>2013</v>
      </c>
      <c r="E632" s="11" t="s">
        <v>343</v>
      </c>
      <c r="F632" s="11" t="s">
        <v>324</v>
      </c>
      <c r="G632" s="1" t="n">
        <v>9.5</v>
      </c>
      <c r="H632" s="1" t="n">
        <v>1194</v>
      </c>
      <c r="I632" s="11" t="n">
        <f aca="false">(G632+10) / (H632/1000)</f>
        <v>16.3316582914573</v>
      </c>
      <c r="J632" s="11" t="n">
        <v>5.5</v>
      </c>
      <c r="K632" s="11" t="s">
        <v>102</v>
      </c>
      <c r="L632" s="11" t="s">
        <v>89</v>
      </c>
      <c r="M632" s="11" t="s">
        <v>344</v>
      </c>
      <c r="N632" s="11" t="s">
        <v>77</v>
      </c>
      <c r="O632" s="11" t="s">
        <v>77</v>
      </c>
      <c r="P632" s="11" t="s">
        <v>483</v>
      </c>
      <c r="Q632" s="11" t="s">
        <v>78</v>
      </c>
      <c r="R632" s="11" t="n">
        <v>0.7</v>
      </c>
      <c r="S632" s="11" t="str">
        <f aca="false">IF(R632&gt;=2,"&gt; 2","&lt; 2")</f>
        <v>&lt; 2</v>
      </c>
      <c r="T632" s="16" t="n">
        <v>39965</v>
      </c>
      <c r="U632" s="29" t="n">
        <v>2.5</v>
      </c>
      <c r="V632" s="11" t="s">
        <v>106</v>
      </c>
      <c r="W632" s="11" t="n">
        <f aca="false">R632 *U632</f>
        <v>1.75</v>
      </c>
      <c r="X632" s="13" t="n">
        <v>96</v>
      </c>
      <c r="Y632" s="13" t="n">
        <v>54</v>
      </c>
      <c r="Z632" s="13" t="n">
        <f aca="false">Y632*SQRT(AA632)</f>
        <v>93.5307436087194</v>
      </c>
      <c r="AA632" s="11" t="n">
        <v>3</v>
      </c>
      <c r="AB632" s="13" t="n">
        <v>95</v>
      </c>
      <c r="AC632" s="13" t="n">
        <v>56</v>
      </c>
      <c r="AD632" s="13" t="n">
        <f aca="false">AC632*SQRT(AE632)</f>
        <v>96.9948452238571</v>
      </c>
      <c r="AE632" s="11" t="n">
        <v>3</v>
      </c>
      <c r="AF632" s="11" t="n">
        <f aca="false">LN(AB632/X632)</f>
        <v>-0.0104712998672954</v>
      </c>
      <c r="AG632" s="11" t="n">
        <f aca="false">((AD632)^2/((AB632)^2 * AE632)) + ((Z632)^2/((X632)^2 * AA632))</f>
        <v>0.663885474376731</v>
      </c>
      <c r="AH632" s="11" t="n">
        <f aca="false">1/AG632</f>
        <v>1.50628389774429</v>
      </c>
      <c r="AI632" s="11" t="n">
        <f aca="false">AH632/36</f>
        <v>0.0418412193817859</v>
      </c>
      <c r="AJ632" s="11" t="n">
        <f aca="false">AI632*AF632</f>
        <v>-0.000438131954959972</v>
      </c>
      <c r="AK632" s="11" t="s">
        <v>535</v>
      </c>
      <c r="AL632" s="11" t="s">
        <v>537</v>
      </c>
      <c r="AM632" s="11" t="s">
        <v>409</v>
      </c>
      <c r="AN632" s="11" t="s">
        <v>58</v>
      </c>
      <c r="AO632" s="11" t="s">
        <v>59</v>
      </c>
      <c r="AP632" s="11" t="s">
        <v>207</v>
      </c>
      <c r="AQ632" s="11" t="s">
        <v>345</v>
      </c>
    </row>
    <row r="633" customFormat="false" ht="13.8" hidden="false" customHeight="false" outlineLevel="0" collapsed="false">
      <c r="A633" s="11" t="s">
        <v>341</v>
      </c>
      <c r="B633" s="1" t="n">
        <v>52</v>
      </c>
      <c r="C633" s="11" t="s">
        <v>342</v>
      </c>
      <c r="D633" s="11" t="n">
        <v>2013</v>
      </c>
      <c r="E633" s="11" t="s">
        <v>343</v>
      </c>
      <c r="F633" s="11" t="s">
        <v>328</v>
      </c>
      <c r="G633" s="1" t="n">
        <v>9.5</v>
      </c>
      <c r="H633" s="1" t="n">
        <v>1194</v>
      </c>
      <c r="I633" s="11" t="n">
        <f aca="false">(G633+10) / (H633/1000)</f>
        <v>16.3316582914573</v>
      </c>
      <c r="J633" s="11" t="n">
        <v>5.5</v>
      </c>
      <c r="K633" s="11" t="s">
        <v>102</v>
      </c>
      <c r="L633" s="11" t="s">
        <v>89</v>
      </c>
      <c r="M633" s="11" t="s">
        <v>344</v>
      </c>
      <c r="N633" s="11" t="s">
        <v>77</v>
      </c>
      <c r="O633" s="11" t="s">
        <v>77</v>
      </c>
      <c r="P633" s="11" t="s">
        <v>483</v>
      </c>
      <c r="Q633" s="11" t="s">
        <v>78</v>
      </c>
      <c r="R633" s="11" t="n">
        <v>2.05</v>
      </c>
      <c r="S633" s="11" t="str">
        <f aca="false">IF(R633&gt;=2,"&gt; 2","&lt; 2")</f>
        <v>&gt; 2</v>
      </c>
      <c r="T633" s="16" t="n">
        <v>39965</v>
      </c>
      <c r="U633" s="29" t="n">
        <v>2.5</v>
      </c>
      <c r="V633" s="11" t="s">
        <v>106</v>
      </c>
      <c r="W633" s="11" t="n">
        <f aca="false">R633 *U633</f>
        <v>5.125</v>
      </c>
      <c r="X633" s="13" t="n">
        <v>96</v>
      </c>
      <c r="Y633" s="13" t="n">
        <v>54</v>
      </c>
      <c r="Z633" s="13" t="n">
        <f aca="false">Y633*SQRT(AA633)</f>
        <v>93.5307436087194</v>
      </c>
      <c r="AA633" s="11" t="n">
        <v>3</v>
      </c>
      <c r="AB633" s="13" t="n">
        <v>76</v>
      </c>
      <c r="AC633" s="13" t="n">
        <v>21</v>
      </c>
      <c r="AD633" s="13" t="n">
        <f aca="false">AC633*SQRT(AE633)</f>
        <v>36.3730669589464</v>
      </c>
      <c r="AE633" s="11" t="n">
        <v>3</v>
      </c>
      <c r="AF633" s="11" t="n">
        <f aca="false">LN(AB633/X633)</f>
        <v>-0.233614851181505</v>
      </c>
      <c r="AG633" s="11" t="n">
        <f aca="false">((AD633)^2/((AB633)^2 * AE633)) + ((Z633)^2/((X633)^2 * AA633))</f>
        <v>0.392756665512465</v>
      </c>
      <c r="AH633" s="11" t="n">
        <f aca="false">1/AG633</f>
        <v>2.54610573876629</v>
      </c>
      <c r="AI633" s="11" t="n">
        <f aca="false">AH633/36</f>
        <v>0.0707251594101748</v>
      </c>
      <c r="AJ633" s="11" t="n">
        <f aca="false">AI633*AF633</f>
        <v>-0.0165224475903962</v>
      </c>
      <c r="AK633" s="11" t="s">
        <v>535</v>
      </c>
      <c r="AL633" s="11" t="s">
        <v>537</v>
      </c>
      <c r="AM633" s="11" t="s">
        <v>409</v>
      </c>
      <c r="AN633" s="11" t="s">
        <v>58</v>
      </c>
      <c r="AO633" s="11" t="s">
        <v>59</v>
      </c>
      <c r="AP633" s="11" t="s">
        <v>207</v>
      </c>
      <c r="AQ633" s="11" t="s">
        <v>345</v>
      </c>
    </row>
    <row r="634" customFormat="false" ht="13.8" hidden="false" customHeight="false" outlineLevel="0" collapsed="false">
      <c r="A634" s="11" t="s">
        <v>341</v>
      </c>
      <c r="B634" s="1" t="n">
        <v>52</v>
      </c>
      <c r="C634" s="11" t="s">
        <v>342</v>
      </c>
      <c r="D634" s="11" t="n">
        <v>2013</v>
      </c>
      <c r="E634" s="11" t="s">
        <v>343</v>
      </c>
      <c r="F634" s="11" t="s">
        <v>329</v>
      </c>
      <c r="G634" s="1" t="n">
        <v>9.5</v>
      </c>
      <c r="H634" s="1" t="n">
        <v>1194</v>
      </c>
      <c r="I634" s="11" t="n">
        <f aca="false">(G634+10) / (H634/1000)</f>
        <v>16.3316582914573</v>
      </c>
      <c r="J634" s="11" t="n">
        <v>5.5</v>
      </c>
      <c r="K634" s="11" t="s">
        <v>102</v>
      </c>
      <c r="L634" s="11" t="s">
        <v>89</v>
      </c>
      <c r="M634" s="11" t="s">
        <v>344</v>
      </c>
      <c r="N634" s="11" t="s">
        <v>77</v>
      </c>
      <c r="O634" s="11" t="s">
        <v>77</v>
      </c>
      <c r="P634" s="11" t="s">
        <v>483</v>
      </c>
      <c r="Q634" s="11" t="s">
        <v>78</v>
      </c>
      <c r="R634" s="11" t="n">
        <v>2.7</v>
      </c>
      <c r="S634" s="11" t="str">
        <f aca="false">IF(R634&gt;=2,"&gt; 2","&lt; 2")</f>
        <v>&gt; 2</v>
      </c>
      <c r="T634" s="16" t="n">
        <v>39965</v>
      </c>
      <c r="U634" s="29" t="n">
        <v>2.5</v>
      </c>
      <c r="V634" s="11" t="s">
        <v>106</v>
      </c>
      <c r="W634" s="11" t="n">
        <f aca="false">R634 *U634</f>
        <v>6.75</v>
      </c>
      <c r="X634" s="13" t="n">
        <v>96</v>
      </c>
      <c r="Y634" s="13" t="n">
        <v>54</v>
      </c>
      <c r="Z634" s="13" t="n">
        <f aca="false">Y634*SQRT(AA634)</f>
        <v>93.5307436087194</v>
      </c>
      <c r="AA634" s="11" t="n">
        <v>3</v>
      </c>
      <c r="AB634" s="13" t="n">
        <v>69</v>
      </c>
      <c r="AC634" s="13" t="n">
        <v>28</v>
      </c>
      <c r="AD634" s="13" t="n">
        <f aca="false">AC634*SQRT(AE634)</f>
        <v>48.4974226119286</v>
      </c>
      <c r="AE634" s="11" t="n">
        <v>3</v>
      </c>
      <c r="AF634" s="11" t="n">
        <f aca="false">LN(AB634/X634)</f>
        <v>-0.330241686870577</v>
      </c>
      <c r="AG634" s="11" t="n">
        <f aca="false">((AD634)^2/((AB634)^2 * AE634)) + ((Z634)^2/((X634)^2 * AA634))</f>
        <v>0.481077537544633</v>
      </c>
      <c r="AH634" s="11" t="n">
        <f aca="false">1/AG634</f>
        <v>2.07866699639291</v>
      </c>
      <c r="AI634" s="11" t="n">
        <f aca="false">AH634/36</f>
        <v>0.0577407498998031</v>
      </c>
      <c r="AJ634" s="11" t="n">
        <f aca="false">AI634*AF634</f>
        <v>-0.0190684026480831</v>
      </c>
      <c r="AK634" s="11" t="s">
        <v>535</v>
      </c>
      <c r="AL634" s="11" t="s">
        <v>537</v>
      </c>
      <c r="AM634" s="11" t="s">
        <v>409</v>
      </c>
      <c r="AN634" s="11" t="s">
        <v>58</v>
      </c>
      <c r="AO634" s="11" t="s">
        <v>59</v>
      </c>
      <c r="AP634" s="11" t="s">
        <v>207</v>
      </c>
      <c r="AQ634" s="11" t="s">
        <v>345</v>
      </c>
    </row>
    <row r="635" customFormat="false" ht="13.8" hidden="false" customHeight="false" outlineLevel="0" collapsed="false">
      <c r="A635" s="11" t="s">
        <v>341</v>
      </c>
      <c r="B635" s="1" t="n">
        <v>52</v>
      </c>
      <c r="C635" s="11" t="s">
        <v>342</v>
      </c>
      <c r="D635" s="11" t="n">
        <v>2013</v>
      </c>
      <c r="E635" s="11" t="s">
        <v>343</v>
      </c>
      <c r="F635" s="11" t="s">
        <v>346</v>
      </c>
      <c r="G635" s="1" t="n">
        <v>9.5</v>
      </c>
      <c r="H635" s="1" t="n">
        <v>1194</v>
      </c>
      <c r="I635" s="11" t="n">
        <f aca="false">(G635+10) / (H635/1000)</f>
        <v>16.3316582914573</v>
      </c>
      <c r="J635" s="11" t="n">
        <v>5.5</v>
      </c>
      <c r="K635" s="11" t="s">
        <v>102</v>
      </c>
      <c r="L635" s="11" t="s">
        <v>89</v>
      </c>
      <c r="M635" s="11" t="s">
        <v>344</v>
      </c>
      <c r="N635" s="11" t="s">
        <v>77</v>
      </c>
      <c r="O635" s="11" t="s">
        <v>50</v>
      </c>
      <c r="P635" s="11" t="s">
        <v>483</v>
      </c>
      <c r="Q635" s="11" t="s">
        <v>78</v>
      </c>
      <c r="R635" s="11" t="n">
        <v>0.7</v>
      </c>
      <c r="S635" s="11" t="str">
        <f aca="false">IF(R635&gt;=2,"&gt; 2","&lt; 2")</f>
        <v>&lt; 2</v>
      </c>
      <c r="T635" s="16" t="n">
        <v>39965</v>
      </c>
      <c r="U635" s="29" t="n">
        <v>2.5</v>
      </c>
      <c r="V635" s="11" t="s">
        <v>106</v>
      </c>
      <c r="W635" s="11" t="n">
        <f aca="false">R635 *U635</f>
        <v>1.75</v>
      </c>
      <c r="X635" s="13" t="n">
        <v>74</v>
      </c>
      <c r="Y635" s="13" t="n">
        <v>31</v>
      </c>
      <c r="Z635" s="13" t="n">
        <f aca="false">Y635*SQRT(AA635)</f>
        <v>53.6935750346352</v>
      </c>
      <c r="AA635" s="11" t="n">
        <v>3</v>
      </c>
      <c r="AB635" s="13" t="n">
        <v>79</v>
      </c>
      <c r="AC635" s="13" t="n">
        <v>24</v>
      </c>
      <c r="AD635" s="13" t="n">
        <f aca="false">AC635*SQRT(AE635)</f>
        <v>41.5692193816531</v>
      </c>
      <c r="AE635" s="11" t="n">
        <v>3</v>
      </c>
      <c r="AF635" s="11" t="n">
        <f aca="false">LN(AB635/X635)</f>
        <v>0.0653827592628517</v>
      </c>
      <c r="AG635" s="11" t="n">
        <f aca="false">((AD635)^2/((AB635)^2 * AE635)) + ((Z635)^2/((X635)^2 * AA635))</f>
        <v>0.267785962406757</v>
      </c>
      <c r="AH635" s="11" t="n">
        <f aca="false">1/AG635</f>
        <v>3.73432569434329</v>
      </c>
      <c r="AI635" s="11" t="n">
        <f aca="false">AH635/36</f>
        <v>0.103731269287314</v>
      </c>
      <c r="AJ635" s="11" t="n">
        <f aca="false">AI635*AF635</f>
        <v>0.00678223660784249</v>
      </c>
      <c r="AK635" s="11" t="s">
        <v>535</v>
      </c>
      <c r="AL635" s="11" t="s">
        <v>537</v>
      </c>
      <c r="AM635" s="11" t="s">
        <v>409</v>
      </c>
      <c r="AN635" s="11" t="s">
        <v>58</v>
      </c>
      <c r="AO635" s="11" t="s">
        <v>59</v>
      </c>
      <c r="AP635" s="11" t="s">
        <v>207</v>
      </c>
      <c r="AQ635" s="11" t="s">
        <v>345</v>
      </c>
    </row>
    <row r="636" customFormat="false" ht="13.8" hidden="false" customHeight="false" outlineLevel="0" collapsed="false">
      <c r="A636" s="11" t="s">
        <v>341</v>
      </c>
      <c r="B636" s="1" t="n">
        <v>52</v>
      </c>
      <c r="C636" s="11" t="s">
        <v>342</v>
      </c>
      <c r="D636" s="11" t="n">
        <v>2013</v>
      </c>
      <c r="E636" s="11" t="s">
        <v>343</v>
      </c>
      <c r="F636" s="11" t="s">
        <v>347</v>
      </c>
      <c r="G636" s="1" t="n">
        <v>9.5</v>
      </c>
      <c r="H636" s="1" t="n">
        <v>1194</v>
      </c>
      <c r="I636" s="11" t="n">
        <f aca="false">(G636+10) / (H636/1000)</f>
        <v>16.3316582914573</v>
      </c>
      <c r="J636" s="11" t="n">
        <v>5.5</v>
      </c>
      <c r="K636" s="11" t="s">
        <v>102</v>
      </c>
      <c r="L636" s="11" t="s">
        <v>89</v>
      </c>
      <c r="M636" s="11" t="s">
        <v>344</v>
      </c>
      <c r="N636" s="11" t="s">
        <v>77</v>
      </c>
      <c r="O636" s="11" t="s">
        <v>77</v>
      </c>
      <c r="P636" s="11" t="s">
        <v>483</v>
      </c>
      <c r="Q636" s="11" t="s">
        <v>78</v>
      </c>
      <c r="R636" s="11" t="n">
        <v>0.7</v>
      </c>
      <c r="S636" s="11" t="str">
        <f aca="false">IF(R636&gt;=2,"&gt; 2","&lt; 2")</f>
        <v>&lt; 2</v>
      </c>
      <c r="T636" s="16" t="n">
        <v>39965</v>
      </c>
      <c r="U636" s="29" t="n">
        <v>2.5</v>
      </c>
      <c r="V636" s="11" t="s">
        <v>106</v>
      </c>
      <c r="W636" s="11" t="n">
        <f aca="false">R636 *U636</f>
        <v>1.75</v>
      </c>
      <c r="X636" s="13" t="n">
        <v>154</v>
      </c>
      <c r="Y636" s="13" t="n">
        <v>63</v>
      </c>
      <c r="Z636" s="13" t="n">
        <f aca="false">Y636*SQRT(AA636)</f>
        <v>109.119200876839</v>
      </c>
      <c r="AA636" s="11" t="n">
        <v>3</v>
      </c>
      <c r="AB636" s="13" t="n">
        <v>168</v>
      </c>
      <c r="AC636" s="13" t="n">
        <v>52</v>
      </c>
      <c r="AD636" s="13" t="n">
        <f aca="false">AC636*SQRT(AE636)</f>
        <v>90.0666419935816</v>
      </c>
      <c r="AE636" s="11" t="n">
        <v>3</v>
      </c>
      <c r="AF636" s="11" t="n">
        <f aca="false">LN(AB636/X636)</f>
        <v>0.0870113769896297</v>
      </c>
      <c r="AG636" s="11" t="n">
        <f aca="false">((AD636)^2/((AB636)^2 * AE636)) + ((Z636)^2/((X636)^2 * AA636))</f>
        <v>0.263160360562958</v>
      </c>
      <c r="AH636" s="11" t="n">
        <f aca="false">1/AG636</f>
        <v>3.79996439380452</v>
      </c>
      <c r="AI636" s="11" t="n">
        <f aca="false">AH636/36</f>
        <v>0.10555456649457</v>
      </c>
      <c r="AJ636" s="11" t="n">
        <f aca="false">AI636*AF636</f>
        <v>0.00918444817823597</v>
      </c>
      <c r="AK636" s="11" t="s">
        <v>535</v>
      </c>
      <c r="AL636" s="11" t="s">
        <v>537</v>
      </c>
      <c r="AM636" s="11" t="s">
        <v>409</v>
      </c>
      <c r="AN636" s="11" t="s">
        <v>58</v>
      </c>
      <c r="AO636" s="11" t="s">
        <v>59</v>
      </c>
      <c r="AP636" s="11" t="s">
        <v>207</v>
      </c>
      <c r="AQ636" s="11" t="s">
        <v>345</v>
      </c>
    </row>
    <row r="637" customFormat="false" ht="13.8" hidden="false" customHeight="false" outlineLevel="0" collapsed="false">
      <c r="A637" s="11" t="s">
        <v>341</v>
      </c>
      <c r="B637" s="1" t="n">
        <v>52</v>
      </c>
      <c r="C637" s="11" t="s">
        <v>342</v>
      </c>
      <c r="D637" s="11" t="n">
        <v>2013</v>
      </c>
      <c r="E637" s="11" t="s">
        <v>343</v>
      </c>
      <c r="F637" s="11" t="s">
        <v>348</v>
      </c>
      <c r="G637" s="1" t="n">
        <v>9.5</v>
      </c>
      <c r="H637" s="1" t="n">
        <v>1194</v>
      </c>
      <c r="I637" s="11" t="n">
        <f aca="false">(G637+10) / (H637/1000)</f>
        <v>16.3316582914573</v>
      </c>
      <c r="J637" s="11" t="n">
        <v>5.5</v>
      </c>
      <c r="K637" s="11" t="s">
        <v>102</v>
      </c>
      <c r="L637" s="11" t="s">
        <v>89</v>
      </c>
      <c r="M637" s="11" t="s">
        <v>344</v>
      </c>
      <c r="N637" s="11" t="s">
        <v>77</v>
      </c>
      <c r="O637" s="11" t="s">
        <v>50</v>
      </c>
      <c r="P637" s="11" t="s">
        <v>483</v>
      </c>
      <c r="Q637" s="11" t="s">
        <v>78</v>
      </c>
      <c r="R637" s="11" t="n">
        <v>2.05</v>
      </c>
      <c r="S637" s="11" t="str">
        <f aca="false">IF(R637&gt;=2,"&gt; 2","&lt; 2")</f>
        <v>&gt; 2</v>
      </c>
      <c r="T637" s="16" t="n">
        <v>39965</v>
      </c>
      <c r="U637" s="29" t="n">
        <v>2.5</v>
      </c>
      <c r="V637" s="11" t="s">
        <v>106</v>
      </c>
      <c r="W637" s="11" t="n">
        <f aca="false">R637 *U637</f>
        <v>5.125</v>
      </c>
      <c r="X637" s="13" t="n">
        <v>74</v>
      </c>
      <c r="Y637" s="13" t="n">
        <v>31</v>
      </c>
      <c r="Z637" s="13" t="n">
        <f aca="false">Y637*SQRT(AA637)</f>
        <v>53.6935750346352</v>
      </c>
      <c r="AA637" s="11" t="n">
        <v>3</v>
      </c>
      <c r="AB637" s="13" t="n">
        <v>111</v>
      </c>
      <c r="AC637" s="13" t="n">
        <v>47</v>
      </c>
      <c r="AD637" s="13" t="n">
        <f aca="false">AC637*SQRT(AE637)</f>
        <v>81.4063879557372</v>
      </c>
      <c r="AE637" s="11" t="n">
        <v>3</v>
      </c>
      <c r="AF637" s="11" t="n">
        <f aca="false">LN(AB637/X637)</f>
        <v>0.405465108108164</v>
      </c>
      <c r="AG637" s="11" t="n">
        <f aca="false">((AD637)^2/((AB637)^2 * AE637)) + ((Z637)^2/((X637)^2 * AA637))</f>
        <v>0.354780456131807</v>
      </c>
      <c r="AH637" s="11" t="n">
        <f aca="false">1/AG637</f>
        <v>2.81864455247355</v>
      </c>
      <c r="AI637" s="11" t="n">
        <f aca="false">AH637/36</f>
        <v>0.0782956820131542</v>
      </c>
      <c r="AJ637" s="11" t="n">
        <f aca="false">AI637*AF637</f>
        <v>0.031746167171866</v>
      </c>
      <c r="AK637" s="11" t="s">
        <v>535</v>
      </c>
      <c r="AL637" s="11" t="s">
        <v>537</v>
      </c>
      <c r="AM637" s="11" t="s">
        <v>409</v>
      </c>
      <c r="AN637" s="11" t="s">
        <v>58</v>
      </c>
      <c r="AO637" s="11" t="s">
        <v>59</v>
      </c>
      <c r="AP637" s="11" t="s">
        <v>207</v>
      </c>
      <c r="AQ637" s="11" t="s">
        <v>345</v>
      </c>
    </row>
    <row r="638" customFormat="false" ht="13.8" hidden="false" customHeight="false" outlineLevel="0" collapsed="false">
      <c r="A638" s="11" t="s">
        <v>341</v>
      </c>
      <c r="B638" s="1" t="n">
        <v>52</v>
      </c>
      <c r="C638" s="11" t="s">
        <v>342</v>
      </c>
      <c r="D638" s="11" t="n">
        <v>2013</v>
      </c>
      <c r="E638" s="11" t="s">
        <v>343</v>
      </c>
      <c r="F638" s="11" t="s">
        <v>349</v>
      </c>
      <c r="G638" s="1" t="n">
        <v>9.5</v>
      </c>
      <c r="H638" s="1" t="n">
        <v>1194</v>
      </c>
      <c r="I638" s="11" t="n">
        <f aca="false">(G638+10) / (H638/1000)</f>
        <v>16.3316582914573</v>
      </c>
      <c r="J638" s="11" t="n">
        <v>5.5</v>
      </c>
      <c r="K638" s="11" t="s">
        <v>102</v>
      </c>
      <c r="L638" s="11" t="s">
        <v>89</v>
      </c>
      <c r="M638" s="11" t="s">
        <v>344</v>
      </c>
      <c r="N638" s="11" t="s">
        <v>77</v>
      </c>
      <c r="O638" s="11" t="s">
        <v>77</v>
      </c>
      <c r="P638" s="11" t="s">
        <v>483</v>
      </c>
      <c r="Q638" s="11" t="s">
        <v>78</v>
      </c>
      <c r="R638" s="11" t="n">
        <v>2.05</v>
      </c>
      <c r="S638" s="11" t="str">
        <f aca="false">IF(R638&gt;=2,"&gt; 2","&lt; 2")</f>
        <v>&gt; 2</v>
      </c>
      <c r="T638" s="16" t="n">
        <v>39965</v>
      </c>
      <c r="U638" s="29" t="n">
        <v>2.5</v>
      </c>
      <c r="V638" s="11" t="s">
        <v>106</v>
      </c>
      <c r="W638" s="11" t="n">
        <f aca="false">R638 *U638</f>
        <v>5.125</v>
      </c>
      <c r="X638" s="13" t="n">
        <v>154</v>
      </c>
      <c r="Y638" s="13" t="n">
        <v>63</v>
      </c>
      <c r="Z638" s="13" t="n">
        <f aca="false">Y638*SQRT(AA638)</f>
        <v>109.119200876839</v>
      </c>
      <c r="AA638" s="11" t="n">
        <v>3</v>
      </c>
      <c r="AB638" s="13" t="n">
        <v>121</v>
      </c>
      <c r="AC638" s="13" t="n">
        <v>47</v>
      </c>
      <c r="AD638" s="13" t="n">
        <f aca="false">AC638*SQRT(AE638)</f>
        <v>81.4063879557372</v>
      </c>
      <c r="AE638" s="11" t="n">
        <v>3</v>
      </c>
      <c r="AF638" s="11" t="n">
        <f aca="false">LN(AB638/X638)</f>
        <v>-0.241162056816888</v>
      </c>
      <c r="AG638" s="11" t="n">
        <f aca="false">((AD638)^2/((AB638)^2 * AE638)) + ((Z638)^2/((X638)^2 * AA638))</f>
        <v>0.318233044190971</v>
      </c>
      <c r="AH638" s="11" t="n">
        <f aca="false">1/AG638</f>
        <v>3.14235123678703</v>
      </c>
      <c r="AI638" s="11" t="n">
        <f aca="false">AH638/36</f>
        <v>0.0872875343551953</v>
      </c>
      <c r="AJ638" s="11" t="n">
        <f aca="false">AI638*AF638</f>
        <v>-0.0210504413195737</v>
      </c>
      <c r="AK638" s="11" t="s">
        <v>535</v>
      </c>
      <c r="AL638" s="11" t="s">
        <v>537</v>
      </c>
      <c r="AM638" s="11" t="s">
        <v>409</v>
      </c>
      <c r="AN638" s="11" t="s">
        <v>58</v>
      </c>
      <c r="AO638" s="11" t="s">
        <v>59</v>
      </c>
      <c r="AP638" s="11" t="s">
        <v>207</v>
      </c>
      <c r="AQ638" s="11" t="s">
        <v>345</v>
      </c>
    </row>
    <row r="639" customFormat="false" ht="13.8" hidden="false" customHeight="false" outlineLevel="0" collapsed="false">
      <c r="A639" s="11" t="s">
        <v>341</v>
      </c>
      <c r="B639" s="1" t="n">
        <v>52</v>
      </c>
      <c r="C639" s="11" t="s">
        <v>342</v>
      </c>
      <c r="D639" s="11" t="n">
        <v>2013</v>
      </c>
      <c r="E639" s="11" t="s">
        <v>343</v>
      </c>
      <c r="F639" s="11" t="s">
        <v>350</v>
      </c>
      <c r="G639" s="1" t="n">
        <v>9.5</v>
      </c>
      <c r="H639" s="1" t="n">
        <v>1194</v>
      </c>
      <c r="I639" s="11" t="n">
        <f aca="false">(G639+10) / (H639/1000)</f>
        <v>16.3316582914573</v>
      </c>
      <c r="J639" s="11" t="n">
        <v>5.5</v>
      </c>
      <c r="K639" s="11" t="s">
        <v>102</v>
      </c>
      <c r="L639" s="11" t="s">
        <v>89</v>
      </c>
      <c r="M639" s="11" t="s">
        <v>344</v>
      </c>
      <c r="N639" s="11" t="s">
        <v>77</v>
      </c>
      <c r="O639" s="11" t="s">
        <v>50</v>
      </c>
      <c r="P639" s="11" t="s">
        <v>483</v>
      </c>
      <c r="Q639" s="11" t="s">
        <v>78</v>
      </c>
      <c r="R639" s="11" t="n">
        <v>2.7</v>
      </c>
      <c r="S639" s="11" t="str">
        <f aca="false">IF(R639&gt;=2,"&gt; 2","&lt; 2")</f>
        <v>&gt; 2</v>
      </c>
      <c r="T639" s="16" t="n">
        <v>39965</v>
      </c>
      <c r="U639" s="29" t="n">
        <v>2.5</v>
      </c>
      <c r="V639" s="11" t="s">
        <v>106</v>
      </c>
      <c r="W639" s="11" t="n">
        <f aca="false">R639 *U639</f>
        <v>6.75</v>
      </c>
      <c r="X639" s="13" t="n">
        <v>74</v>
      </c>
      <c r="Y639" s="13" t="n">
        <v>31</v>
      </c>
      <c r="Z639" s="13" t="n">
        <f aca="false">Y639*SQRT(AA639)</f>
        <v>53.6935750346352</v>
      </c>
      <c r="AA639" s="11" t="n">
        <v>3</v>
      </c>
      <c r="AB639" s="13" t="n">
        <v>166</v>
      </c>
      <c r="AC639" s="13" t="n">
        <v>37</v>
      </c>
      <c r="AD639" s="13" t="n">
        <f aca="false">AC639*SQRT(AE639)</f>
        <v>64.0858798800485</v>
      </c>
      <c r="AE639" s="11" t="n">
        <v>3</v>
      </c>
      <c r="AF639" s="11" t="n">
        <f aca="false">LN(AB639/X639)</f>
        <v>0.807922695152374</v>
      </c>
      <c r="AG639" s="11" t="n">
        <f aca="false">((AD639)^2/((AB639)^2 * AE639)) + ((Z639)^2/((X639)^2 * AA639))</f>
        <v>0.225173710940287</v>
      </c>
      <c r="AH639" s="11" t="n">
        <f aca="false">1/AG639</f>
        <v>4.44101576433666</v>
      </c>
      <c r="AI639" s="11" t="n">
        <f aca="false">AH639/36</f>
        <v>0.123361549009352</v>
      </c>
      <c r="AJ639" s="11" t="n">
        <f aca="false">AI639*AF639</f>
        <v>0.0996665951538074</v>
      </c>
      <c r="AK639" s="11" t="s">
        <v>535</v>
      </c>
      <c r="AL639" s="11" t="s">
        <v>537</v>
      </c>
      <c r="AM639" s="11" t="s">
        <v>409</v>
      </c>
      <c r="AN639" s="11" t="s">
        <v>58</v>
      </c>
      <c r="AO639" s="11" t="s">
        <v>59</v>
      </c>
      <c r="AP639" s="11" t="s">
        <v>207</v>
      </c>
      <c r="AQ639" s="11" t="s">
        <v>345</v>
      </c>
    </row>
    <row r="640" customFormat="false" ht="13.8" hidden="false" customHeight="false" outlineLevel="0" collapsed="false">
      <c r="A640" s="11" t="s">
        <v>341</v>
      </c>
      <c r="B640" s="1" t="n">
        <v>52</v>
      </c>
      <c r="C640" s="11" t="s">
        <v>342</v>
      </c>
      <c r="D640" s="11" t="n">
        <v>2013</v>
      </c>
      <c r="E640" s="11" t="s">
        <v>343</v>
      </c>
      <c r="F640" s="11" t="s">
        <v>351</v>
      </c>
      <c r="G640" s="1" t="n">
        <v>9.5</v>
      </c>
      <c r="H640" s="1" t="n">
        <v>1194</v>
      </c>
      <c r="I640" s="11" t="n">
        <f aca="false">(G640+10) / (H640/1000)</f>
        <v>16.3316582914573</v>
      </c>
      <c r="J640" s="11" t="n">
        <v>5.5</v>
      </c>
      <c r="K640" s="11" t="s">
        <v>102</v>
      </c>
      <c r="L640" s="11" t="s">
        <v>89</v>
      </c>
      <c r="M640" s="11" t="s">
        <v>344</v>
      </c>
      <c r="N640" s="11" t="s">
        <v>77</v>
      </c>
      <c r="O640" s="11" t="s">
        <v>77</v>
      </c>
      <c r="P640" s="11" t="s">
        <v>483</v>
      </c>
      <c r="Q640" s="11" t="s">
        <v>78</v>
      </c>
      <c r="R640" s="11" t="n">
        <v>2.7</v>
      </c>
      <c r="S640" s="11" t="str">
        <f aca="false">IF(R640&gt;=2,"&gt; 2","&lt; 2")</f>
        <v>&gt; 2</v>
      </c>
      <c r="T640" s="16" t="n">
        <v>39965</v>
      </c>
      <c r="U640" s="29" t="n">
        <v>2.5</v>
      </c>
      <c r="V640" s="11" t="s">
        <v>106</v>
      </c>
      <c r="W640" s="11" t="n">
        <f aca="false">R640 *U640</f>
        <v>6.75</v>
      </c>
      <c r="X640" s="13" t="n">
        <v>154</v>
      </c>
      <c r="Y640" s="13" t="n">
        <v>63</v>
      </c>
      <c r="Z640" s="13" t="n">
        <f aca="false">Y640*SQRT(AA640)</f>
        <v>109.119200876839</v>
      </c>
      <c r="AA640" s="11" t="n">
        <v>3</v>
      </c>
      <c r="AB640" s="13" t="n">
        <v>130</v>
      </c>
      <c r="AC640" s="13" t="n">
        <v>54</v>
      </c>
      <c r="AD640" s="13" t="n">
        <f aca="false">AC640*SQRT(AE640)</f>
        <v>93.5307436087194</v>
      </c>
      <c r="AE640" s="11" t="n">
        <v>3</v>
      </c>
      <c r="AF640" s="11" t="n">
        <f aca="false">LN(AB640/X640)</f>
        <v>-0.169418151958047</v>
      </c>
      <c r="AG640" s="11" t="n">
        <f aca="false">((AD640)^2/((AB640)^2 * AE640)) + ((Z640)^2/((X640)^2 * AA640))</f>
        <v>0.339899750599051</v>
      </c>
      <c r="AH640" s="11" t="n">
        <f aca="false">1/AG640</f>
        <v>2.94204393571212</v>
      </c>
      <c r="AI640" s="11" t="n">
        <f aca="false">AH640/36</f>
        <v>0.08172344265867</v>
      </c>
      <c r="AJ640" s="11" t="n">
        <f aca="false">AI640*AF640</f>
        <v>-0.0138454346268813</v>
      </c>
      <c r="AK640" s="11" t="s">
        <v>535</v>
      </c>
      <c r="AL640" s="11" t="s">
        <v>537</v>
      </c>
      <c r="AM640" s="11" t="s">
        <v>409</v>
      </c>
      <c r="AN640" s="11" t="s">
        <v>58</v>
      </c>
      <c r="AO640" s="11" t="s">
        <v>59</v>
      </c>
      <c r="AP640" s="11" t="s">
        <v>207</v>
      </c>
      <c r="AQ640" s="11" t="s">
        <v>345</v>
      </c>
    </row>
    <row r="641" customFormat="false" ht="13.8" hidden="false" customHeight="false" outlineLevel="0" collapsed="false">
      <c r="A641" s="11" t="s">
        <v>352</v>
      </c>
      <c r="B641" s="1" t="n">
        <v>53</v>
      </c>
      <c r="C641" s="11" t="s">
        <v>277</v>
      </c>
      <c r="D641" s="11" t="n">
        <v>2013</v>
      </c>
      <c r="E641" s="11" t="s">
        <v>353</v>
      </c>
      <c r="F641" s="11" t="s">
        <v>46</v>
      </c>
      <c r="G641" s="1" t="n">
        <v>2.1</v>
      </c>
      <c r="H641" s="1" t="n">
        <v>385.5</v>
      </c>
      <c r="I641" s="11" t="n">
        <f aca="false">(G641+10) / (H641/1000)</f>
        <v>31.3878080415045</v>
      </c>
      <c r="J641" s="11" t="n">
        <v>7.7</v>
      </c>
      <c r="K641" s="11" t="s">
        <v>74</v>
      </c>
      <c r="L641" s="11" t="s">
        <v>89</v>
      </c>
      <c r="M641" s="11" t="s">
        <v>306</v>
      </c>
      <c r="N641" s="11" t="s">
        <v>77</v>
      </c>
      <c r="O641" s="11" t="s">
        <v>77</v>
      </c>
      <c r="P641" s="11" t="s">
        <v>91</v>
      </c>
      <c r="Q641" s="11" t="s">
        <v>78</v>
      </c>
      <c r="R641" s="11" t="n">
        <v>0.98</v>
      </c>
      <c r="S641" s="11" t="str">
        <f aca="false">IF(R641&gt;=2,"&gt; 2","&lt; 2")</f>
        <v>&lt; 2</v>
      </c>
      <c r="T641" s="16" t="n">
        <v>40391</v>
      </c>
      <c r="U641" s="29" t="n">
        <v>5</v>
      </c>
      <c r="V641" s="11" t="s">
        <v>54</v>
      </c>
      <c r="W641" s="11" t="n">
        <f aca="false">R641 *U641</f>
        <v>4.9</v>
      </c>
      <c r="X641" s="13" t="n">
        <v>322.58</v>
      </c>
      <c r="Y641" s="13" t="n">
        <v>26.76</v>
      </c>
      <c r="Z641" s="13" t="n">
        <f aca="false">Y641*SQRT(AA641)</f>
        <v>65.5483455168779</v>
      </c>
      <c r="AA641" s="11" t="n">
        <v>6</v>
      </c>
      <c r="AB641" s="2" t="n">
        <v>288.17</v>
      </c>
      <c r="AC641" s="2" t="n">
        <v>19.12</v>
      </c>
      <c r="AD641" s="13" t="n">
        <f aca="false">AC641*SQRT(AE641)</f>
        <v>46.8342438820144</v>
      </c>
      <c r="AE641" s="11" t="n">
        <v>6</v>
      </c>
      <c r="AF641" s="11" t="n">
        <f aca="false">LN(AB641/X641)</f>
        <v>-0.112800583720714</v>
      </c>
      <c r="AG641" s="11" t="n">
        <f aca="false">((AD641)^2/((AB641)^2 * AE641)) + ((Z641)^2/((X641)^2 * AA641))</f>
        <v>0.0112840113538308</v>
      </c>
      <c r="AH641" s="11" t="n">
        <f aca="false">1/AG641</f>
        <v>88.6209671935956</v>
      </c>
      <c r="AI641" s="11" t="n">
        <f aca="false">AH641/4</f>
        <v>22.1552417983989</v>
      </c>
      <c r="AJ641" s="11" t="n">
        <f aca="false">AI641*AF641</f>
        <v>-2.49912420733296</v>
      </c>
      <c r="AK641" s="11" t="s">
        <v>538</v>
      </c>
      <c r="AL641" s="11" t="s">
        <v>539</v>
      </c>
      <c r="AM641" s="11" t="s">
        <v>404</v>
      </c>
      <c r="AN641" s="11" t="s">
        <v>58</v>
      </c>
      <c r="AO641" s="11" t="s">
        <v>141</v>
      </c>
      <c r="AP641" s="11" t="s">
        <v>108</v>
      </c>
      <c r="AQ641" s="11" t="s">
        <v>354</v>
      </c>
    </row>
    <row r="642" customFormat="false" ht="13.8" hidden="false" customHeight="false" outlineLevel="0" collapsed="false">
      <c r="A642" s="11" t="s">
        <v>352</v>
      </c>
      <c r="B642" s="1" t="n">
        <v>53</v>
      </c>
      <c r="C642" s="11" t="s">
        <v>277</v>
      </c>
      <c r="D642" s="11" t="n">
        <v>2013</v>
      </c>
      <c r="E642" s="11" t="s">
        <v>353</v>
      </c>
      <c r="F642" s="11" t="s">
        <v>136</v>
      </c>
      <c r="G642" s="1" t="n">
        <v>2.1</v>
      </c>
      <c r="H642" s="1" t="n">
        <v>385.5</v>
      </c>
      <c r="I642" s="11" t="n">
        <f aca="false">(G642+10) / (H642/1000)</f>
        <v>31.3878080415045</v>
      </c>
      <c r="J642" s="11" t="n">
        <v>7.7</v>
      </c>
      <c r="K642" s="11" t="s">
        <v>74</v>
      </c>
      <c r="L642" s="11" t="s">
        <v>89</v>
      </c>
      <c r="M642" s="11" t="s">
        <v>306</v>
      </c>
      <c r="N642" s="11" t="s">
        <v>77</v>
      </c>
      <c r="O642" s="11" t="s">
        <v>50</v>
      </c>
      <c r="P642" s="11" t="s">
        <v>91</v>
      </c>
      <c r="Q642" s="11" t="s">
        <v>78</v>
      </c>
      <c r="R642" s="11" t="n">
        <v>0.98</v>
      </c>
      <c r="S642" s="11" t="str">
        <f aca="false">IF(R642&gt;=2,"&gt; 2","&lt; 2")</f>
        <v>&lt; 2</v>
      </c>
      <c r="T642" s="16" t="n">
        <v>40391</v>
      </c>
      <c r="U642" s="29" t="n">
        <v>5</v>
      </c>
      <c r="V642" s="11" t="s">
        <v>54</v>
      </c>
      <c r="W642" s="11" t="n">
        <f aca="false">R642 *U642</f>
        <v>4.9</v>
      </c>
      <c r="X642" s="2" t="n">
        <v>254.72</v>
      </c>
      <c r="Y642" s="2" t="n">
        <v>26.76</v>
      </c>
      <c r="Z642" s="13" t="n">
        <f aca="false">Y642*SQRT(AA642)</f>
        <v>65.5483455168779</v>
      </c>
      <c r="AA642" s="11" t="n">
        <v>6</v>
      </c>
      <c r="AB642" s="2" t="n">
        <v>260.45</v>
      </c>
      <c r="AC642" s="2" t="n">
        <v>20.08</v>
      </c>
      <c r="AD642" s="13" t="n">
        <f aca="false">AC642*SQRT(AE642)</f>
        <v>49.1857540350862</v>
      </c>
      <c r="AE642" s="11" t="n">
        <v>6</v>
      </c>
      <c r="AF642" s="11" t="n">
        <f aca="false">LN(AB642/X642)</f>
        <v>0.0222460015351824</v>
      </c>
      <c r="AG642" s="11" t="n">
        <f aca="false">((AD642)^2/((AB642)^2 * AE642)) + ((Z642)^2/((X642)^2 * AA642))</f>
        <v>0.0169808735860681</v>
      </c>
      <c r="AH642" s="11" t="n">
        <f aca="false">1/AG642</f>
        <v>58.8897853182563</v>
      </c>
      <c r="AI642" s="11" t="n">
        <f aca="false">AH642/4</f>
        <v>14.7224463295641</v>
      </c>
      <c r="AJ642" s="11" t="n">
        <f aca="false">AI642*AF642</f>
        <v>0.327515563649123</v>
      </c>
      <c r="AK642" s="11" t="s">
        <v>538</v>
      </c>
      <c r="AL642" s="11" t="s">
        <v>539</v>
      </c>
      <c r="AM642" s="11" t="s">
        <v>404</v>
      </c>
      <c r="AN642" s="11" t="s">
        <v>58</v>
      </c>
      <c r="AO642" s="11" t="s">
        <v>141</v>
      </c>
      <c r="AP642" s="11" t="s">
        <v>108</v>
      </c>
      <c r="AQ642" s="11" t="s">
        <v>354</v>
      </c>
    </row>
    <row r="643" customFormat="false" ht="13.8" hidden="false" customHeight="false" outlineLevel="0" collapsed="false">
      <c r="A643" s="11" t="s">
        <v>352</v>
      </c>
      <c r="B643" s="1" t="n">
        <v>53</v>
      </c>
      <c r="C643" s="11" t="s">
        <v>277</v>
      </c>
      <c r="D643" s="11" t="n">
        <v>2013</v>
      </c>
      <c r="E643" s="11" t="s">
        <v>353</v>
      </c>
      <c r="F643" s="11" t="s">
        <v>46</v>
      </c>
      <c r="G643" s="1" t="n">
        <v>2.1</v>
      </c>
      <c r="H643" s="1" t="n">
        <v>385.5</v>
      </c>
      <c r="I643" s="11" t="n">
        <f aca="false">(G643+10) / (H643/1000)</f>
        <v>31.3878080415045</v>
      </c>
      <c r="J643" s="11" t="n">
        <v>7.7</v>
      </c>
      <c r="K643" s="11" t="s">
        <v>74</v>
      </c>
      <c r="L643" s="11" t="s">
        <v>89</v>
      </c>
      <c r="M643" s="11" t="s">
        <v>306</v>
      </c>
      <c r="N643" s="11" t="s">
        <v>77</v>
      </c>
      <c r="O643" s="11" t="s">
        <v>77</v>
      </c>
      <c r="P643" s="11" t="s">
        <v>91</v>
      </c>
      <c r="Q643" s="11" t="s">
        <v>78</v>
      </c>
      <c r="R643" s="11" t="n">
        <v>0.98</v>
      </c>
      <c r="S643" s="11" t="str">
        <f aca="false">IF(R643&gt;=2,"&gt; 2","&lt; 2")</f>
        <v>&lt; 2</v>
      </c>
      <c r="T643" s="16" t="n">
        <v>40391</v>
      </c>
      <c r="U643" s="29" t="n">
        <v>5</v>
      </c>
      <c r="V643" s="11" t="s">
        <v>54</v>
      </c>
      <c r="W643" s="11" t="n">
        <f aca="false">R643 *U643</f>
        <v>4.9</v>
      </c>
      <c r="X643" s="13" t="n">
        <v>345.52</v>
      </c>
      <c r="Y643" s="13" t="n">
        <v>33.45</v>
      </c>
      <c r="Z643" s="13" t="n">
        <f aca="false">Y643*SQRT(AA643)</f>
        <v>81.9354318960973</v>
      </c>
      <c r="AA643" s="11" t="n">
        <v>6</v>
      </c>
      <c r="AB643" s="2" t="n">
        <v>90.32</v>
      </c>
      <c r="AC643" s="2" t="n">
        <v>44.92</v>
      </c>
      <c r="AD643" s="13" t="n">
        <f aca="false">AC643*SQRT(AE643)</f>
        <v>110.03107924582</v>
      </c>
      <c r="AE643" s="11" t="n">
        <v>6</v>
      </c>
      <c r="AF643" s="11" t="n">
        <f aca="false">LN(AB643/X643)</f>
        <v>-1.34169160881104</v>
      </c>
      <c r="AG643" s="11" t="n">
        <f aca="false">((AD643)^2/((AB643)^2 * AE643)) + ((Z643)^2/((X643)^2 * AA643))</f>
        <v>0.256722135140153</v>
      </c>
      <c r="AH643" s="11" t="n">
        <f aca="false">1/AG643</f>
        <v>3.89526208736955</v>
      </c>
      <c r="AI643" s="11" t="n">
        <f aca="false">AH643/4</f>
        <v>0.973815521842387</v>
      </c>
      <c r="AJ643" s="11" t="n">
        <f aca="false">AI643*AF643</f>
        <v>-1.30656011418587</v>
      </c>
      <c r="AK643" s="11" t="s">
        <v>538</v>
      </c>
      <c r="AL643" s="11" t="s">
        <v>539</v>
      </c>
      <c r="AM643" s="11" t="s">
        <v>404</v>
      </c>
      <c r="AN643" s="11" t="s">
        <v>58</v>
      </c>
      <c r="AO643" s="17" t="s">
        <v>193</v>
      </c>
      <c r="AP643" s="11" t="s">
        <v>108</v>
      </c>
      <c r="AQ643" s="11" t="s">
        <v>354</v>
      </c>
    </row>
    <row r="644" customFormat="false" ht="13.8" hidden="false" customHeight="false" outlineLevel="0" collapsed="false">
      <c r="A644" s="11" t="s">
        <v>352</v>
      </c>
      <c r="B644" s="1" t="n">
        <v>53</v>
      </c>
      <c r="C644" s="11" t="s">
        <v>277</v>
      </c>
      <c r="D644" s="11" t="n">
        <v>2013</v>
      </c>
      <c r="E644" s="11" t="s">
        <v>353</v>
      </c>
      <c r="F644" s="11" t="s">
        <v>136</v>
      </c>
      <c r="G644" s="1" t="n">
        <v>2.1</v>
      </c>
      <c r="H644" s="1" t="n">
        <v>385.5</v>
      </c>
      <c r="I644" s="11" t="n">
        <f aca="false">(G644+10) / (H644/1000)</f>
        <v>31.3878080415045</v>
      </c>
      <c r="J644" s="11" t="n">
        <v>7.7</v>
      </c>
      <c r="K644" s="11" t="s">
        <v>74</v>
      </c>
      <c r="L644" s="11" t="s">
        <v>89</v>
      </c>
      <c r="M644" s="11" t="s">
        <v>306</v>
      </c>
      <c r="N644" s="11" t="s">
        <v>77</v>
      </c>
      <c r="O644" s="11" t="s">
        <v>50</v>
      </c>
      <c r="P644" s="11" t="s">
        <v>91</v>
      </c>
      <c r="Q644" s="11" t="s">
        <v>78</v>
      </c>
      <c r="R644" s="11" t="n">
        <v>0.98</v>
      </c>
      <c r="S644" s="11" t="str">
        <f aca="false">IF(R644&gt;=2,"&gt; 2","&lt; 2")</f>
        <v>&lt; 2</v>
      </c>
      <c r="T644" s="16" t="n">
        <v>40391</v>
      </c>
      <c r="U644" s="29" t="n">
        <v>5</v>
      </c>
      <c r="V644" s="11" t="s">
        <v>54</v>
      </c>
      <c r="W644" s="11" t="n">
        <f aca="false">R644 *U644</f>
        <v>4.9</v>
      </c>
      <c r="X644" s="2" t="n">
        <v>297.73</v>
      </c>
      <c r="Y644" s="2" t="n">
        <v>40.14</v>
      </c>
      <c r="Z644" s="13" t="n">
        <f aca="false">Y644*SQRT(AA644)</f>
        <v>98.3225182753167</v>
      </c>
      <c r="AA644" s="11" t="n">
        <v>6</v>
      </c>
      <c r="AB644" s="2" t="n">
        <v>348.39</v>
      </c>
      <c r="AC644" s="2" t="n">
        <v>44.44</v>
      </c>
      <c r="AD644" s="13" t="n">
        <f aca="false">AC644*SQRT(AE644)</f>
        <v>108.855324169284</v>
      </c>
      <c r="AE644" s="11" t="n">
        <v>6</v>
      </c>
      <c r="AF644" s="11" t="n">
        <f aca="false">LN(AB644/X644)</f>
        <v>0.157135506391406</v>
      </c>
      <c r="AG644" s="11" t="n">
        <f aca="false">((AD644)^2/((AB644)^2 * AE644)) + ((Z644)^2/((X644)^2 * AA644))</f>
        <v>0.0344475633307945</v>
      </c>
      <c r="AH644" s="11" t="n">
        <f aca="false">1/AG644</f>
        <v>29.0296294805284</v>
      </c>
      <c r="AI644" s="11" t="n">
        <f aca="false">AH644/4</f>
        <v>7.25740737013209</v>
      </c>
      <c r="AJ644" s="11" t="n">
        <f aca="false">AI644*AF644</f>
        <v>1.14039638219443</v>
      </c>
      <c r="AK644" s="11" t="s">
        <v>538</v>
      </c>
      <c r="AL644" s="11" t="s">
        <v>539</v>
      </c>
      <c r="AM644" s="11" t="s">
        <v>404</v>
      </c>
      <c r="AN644" s="11" t="s">
        <v>58</v>
      </c>
      <c r="AO644" s="17" t="s">
        <v>193</v>
      </c>
      <c r="AP644" s="11" t="s">
        <v>108</v>
      </c>
      <c r="AQ644" s="11" t="s">
        <v>354</v>
      </c>
    </row>
    <row r="645" customFormat="false" ht="13.8" hidden="false" customHeight="false" outlineLevel="0" collapsed="false">
      <c r="A645" s="11" t="s">
        <v>352</v>
      </c>
      <c r="B645" s="1" t="n">
        <v>53</v>
      </c>
      <c r="C645" s="11" t="s">
        <v>277</v>
      </c>
      <c r="D645" s="11" t="n">
        <v>2013</v>
      </c>
      <c r="E645" s="11" t="s">
        <v>353</v>
      </c>
      <c r="F645" s="11" t="s">
        <v>46</v>
      </c>
      <c r="G645" s="1" t="n">
        <v>2.1</v>
      </c>
      <c r="H645" s="1" t="n">
        <v>385.5</v>
      </c>
      <c r="I645" s="11" t="n">
        <f aca="false">(G645+10) / (H645/1000)</f>
        <v>31.3878080415045</v>
      </c>
      <c r="J645" s="11" t="n">
        <v>7.7</v>
      </c>
      <c r="K645" s="11" t="s">
        <v>74</v>
      </c>
      <c r="L645" s="11" t="s">
        <v>89</v>
      </c>
      <c r="M645" s="11" t="s">
        <v>306</v>
      </c>
      <c r="N645" s="11" t="s">
        <v>77</v>
      </c>
      <c r="O645" s="11" t="s">
        <v>77</v>
      </c>
      <c r="P645" s="11" t="s">
        <v>91</v>
      </c>
      <c r="Q645" s="11" t="s">
        <v>78</v>
      </c>
      <c r="R645" s="11" t="n">
        <v>0.98</v>
      </c>
      <c r="S645" s="11" t="str">
        <f aca="false">IF(R645&gt;=2,"&gt; 2","&lt; 2")</f>
        <v>&lt; 2</v>
      </c>
      <c r="T645" s="16" t="n">
        <v>40391</v>
      </c>
      <c r="U645" s="29" t="n">
        <v>5</v>
      </c>
      <c r="V645" s="11" t="s">
        <v>54</v>
      </c>
      <c r="W645" s="11" t="n">
        <f aca="false">R645 *U645</f>
        <v>4.9</v>
      </c>
      <c r="X645" s="13" t="n">
        <v>39.75</v>
      </c>
      <c r="Y645" s="13" t="n">
        <v>0.46</v>
      </c>
      <c r="Z645" s="13" t="n">
        <f aca="false">Y645*SQRT(AA645)</f>
        <v>1.12676528168026</v>
      </c>
      <c r="AA645" s="11" t="n">
        <v>6</v>
      </c>
      <c r="AB645" s="2" t="n">
        <v>42.28</v>
      </c>
      <c r="AC645" s="2" t="n">
        <v>1.84</v>
      </c>
      <c r="AD645" s="13" t="n">
        <f aca="false">AC645*SQRT(AE645)</f>
        <v>4.50706112672104</v>
      </c>
      <c r="AE645" s="11" t="n">
        <v>6</v>
      </c>
      <c r="AF645" s="11" t="n">
        <f aca="false">LN(AB645/X645)</f>
        <v>0.0617043199016961</v>
      </c>
      <c r="AG645" s="11" t="n">
        <f aca="false">((AD645)^2/((AB645)^2 * AE645)) + ((Z645)^2/((X645)^2 * AA645))</f>
        <v>0.00202785645197216</v>
      </c>
      <c r="AH645" s="11" t="n">
        <f aca="false">1/AG645</f>
        <v>493.131552298717</v>
      </c>
      <c r="AI645" s="11" t="n">
        <f aca="false">AH645/4</f>
        <v>123.282888074679</v>
      </c>
      <c r="AJ645" s="11" t="n">
        <f aca="false">AI645*AF645</f>
        <v>7.60708676416499</v>
      </c>
      <c r="AK645" s="11" t="s">
        <v>538</v>
      </c>
      <c r="AL645" s="11" t="s">
        <v>539</v>
      </c>
      <c r="AM645" s="11" t="s">
        <v>407</v>
      </c>
      <c r="AN645" s="11" t="s">
        <v>58</v>
      </c>
      <c r="AO645" s="11" t="s">
        <v>141</v>
      </c>
      <c r="AP645" s="11" t="s">
        <v>108</v>
      </c>
      <c r="AQ645" s="11" t="s">
        <v>354</v>
      </c>
    </row>
    <row r="646" customFormat="false" ht="13.8" hidden="false" customHeight="false" outlineLevel="0" collapsed="false">
      <c r="A646" s="11" t="s">
        <v>352</v>
      </c>
      <c r="B646" s="1" t="n">
        <v>53</v>
      </c>
      <c r="C646" s="11" t="s">
        <v>277</v>
      </c>
      <c r="D646" s="11" t="n">
        <v>2013</v>
      </c>
      <c r="E646" s="11" t="s">
        <v>353</v>
      </c>
      <c r="F646" s="11" t="s">
        <v>136</v>
      </c>
      <c r="G646" s="1" t="n">
        <v>2.1</v>
      </c>
      <c r="H646" s="1" t="n">
        <v>385.5</v>
      </c>
      <c r="I646" s="11" t="n">
        <f aca="false">(G646+10) / (H646/1000)</f>
        <v>31.3878080415045</v>
      </c>
      <c r="J646" s="11" t="n">
        <v>7.7</v>
      </c>
      <c r="K646" s="11" t="s">
        <v>74</v>
      </c>
      <c r="L646" s="11" t="s">
        <v>89</v>
      </c>
      <c r="M646" s="11" t="s">
        <v>306</v>
      </c>
      <c r="N646" s="11" t="s">
        <v>77</v>
      </c>
      <c r="O646" s="11" t="s">
        <v>50</v>
      </c>
      <c r="P646" s="11" t="s">
        <v>91</v>
      </c>
      <c r="Q646" s="11" t="s">
        <v>78</v>
      </c>
      <c r="R646" s="11" t="n">
        <v>0.98</v>
      </c>
      <c r="S646" s="11" t="str">
        <f aca="false">IF(R646&gt;=2,"&gt; 2","&lt; 2")</f>
        <v>&lt; 2</v>
      </c>
      <c r="T646" s="16" t="n">
        <v>40391</v>
      </c>
      <c r="U646" s="29" t="n">
        <v>5</v>
      </c>
      <c r="V646" s="11" t="s">
        <v>54</v>
      </c>
      <c r="W646" s="11" t="n">
        <f aca="false">R646 *U646</f>
        <v>4.9</v>
      </c>
      <c r="X646" s="2" t="n">
        <v>46.43</v>
      </c>
      <c r="Y646" s="2" t="n">
        <v>2.07</v>
      </c>
      <c r="Z646" s="13" t="n">
        <f aca="false">Y646*SQRT(AA646)</f>
        <v>5.07044376756118</v>
      </c>
      <c r="AA646" s="11" t="n">
        <v>6</v>
      </c>
      <c r="AB646" s="2" t="n">
        <v>44.82</v>
      </c>
      <c r="AC646" s="2" t="n">
        <v>2.3</v>
      </c>
      <c r="AD646" s="13" t="n">
        <f aca="false">AC646*SQRT(AE646)</f>
        <v>5.6338264084013</v>
      </c>
      <c r="AE646" s="11" t="n">
        <v>6</v>
      </c>
      <c r="AF646" s="11" t="n">
        <f aca="false">LN(AB646/X646)</f>
        <v>-0.0352913336590494</v>
      </c>
      <c r="AG646" s="11" t="n">
        <f aca="false">((AD646)^2/((AB646)^2 * AE646)) + ((Z646)^2/((X646)^2 * AA646))</f>
        <v>0.00462103611838608</v>
      </c>
      <c r="AH646" s="11" t="n">
        <f aca="false">1/AG646</f>
        <v>216.401684466655</v>
      </c>
      <c r="AI646" s="11" t="n">
        <f aca="false">AH646/4</f>
        <v>54.1004211166637</v>
      </c>
      <c r="AJ646" s="11" t="n">
        <f aca="false">AI646*AF646</f>
        <v>-1.90927601272326</v>
      </c>
      <c r="AK646" s="11" t="s">
        <v>538</v>
      </c>
      <c r="AL646" s="11" t="s">
        <v>539</v>
      </c>
      <c r="AM646" s="11" t="s">
        <v>407</v>
      </c>
      <c r="AN646" s="11" t="s">
        <v>58</v>
      </c>
      <c r="AO646" s="11" t="s">
        <v>141</v>
      </c>
      <c r="AP646" s="11" t="s">
        <v>108</v>
      </c>
      <c r="AQ646" s="11" t="s">
        <v>354</v>
      </c>
    </row>
    <row r="647" customFormat="false" ht="13.8" hidden="false" customHeight="false" outlineLevel="0" collapsed="false">
      <c r="A647" s="11" t="s">
        <v>352</v>
      </c>
      <c r="B647" s="1" t="n">
        <v>53</v>
      </c>
      <c r="C647" s="11" t="s">
        <v>277</v>
      </c>
      <c r="D647" s="11" t="n">
        <v>2013</v>
      </c>
      <c r="E647" s="11" t="s">
        <v>353</v>
      </c>
      <c r="F647" s="11" t="s">
        <v>46</v>
      </c>
      <c r="G647" s="1" t="n">
        <v>2.1</v>
      </c>
      <c r="H647" s="1" t="n">
        <v>385.5</v>
      </c>
      <c r="I647" s="11" t="n">
        <f aca="false">(G647+10) / (H647/1000)</f>
        <v>31.3878080415045</v>
      </c>
      <c r="J647" s="11" t="n">
        <v>7.7</v>
      </c>
      <c r="K647" s="11" t="s">
        <v>74</v>
      </c>
      <c r="L647" s="11" t="s">
        <v>89</v>
      </c>
      <c r="M647" s="11" t="s">
        <v>306</v>
      </c>
      <c r="N647" s="11" t="s">
        <v>77</v>
      </c>
      <c r="O647" s="11" t="s">
        <v>77</v>
      </c>
      <c r="P647" s="11" t="s">
        <v>91</v>
      </c>
      <c r="Q647" s="11" t="s">
        <v>78</v>
      </c>
      <c r="R647" s="11" t="n">
        <v>0.98</v>
      </c>
      <c r="S647" s="11" t="str">
        <f aca="false">IF(R647&gt;=2,"&gt; 2","&lt; 2")</f>
        <v>&lt; 2</v>
      </c>
      <c r="T647" s="16" t="n">
        <v>40391</v>
      </c>
      <c r="U647" s="29" t="n">
        <v>5</v>
      </c>
      <c r="V647" s="11" t="s">
        <v>54</v>
      </c>
      <c r="W647" s="11" t="n">
        <f aca="false">R647 *U647</f>
        <v>4.9</v>
      </c>
      <c r="X647" s="13" t="n">
        <v>26.61</v>
      </c>
      <c r="Y647" s="13" t="n">
        <v>0.41</v>
      </c>
      <c r="Z647" s="13" t="n">
        <f aca="false">Y647*SQRT(AA647)</f>
        <v>1.0042907945411</v>
      </c>
      <c r="AA647" s="11" t="n">
        <v>6</v>
      </c>
      <c r="AB647" s="2" t="n">
        <v>32.26</v>
      </c>
      <c r="AC647" s="2" t="n">
        <v>1.38</v>
      </c>
      <c r="AD647" s="13" t="n">
        <f aca="false">AC647*SQRT(AE647)</f>
        <v>3.38029584504079</v>
      </c>
      <c r="AE647" s="11" t="n">
        <v>6</v>
      </c>
      <c r="AF647" s="11" t="n">
        <f aca="false">LN(AB647/X647)</f>
        <v>0.192540987707465</v>
      </c>
      <c r="AG647" s="11" t="n">
        <f aca="false">((AD647)^2/((AB647)^2 * AE647)) + ((Z647)^2/((X647)^2 * AA647))</f>
        <v>0.00206730730096381</v>
      </c>
      <c r="AH647" s="11" t="n">
        <f aca="false">1/AG647</f>
        <v>483.721021801541</v>
      </c>
      <c r="AI647" s="11" t="n">
        <f aca="false">AH647/4</f>
        <v>120.930255450385</v>
      </c>
      <c r="AJ647" s="11" t="n">
        <f aca="false">AI647*AF647</f>
        <v>23.2840308281332</v>
      </c>
      <c r="AK647" s="11" t="s">
        <v>538</v>
      </c>
      <c r="AL647" s="11" t="s">
        <v>539</v>
      </c>
      <c r="AM647" s="11" t="s">
        <v>407</v>
      </c>
      <c r="AN647" s="11" t="s">
        <v>58</v>
      </c>
      <c r="AO647" s="17" t="s">
        <v>193</v>
      </c>
      <c r="AP647" s="11" t="s">
        <v>108</v>
      </c>
      <c r="AQ647" s="11" t="s">
        <v>354</v>
      </c>
    </row>
    <row r="648" customFormat="false" ht="13.8" hidden="false" customHeight="false" outlineLevel="0" collapsed="false">
      <c r="A648" s="11" t="s">
        <v>352</v>
      </c>
      <c r="B648" s="1" t="n">
        <v>53</v>
      </c>
      <c r="C648" s="11" t="s">
        <v>277</v>
      </c>
      <c r="D648" s="11" t="n">
        <v>2013</v>
      </c>
      <c r="E648" s="11" t="s">
        <v>353</v>
      </c>
      <c r="F648" s="11" t="s">
        <v>136</v>
      </c>
      <c r="G648" s="1" t="n">
        <v>2.1</v>
      </c>
      <c r="H648" s="1" t="n">
        <v>385.5</v>
      </c>
      <c r="I648" s="11" t="n">
        <f aca="false">(G648+10) / (H648/1000)</f>
        <v>31.3878080415045</v>
      </c>
      <c r="J648" s="11" t="n">
        <v>7.7</v>
      </c>
      <c r="K648" s="11" t="s">
        <v>74</v>
      </c>
      <c r="L648" s="11" t="s">
        <v>89</v>
      </c>
      <c r="M648" s="11" t="s">
        <v>306</v>
      </c>
      <c r="N648" s="11" t="s">
        <v>77</v>
      </c>
      <c r="O648" s="11" t="s">
        <v>50</v>
      </c>
      <c r="P648" s="11" t="s">
        <v>91</v>
      </c>
      <c r="Q648" s="11" t="s">
        <v>78</v>
      </c>
      <c r="R648" s="11" t="n">
        <v>0.98</v>
      </c>
      <c r="S648" s="11" t="str">
        <f aca="false">IF(R648&gt;=2,"&gt; 2","&lt; 2")</f>
        <v>&lt; 2</v>
      </c>
      <c r="T648" s="16" t="n">
        <v>40391</v>
      </c>
      <c r="U648" s="29" t="n">
        <v>5</v>
      </c>
      <c r="V648" s="11" t="s">
        <v>54</v>
      </c>
      <c r="W648" s="11" t="n">
        <f aca="false">R648 *U648</f>
        <v>4.9</v>
      </c>
      <c r="X648" s="2" t="n">
        <v>32.14</v>
      </c>
      <c r="Y648" s="2" t="n">
        <v>1.73</v>
      </c>
      <c r="Z648" s="13" t="n">
        <f aca="false">Y648*SQRT(AA648)</f>
        <v>4.23761725501489</v>
      </c>
      <c r="AA648" s="11" t="n">
        <v>6</v>
      </c>
      <c r="AB648" s="2" t="n">
        <v>32.6</v>
      </c>
      <c r="AC648" s="2" t="n">
        <v>1.16</v>
      </c>
      <c r="AD648" s="13" t="n">
        <f aca="false">AC648*SQRT(AE648)</f>
        <v>2.84140810162848</v>
      </c>
      <c r="AE648" s="11" t="n">
        <v>6</v>
      </c>
      <c r="AF648" s="11" t="n">
        <f aca="false">LN(AB648/X648)</f>
        <v>0.0142109280632955</v>
      </c>
      <c r="AG648" s="11" t="n">
        <f aca="false">((AD648)^2/((AB648)^2 * AE648)) + ((Z648)^2/((X648)^2 * AA648))</f>
        <v>0.00416348389349342</v>
      </c>
      <c r="AH648" s="11" t="n">
        <f aca="false">1/AG648</f>
        <v>240.183467879574</v>
      </c>
      <c r="AI648" s="11" t="n">
        <f aca="false">AH648/4</f>
        <v>60.0458669698935</v>
      </c>
      <c r="AJ648" s="11" t="n">
        <f aca="false">AI648*AF648</f>
        <v>0.853307496007368</v>
      </c>
      <c r="AK648" s="11" t="s">
        <v>538</v>
      </c>
      <c r="AL648" s="11" t="s">
        <v>539</v>
      </c>
      <c r="AM648" s="11" t="s">
        <v>407</v>
      </c>
      <c r="AN648" s="11" t="s">
        <v>58</v>
      </c>
      <c r="AO648" s="17" t="s">
        <v>193</v>
      </c>
      <c r="AP648" s="11" t="s">
        <v>108</v>
      </c>
      <c r="AQ648" s="11" t="s">
        <v>354</v>
      </c>
    </row>
    <row r="649" customFormat="false" ht="13.8" hidden="false" customHeight="false" outlineLevel="0" collapsed="false">
      <c r="A649" s="11" t="s">
        <v>352</v>
      </c>
      <c r="B649" s="1" t="n">
        <v>53</v>
      </c>
      <c r="C649" s="11" t="s">
        <v>277</v>
      </c>
      <c r="D649" s="11" t="n">
        <v>2013</v>
      </c>
      <c r="E649" s="11" t="s">
        <v>353</v>
      </c>
      <c r="F649" s="11" t="s">
        <v>46</v>
      </c>
      <c r="G649" s="1" t="n">
        <v>2.1</v>
      </c>
      <c r="H649" s="1" t="n">
        <v>385.5</v>
      </c>
      <c r="I649" s="11" t="n">
        <f aca="false">(G649+10) / (H649/1000)</f>
        <v>31.3878080415045</v>
      </c>
      <c r="J649" s="11" t="n">
        <v>7.7</v>
      </c>
      <c r="K649" s="11" t="s">
        <v>74</v>
      </c>
      <c r="L649" s="11" t="s">
        <v>89</v>
      </c>
      <c r="M649" s="11" t="s">
        <v>306</v>
      </c>
      <c r="N649" s="11" t="s">
        <v>77</v>
      </c>
      <c r="O649" s="11" t="s">
        <v>77</v>
      </c>
      <c r="P649" s="11" t="s">
        <v>91</v>
      </c>
      <c r="Q649" s="11" t="s">
        <v>78</v>
      </c>
      <c r="R649" s="11" t="n">
        <v>0.98</v>
      </c>
      <c r="S649" s="11" t="str">
        <f aca="false">IF(R649&gt;=2,"&gt; 2","&lt; 2")</f>
        <v>&lt; 2</v>
      </c>
      <c r="T649" s="16" t="n">
        <v>40391</v>
      </c>
      <c r="U649" s="29" t="n">
        <v>5</v>
      </c>
      <c r="V649" s="11" t="s">
        <v>54</v>
      </c>
      <c r="W649" s="11" t="n">
        <f aca="false">R649 *U649</f>
        <v>4.9</v>
      </c>
      <c r="X649" s="13" t="n">
        <v>155.86</v>
      </c>
      <c r="Y649" s="13" t="n">
        <v>16.55</v>
      </c>
      <c r="Z649" s="13" t="n">
        <f aca="false">Y649*SQRT(AA649)</f>
        <v>40.5390552430616</v>
      </c>
      <c r="AA649" s="11" t="n">
        <v>6</v>
      </c>
      <c r="AB649" s="2" t="n">
        <v>186.76</v>
      </c>
      <c r="AC649" s="2" t="n">
        <v>13.79</v>
      </c>
      <c r="AD649" s="13" t="n">
        <f aca="false">AC649*SQRT(AE649)</f>
        <v>33.7784635529801</v>
      </c>
      <c r="AE649" s="11" t="n">
        <v>6</v>
      </c>
      <c r="AF649" s="11" t="n">
        <f aca="false">LN(AB649/X649)</f>
        <v>0.180866201687321</v>
      </c>
      <c r="AG649" s="11" t="n">
        <f aca="false">((AD649)^2/((AB649)^2 * AE649)) + ((Z649)^2/((X649)^2 * AA649))</f>
        <v>0.0167273244639431</v>
      </c>
      <c r="AH649" s="11" t="n">
        <f aca="false">1/AG649</f>
        <v>59.782423791418</v>
      </c>
      <c r="AI649" s="11" t="n">
        <f aca="false">AH649/4</f>
        <v>14.9456059478545</v>
      </c>
      <c r="AJ649" s="11" t="n">
        <f aca="false">AI649*AF649</f>
        <v>2.70315497970388</v>
      </c>
      <c r="AK649" s="11" t="s">
        <v>538</v>
      </c>
      <c r="AL649" s="11" t="s">
        <v>539</v>
      </c>
      <c r="AM649" s="11" t="s">
        <v>409</v>
      </c>
      <c r="AN649" s="11" t="s">
        <v>58</v>
      </c>
      <c r="AO649" s="11" t="s">
        <v>141</v>
      </c>
      <c r="AP649" s="11" t="s">
        <v>108</v>
      </c>
      <c r="AQ649" s="11" t="s">
        <v>354</v>
      </c>
    </row>
    <row r="650" customFormat="false" ht="13.8" hidden="false" customHeight="false" outlineLevel="0" collapsed="false">
      <c r="A650" s="11" t="s">
        <v>352</v>
      </c>
      <c r="B650" s="1" t="n">
        <v>53</v>
      </c>
      <c r="C650" s="11" t="s">
        <v>277</v>
      </c>
      <c r="D650" s="11" t="n">
        <v>2013</v>
      </c>
      <c r="E650" s="11" t="s">
        <v>353</v>
      </c>
      <c r="F650" s="11" t="s">
        <v>136</v>
      </c>
      <c r="G650" s="1" t="n">
        <v>2.1</v>
      </c>
      <c r="H650" s="1" t="n">
        <v>385.5</v>
      </c>
      <c r="I650" s="11" t="n">
        <f aca="false">(G650+10) / (H650/1000)</f>
        <v>31.3878080415045</v>
      </c>
      <c r="J650" s="11" t="n">
        <v>7.7</v>
      </c>
      <c r="K650" s="11" t="s">
        <v>74</v>
      </c>
      <c r="L650" s="11" t="s">
        <v>89</v>
      </c>
      <c r="M650" s="11" t="s">
        <v>306</v>
      </c>
      <c r="N650" s="11" t="s">
        <v>77</v>
      </c>
      <c r="O650" s="11" t="s">
        <v>50</v>
      </c>
      <c r="P650" s="11" t="s">
        <v>91</v>
      </c>
      <c r="Q650" s="11" t="s">
        <v>78</v>
      </c>
      <c r="R650" s="11" t="n">
        <v>0.98</v>
      </c>
      <c r="S650" s="11" t="str">
        <f aca="false">IF(R650&gt;=2,"&gt; 2","&lt; 2")</f>
        <v>&lt; 2</v>
      </c>
      <c r="T650" s="16" t="n">
        <v>40391</v>
      </c>
      <c r="U650" s="29" t="n">
        <v>5</v>
      </c>
      <c r="V650" s="11" t="s">
        <v>54</v>
      </c>
      <c r="W650" s="11" t="n">
        <f aca="false">R650 *U650</f>
        <v>4.9</v>
      </c>
      <c r="X650" s="2" t="n">
        <v>201.1</v>
      </c>
      <c r="Y650" s="2" t="n">
        <v>19.31</v>
      </c>
      <c r="Z650" s="13" t="n">
        <f aca="false">Y650*SQRT(AA650)</f>
        <v>47.2996469331432</v>
      </c>
      <c r="AA650" s="11" t="n">
        <v>6</v>
      </c>
      <c r="AB650" s="2" t="n">
        <v>195.03</v>
      </c>
      <c r="AC650" s="2" t="n">
        <v>19.31</v>
      </c>
      <c r="AD650" s="13" t="n">
        <f aca="false">AC650*SQRT(AE650)</f>
        <v>47.2996469331432</v>
      </c>
      <c r="AE650" s="11" t="n">
        <v>6</v>
      </c>
      <c r="AF650" s="11" t="n">
        <f aca="false">LN(AB650/X650)</f>
        <v>-0.0306489038941192</v>
      </c>
      <c r="AG650" s="11" t="n">
        <f aca="false">((AD650)^2/((AB650)^2 * AE650)) + ((Z650)^2/((X650)^2 * AA650))</f>
        <v>0.0190232623958424</v>
      </c>
      <c r="AH650" s="11" t="n">
        <f aca="false">1/AG650</f>
        <v>52.5672189759919</v>
      </c>
      <c r="AI650" s="11" t="n">
        <f aca="false">AH650/4</f>
        <v>13.141804743998</v>
      </c>
      <c r="AJ650" s="11" t="n">
        <f aca="false">AI650*AF650</f>
        <v>-0.402781910594074</v>
      </c>
      <c r="AK650" s="11" t="s">
        <v>538</v>
      </c>
      <c r="AL650" s="11" t="s">
        <v>539</v>
      </c>
      <c r="AM650" s="11" t="s">
        <v>409</v>
      </c>
      <c r="AN650" s="11" t="s">
        <v>58</v>
      </c>
      <c r="AO650" s="11" t="s">
        <v>141</v>
      </c>
      <c r="AP650" s="11" t="s">
        <v>108</v>
      </c>
      <c r="AQ650" s="11" t="s">
        <v>354</v>
      </c>
    </row>
    <row r="651" customFormat="false" ht="13.8" hidden="false" customHeight="false" outlineLevel="0" collapsed="false">
      <c r="A651" s="11" t="s">
        <v>352</v>
      </c>
      <c r="B651" s="1" t="n">
        <v>53</v>
      </c>
      <c r="C651" s="11" t="s">
        <v>277</v>
      </c>
      <c r="D651" s="11" t="n">
        <v>2013</v>
      </c>
      <c r="E651" s="11" t="s">
        <v>353</v>
      </c>
      <c r="F651" s="11" t="s">
        <v>46</v>
      </c>
      <c r="G651" s="1" t="n">
        <v>2.1</v>
      </c>
      <c r="H651" s="1" t="n">
        <v>385.5</v>
      </c>
      <c r="I651" s="11" t="n">
        <f aca="false">(G651+10) / (H651/1000)</f>
        <v>31.3878080415045</v>
      </c>
      <c r="J651" s="11" t="n">
        <v>7.7</v>
      </c>
      <c r="K651" s="11" t="s">
        <v>74</v>
      </c>
      <c r="L651" s="11" t="s">
        <v>89</v>
      </c>
      <c r="M651" s="11" t="s">
        <v>306</v>
      </c>
      <c r="N651" s="11" t="s">
        <v>77</v>
      </c>
      <c r="O651" s="11" t="s">
        <v>77</v>
      </c>
      <c r="P651" s="11" t="s">
        <v>91</v>
      </c>
      <c r="Q651" s="11" t="s">
        <v>78</v>
      </c>
      <c r="R651" s="11" t="n">
        <v>0.98</v>
      </c>
      <c r="S651" s="11" t="str">
        <f aca="false">IF(R651&gt;=2,"&gt; 2","&lt; 2")</f>
        <v>&lt; 2</v>
      </c>
      <c r="T651" s="16" t="n">
        <v>40391</v>
      </c>
      <c r="U651" s="29" t="n">
        <v>5</v>
      </c>
      <c r="V651" s="11" t="s">
        <v>54</v>
      </c>
      <c r="W651" s="11" t="n">
        <f aca="false">R651 *U651</f>
        <v>4.9</v>
      </c>
      <c r="X651" s="13" t="n">
        <v>79.17</v>
      </c>
      <c r="Y651" s="13" t="n">
        <v>7.17</v>
      </c>
      <c r="Z651" s="13" t="n">
        <f aca="false">Y651*SQRT(AA651)</f>
        <v>17.5628414557554</v>
      </c>
      <c r="AA651" s="11" t="n">
        <v>6</v>
      </c>
      <c r="AB651" s="2" t="n">
        <v>67.03</v>
      </c>
      <c r="AC651" s="2" t="n">
        <v>13.8</v>
      </c>
      <c r="AD651" s="13" t="n">
        <f aca="false">AC651*SQRT(AE651)</f>
        <v>33.8029584504079</v>
      </c>
      <c r="AE651" s="11" t="n">
        <v>6</v>
      </c>
      <c r="AF651" s="11" t="n">
        <f aca="false">LN(AB651/X651)</f>
        <v>-0.166457158813476</v>
      </c>
      <c r="AG651" s="11" t="n">
        <f aca="false">((AD651)^2/((AB651)^2 * AE651)) + ((Z651)^2/((X651)^2 * AA651))</f>
        <v>0.0505876846967578</v>
      </c>
      <c r="AH651" s="11" t="n">
        <f aca="false">1/AG651</f>
        <v>19.7676570096929</v>
      </c>
      <c r="AI651" s="11" t="n">
        <f aca="false">AH651/4</f>
        <v>4.94191425242323</v>
      </c>
      <c r="AJ651" s="11" t="n">
        <f aca="false">AI651*AF651</f>
        <v>-0.822617005558194</v>
      </c>
      <c r="AK651" s="11" t="s">
        <v>538</v>
      </c>
      <c r="AL651" s="11" t="s">
        <v>539</v>
      </c>
      <c r="AM651" s="11" t="s">
        <v>409</v>
      </c>
      <c r="AN651" s="11" t="s">
        <v>58</v>
      </c>
      <c r="AO651" s="17" t="s">
        <v>193</v>
      </c>
      <c r="AP651" s="11" t="s">
        <v>108</v>
      </c>
      <c r="AQ651" s="11" t="s">
        <v>354</v>
      </c>
    </row>
    <row r="652" customFormat="false" ht="13.8" hidden="false" customHeight="false" outlineLevel="0" collapsed="false">
      <c r="A652" s="11" t="s">
        <v>352</v>
      </c>
      <c r="B652" s="1" t="n">
        <v>53</v>
      </c>
      <c r="C652" s="11" t="s">
        <v>277</v>
      </c>
      <c r="D652" s="11" t="n">
        <v>2013</v>
      </c>
      <c r="E652" s="11" t="s">
        <v>353</v>
      </c>
      <c r="F652" s="11" t="s">
        <v>136</v>
      </c>
      <c r="G652" s="1" t="n">
        <v>2.1</v>
      </c>
      <c r="H652" s="1" t="n">
        <v>385.5</v>
      </c>
      <c r="I652" s="11" t="n">
        <f aca="false">(G652+10) / (H652/1000)</f>
        <v>31.3878080415045</v>
      </c>
      <c r="J652" s="11" t="n">
        <v>7.7</v>
      </c>
      <c r="K652" s="11" t="s">
        <v>74</v>
      </c>
      <c r="L652" s="11" t="s">
        <v>89</v>
      </c>
      <c r="M652" s="11" t="s">
        <v>306</v>
      </c>
      <c r="N652" s="11" t="s">
        <v>77</v>
      </c>
      <c r="O652" s="11" t="s">
        <v>50</v>
      </c>
      <c r="P652" s="11" t="s">
        <v>91</v>
      </c>
      <c r="Q652" s="11" t="s">
        <v>78</v>
      </c>
      <c r="R652" s="11" t="n">
        <v>0.98</v>
      </c>
      <c r="S652" s="11" t="str">
        <f aca="false">IF(R652&gt;=2,"&gt; 2","&lt; 2")</f>
        <v>&lt; 2</v>
      </c>
      <c r="T652" s="16" t="n">
        <v>40391</v>
      </c>
      <c r="U652" s="29" t="n">
        <v>5</v>
      </c>
      <c r="V652" s="11" t="s">
        <v>54</v>
      </c>
      <c r="W652" s="11" t="n">
        <f aca="false">R652 *U652</f>
        <v>4.9</v>
      </c>
      <c r="X652" s="2" t="n">
        <v>98.48</v>
      </c>
      <c r="Y652" s="2" t="n">
        <v>17.66</v>
      </c>
      <c r="Z652" s="13" t="n">
        <f aca="false">Y652*SQRT(AA652)</f>
        <v>43.2579888575509</v>
      </c>
      <c r="AA652" s="11" t="n">
        <v>6</v>
      </c>
      <c r="AB652" s="2" t="n">
        <v>97.66</v>
      </c>
      <c r="AC652" s="2" t="n">
        <v>14.06</v>
      </c>
      <c r="AD652" s="13" t="n">
        <f aca="false">AC652*SQRT(AE652)</f>
        <v>34.4398257835315</v>
      </c>
      <c r="AE652" s="11" t="n">
        <v>6</v>
      </c>
      <c r="AF652" s="11" t="n">
        <f aca="false">LN(AB652/X652)</f>
        <v>-0.00836142324268392</v>
      </c>
      <c r="AG652" s="11" t="n">
        <f aca="false">((AD652)^2/((AB652)^2 * AE652)) + ((Z652)^2/((X652)^2 * AA652))</f>
        <v>0.0528847611113573</v>
      </c>
      <c r="AH652" s="11" t="n">
        <f aca="false">1/AG652</f>
        <v>18.909038804096</v>
      </c>
      <c r="AI652" s="11" t="n">
        <f aca="false">AH652/4</f>
        <v>4.72725970102399</v>
      </c>
      <c r="AJ652" s="11" t="n">
        <f aca="false">AI652*AF652</f>
        <v>-0.039526619138345</v>
      </c>
      <c r="AK652" s="11" t="s">
        <v>538</v>
      </c>
      <c r="AL652" s="11" t="s">
        <v>539</v>
      </c>
      <c r="AM652" s="11" t="s">
        <v>409</v>
      </c>
      <c r="AN652" s="11" t="s">
        <v>58</v>
      </c>
      <c r="AO652" s="17" t="s">
        <v>193</v>
      </c>
      <c r="AP652" s="11" t="s">
        <v>108</v>
      </c>
      <c r="AQ652" s="11" t="s">
        <v>354</v>
      </c>
    </row>
    <row r="653" customFormat="false" ht="13.8" hidden="false" customHeight="false" outlineLevel="0" collapsed="false">
      <c r="A653" s="11" t="s">
        <v>540</v>
      </c>
      <c r="B653" s="1" t="n">
        <v>54</v>
      </c>
      <c r="C653" s="11" t="s">
        <v>541</v>
      </c>
      <c r="D653" s="11" t="n">
        <v>2014</v>
      </c>
      <c r="E653" s="11" t="s">
        <v>101</v>
      </c>
      <c r="F653" s="11" t="s">
        <v>46</v>
      </c>
      <c r="G653" s="1" t="n">
        <v>10</v>
      </c>
      <c r="H653" s="1" t="n">
        <v>761</v>
      </c>
      <c r="I653" s="11" t="n">
        <f aca="false">(G653+10) / (H653/1000)</f>
        <v>26.281208935611</v>
      </c>
      <c r="J653" s="11" t="n">
        <v>4.5</v>
      </c>
      <c r="K653" s="11" t="s">
        <v>102</v>
      </c>
      <c r="L653" s="11" t="s">
        <v>384</v>
      </c>
      <c r="M653" s="11" t="s">
        <v>542</v>
      </c>
      <c r="N653" s="11" t="s">
        <v>77</v>
      </c>
      <c r="O653" s="11" t="s">
        <v>77</v>
      </c>
      <c r="P653" s="11" t="s">
        <v>198</v>
      </c>
      <c r="Q653" s="11" t="s">
        <v>198</v>
      </c>
      <c r="R653" s="11" t="n">
        <v>3</v>
      </c>
      <c r="S653" s="11" t="str">
        <f aca="false">IF(R653&gt;=2,"&gt; 2","&lt; 2")</f>
        <v>&gt; 2</v>
      </c>
      <c r="T653" s="11" t="s">
        <v>210</v>
      </c>
      <c r="U653" s="29" t="n">
        <v>0.274</v>
      </c>
      <c r="V653" s="11" t="s">
        <v>106</v>
      </c>
      <c r="W653" s="11" t="n">
        <f aca="false">R653 *U653</f>
        <v>0.822</v>
      </c>
      <c r="X653" s="13" t="n">
        <v>272.99</v>
      </c>
      <c r="Y653" s="13" t="n">
        <v>16.35</v>
      </c>
      <c r="Z653" s="13" t="n">
        <f aca="false">Y653*SQRT(AA653)</f>
        <v>40.049157294505</v>
      </c>
      <c r="AA653" s="11" t="n">
        <v>6</v>
      </c>
      <c r="AB653" s="2" t="n">
        <v>263.03</v>
      </c>
      <c r="AC653" s="2" t="n">
        <v>81.05</v>
      </c>
      <c r="AD653" s="13" t="n">
        <f aca="false">AC653*SQRT(AE653)</f>
        <v>198.531143652577</v>
      </c>
      <c r="AE653" s="11" t="n">
        <v>6</v>
      </c>
      <c r="AF653" s="11" t="n">
        <f aca="false">LN(AB653/X653)</f>
        <v>-0.0371670703639144</v>
      </c>
      <c r="AG653" s="11" t="n">
        <f aca="false">((AD653)^2/((AB653)^2 * AE653)) + ((Z653)^2/((X653)^2 * AA653))</f>
        <v>0.0985371972274559</v>
      </c>
      <c r="AH653" s="11" t="n">
        <f aca="false">1/AG653</f>
        <v>10.1484518348099</v>
      </c>
      <c r="AI653" s="11" t="n">
        <f aca="false">AH653/9</f>
        <v>1.12760575942332</v>
      </c>
      <c r="AJ653" s="11" t="n">
        <f aca="false">AI653*AF653</f>
        <v>-0.0419098026032417</v>
      </c>
      <c r="AK653" s="11" t="s">
        <v>543</v>
      </c>
      <c r="AL653" s="11" t="s">
        <v>544</v>
      </c>
      <c r="AM653" s="11" t="s">
        <v>404</v>
      </c>
      <c r="AN653" s="11" t="s">
        <v>198</v>
      </c>
      <c r="AO653" s="11" t="s">
        <v>59</v>
      </c>
      <c r="AP653" s="11" t="s">
        <v>108</v>
      </c>
      <c r="AQ653" s="11" t="s">
        <v>545</v>
      </c>
    </row>
    <row r="654" customFormat="false" ht="13.8" hidden="false" customHeight="false" outlineLevel="0" collapsed="false">
      <c r="A654" s="11" t="s">
        <v>540</v>
      </c>
      <c r="B654" s="1" t="n">
        <v>54</v>
      </c>
      <c r="C654" s="11" t="s">
        <v>541</v>
      </c>
      <c r="D654" s="11" t="n">
        <v>2014</v>
      </c>
      <c r="E654" s="11" t="s">
        <v>101</v>
      </c>
      <c r="F654" s="11" t="s">
        <v>136</v>
      </c>
      <c r="G654" s="1" t="n">
        <v>10</v>
      </c>
      <c r="H654" s="1" t="n">
        <v>761</v>
      </c>
      <c r="I654" s="11" t="n">
        <f aca="false">(G654+10) / (H654/1000)</f>
        <v>26.281208935611</v>
      </c>
      <c r="J654" s="11" t="n">
        <v>4.5</v>
      </c>
      <c r="K654" s="11" t="s">
        <v>102</v>
      </c>
      <c r="L654" s="11" t="s">
        <v>384</v>
      </c>
      <c r="M654" s="11" t="s">
        <v>542</v>
      </c>
      <c r="N654" s="11" t="s">
        <v>77</v>
      </c>
      <c r="O654" s="11" t="s">
        <v>50</v>
      </c>
      <c r="P654" s="11" t="s">
        <v>198</v>
      </c>
      <c r="Q654" s="11" t="s">
        <v>198</v>
      </c>
      <c r="R654" s="11" t="n">
        <v>3</v>
      </c>
      <c r="S654" s="11" t="str">
        <f aca="false">IF(R654&gt;=2,"&gt; 2","&lt; 2")</f>
        <v>&gt; 2</v>
      </c>
      <c r="T654" s="11" t="s">
        <v>210</v>
      </c>
      <c r="U654" s="29" t="n">
        <v>0.274</v>
      </c>
      <c r="V654" s="11" t="s">
        <v>106</v>
      </c>
      <c r="W654" s="11" t="n">
        <f aca="false">R654 *U654</f>
        <v>0.822</v>
      </c>
      <c r="X654" s="2" t="n">
        <v>379.62</v>
      </c>
      <c r="Y654" s="2" t="n">
        <v>48.34</v>
      </c>
      <c r="Z654" s="13" t="n">
        <f aca="false">Y654*SQRT(AA654)</f>
        <v>118.408334166139</v>
      </c>
      <c r="AA654" s="11" t="n">
        <v>6</v>
      </c>
      <c r="AB654" s="2" t="n">
        <v>277.25</v>
      </c>
      <c r="AC654" s="2" t="n">
        <v>38.39</v>
      </c>
      <c r="AD654" s="13" t="n">
        <f aca="false">AC654*SQRT(AE654)</f>
        <v>94.0359112254462</v>
      </c>
      <c r="AE654" s="11" t="n">
        <v>6</v>
      </c>
      <c r="AF654" s="11" t="n">
        <f aca="false">LN(AB654/X654)</f>
        <v>-0.314251126156372</v>
      </c>
      <c r="AG654" s="11" t="n">
        <f aca="false">((AD654)^2/((AB654)^2 * AE654)) + ((Z654)^2/((X654)^2 * AA654))</f>
        <v>0.0353880659652846</v>
      </c>
      <c r="AH654" s="11" t="n">
        <f aca="false">1/AG654</f>
        <v>28.2581139353869</v>
      </c>
      <c r="AI654" s="11" t="n">
        <f aca="false">AH654/9</f>
        <v>3.13979043726521</v>
      </c>
      <c r="AJ654" s="11" t="n">
        <f aca="false">AI654*AF654</f>
        <v>-0.9866826808056</v>
      </c>
      <c r="AK654" s="11" t="s">
        <v>543</v>
      </c>
      <c r="AL654" s="11" t="s">
        <v>544</v>
      </c>
      <c r="AM654" s="11" t="s">
        <v>404</v>
      </c>
      <c r="AN654" s="11" t="s">
        <v>198</v>
      </c>
      <c r="AO654" s="11" t="s">
        <v>59</v>
      </c>
      <c r="AP654" s="11" t="s">
        <v>108</v>
      </c>
      <c r="AQ654" s="11" t="s">
        <v>545</v>
      </c>
    </row>
    <row r="655" customFormat="false" ht="13.8" hidden="false" customHeight="false" outlineLevel="0" collapsed="false">
      <c r="A655" s="11" t="s">
        <v>540</v>
      </c>
      <c r="B655" s="1" t="n">
        <v>54</v>
      </c>
      <c r="C655" s="11" t="s">
        <v>541</v>
      </c>
      <c r="D655" s="11" t="n">
        <v>2014</v>
      </c>
      <c r="E655" s="11" t="s">
        <v>101</v>
      </c>
      <c r="F655" s="11" t="s">
        <v>546</v>
      </c>
      <c r="G655" s="1" t="n">
        <v>10</v>
      </c>
      <c r="H655" s="1" t="n">
        <v>761</v>
      </c>
      <c r="I655" s="11" t="n">
        <f aca="false">(G655+10) / (H655/1000)</f>
        <v>26.281208935611</v>
      </c>
      <c r="J655" s="11" t="n">
        <v>4.5</v>
      </c>
      <c r="K655" s="11" t="s">
        <v>102</v>
      </c>
      <c r="L655" s="11" t="s">
        <v>384</v>
      </c>
      <c r="M655" s="11" t="s">
        <v>542</v>
      </c>
      <c r="N655" s="11" t="s">
        <v>77</v>
      </c>
      <c r="O655" s="11" t="s">
        <v>77</v>
      </c>
      <c r="P655" s="11" t="s">
        <v>198</v>
      </c>
      <c r="Q655" s="11" t="s">
        <v>198</v>
      </c>
      <c r="R655" s="11" t="n">
        <v>3</v>
      </c>
      <c r="S655" s="11" t="str">
        <f aca="false">IF(R655&gt;=2,"&gt; 2","&lt; 2")</f>
        <v>&gt; 2</v>
      </c>
      <c r="T655" s="11" t="s">
        <v>210</v>
      </c>
      <c r="U655" s="29" t="n">
        <v>0.274</v>
      </c>
      <c r="V655" s="11" t="s">
        <v>106</v>
      </c>
      <c r="W655" s="11" t="n">
        <f aca="false">R655 *U655</f>
        <v>0.822</v>
      </c>
      <c r="X655" s="2" t="n">
        <v>236.02</v>
      </c>
      <c r="Y655" s="2" t="n">
        <v>39.81</v>
      </c>
      <c r="Z655" s="13" t="n">
        <f aca="false">Y655*SQRT(AA655)</f>
        <v>97.5141866601983</v>
      </c>
      <c r="AA655" s="11" t="n">
        <v>6</v>
      </c>
      <c r="AB655" s="2" t="n">
        <v>189.1</v>
      </c>
      <c r="AC655" s="2" t="n">
        <v>40.52</v>
      </c>
      <c r="AD655" s="13" t="n">
        <f aca="false">AC655*SQRT(AE655)</f>
        <v>99.2533243775744</v>
      </c>
      <c r="AE655" s="11" t="n">
        <v>6</v>
      </c>
      <c r="AF655" s="11" t="n">
        <f aca="false">LN(AB655/X655)</f>
        <v>-0.221640571533191</v>
      </c>
      <c r="AG655" s="11" t="n">
        <f aca="false">((AD655)^2/((AB655)^2 * AE655)) + ((Z655)^2/((X655)^2 * AA655))</f>
        <v>0.0743654227067924</v>
      </c>
      <c r="AH655" s="11" t="n">
        <f aca="false">1/AG655</f>
        <v>13.4471097400037</v>
      </c>
      <c r="AI655" s="11" t="n">
        <f aca="false">AH655/9</f>
        <v>1.49412330444486</v>
      </c>
      <c r="AJ655" s="11" t="n">
        <f aca="false">AI655*AF655</f>
        <v>-0.331158343138219</v>
      </c>
      <c r="AK655" s="11" t="s">
        <v>543</v>
      </c>
      <c r="AL655" s="11" t="s">
        <v>544</v>
      </c>
      <c r="AM655" s="11" t="s">
        <v>404</v>
      </c>
      <c r="AN655" s="11" t="s">
        <v>198</v>
      </c>
      <c r="AO655" s="11" t="s">
        <v>59</v>
      </c>
      <c r="AP655" s="11" t="s">
        <v>108</v>
      </c>
      <c r="AQ655" s="11" t="s">
        <v>545</v>
      </c>
    </row>
    <row r="656" customFormat="false" ht="13.8" hidden="false" customHeight="false" outlineLevel="0" collapsed="false">
      <c r="A656" s="11" t="s">
        <v>540</v>
      </c>
      <c r="B656" s="1" t="n">
        <v>54</v>
      </c>
      <c r="C656" s="11" t="s">
        <v>541</v>
      </c>
      <c r="D656" s="11" t="n">
        <v>2014</v>
      </c>
      <c r="E656" s="11" t="s">
        <v>101</v>
      </c>
      <c r="F656" s="11" t="s">
        <v>46</v>
      </c>
      <c r="G656" s="1" t="n">
        <v>10</v>
      </c>
      <c r="H656" s="1" t="n">
        <v>761</v>
      </c>
      <c r="I656" s="11" t="n">
        <f aca="false">(G656+10) / (H656/1000)</f>
        <v>26.281208935611</v>
      </c>
      <c r="J656" s="11" t="n">
        <v>4.5</v>
      </c>
      <c r="K656" s="11" t="s">
        <v>102</v>
      </c>
      <c r="L656" s="11" t="s">
        <v>64</v>
      </c>
      <c r="M656" s="11" t="s">
        <v>547</v>
      </c>
      <c r="N656" s="11" t="s">
        <v>77</v>
      </c>
      <c r="O656" s="11" t="s">
        <v>77</v>
      </c>
      <c r="P656" s="11" t="s">
        <v>198</v>
      </c>
      <c r="Q656" s="11" t="s">
        <v>198</v>
      </c>
      <c r="R656" s="11" t="n">
        <v>3</v>
      </c>
      <c r="S656" s="11" t="str">
        <f aca="false">IF(R656&gt;=2,"&gt; 2","&lt; 2")</f>
        <v>&gt; 2</v>
      </c>
      <c r="T656" s="11" t="s">
        <v>210</v>
      </c>
      <c r="U656" s="29" t="n">
        <v>0.274</v>
      </c>
      <c r="V656" s="11" t="s">
        <v>106</v>
      </c>
      <c r="W656" s="11" t="n">
        <f aca="false">R656 *U656</f>
        <v>0.822</v>
      </c>
      <c r="X656" s="13" t="n">
        <v>282.94</v>
      </c>
      <c r="Y656" s="13" t="n">
        <v>65.4</v>
      </c>
      <c r="Z656" s="13" t="n">
        <f aca="false">Y656*SQRT(AA656)</f>
        <v>160.19662917802</v>
      </c>
      <c r="AA656" s="11" t="n">
        <v>6</v>
      </c>
      <c r="AB656" s="2" t="n">
        <v>281.52</v>
      </c>
      <c r="AC656" s="2" t="n">
        <v>22.75</v>
      </c>
      <c r="AD656" s="13" t="n">
        <f aca="false">AC656*SQRT(AE656)</f>
        <v>55.7258916483173</v>
      </c>
      <c r="AE656" s="11" t="n">
        <v>6</v>
      </c>
      <c r="AF656" s="11" t="n">
        <f aca="false">LN(AB656/X656)</f>
        <v>-0.00503136801745864</v>
      </c>
      <c r="AG656" s="11" t="n">
        <f aca="false">((AD656)^2/((AB656)^2 * AE656)) + ((Z656)^2/((X656)^2 * AA656))</f>
        <v>0.0599582071400739</v>
      </c>
      <c r="AH656" s="11" t="n">
        <f aca="false">1/AG656</f>
        <v>16.6782838863712</v>
      </c>
      <c r="AI656" s="11" t="n">
        <f aca="false">AH656/9</f>
        <v>1.85314265404124</v>
      </c>
      <c r="AJ656" s="11" t="n">
        <f aca="false">AI656*AF656</f>
        <v>-0.00932384268133152</v>
      </c>
      <c r="AK656" s="11" t="s">
        <v>543</v>
      </c>
      <c r="AL656" s="11" t="s">
        <v>544</v>
      </c>
      <c r="AM656" s="11" t="s">
        <v>404</v>
      </c>
      <c r="AN656" s="11" t="s">
        <v>198</v>
      </c>
      <c r="AO656" s="11" t="s">
        <v>59</v>
      </c>
      <c r="AP656" s="11" t="s">
        <v>108</v>
      </c>
      <c r="AQ656" s="11" t="s">
        <v>545</v>
      </c>
    </row>
    <row r="657" customFormat="false" ht="13.8" hidden="false" customHeight="false" outlineLevel="0" collapsed="false">
      <c r="A657" s="11" t="s">
        <v>540</v>
      </c>
      <c r="B657" s="1" t="n">
        <v>54</v>
      </c>
      <c r="C657" s="11" t="s">
        <v>541</v>
      </c>
      <c r="D657" s="11" t="n">
        <v>2014</v>
      </c>
      <c r="E657" s="11" t="s">
        <v>101</v>
      </c>
      <c r="F657" s="11" t="s">
        <v>136</v>
      </c>
      <c r="G657" s="1" t="n">
        <v>10</v>
      </c>
      <c r="H657" s="1" t="n">
        <v>761</v>
      </c>
      <c r="I657" s="11" t="n">
        <f aca="false">(G657+10) / (H657/1000)</f>
        <v>26.281208935611</v>
      </c>
      <c r="J657" s="11" t="n">
        <v>4.5</v>
      </c>
      <c r="K657" s="11" t="s">
        <v>102</v>
      </c>
      <c r="L657" s="11" t="s">
        <v>64</v>
      </c>
      <c r="M657" s="11" t="s">
        <v>547</v>
      </c>
      <c r="N657" s="11" t="s">
        <v>77</v>
      </c>
      <c r="O657" s="11" t="s">
        <v>50</v>
      </c>
      <c r="P657" s="11" t="s">
        <v>198</v>
      </c>
      <c r="Q657" s="11" t="s">
        <v>198</v>
      </c>
      <c r="R657" s="11" t="n">
        <v>3</v>
      </c>
      <c r="S657" s="11" t="str">
        <f aca="false">IF(R657&gt;=2,"&gt; 2","&lt; 2")</f>
        <v>&gt; 2</v>
      </c>
      <c r="T657" s="11" t="s">
        <v>210</v>
      </c>
      <c r="U657" s="29" t="n">
        <v>0.274</v>
      </c>
      <c r="V657" s="11" t="s">
        <v>106</v>
      </c>
      <c r="W657" s="11" t="n">
        <f aca="false">R657 *U657</f>
        <v>0.822</v>
      </c>
      <c r="X657" s="2" t="n">
        <v>402.37</v>
      </c>
      <c r="Y657" s="2" t="n">
        <v>90.99</v>
      </c>
      <c r="Z657" s="13" t="n">
        <f aca="false">Y657*SQRT(AA657)</f>
        <v>222.879071695841</v>
      </c>
      <c r="AA657" s="11" t="n">
        <v>6</v>
      </c>
      <c r="AB657" s="2" t="n">
        <v>298.58</v>
      </c>
      <c r="AC657" s="2" t="n">
        <v>36.97</v>
      </c>
      <c r="AD657" s="13" t="n">
        <f aca="false">AC657*SQRT(AE657)</f>
        <v>90.5576357906942</v>
      </c>
      <c r="AE657" s="11" t="n">
        <v>6</v>
      </c>
      <c r="AF657" s="11" t="n">
        <f aca="false">LN(AB657/X657)</f>
        <v>-0.298334159696999</v>
      </c>
      <c r="AG657" s="11" t="n">
        <f aca="false">((AD657)^2/((AB657)^2 * AE657)) + ((Z657)^2/((X657)^2 * AA657))</f>
        <v>0.066468352481166</v>
      </c>
      <c r="AH657" s="11" t="n">
        <f aca="false">1/AG657</f>
        <v>15.0447538215025</v>
      </c>
      <c r="AI657" s="11" t="n">
        <f aca="false">AH657/9</f>
        <v>1.67163931350028</v>
      </c>
      <c r="AJ657" s="11" t="n">
        <f aca="false">AI657*AF657</f>
        <v>-0.498707109909574</v>
      </c>
      <c r="AK657" s="11" t="s">
        <v>543</v>
      </c>
      <c r="AL657" s="11" t="s">
        <v>544</v>
      </c>
      <c r="AM657" s="11" t="s">
        <v>404</v>
      </c>
      <c r="AN657" s="11" t="s">
        <v>198</v>
      </c>
      <c r="AO657" s="11" t="s">
        <v>59</v>
      </c>
      <c r="AP657" s="11" t="s">
        <v>108</v>
      </c>
      <c r="AQ657" s="11" t="s">
        <v>545</v>
      </c>
    </row>
    <row r="658" customFormat="false" ht="13.8" hidden="false" customHeight="false" outlineLevel="0" collapsed="false">
      <c r="A658" s="11" t="s">
        <v>540</v>
      </c>
      <c r="B658" s="1" t="n">
        <v>54</v>
      </c>
      <c r="C658" s="11" t="s">
        <v>541</v>
      </c>
      <c r="D658" s="11" t="n">
        <v>2014</v>
      </c>
      <c r="E658" s="11" t="s">
        <v>101</v>
      </c>
      <c r="F658" s="11" t="s">
        <v>546</v>
      </c>
      <c r="G658" s="1" t="n">
        <v>10</v>
      </c>
      <c r="H658" s="1" t="n">
        <v>761</v>
      </c>
      <c r="I658" s="11" t="n">
        <f aca="false">(G658+10) / (H658/1000)</f>
        <v>26.281208935611</v>
      </c>
      <c r="J658" s="11" t="n">
        <v>4.5</v>
      </c>
      <c r="K658" s="11" t="s">
        <v>102</v>
      </c>
      <c r="L658" s="11" t="s">
        <v>64</v>
      </c>
      <c r="M658" s="11" t="s">
        <v>547</v>
      </c>
      <c r="N658" s="11" t="s">
        <v>77</v>
      </c>
      <c r="O658" s="11" t="s">
        <v>77</v>
      </c>
      <c r="P658" s="11" t="s">
        <v>198</v>
      </c>
      <c r="Q658" s="11" t="s">
        <v>198</v>
      </c>
      <c r="R658" s="11" t="n">
        <v>3</v>
      </c>
      <c r="S658" s="11" t="str">
        <f aca="false">IF(R658&gt;=2,"&gt; 2","&lt; 2")</f>
        <v>&gt; 2</v>
      </c>
      <c r="T658" s="11" t="s">
        <v>210</v>
      </c>
      <c r="U658" s="29" t="n">
        <v>0.274</v>
      </c>
      <c r="V658" s="11" t="s">
        <v>106</v>
      </c>
      <c r="W658" s="11" t="n">
        <f aca="false">R658 *U658</f>
        <v>0.822</v>
      </c>
      <c r="X658" s="2" t="n">
        <v>191.94</v>
      </c>
      <c r="Y658" s="2" t="n">
        <v>32.7</v>
      </c>
      <c r="Z658" s="13" t="n">
        <f aca="false">Y658*SQRT(AA658)</f>
        <v>80.0983145890099</v>
      </c>
      <c r="AA658" s="11" t="n">
        <v>6</v>
      </c>
      <c r="AB658" s="2" t="n">
        <v>317.06</v>
      </c>
      <c r="AC658" s="2" t="n">
        <v>45.5</v>
      </c>
      <c r="AD658" s="13" t="n">
        <f aca="false">AC658*SQRT(AE658)</f>
        <v>111.451783296635</v>
      </c>
      <c r="AE658" s="11" t="n">
        <v>6</v>
      </c>
      <c r="AF658" s="11" t="n">
        <f aca="false">LN(AB658/X658)</f>
        <v>0.5019082072256</v>
      </c>
      <c r="AG658" s="11" t="n">
        <f aca="false">((AD658)^2/((AB658)^2 * AE658)) + ((Z658)^2/((X658)^2 * AA658))</f>
        <v>0.0496184459723982</v>
      </c>
      <c r="AH658" s="11" t="n">
        <f aca="false">1/AG658</f>
        <v>20.1537952348665</v>
      </c>
      <c r="AI658" s="11" t="n">
        <f aca="false">AH658/9</f>
        <v>2.23931058165183</v>
      </c>
      <c r="AJ658" s="11" t="n">
        <f aca="false">AI658*AF658</f>
        <v>1.12392835945819</v>
      </c>
      <c r="AK658" s="11" t="s">
        <v>543</v>
      </c>
      <c r="AL658" s="11" t="s">
        <v>544</v>
      </c>
      <c r="AM658" s="11" t="s">
        <v>404</v>
      </c>
      <c r="AN658" s="11" t="s">
        <v>198</v>
      </c>
      <c r="AO658" s="11" t="s">
        <v>59</v>
      </c>
      <c r="AP658" s="11" t="s">
        <v>108</v>
      </c>
      <c r="AQ658" s="11" t="s">
        <v>545</v>
      </c>
    </row>
    <row r="659" customFormat="false" ht="13.8" hidden="false" customHeight="false" outlineLevel="0" collapsed="false">
      <c r="A659" s="11" t="s">
        <v>540</v>
      </c>
      <c r="B659" s="1" t="n">
        <v>54</v>
      </c>
      <c r="C659" s="11" t="s">
        <v>541</v>
      </c>
      <c r="D659" s="11" t="n">
        <v>2014</v>
      </c>
      <c r="E659" s="11" t="s">
        <v>101</v>
      </c>
      <c r="F659" s="11" t="s">
        <v>46</v>
      </c>
      <c r="G659" s="1" t="n">
        <v>10</v>
      </c>
      <c r="H659" s="1" t="n">
        <v>761</v>
      </c>
      <c r="I659" s="11" t="n">
        <f aca="false">(G659+10) / (H659/1000)</f>
        <v>26.281208935611</v>
      </c>
      <c r="J659" s="11" t="n">
        <v>4.5</v>
      </c>
      <c r="K659" s="11" t="s">
        <v>102</v>
      </c>
      <c r="L659" s="11" t="s">
        <v>64</v>
      </c>
      <c r="M659" s="11" t="s">
        <v>548</v>
      </c>
      <c r="N659" s="11" t="s">
        <v>77</v>
      </c>
      <c r="O659" s="11" t="s">
        <v>77</v>
      </c>
      <c r="P659" s="11" t="s">
        <v>198</v>
      </c>
      <c r="Q659" s="11" t="s">
        <v>198</v>
      </c>
      <c r="R659" s="11" t="n">
        <v>3</v>
      </c>
      <c r="S659" s="11" t="str">
        <f aca="false">IF(R659&gt;=2,"&gt; 2","&lt; 2")</f>
        <v>&gt; 2</v>
      </c>
      <c r="T659" s="11" t="s">
        <v>210</v>
      </c>
      <c r="U659" s="29" t="n">
        <v>0.274</v>
      </c>
      <c r="V659" s="11" t="s">
        <v>106</v>
      </c>
      <c r="W659" s="11" t="n">
        <f aca="false">R659 *U659</f>
        <v>0.822</v>
      </c>
      <c r="X659" s="13" t="n">
        <v>304.27</v>
      </c>
      <c r="Y659" s="13" t="n">
        <v>79.62</v>
      </c>
      <c r="Z659" s="13" t="n">
        <f aca="false">Y659*SQRT(AA659)</f>
        <v>195.028373320397</v>
      </c>
      <c r="AA659" s="11" t="n">
        <v>6</v>
      </c>
      <c r="AB659" s="2" t="n">
        <v>381.04</v>
      </c>
      <c r="AC659" s="2" t="n">
        <v>55.45</v>
      </c>
      <c r="AD659" s="13" t="n">
        <f aca="false">AC659*SQRT(AE659)</f>
        <v>135.824206237327</v>
      </c>
      <c r="AE659" s="11" t="n">
        <v>6</v>
      </c>
      <c r="AF659" s="11" t="n">
        <f aca="false">LN(AB659/X659)</f>
        <v>0.224988891370491</v>
      </c>
      <c r="AG659" s="11" t="n">
        <f aca="false">((AD659)^2/((AB659)^2 * AE659)) + ((Z659)^2/((X659)^2 * AA659))</f>
        <v>0.0896509391872232</v>
      </c>
      <c r="AH659" s="11" t="n">
        <f aca="false">1/AG659</f>
        <v>11.1543728271674</v>
      </c>
      <c r="AI659" s="11" t="n">
        <f aca="false">AH659/9</f>
        <v>1.23937475857416</v>
      </c>
      <c r="AJ659" s="11" t="n">
        <f aca="false">AI659*AF659</f>
        <v>0.27884555292417</v>
      </c>
      <c r="AK659" s="11" t="s">
        <v>543</v>
      </c>
      <c r="AL659" s="11" t="s">
        <v>544</v>
      </c>
      <c r="AM659" s="11" t="s">
        <v>404</v>
      </c>
      <c r="AN659" s="11" t="s">
        <v>198</v>
      </c>
      <c r="AO659" s="11" t="s">
        <v>59</v>
      </c>
      <c r="AP659" s="11" t="s">
        <v>108</v>
      </c>
      <c r="AQ659" s="11" t="s">
        <v>545</v>
      </c>
    </row>
    <row r="660" customFormat="false" ht="13.8" hidden="false" customHeight="false" outlineLevel="0" collapsed="false">
      <c r="A660" s="11" t="s">
        <v>540</v>
      </c>
      <c r="B660" s="1" t="n">
        <v>54</v>
      </c>
      <c r="C660" s="11" t="s">
        <v>541</v>
      </c>
      <c r="D660" s="11" t="n">
        <v>2014</v>
      </c>
      <c r="E660" s="11" t="s">
        <v>101</v>
      </c>
      <c r="F660" s="11" t="s">
        <v>136</v>
      </c>
      <c r="G660" s="1" t="n">
        <v>10</v>
      </c>
      <c r="H660" s="1" t="n">
        <v>761</v>
      </c>
      <c r="I660" s="11" t="n">
        <f aca="false">(G660+10) / (H660/1000)</f>
        <v>26.281208935611</v>
      </c>
      <c r="J660" s="11" t="n">
        <v>4.5</v>
      </c>
      <c r="K660" s="11" t="s">
        <v>102</v>
      </c>
      <c r="L660" s="11" t="s">
        <v>64</v>
      </c>
      <c r="M660" s="11" t="s">
        <v>548</v>
      </c>
      <c r="N660" s="11" t="s">
        <v>77</v>
      </c>
      <c r="O660" s="11" t="s">
        <v>50</v>
      </c>
      <c r="P660" s="11" t="s">
        <v>198</v>
      </c>
      <c r="Q660" s="11" t="s">
        <v>198</v>
      </c>
      <c r="R660" s="11" t="n">
        <v>3</v>
      </c>
      <c r="S660" s="11" t="str">
        <f aca="false">IF(R660&gt;=2,"&gt; 2","&lt; 2")</f>
        <v>&gt; 2</v>
      </c>
      <c r="T660" s="11" t="s">
        <v>210</v>
      </c>
      <c r="U660" s="29" t="n">
        <v>0.274</v>
      </c>
      <c r="V660" s="11" t="s">
        <v>106</v>
      </c>
      <c r="W660" s="11" t="n">
        <f aca="false">R660 *U660</f>
        <v>0.822</v>
      </c>
      <c r="X660" s="2" t="n">
        <v>264.45</v>
      </c>
      <c r="Y660" s="2" t="n">
        <v>44.08</v>
      </c>
      <c r="Z660" s="13" t="n">
        <f aca="false">Y660*SQRT(AA660)</f>
        <v>107.973507861882</v>
      </c>
      <c r="AA660" s="11" t="n">
        <v>6</v>
      </c>
      <c r="AB660" s="2" t="n">
        <v>285.78</v>
      </c>
      <c r="AC660" s="2" t="n">
        <v>73.22</v>
      </c>
      <c r="AD660" s="13" t="n">
        <f aca="false">AC660*SQRT(AE660)</f>
        <v>179.351638966584</v>
      </c>
      <c r="AE660" s="11" t="n">
        <v>6</v>
      </c>
      <c r="AF660" s="11" t="n">
        <f aca="false">LN(AB660/X660)</f>
        <v>0.077570086528835</v>
      </c>
      <c r="AG660" s="11" t="n">
        <f aca="false">((AD660)^2/((AB660)^2 * AE660)) + ((Z660)^2/((X660)^2 * AA660))</f>
        <v>0.0934281936592481</v>
      </c>
      <c r="AH660" s="11" t="n">
        <f aca="false">1/AG660</f>
        <v>10.703407192557</v>
      </c>
      <c r="AI660" s="11" t="n">
        <f aca="false">AH660/9</f>
        <v>1.18926746583966</v>
      </c>
      <c r="AJ660" s="11" t="n">
        <f aca="false">AI660*AF660</f>
        <v>0.0922515802311108</v>
      </c>
      <c r="AK660" s="11" t="s">
        <v>543</v>
      </c>
      <c r="AL660" s="11" t="s">
        <v>544</v>
      </c>
      <c r="AM660" s="11" t="s">
        <v>404</v>
      </c>
      <c r="AN660" s="11" t="s">
        <v>198</v>
      </c>
      <c r="AO660" s="11" t="s">
        <v>59</v>
      </c>
      <c r="AP660" s="11" t="s">
        <v>108</v>
      </c>
      <c r="AQ660" s="11" t="s">
        <v>545</v>
      </c>
    </row>
    <row r="661" customFormat="false" ht="13.8" hidden="false" customHeight="false" outlineLevel="0" collapsed="false">
      <c r="A661" s="11" t="s">
        <v>540</v>
      </c>
      <c r="B661" s="1" t="n">
        <v>54</v>
      </c>
      <c r="C661" s="11" t="s">
        <v>541</v>
      </c>
      <c r="D661" s="11" t="n">
        <v>2014</v>
      </c>
      <c r="E661" s="11" t="s">
        <v>101</v>
      </c>
      <c r="F661" s="11" t="s">
        <v>546</v>
      </c>
      <c r="G661" s="1" t="n">
        <v>10</v>
      </c>
      <c r="H661" s="1" t="n">
        <v>761</v>
      </c>
      <c r="I661" s="11" t="n">
        <f aca="false">(G661+10) / (H661/1000)</f>
        <v>26.281208935611</v>
      </c>
      <c r="J661" s="11" t="n">
        <v>4.5</v>
      </c>
      <c r="K661" s="11" t="s">
        <v>102</v>
      </c>
      <c r="L661" s="11" t="s">
        <v>64</v>
      </c>
      <c r="M661" s="11" t="s">
        <v>548</v>
      </c>
      <c r="N661" s="11" t="s">
        <v>77</v>
      </c>
      <c r="O661" s="11" t="s">
        <v>77</v>
      </c>
      <c r="P661" s="11" t="s">
        <v>198</v>
      </c>
      <c r="Q661" s="11" t="s">
        <v>198</v>
      </c>
      <c r="R661" s="11" t="n">
        <v>3</v>
      </c>
      <c r="S661" s="11" t="str">
        <f aca="false">IF(R661&gt;=2,"&gt; 2","&lt; 2")</f>
        <v>&gt; 2</v>
      </c>
      <c r="T661" s="11" t="s">
        <v>210</v>
      </c>
      <c r="U661" s="29" t="n">
        <v>0.274</v>
      </c>
      <c r="V661" s="11" t="s">
        <v>106</v>
      </c>
      <c r="W661" s="11" t="n">
        <f aca="false">R661 *U661</f>
        <v>0.822</v>
      </c>
      <c r="X661" s="2" t="n">
        <v>160.66</v>
      </c>
      <c r="Y661" s="2" t="n">
        <v>27.73</v>
      </c>
      <c r="Z661" s="13" t="n">
        <f aca="false">Y661*SQRT(AA661)</f>
        <v>67.9243505673775</v>
      </c>
      <c r="AA661" s="11" t="n">
        <v>6</v>
      </c>
      <c r="AB661" s="2" t="n">
        <v>307.11</v>
      </c>
      <c r="AC661" s="2" t="n">
        <v>56.87</v>
      </c>
      <c r="AD661" s="13" t="n">
        <f aca="false">AC661*SQRT(AE661)</f>
        <v>139.302481672079</v>
      </c>
      <c r="AE661" s="11" t="n">
        <v>6</v>
      </c>
      <c r="AF661" s="11" t="n">
        <f aca="false">LN(AB661/X661)</f>
        <v>0.647915658854123</v>
      </c>
      <c r="AG661" s="11" t="n">
        <f aca="false">((AD661)^2/((AB661)^2 * AE661)) + ((Z661)^2/((X661)^2 * AA661))</f>
        <v>0.0640818133812399</v>
      </c>
      <c r="AH661" s="11" t="n">
        <f aca="false">1/AG661</f>
        <v>15.6050515307788</v>
      </c>
      <c r="AI661" s="11" t="n">
        <f aca="false">AH661/9</f>
        <v>1.73389461453098</v>
      </c>
      <c r="AJ661" s="11" t="n">
        <f aca="false">AI661*AF661</f>
        <v>1.12341747155746</v>
      </c>
      <c r="AK661" s="11" t="s">
        <v>543</v>
      </c>
      <c r="AL661" s="11" t="s">
        <v>544</v>
      </c>
      <c r="AM661" s="11" t="s">
        <v>404</v>
      </c>
      <c r="AN661" s="11" t="s">
        <v>198</v>
      </c>
      <c r="AO661" s="11" t="s">
        <v>59</v>
      </c>
      <c r="AP661" s="11" t="s">
        <v>108</v>
      </c>
      <c r="AQ661" s="11" t="s">
        <v>545</v>
      </c>
    </row>
    <row r="662" customFormat="false" ht="13.8" hidden="false" customHeight="false" outlineLevel="0" collapsed="false">
      <c r="A662" s="11" t="s">
        <v>540</v>
      </c>
      <c r="B662" s="1" t="n">
        <v>54</v>
      </c>
      <c r="C662" s="11" t="s">
        <v>541</v>
      </c>
      <c r="D662" s="11" t="n">
        <v>2014</v>
      </c>
      <c r="E662" s="11" t="s">
        <v>101</v>
      </c>
      <c r="F662" s="11" t="s">
        <v>46</v>
      </c>
      <c r="G662" s="1" t="n">
        <v>10</v>
      </c>
      <c r="H662" s="1" t="n">
        <v>761</v>
      </c>
      <c r="I662" s="11" t="n">
        <f aca="false">(G662+10) / (H662/1000)</f>
        <v>26.281208935611</v>
      </c>
      <c r="J662" s="11" t="n">
        <v>4.5</v>
      </c>
      <c r="K662" s="11" t="s">
        <v>102</v>
      </c>
      <c r="L662" s="11" t="s">
        <v>384</v>
      </c>
      <c r="M662" s="11" t="s">
        <v>542</v>
      </c>
      <c r="N662" s="11" t="s">
        <v>77</v>
      </c>
      <c r="O662" s="11" t="s">
        <v>77</v>
      </c>
      <c r="P662" s="11" t="s">
        <v>198</v>
      </c>
      <c r="Q662" s="11" t="s">
        <v>198</v>
      </c>
      <c r="R662" s="11" t="n">
        <v>3</v>
      </c>
      <c r="S662" s="11" t="str">
        <f aca="false">IF(R662&gt;=2,"&gt; 2","&lt; 2")</f>
        <v>&gt; 2</v>
      </c>
      <c r="T662" s="11" t="s">
        <v>210</v>
      </c>
      <c r="U662" s="29" t="n">
        <v>0.274</v>
      </c>
      <c r="V662" s="11" t="s">
        <v>106</v>
      </c>
      <c r="W662" s="11" t="n">
        <f aca="false">R662 *U662</f>
        <v>0.822</v>
      </c>
      <c r="X662" s="13" t="n">
        <v>42.91</v>
      </c>
      <c r="Y662" s="13" t="n">
        <v>4.11</v>
      </c>
      <c r="Z662" s="13" t="n">
        <f aca="false">Y662*SQRT(AA662)</f>
        <v>10.0674028428389</v>
      </c>
      <c r="AA662" s="11" t="n">
        <v>6</v>
      </c>
      <c r="AB662" s="2" t="n">
        <v>47.48</v>
      </c>
      <c r="AC662" s="2" t="n">
        <v>9.28</v>
      </c>
      <c r="AD662" s="13" t="n">
        <f aca="false">AC662*SQRT(AE662)</f>
        <v>22.7312648130279</v>
      </c>
      <c r="AE662" s="11" t="n">
        <v>6</v>
      </c>
      <c r="AF662" s="11" t="n">
        <f aca="false">LN(AB662/X662)</f>
        <v>0.101203670738034</v>
      </c>
      <c r="AG662" s="11" t="n">
        <f aca="false">((AD662)^2/((AB662)^2 * AE662)) + ((Z662)^2/((X662)^2 * AA662))</f>
        <v>0.0473751488550141</v>
      </c>
      <c r="AH662" s="11" t="n">
        <f aca="false">1/AG662</f>
        <v>21.1081130966022</v>
      </c>
      <c r="AI662" s="11" t="n">
        <f aca="false">AH662/9</f>
        <v>2.34534589962246</v>
      </c>
      <c r="AJ662" s="11" t="n">
        <f aca="false">AI662*AF662</f>
        <v>0.23735761419219</v>
      </c>
      <c r="AK662" s="11" t="s">
        <v>543</v>
      </c>
      <c r="AL662" s="11" t="s">
        <v>544</v>
      </c>
      <c r="AM662" s="11" t="s">
        <v>406</v>
      </c>
      <c r="AN662" s="11" t="s">
        <v>198</v>
      </c>
      <c r="AO662" s="11" t="s">
        <v>59</v>
      </c>
      <c r="AP662" s="11" t="s">
        <v>108</v>
      </c>
      <c r="AQ662" s="11" t="s">
        <v>545</v>
      </c>
    </row>
    <row r="663" customFormat="false" ht="13.8" hidden="false" customHeight="false" outlineLevel="0" collapsed="false">
      <c r="A663" s="11" t="s">
        <v>540</v>
      </c>
      <c r="B663" s="1" t="n">
        <v>54</v>
      </c>
      <c r="C663" s="11" t="s">
        <v>541</v>
      </c>
      <c r="D663" s="11" t="n">
        <v>2014</v>
      </c>
      <c r="E663" s="11" t="s">
        <v>101</v>
      </c>
      <c r="F663" s="11" t="s">
        <v>136</v>
      </c>
      <c r="G663" s="1" t="n">
        <v>10</v>
      </c>
      <c r="H663" s="1" t="n">
        <v>761</v>
      </c>
      <c r="I663" s="11" t="n">
        <f aca="false">(G663+10) / (H663/1000)</f>
        <v>26.281208935611</v>
      </c>
      <c r="J663" s="11" t="n">
        <v>4.5</v>
      </c>
      <c r="K663" s="11" t="s">
        <v>102</v>
      </c>
      <c r="L663" s="11" t="s">
        <v>384</v>
      </c>
      <c r="M663" s="11" t="s">
        <v>542</v>
      </c>
      <c r="N663" s="11" t="s">
        <v>77</v>
      </c>
      <c r="O663" s="11" t="s">
        <v>50</v>
      </c>
      <c r="P663" s="11" t="s">
        <v>198</v>
      </c>
      <c r="Q663" s="11" t="s">
        <v>198</v>
      </c>
      <c r="R663" s="11" t="n">
        <v>3</v>
      </c>
      <c r="S663" s="11" t="str">
        <f aca="false">IF(R663&gt;=2,"&gt; 2","&lt; 2")</f>
        <v>&gt; 2</v>
      </c>
      <c r="T663" s="11" t="s">
        <v>210</v>
      </c>
      <c r="U663" s="29" t="n">
        <v>0.274</v>
      </c>
      <c r="V663" s="11" t="s">
        <v>106</v>
      </c>
      <c r="W663" s="11" t="n">
        <f aca="false">R663 *U663</f>
        <v>0.822</v>
      </c>
      <c r="X663" s="2" t="n">
        <v>46.87</v>
      </c>
      <c r="Y663" s="2" t="n">
        <v>9.13</v>
      </c>
      <c r="Z663" s="13" t="n">
        <f aca="false">Y663*SQRT(AA663)</f>
        <v>22.3638413516104</v>
      </c>
      <c r="AA663" s="11" t="n">
        <v>6</v>
      </c>
      <c r="AB663" s="2" t="n">
        <v>37.13</v>
      </c>
      <c r="AC663" s="2" t="n">
        <v>7</v>
      </c>
      <c r="AD663" s="13" t="n">
        <f aca="false">AC663*SQRT(AE663)</f>
        <v>17.1464281994822</v>
      </c>
      <c r="AE663" s="11" t="n">
        <v>6</v>
      </c>
      <c r="AF663" s="11" t="n">
        <f aca="false">LN(AB663/X663)</f>
        <v>-0.232952543745626</v>
      </c>
      <c r="AG663" s="11" t="n">
        <f aca="false">((AD663)^2/((AB663)^2 * AE663)) + ((Z663)^2/((X663)^2 * AA663))</f>
        <v>0.0734870992903838</v>
      </c>
      <c r="AH663" s="11" t="n">
        <f aca="false">1/AG663</f>
        <v>13.607830621379</v>
      </c>
      <c r="AI663" s="11" t="n">
        <f aca="false">AH663/9</f>
        <v>1.51198118015322</v>
      </c>
      <c r="AJ663" s="11" t="n">
        <f aca="false">AI663*AF663</f>
        <v>-0.352219862012206</v>
      </c>
      <c r="AK663" s="11" t="s">
        <v>543</v>
      </c>
      <c r="AL663" s="11" t="s">
        <v>544</v>
      </c>
      <c r="AM663" s="11" t="s">
        <v>406</v>
      </c>
      <c r="AN663" s="11" t="s">
        <v>198</v>
      </c>
      <c r="AO663" s="11" t="s">
        <v>59</v>
      </c>
      <c r="AP663" s="11" t="s">
        <v>108</v>
      </c>
      <c r="AQ663" s="11" t="s">
        <v>545</v>
      </c>
    </row>
    <row r="664" customFormat="false" ht="13.8" hidden="false" customHeight="false" outlineLevel="0" collapsed="false">
      <c r="A664" s="11" t="s">
        <v>540</v>
      </c>
      <c r="B664" s="1" t="n">
        <v>54</v>
      </c>
      <c r="C664" s="11" t="s">
        <v>541</v>
      </c>
      <c r="D664" s="11" t="n">
        <v>2014</v>
      </c>
      <c r="E664" s="11" t="s">
        <v>101</v>
      </c>
      <c r="F664" s="11" t="s">
        <v>546</v>
      </c>
      <c r="G664" s="1" t="n">
        <v>10</v>
      </c>
      <c r="H664" s="1" t="n">
        <v>761</v>
      </c>
      <c r="I664" s="11" t="n">
        <f aca="false">(G664+10) / (H664/1000)</f>
        <v>26.281208935611</v>
      </c>
      <c r="J664" s="11" t="n">
        <v>4.5</v>
      </c>
      <c r="K664" s="11" t="s">
        <v>102</v>
      </c>
      <c r="L664" s="11" t="s">
        <v>384</v>
      </c>
      <c r="M664" s="11" t="s">
        <v>542</v>
      </c>
      <c r="N664" s="11" t="s">
        <v>77</v>
      </c>
      <c r="O664" s="11" t="s">
        <v>77</v>
      </c>
      <c r="P664" s="11" t="s">
        <v>198</v>
      </c>
      <c r="Q664" s="11" t="s">
        <v>198</v>
      </c>
      <c r="R664" s="11" t="n">
        <v>3</v>
      </c>
      <c r="S664" s="11" t="str">
        <f aca="false">IF(R664&gt;=2,"&gt; 2","&lt; 2")</f>
        <v>&gt; 2</v>
      </c>
      <c r="T664" s="11" t="s">
        <v>210</v>
      </c>
      <c r="U664" s="29" t="n">
        <v>0.274</v>
      </c>
      <c r="V664" s="11" t="s">
        <v>106</v>
      </c>
      <c r="W664" s="11" t="n">
        <f aca="false">R664 *U664</f>
        <v>0.822</v>
      </c>
      <c r="X664" s="2" t="n">
        <v>32.57</v>
      </c>
      <c r="Y664" s="2" t="n">
        <v>2.89</v>
      </c>
      <c r="Z664" s="13" t="n">
        <f aca="false">Y664*SQRT(AA664)</f>
        <v>7.07902535664339</v>
      </c>
      <c r="AA664" s="11" t="n">
        <v>6</v>
      </c>
      <c r="AB664" s="2" t="n">
        <v>28.76</v>
      </c>
      <c r="AC664" s="2" t="n">
        <v>7.46</v>
      </c>
      <c r="AD664" s="13" t="n">
        <f aca="false">AC664*SQRT(AE664)</f>
        <v>18.2731934811625</v>
      </c>
      <c r="AE664" s="11" t="n">
        <v>6</v>
      </c>
      <c r="AF664" s="11" t="n">
        <f aca="false">LN(AB664/X664)</f>
        <v>-0.124406086435296</v>
      </c>
      <c r="AG664" s="11" t="n">
        <f aca="false">((AD664)^2/((AB664)^2 * AE664)) + ((Z664)^2/((X664)^2 * AA664))</f>
        <v>0.0751555158143025</v>
      </c>
      <c r="AH664" s="11" t="n">
        <f aca="false">1/AG664</f>
        <v>13.3057432866384</v>
      </c>
      <c r="AI664" s="11" t="n">
        <f aca="false">AH664/9</f>
        <v>1.4784159207376</v>
      </c>
      <c r="AJ664" s="11" t="n">
        <f aca="false">AI664*AF664</f>
        <v>-0.1839239388226</v>
      </c>
      <c r="AK664" s="11" t="s">
        <v>543</v>
      </c>
      <c r="AL664" s="11" t="s">
        <v>544</v>
      </c>
      <c r="AM664" s="11" t="s">
        <v>406</v>
      </c>
      <c r="AN664" s="11" t="s">
        <v>198</v>
      </c>
      <c r="AO664" s="11" t="s">
        <v>59</v>
      </c>
      <c r="AP664" s="11" t="s">
        <v>108</v>
      </c>
      <c r="AQ664" s="11" t="s">
        <v>545</v>
      </c>
    </row>
    <row r="665" customFormat="false" ht="13.8" hidden="false" customHeight="false" outlineLevel="0" collapsed="false">
      <c r="A665" s="11" t="s">
        <v>540</v>
      </c>
      <c r="B665" s="1" t="n">
        <v>54</v>
      </c>
      <c r="C665" s="11" t="s">
        <v>541</v>
      </c>
      <c r="D665" s="11" t="n">
        <v>2014</v>
      </c>
      <c r="E665" s="11" t="s">
        <v>101</v>
      </c>
      <c r="F665" s="11" t="s">
        <v>46</v>
      </c>
      <c r="G665" s="1" t="n">
        <v>10</v>
      </c>
      <c r="H665" s="1" t="n">
        <v>761</v>
      </c>
      <c r="I665" s="11" t="n">
        <f aca="false">(G665+10) / (H665/1000)</f>
        <v>26.281208935611</v>
      </c>
      <c r="J665" s="11" t="n">
        <v>4.5</v>
      </c>
      <c r="K665" s="11" t="s">
        <v>102</v>
      </c>
      <c r="L665" s="11" t="s">
        <v>64</v>
      </c>
      <c r="M665" s="11" t="s">
        <v>547</v>
      </c>
      <c r="N665" s="11" t="s">
        <v>77</v>
      </c>
      <c r="O665" s="11" t="s">
        <v>77</v>
      </c>
      <c r="P665" s="11" t="s">
        <v>198</v>
      </c>
      <c r="Q665" s="11" t="s">
        <v>198</v>
      </c>
      <c r="R665" s="11" t="n">
        <v>3</v>
      </c>
      <c r="S665" s="11" t="str">
        <f aca="false">IF(R665&gt;=2,"&gt; 2","&lt; 2")</f>
        <v>&gt; 2</v>
      </c>
      <c r="T665" s="11" t="s">
        <v>210</v>
      </c>
      <c r="U665" s="29" t="n">
        <v>0.274</v>
      </c>
      <c r="V665" s="11" t="s">
        <v>106</v>
      </c>
      <c r="W665" s="11" t="n">
        <f aca="false">R665 *U665</f>
        <v>0.822</v>
      </c>
      <c r="X665" s="13" t="n">
        <v>19.93</v>
      </c>
      <c r="Y665" s="13" t="n">
        <v>4.11</v>
      </c>
      <c r="Z665" s="13" t="n">
        <f aca="false">Y665*SQRT(AA665)</f>
        <v>10.0674028428389</v>
      </c>
      <c r="AA665" s="11" t="n">
        <v>6</v>
      </c>
      <c r="AB665" s="2" t="n">
        <v>31.2</v>
      </c>
      <c r="AC665" s="2" t="n">
        <v>3.19</v>
      </c>
      <c r="AD665" s="13" t="n">
        <f aca="false">AC665*SQRT(AE665)</f>
        <v>7.81387227947834</v>
      </c>
      <c r="AE665" s="11" t="n">
        <v>6</v>
      </c>
      <c r="AF665" s="11" t="n">
        <f aca="false">LN(AB665/X665)</f>
        <v>0.448191960590733</v>
      </c>
      <c r="AG665" s="11" t="n">
        <f aca="false">((AD665)^2/((AB665)^2 * AE665)) + ((Z665)^2/((X665)^2 * AA665))</f>
        <v>0.0529811726296504</v>
      </c>
      <c r="AH665" s="11" t="n">
        <f aca="false">1/AG665</f>
        <v>18.8746294271403</v>
      </c>
      <c r="AI665" s="11" t="n">
        <f aca="false">AH665/9</f>
        <v>2.09718104746003</v>
      </c>
      <c r="AJ665" s="11" t="n">
        <f aca="false">AI665*AF665</f>
        <v>0.939939685374838</v>
      </c>
      <c r="AK665" s="11" t="s">
        <v>543</v>
      </c>
      <c r="AL665" s="11" t="s">
        <v>544</v>
      </c>
      <c r="AM665" s="11" t="s">
        <v>406</v>
      </c>
      <c r="AN665" s="11" t="s">
        <v>198</v>
      </c>
      <c r="AO665" s="11" t="s">
        <v>59</v>
      </c>
      <c r="AP665" s="11" t="s">
        <v>108</v>
      </c>
      <c r="AQ665" s="11" t="s">
        <v>545</v>
      </c>
    </row>
    <row r="666" customFormat="false" ht="13.8" hidden="false" customHeight="false" outlineLevel="0" collapsed="false">
      <c r="A666" s="11" t="s">
        <v>540</v>
      </c>
      <c r="B666" s="1" t="n">
        <v>54</v>
      </c>
      <c r="C666" s="11" t="s">
        <v>541</v>
      </c>
      <c r="D666" s="11" t="n">
        <v>2014</v>
      </c>
      <c r="E666" s="11" t="s">
        <v>101</v>
      </c>
      <c r="F666" s="11" t="s">
        <v>136</v>
      </c>
      <c r="G666" s="1" t="n">
        <v>10</v>
      </c>
      <c r="H666" s="1" t="n">
        <v>761</v>
      </c>
      <c r="I666" s="11" t="n">
        <f aca="false">(G666+10) / (H666/1000)</f>
        <v>26.281208935611</v>
      </c>
      <c r="J666" s="11" t="n">
        <v>4.5</v>
      </c>
      <c r="K666" s="11" t="s">
        <v>102</v>
      </c>
      <c r="L666" s="11" t="s">
        <v>64</v>
      </c>
      <c r="M666" s="11" t="s">
        <v>547</v>
      </c>
      <c r="N666" s="11" t="s">
        <v>77</v>
      </c>
      <c r="O666" s="11" t="s">
        <v>50</v>
      </c>
      <c r="P666" s="11" t="s">
        <v>198</v>
      </c>
      <c r="Q666" s="11" t="s">
        <v>198</v>
      </c>
      <c r="R666" s="11" t="n">
        <v>3</v>
      </c>
      <c r="S666" s="11" t="str">
        <f aca="false">IF(R666&gt;=2,"&gt; 2","&lt; 2")</f>
        <v>&gt; 2</v>
      </c>
      <c r="T666" s="11" t="s">
        <v>210</v>
      </c>
      <c r="U666" s="29" t="n">
        <v>0.274</v>
      </c>
      <c r="V666" s="11" t="s">
        <v>106</v>
      </c>
      <c r="W666" s="11" t="n">
        <f aca="false">R666 *U666</f>
        <v>0.822</v>
      </c>
      <c r="X666" s="2" t="n">
        <v>40.17</v>
      </c>
      <c r="Y666" s="2" t="n">
        <v>6.4</v>
      </c>
      <c r="Z666" s="13" t="n">
        <f aca="false">Y666*SQRT(AA666)</f>
        <v>15.6767343538123</v>
      </c>
      <c r="AA666" s="11" t="n">
        <v>6</v>
      </c>
      <c r="AB666" s="2" t="n">
        <v>39.57</v>
      </c>
      <c r="AC666" s="2" t="n">
        <v>3.65</v>
      </c>
      <c r="AD666" s="13" t="n">
        <f aca="false">AC666*SQRT(AE666)</f>
        <v>8.9406375611586</v>
      </c>
      <c r="AE666" s="11" t="n">
        <v>6</v>
      </c>
      <c r="AF666" s="11" t="n">
        <f aca="false">LN(AB666/X666)</f>
        <v>-0.0150491929738579</v>
      </c>
      <c r="AG666" s="11" t="n">
        <f aca="false">((AD666)^2/((AB666)^2 * AE666)) + ((Z666)^2/((X666)^2 * AA666))</f>
        <v>0.0338922916291423</v>
      </c>
      <c r="AH666" s="11" t="n">
        <f aca="false">1/AG666</f>
        <v>29.505234138259</v>
      </c>
      <c r="AI666" s="11" t="n">
        <f aca="false">AH666/9</f>
        <v>3.27835934869545</v>
      </c>
      <c r="AJ666" s="11" t="n">
        <f aca="false">AI666*AF666</f>
        <v>-0.0493366624761689</v>
      </c>
      <c r="AK666" s="11" t="s">
        <v>543</v>
      </c>
      <c r="AL666" s="11" t="s">
        <v>544</v>
      </c>
      <c r="AM666" s="11" t="s">
        <v>406</v>
      </c>
      <c r="AN666" s="11" t="s">
        <v>198</v>
      </c>
      <c r="AO666" s="11" t="s">
        <v>59</v>
      </c>
      <c r="AP666" s="11" t="s">
        <v>108</v>
      </c>
      <c r="AQ666" s="11" t="s">
        <v>545</v>
      </c>
    </row>
    <row r="667" customFormat="false" ht="13.8" hidden="false" customHeight="false" outlineLevel="0" collapsed="false">
      <c r="A667" s="11" t="s">
        <v>540</v>
      </c>
      <c r="B667" s="1" t="n">
        <v>54</v>
      </c>
      <c r="C667" s="11" t="s">
        <v>541</v>
      </c>
      <c r="D667" s="11" t="n">
        <v>2014</v>
      </c>
      <c r="E667" s="11" t="s">
        <v>101</v>
      </c>
      <c r="F667" s="11" t="s">
        <v>546</v>
      </c>
      <c r="G667" s="1" t="n">
        <v>10</v>
      </c>
      <c r="H667" s="1" t="n">
        <v>761</v>
      </c>
      <c r="I667" s="11" t="n">
        <f aca="false">(G667+10) / (H667/1000)</f>
        <v>26.281208935611</v>
      </c>
      <c r="J667" s="11" t="n">
        <v>4.5</v>
      </c>
      <c r="K667" s="11" t="s">
        <v>102</v>
      </c>
      <c r="L667" s="11" t="s">
        <v>64</v>
      </c>
      <c r="M667" s="11" t="s">
        <v>547</v>
      </c>
      <c r="N667" s="11" t="s">
        <v>77</v>
      </c>
      <c r="O667" s="11" t="s">
        <v>77</v>
      </c>
      <c r="P667" s="11" t="s">
        <v>198</v>
      </c>
      <c r="Q667" s="11" t="s">
        <v>198</v>
      </c>
      <c r="R667" s="11" t="n">
        <v>3</v>
      </c>
      <c r="S667" s="11" t="str">
        <f aca="false">IF(R667&gt;=2,"&gt; 2","&lt; 2")</f>
        <v>&gt; 2</v>
      </c>
      <c r="T667" s="11" t="s">
        <v>210</v>
      </c>
      <c r="U667" s="29" t="n">
        <v>0.274</v>
      </c>
      <c r="V667" s="11" t="s">
        <v>106</v>
      </c>
      <c r="W667" s="11" t="n">
        <f aca="false">R667 *U667</f>
        <v>0.822</v>
      </c>
      <c r="X667" s="2" t="n">
        <v>18.64</v>
      </c>
      <c r="Y667" s="2" t="n">
        <v>2.66</v>
      </c>
      <c r="Z667" s="13" t="n">
        <f aca="false">Y667*SQRT(AA667)</f>
        <v>6.51564271580325</v>
      </c>
      <c r="AA667" s="11" t="n">
        <v>6</v>
      </c>
      <c r="AB667" s="2" t="n">
        <v>33.48</v>
      </c>
      <c r="AC667" s="2" t="n">
        <v>5.7</v>
      </c>
      <c r="AD667" s="13" t="n">
        <f aca="false">AC667*SQRT(AE667)</f>
        <v>13.9620915338641</v>
      </c>
      <c r="AE667" s="11" t="n">
        <v>6</v>
      </c>
      <c r="AF667" s="11" t="n">
        <f aca="false">LN(AB667/X667)</f>
        <v>0.585638436363829</v>
      </c>
      <c r="AG667" s="11" t="n">
        <f aca="false">((AD667)^2/((AB667)^2 * AE667)) + ((Z667)^2/((X667)^2 * AA667))</f>
        <v>0.0493497600266835</v>
      </c>
      <c r="AH667" s="11" t="n">
        <f aca="false">1/AG667</f>
        <v>20.263523053796</v>
      </c>
      <c r="AI667" s="11" t="n">
        <f aca="false">AH667/9</f>
        <v>2.25150256153289</v>
      </c>
      <c r="AJ667" s="11" t="n">
        <f aca="false">AI667*AF667</f>
        <v>1.31856643960528</v>
      </c>
      <c r="AK667" s="11" t="s">
        <v>543</v>
      </c>
      <c r="AL667" s="11" t="s">
        <v>544</v>
      </c>
      <c r="AM667" s="11" t="s">
        <v>406</v>
      </c>
      <c r="AN667" s="11" t="s">
        <v>198</v>
      </c>
      <c r="AO667" s="11" t="s">
        <v>59</v>
      </c>
      <c r="AP667" s="11" t="s">
        <v>108</v>
      </c>
      <c r="AQ667" s="11" t="s">
        <v>545</v>
      </c>
    </row>
    <row r="668" customFormat="false" ht="13.8" hidden="false" customHeight="false" outlineLevel="0" collapsed="false">
      <c r="A668" s="11" t="s">
        <v>540</v>
      </c>
      <c r="B668" s="1" t="n">
        <v>54</v>
      </c>
      <c r="C668" s="11" t="s">
        <v>541</v>
      </c>
      <c r="D668" s="11" t="n">
        <v>2014</v>
      </c>
      <c r="E668" s="11" t="s">
        <v>101</v>
      </c>
      <c r="F668" s="11" t="s">
        <v>46</v>
      </c>
      <c r="G668" s="1" t="n">
        <v>10</v>
      </c>
      <c r="H668" s="1" t="n">
        <v>761</v>
      </c>
      <c r="I668" s="11" t="n">
        <f aca="false">(G668+10) / (H668/1000)</f>
        <v>26.281208935611</v>
      </c>
      <c r="J668" s="11" t="n">
        <v>4.5</v>
      </c>
      <c r="K668" s="11" t="s">
        <v>102</v>
      </c>
      <c r="L668" s="11" t="s">
        <v>64</v>
      </c>
      <c r="M668" s="11" t="s">
        <v>548</v>
      </c>
      <c r="N668" s="11" t="s">
        <v>77</v>
      </c>
      <c r="O668" s="11" t="s">
        <v>77</v>
      </c>
      <c r="P668" s="11" t="s">
        <v>198</v>
      </c>
      <c r="Q668" s="11" t="s">
        <v>198</v>
      </c>
      <c r="R668" s="11" t="n">
        <v>3</v>
      </c>
      <c r="S668" s="11" t="str">
        <f aca="false">IF(R668&gt;=2,"&gt; 2","&lt; 2")</f>
        <v>&gt; 2</v>
      </c>
      <c r="T668" s="11" t="s">
        <v>210</v>
      </c>
      <c r="U668" s="29" t="n">
        <v>0.274</v>
      </c>
      <c r="V668" s="11" t="s">
        <v>106</v>
      </c>
      <c r="W668" s="11" t="n">
        <f aca="false">R668 *U668</f>
        <v>0.822</v>
      </c>
      <c r="X668" s="13" t="n">
        <v>31.2</v>
      </c>
      <c r="Y668" s="13" t="n">
        <v>3.65</v>
      </c>
      <c r="Z668" s="13" t="n">
        <f aca="false">Y668*SQRT(AA668)</f>
        <v>8.9406375611586</v>
      </c>
      <c r="AA668" s="11" t="n">
        <v>6</v>
      </c>
      <c r="AB668" s="2" t="n">
        <v>29.22</v>
      </c>
      <c r="AC668" s="2" t="n">
        <v>5.1</v>
      </c>
      <c r="AD668" s="13" t="n">
        <f aca="false">AC668*SQRT(AE668)</f>
        <v>12.4923976881942</v>
      </c>
      <c r="AE668" s="11" t="n">
        <v>6</v>
      </c>
      <c r="AF668" s="11" t="n">
        <f aca="false">LN(AB668/X668)</f>
        <v>-0.0655646884928832</v>
      </c>
      <c r="AG668" s="11" t="n">
        <f aca="false">((AD668)^2/((AB668)^2 * AE668)) + ((Z668)^2/((X668)^2 * AA668))</f>
        <v>0.0441495093076347</v>
      </c>
      <c r="AH668" s="11" t="n">
        <f aca="false">1/AG668</f>
        <v>22.6503083654221</v>
      </c>
      <c r="AI668" s="11" t="n">
        <f aca="false">AH668/9</f>
        <v>2.51670092949135</v>
      </c>
      <c r="AJ668" s="11" t="n">
        <f aca="false">AI668*AF668</f>
        <v>-0.16500671247185</v>
      </c>
      <c r="AK668" s="11" t="s">
        <v>543</v>
      </c>
      <c r="AL668" s="11" t="s">
        <v>544</v>
      </c>
      <c r="AM668" s="11" t="s">
        <v>406</v>
      </c>
      <c r="AN668" s="11" t="s">
        <v>198</v>
      </c>
      <c r="AO668" s="11" t="s">
        <v>59</v>
      </c>
      <c r="AP668" s="11" t="s">
        <v>108</v>
      </c>
      <c r="AQ668" s="11" t="s">
        <v>545</v>
      </c>
    </row>
    <row r="669" customFormat="false" ht="13.8" hidden="false" customHeight="false" outlineLevel="0" collapsed="false">
      <c r="A669" s="11" t="s">
        <v>540</v>
      </c>
      <c r="B669" s="1" t="n">
        <v>54</v>
      </c>
      <c r="C669" s="11" t="s">
        <v>541</v>
      </c>
      <c r="D669" s="11" t="n">
        <v>2014</v>
      </c>
      <c r="E669" s="11" t="s">
        <v>101</v>
      </c>
      <c r="F669" s="11" t="s">
        <v>136</v>
      </c>
      <c r="G669" s="1" t="n">
        <v>10</v>
      </c>
      <c r="H669" s="1" t="n">
        <v>761</v>
      </c>
      <c r="I669" s="11" t="n">
        <f aca="false">(G669+10) / (H669/1000)</f>
        <v>26.281208935611</v>
      </c>
      <c r="J669" s="11" t="n">
        <v>4.5</v>
      </c>
      <c r="K669" s="11" t="s">
        <v>102</v>
      </c>
      <c r="L669" s="11" t="s">
        <v>64</v>
      </c>
      <c r="M669" s="11" t="s">
        <v>548</v>
      </c>
      <c r="N669" s="11" t="s">
        <v>77</v>
      </c>
      <c r="O669" s="11" t="s">
        <v>50</v>
      </c>
      <c r="P669" s="11" t="s">
        <v>198</v>
      </c>
      <c r="Q669" s="11" t="s">
        <v>198</v>
      </c>
      <c r="R669" s="11" t="n">
        <v>3</v>
      </c>
      <c r="S669" s="11" t="str">
        <f aca="false">IF(R669&gt;=2,"&gt; 2","&lt; 2")</f>
        <v>&gt; 2</v>
      </c>
      <c r="T669" s="11" t="s">
        <v>210</v>
      </c>
      <c r="U669" s="29" t="n">
        <v>0.274</v>
      </c>
      <c r="V669" s="11" t="s">
        <v>106</v>
      </c>
      <c r="W669" s="11" t="n">
        <f aca="false">R669 *U669</f>
        <v>0.822</v>
      </c>
      <c r="X669" s="2" t="n">
        <v>37.89</v>
      </c>
      <c r="Y669" s="2" t="n">
        <v>4.03</v>
      </c>
      <c r="Z669" s="13" t="n">
        <f aca="false">Y669*SQRT(AA669)</f>
        <v>9.87144366341621</v>
      </c>
      <c r="AA669" s="11" t="n">
        <v>6</v>
      </c>
      <c r="AB669" s="2" t="n">
        <v>34.92</v>
      </c>
      <c r="AC669" s="2" t="n">
        <v>9.13</v>
      </c>
      <c r="AD669" s="13" t="n">
        <f aca="false">AC669*SQRT(AE669)</f>
        <v>22.3638413516104</v>
      </c>
      <c r="AE669" s="11" t="n">
        <v>6</v>
      </c>
      <c r="AF669" s="11" t="n">
        <f aca="false">LN(AB669/X669)</f>
        <v>-0.0816274940591079</v>
      </c>
      <c r="AG669" s="11" t="n">
        <f aca="false">((AD669)^2/((AB669)^2 * AE669)) + ((Z669)^2/((X669)^2 * AA669))</f>
        <v>0.0796711478817806</v>
      </c>
      <c r="AH669" s="11" t="n">
        <f aca="false">1/AG669</f>
        <v>12.5515952334946</v>
      </c>
      <c r="AI669" s="11" t="n">
        <f aca="false">AH669/9</f>
        <v>1.39462169261051</v>
      </c>
      <c r="AJ669" s="11" t="n">
        <f aca="false">AI669*AF669</f>
        <v>-0.113839473928267</v>
      </c>
      <c r="AK669" s="11" t="s">
        <v>543</v>
      </c>
      <c r="AL669" s="11" t="s">
        <v>544</v>
      </c>
      <c r="AM669" s="11" t="s">
        <v>406</v>
      </c>
      <c r="AN669" s="11" t="s">
        <v>198</v>
      </c>
      <c r="AO669" s="11" t="s">
        <v>59</v>
      </c>
      <c r="AP669" s="11" t="s">
        <v>108</v>
      </c>
      <c r="AQ669" s="11" t="s">
        <v>545</v>
      </c>
    </row>
    <row r="670" customFormat="false" ht="13.8" hidden="false" customHeight="false" outlineLevel="0" collapsed="false">
      <c r="A670" s="11" t="s">
        <v>540</v>
      </c>
      <c r="B670" s="1" t="n">
        <v>54</v>
      </c>
      <c r="C670" s="11" t="s">
        <v>541</v>
      </c>
      <c r="D670" s="11" t="n">
        <v>2014</v>
      </c>
      <c r="E670" s="11" t="s">
        <v>101</v>
      </c>
      <c r="F670" s="11" t="s">
        <v>546</v>
      </c>
      <c r="G670" s="1" t="n">
        <v>10</v>
      </c>
      <c r="H670" s="1" t="n">
        <v>761</v>
      </c>
      <c r="I670" s="11" t="n">
        <f aca="false">(G670+10) / (H670/1000)</f>
        <v>26.281208935611</v>
      </c>
      <c r="J670" s="11" t="n">
        <v>4.5</v>
      </c>
      <c r="K670" s="11" t="s">
        <v>102</v>
      </c>
      <c r="L670" s="11" t="s">
        <v>64</v>
      </c>
      <c r="M670" s="11" t="s">
        <v>548</v>
      </c>
      <c r="N670" s="11" t="s">
        <v>77</v>
      </c>
      <c r="O670" s="11" t="s">
        <v>77</v>
      </c>
      <c r="P670" s="11" t="s">
        <v>198</v>
      </c>
      <c r="Q670" s="11" t="s">
        <v>198</v>
      </c>
      <c r="R670" s="11" t="n">
        <v>3</v>
      </c>
      <c r="S670" s="11" t="str">
        <f aca="false">IF(R670&gt;=2,"&gt; 2","&lt; 2")</f>
        <v>&gt; 2</v>
      </c>
      <c r="T670" s="11" t="s">
        <v>210</v>
      </c>
      <c r="U670" s="29" t="n">
        <v>0.274</v>
      </c>
      <c r="V670" s="11" t="s">
        <v>106</v>
      </c>
      <c r="W670" s="11" t="n">
        <f aca="false">R670 *U670</f>
        <v>0.822</v>
      </c>
      <c r="X670" s="2" t="n">
        <v>24.8</v>
      </c>
      <c r="Y670" s="2" t="n">
        <v>2.44</v>
      </c>
      <c r="Z670" s="13" t="n">
        <f aca="false">Y670*SQRT(AA670)</f>
        <v>5.97675497239095</v>
      </c>
      <c r="AA670" s="11" t="n">
        <v>6</v>
      </c>
      <c r="AB670" s="2" t="n">
        <v>35.23</v>
      </c>
      <c r="AC670" s="2" t="n">
        <v>5.32</v>
      </c>
      <c r="AD670" s="13" t="n">
        <f aca="false">AC670*SQRT(AE670)</f>
        <v>13.0312854316065</v>
      </c>
      <c r="AE670" s="11" t="n">
        <v>6</v>
      </c>
      <c r="AF670" s="11" t="n">
        <f aca="false">LN(AB670/X670)</f>
        <v>0.35105433918221</v>
      </c>
      <c r="AG670" s="11" t="n">
        <f aca="false">((AD670)^2/((AB670)^2 * AE670)) + ((Z670)^2/((X670)^2 * AA670))</f>
        <v>0.0324833353750737</v>
      </c>
      <c r="AH670" s="11" t="n">
        <f aca="false">1/AG670</f>
        <v>30.7850160229345</v>
      </c>
      <c r="AI670" s="11" t="n">
        <f aca="false">AH670/9</f>
        <v>3.42055733588161</v>
      </c>
      <c r="AJ670" s="11" t="n">
        <f aca="false">AI670*AF670</f>
        <v>1.20080149518278</v>
      </c>
      <c r="AK670" s="11" t="s">
        <v>543</v>
      </c>
      <c r="AL670" s="11" t="s">
        <v>544</v>
      </c>
      <c r="AM670" s="11" t="s">
        <v>406</v>
      </c>
      <c r="AN670" s="11" t="s">
        <v>198</v>
      </c>
      <c r="AO670" s="11" t="s">
        <v>59</v>
      </c>
      <c r="AP670" s="11" t="s">
        <v>108</v>
      </c>
      <c r="AQ670" s="11" t="s">
        <v>545</v>
      </c>
    </row>
    <row r="671" customFormat="false" ht="13.8" hidden="false" customHeight="false" outlineLevel="0" collapsed="false">
      <c r="A671" s="11" t="s">
        <v>540</v>
      </c>
      <c r="B671" s="1" t="n">
        <v>54</v>
      </c>
      <c r="C671" s="11" t="s">
        <v>541</v>
      </c>
      <c r="D671" s="11" t="n">
        <v>2014</v>
      </c>
      <c r="E671" s="11" t="s">
        <v>101</v>
      </c>
      <c r="F671" s="11" t="s">
        <v>46</v>
      </c>
      <c r="G671" s="1" t="n">
        <v>10</v>
      </c>
      <c r="H671" s="1" t="n">
        <v>761</v>
      </c>
      <c r="I671" s="11" t="n">
        <f aca="false">(G671+10) / (H671/1000)</f>
        <v>26.281208935611</v>
      </c>
      <c r="J671" s="11" t="n">
        <v>4.5</v>
      </c>
      <c r="K671" s="11" t="s">
        <v>102</v>
      </c>
      <c r="L671" s="11" t="s">
        <v>384</v>
      </c>
      <c r="M671" s="11" t="s">
        <v>542</v>
      </c>
      <c r="N671" s="11" t="s">
        <v>77</v>
      </c>
      <c r="O671" s="11" t="s">
        <v>77</v>
      </c>
      <c r="P671" s="11" t="s">
        <v>198</v>
      </c>
      <c r="Q671" s="11" t="s">
        <v>198</v>
      </c>
      <c r="R671" s="11" t="n">
        <v>3</v>
      </c>
      <c r="S671" s="11" t="str">
        <f aca="false">IF(R671&gt;=2,"&gt; 2","&lt; 2")</f>
        <v>&gt; 2</v>
      </c>
      <c r="T671" s="11" t="s">
        <v>210</v>
      </c>
      <c r="U671" s="29" t="n">
        <v>0.274</v>
      </c>
      <c r="V671" s="11" t="s">
        <v>106</v>
      </c>
      <c r="W671" s="11" t="n">
        <f aca="false">R671 *U671</f>
        <v>0.822</v>
      </c>
      <c r="X671" s="13" t="n">
        <v>217.13</v>
      </c>
      <c r="Y671" s="13" t="n">
        <v>28.36</v>
      </c>
      <c r="Z671" s="13" t="n">
        <f aca="false">Y671*SQRT(AA671)</f>
        <v>69.4675291053309</v>
      </c>
      <c r="AA671" s="11" t="n">
        <v>6</v>
      </c>
      <c r="AB671" s="2" t="n">
        <v>177.84</v>
      </c>
      <c r="AC671" s="2" t="n">
        <v>50.63</v>
      </c>
      <c r="AD671" s="13" t="n">
        <f aca="false">AC671*SQRT(AE671)</f>
        <v>124.017665677112</v>
      </c>
      <c r="AE671" s="11" t="n">
        <v>6</v>
      </c>
      <c r="AF671" s="11" t="n">
        <f aca="false">LN(AB671/X671)</f>
        <v>-0.199611982849739</v>
      </c>
      <c r="AG671" s="11" t="n">
        <f aca="false">((AD671)^2/((AB671)^2 * AE671)) + ((Z671)^2/((X671)^2 * AA671))</f>
        <v>0.0981104895350011</v>
      </c>
      <c r="AH671" s="11" t="n">
        <f aca="false">1/AG671</f>
        <v>10.192590055758</v>
      </c>
      <c r="AI671" s="11" t="n">
        <f aca="false">AH671/9</f>
        <v>1.13251000619533</v>
      </c>
      <c r="AJ671" s="11" t="n">
        <f aca="false">AI671*AF671</f>
        <v>-0.22606256793382</v>
      </c>
      <c r="AK671" s="11" t="s">
        <v>543</v>
      </c>
      <c r="AL671" s="11" t="s">
        <v>544</v>
      </c>
      <c r="AM671" s="11" t="s">
        <v>408</v>
      </c>
      <c r="AN671" s="11" t="s">
        <v>198</v>
      </c>
      <c r="AO671" s="11" t="s">
        <v>59</v>
      </c>
      <c r="AP671" s="11" t="s">
        <v>108</v>
      </c>
      <c r="AQ671" s="11" t="s">
        <v>545</v>
      </c>
    </row>
    <row r="672" customFormat="false" ht="13.8" hidden="false" customHeight="false" outlineLevel="0" collapsed="false">
      <c r="A672" s="11" t="s">
        <v>540</v>
      </c>
      <c r="B672" s="1" t="n">
        <v>54</v>
      </c>
      <c r="C672" s="11" t="s">
        <v>541</v>
      </c>
      <c r="D672" s="11" t="n">
        <v>2014</v>
      </c>
      <c r="E672" s="11" t="s">
        <v>101</v>
      </c>
      <c r="F672" s="11" t="s">
        <v>136</v>
      </c>
      <c r="G672" s="1" t="n">
        <v>10</v>
      </c>
      <c r="H672" s="1" t="n">
        <v>761</v>
      </c>
      <c r="I672" s="11" t="n">
        <f aca="false">(G672+10) / (H672/1000)</f>
        <v>26.281208935611</v>
      </c>
      <c r="J672" s="11" t="n">
        <v>4.5</v>
      </c>
      <c r="K672" s="11" t="s">
        <v>102</v>
      </c>
      <c r="L672" s="11" t="s">
        <v>384</v>
      </c>
      <c r="M672" s="11" t="s">
        <v>542</v>
      </c>
      <c r="N672" s="11" t="s">
        <v>77</v>
      </c>
      <c r="O672" s="11" t="s">
        <v>50</v>
      </c>
      <c r="P672" s="11" t="s">
        <v>198</v>
      </c>
      <c r="Q672" s="11" t="s">
        <v>198</v>
      </c>
      <c r="R672" s="11" t="n">
        <v>3</v>
      </c>
      <c r="S672" s="11" t="str">
        <f aca="false">IF(R672&gt;=2,"&gt; 2","&lt; 2")</f>
        <v>&gt; 2</v>
      </c>
      <c r="T672" s="11" t="s">
        <v>210</v>
      </c>
      <c r="U672" s="29" t="n">
        <v>0.274</v>
      </c>
      <c r="V672" s="11" t="s">
        <v>106</v>
      </c>
      <c r="W672" s="11" t="n">
        <f aca="false">R672 *U672</f>
        <v>0.822</v>
      </c>
      <c r="X672" s="2" t="n">
        <v>187.15</v>
      </c>
      <c r="Y672" s="2" t="n">
        <v>38.08</v>
      </c>
      <c r="Z672" s="13" t="n">
        <f aca="false">Y672*SQRT(AA672)</f>
        <v>93.2765694051834</v>
      </c>
      <c r="AA672" s="11" t="n">
        <v>6</v>
      </c>
      <c r="AB672" s="2" t="n">
        <v>184.72</v>
      </c>
      <c r="AC672" s="2" t="n">
        <v>30.79</v>
      </c>
      <c r="AD672" s="13" t="n">
        <f aca="false">AC672*SQRT(AE672)</f>
        <v>75.419789180294</v>
      </c>
      <c r="AE672" s="11" t="n">
        <v>6</v>
      </c>
      <c r="AF672" s="11" t="n">
        <f aca="false">LN(AB672/X672)</f>
        <v>-0.0130692693041981</v>
      </c>
      <c r="AG672" s="11" t="n">
        <f aca="false">((AD672)^2/((AB672)^2 * AE672)) + ((Z672)^2/((X672)^2 * AA672))</f>
        <v>0.0691851159353655</v>
      </c>
      <c r="AH672" s="11" t="n">
        <f aca="false">1/AG672</f>
        <v>14.453975923582</v>
      </c>
      <c r="AI672" s="11" t="n">
        <f aca="false">AH672/9</f>
        <v>1.60599732484244</v>
      </c>
      <c r="AJ672" s="11" t="n">
        <f aca="false">AI672*AF672</f>
        <v>-0.0209892115401876</v>
      </c>
      <c r="AK672" s="11" t="s">
        <v>543</v>
      </c>
      <c r="AL672" s="11" t="s">
        <v>544</v>
      </c>
      <c r="AM672" s="11" t="s">
        <v>408</v>
      </c>
      <c r="AN672" s="11" t="s">
        <v>198</v>
      </c>
      <c r="AO672" s="11" t="s">
        <v>59</v>
      </c>
      <c r="AP672" s="11" t="s">
        <v>108</v>
      </c>
      <c r="AQ672" s="11" t="s">
        <v>545</v>
      </c>
    </row>
    <row r="673" customFormat="false" ht="13.8" hidden="false" customHeight="false" outlineLevel="0" collapsed="false">
      <c r="A673" s="11" t="s">
        <v>540</v>
      </c>
      <c r="B673" s="1" t="n">
        <v>54</v>
      </c>
      <c r="C673" s="11" t="s">
        <v>541</v>
      </c>
      <c r="D673" s="11" t="n">
        <v>2014</v>
      </c>
      <c r="E673" s="11" t="s">
        <v>101</v>
      </c>
      <c r="F673" s="11" t="s">
        <v>546</v>
      </c>
      <c r="G673" s="1" t="n">
        <v>10</v>
      </c>
      <c r="H673" s="1" t="n">
        <v>761</v>
      </c>
      <c r="I673" s="11" t="n">
        <f aca="false">(G673+10) / (H673/1000)</f>
        <v>26.281208935611</v>
      </c>
      <c r="J673" s="11" t="n">
        <v>4.5</v>
      </c>
      <c r="K673" s="11" t="s">
        <v>102</v>
      </c>
      <c r="L673" s="11" t="s">
        <v>384</v>
      </c>
      <c r="M673" s="11" t="s">
        <v>542</v>
      </c>
      <c r="N673" s="11" t="s">
        <v>77</v>
      </c>
      <c r="O673" s="11" t="s">
        <v>77</v>
      </c>
      <c r="P673" s="11" t="s">
        <v>198</v>
      </c>
      <c r="Q673" s="11" t="s">
        <v>198</v>
      </c>
      <c r="R673" s="11" t="n">
        <v>3</v>
      </c>
      <c r="S673" s="11" t="str">
        <f aca="false">IF(R673&gt;=2,"&gt; 2","&lt; 2")</f>
        <v>&gt; 2</v>
      </c>
      <c r="T673" s="11" t="s">
        <v>210</v>
      </c>
      <c r="U673" s="29" t="n">
        <v>0.274</v>
      </c>
      <c r="V673" s="11" t="s">
        <v>106</v>
      </c>
      <c r="W673" s="11" t="n">
        <f aca="false">R673 *U673</f>
        <v>0.822</v>
      </c>
      <c r="X673" s="2" t="n">
        <v>134.49</v>
      </c>
      <c r="Y673" s="2" t="n">
        <v>25.12</v>
      </c>
      <c r="Z673" s="13" t="n">
        <f aca="false">Y673*SQRT(AA673)</f>
        <v>61.5311823387134</v>
      </c>
      <c r="AA673" s="11" t="n">
        <v>6</v>
      </c>
      <c r="AB673" s="2" t="n">
        <v>100.46</v>
      </c>
      <c r="AC673" s="2" t="n">
        <v>12.16</v>
      </c>
      <c r="AD673" s="13" t="n">
        <f aca="false">AC673*SQRT(AE673)</f>
        <v>29.7857952722435</v>
      </c>
      <c r="AE673" s="11" t="n">
        <v>6</v>
      </c>
      <c r="AF673" s="11" t="n">
        <f aca="false">LN(AB673/X673)</f>
        <v>-0.291730208513559</v>
      </c>
      <c r="AG673" s="11" t="n">
        <f aca="false">((AD673)^2/((AB673)^2 * AE673)) + ((Z673)^2/((X673)^2 * AA673))</f>
        <v>0.0495381077598895</v>
      </c>
      <c r="AH673" s="11" t="n">
        <f aca="false">1/AG673</f>
        <v>20.1864795653275</v>
      </c>
      <c r="AI673" s="11" t="n">
        <f aca="false">AH673/9</f>
        <v>2.24294217392528</v>
      </c>
      <c r="AJ673" s="11" t="n">
        <f aca="false">AI673*AF673</f>
        <v>-0.654333988083077</v>
      </c>
      <c r="AK673" s="11" t="s">
        <v>543</v>
      </c>
      <c r="AL673" s="11" t="s">
        <v>544</v>
      </c>
      <c r="AM673" s="11" t="s">
        <v>408</v>
      </c>
      <c r="AN673" s="11" t="s">
        <v>198</v>
      </c>
      <c r="AO673" s="11" t="s">
        <v>59</v>
      </c>
      <c r="AP673" s="11" t="s">
        <v>108</v>
      </c>
      <c r="AQ673" s="11" t="s">
        <v>545</v>
      </c>
    </row>
    <row r="674" customFormat="false" ht="13.8" hidden="false" customHeight="false" outlineLevel="0" collapsed="false">
      <c r="A674" s="11" t="s">
        <v>540</v>
      </c>
      <c r="B674" s="1" t="n">
        <v>54</v>
      </c>
      <c r="C674" s="11" t="s">
        <v>541</v>
      </c>
      <c r="D674" s="11" t="n">
        <v>2014</v>
      </c>
      <c r="E674" s="11" t="s">
        <v>101</v>
      </c>
      <c r="F674" s="11" t="s">
        <v>46</v>
      </c>
      <c r="G674" s="1" t="n">
        <v>10</v>
      </c>
      <c r="H674" s="1" t="n">
        <v>761</v>
      </c>
      <c r="I674" s="11" t="n">
        <f aca="false">(G674+10) / (H674/1000)</f>
        <v>26.281208935611</v>
      </c>
      <c r="J674" s="11" t="n">
        <v>4.5</v>
      </c>
      <c r="K674" s="11" t="s">
        <v>102</v>
      </c>
      <c r="L674" s="11" t="s">
        <v>64</v>
      </c>
      <c r="M674" s="11" t="s">
        <v>547</v>
      </c>
      <c r="N674" s="11" t="s">
        <v>77</v>
      </c>
      <c r="O674" s="11" t="s">
        <v>77</v>
      </c>
      <c r="P674" s="11" t="s">
        <v>198</v>
      </c>
      <c r="Q674" s="11" t="s">
        <v>198</v>
      </c>
      <c r="R674" s="11" t="n">
        <v>3</v>
      </c>
      <c r="S674" s="11" t="str">
        <f aca="false">IF(R674&gt;=2,"&gt; 2","&lt; 2")</f>
        <v>&gt; 2</v>
      </c>
      <c r="T674" s="11" t="s">
        <v>210</v>
      </c>
      <c r="U674" s="29" t="n">
        <v>0.274</v>
      </c>
      <c r="V674" s="11" t="s">
        <v>106</v>
      </c>
      <c r="W674" s="11" t="n">
        <f aca="false">R674 *U674</f>
        <v>0.822</v>
      </c>
      <c r="X674" s="13" t="n">
        <v>137.73</v>
      </c>
      <c r="Y674" s="13" t="n">
        <v>51.04</v>
      </c>
      <c r="Z674" s="13" t="n">
        <f aca="false">Y674*SQRT(AA674)</f>
        <v>125.021956471653</v>
      </c>
      <c r="AA674" s="11" t="n">
        <v>6</v>
      </c>
      <c r="AB674" s="2" t="n">
        <v>128.82</v>
      </c>
      <c r="AC674" s="2" t="n">
        <v>28.36</v>
      </c>
      <c r="AD674" s="13" t="n">
        <f aca="false">AC674*SQRT(AE674)</f>
        <v>69.467529105331</v>
      </c>
      <c r="AE674" s="11" t="n">
        <v>6</v>
      </c>
      <c r="AF674" s="11" t="n">
        <f aca="false">LN(AB674/X674)</f>
        <v>-0.0668791658104957</v>
      </c>
      <c r="AG674" s="11" t="n">
        <f aca="false">((AD674)^2/((AB674)^2 * AE674)) + ((Z674)^2/((X674)^2 * AA674))</f>
        <v>0.185796595004905</v>
      </c>
      <c r="AH674" s="11" t="n">
        <f aca="false">1/AG674</f>
        <v>5.38222995945432</v>
      </c>
      <c r="AI674" s="11" t="n">
        <f aca="false">AH674/9</f>
        <v>0.59802555105048</v>
      </c>
      <c r="AJ674" s="11" t="n">
        <f aca="false">AI674*AF674</f>
        <v>-0.0399954499876181</v>
      </c>
      <c r="AK674" s="11" t="s">
        <v>543</v>
      </c>
      <c r="AL674" s="11" t="s">
        <v>544</v>
      </c>
      <c r="AM674" s="11" t="s">
        <v>408</v>
      </c>
      <c r="AN674" s="11" t="s">
        <v>198</v>
      </c>
      <c r="AO674" s="11" t="s">
        <v>59</v>
      </c>
      <c r="AP674" s="11" t="s">
        <v>108</v>
      </c>
      <c r="AQ674" s="11" t="s">
        <v>545</v>
      </c>
    </row>
    <row r="675" customFormat="false" ht="13.8" hidden="false" customHeight="false" outlineLevel="0" collapsed="false">
      <c r="A675" s="11" t="s">
        <v>540</v>
      </c>
      <c r="B675" s="1" t="n">
        <v>54</v>
      </c>
      <c r="C675" s="11" t="s">
        <v>541</v>
      </c>
      <c r="D675" s="11" t="n">
        <v>2014</v>
      </c>
      <c r="E675" s="11" t="s">
        <v>101</v>
      </c>
      <c r="F675" s="11" t="s">
        <v>136</v>
      </c>
      <c r="G675" s="1" t="n">
        <v>10</v>
      </c>
      <c r="H675" s="1" t="n">
        <v>761</v>
      </c>
      <c r="I675" s="11" t="n">
        <f aca="false">(G675+10) / (H675/1000)</f>
        <v>26.281208935611</v>
      </c>
      <c r="J675" s="11" t="n">
        <v>4.5</v>
      </c>
      <c r="K675" s="11" t="s">
        <v>102</v>
      </c>
      <c r="L675" s="11" t="s">
        <v>64</v>
      </c>
      <c r="M675" s="11" t="s">
        <v>547</v>
      </c>
      <c r="N675" s="11" t="s">
        <v>77</v>
      </c>
      <c r="O675" s="11" t="s">
        <v>50</v>
      </c>
      <c r="P675" s="11" t="s">
        <v>198</v>
      </c>
      <c r="Q675" s="11" t="s">
        <v>198</v>
      </c>
      <c r="R675" s="11" t="n">
        <v>3</v>
      </c>
      <c r="S675" s="11" t="str">
        <f aca="false">IF(R675&gt;=2,"&gt; 2","&lt; 2")</f>
        <v>&gt; 2</v>
      </c>
      <c r="T675" s="11" t="s">
        <v>210</v>
      </c>
      <c r="U675" s="29" t="n">
        <v>0.274</v>
      </c>
      <c r="V675" s="11" t="s">
        <v>106</v>
      </c>
      <c r="W675" s="11" t="n">
        <f aca="false">R675 *U675</f>
        <v>0.822</v>
      </c>
      <c r="X675" s="2" t="n">
        <v>200.93</v>
      </c>
      <c r="Y675" s="2" t="n">
        <v>17.82</v>
      </c>
      <c r="Z675" s="13" t="n">
        <f aca="false">Y675*SQRT(AA675)</f>
        <v>43.6499072163962</v>
      </c>
      <c r="AA675" s="11" t="n">
        <v>6</v>
      </c>
      <c r="AB675" s="2" t="n">
        <v>184.72</v>
      </c>
      <c r="AC675" s="2" t="n">
        <v>22.69</v>
      </c>
      <c r="AD675" s="13" t="n">
        <f aca="false">AC675*SQRT(AE675)</f>
        <v>55.5789222637503</v>
      </c>
      <c r="AE675" s="11" t="n">
        <v>6</v>
      </c>
      <c r="AF675" s="11" t="n">
        <f aca="false">LN(AB675/X675)</f>
        <v>-0.0841154236502218</v>
      </c>
      <c r="AG675" s="11" t="n">
        <f aca="false">((AD675)^2/((AB675)^2 * AE675)) + ((Z675)^2/((X675)^2 * AA675))</f>
        <v>0.0229538200959283</v>
      </c>
      <c r="AH675" s="11" t="n">
        <f aca="false">1/AG675</f>
        <v>43.5657331032836</v>
      </c>
      <c r="AI675" s="11" t="n">
        <f aca="false">AH675/9</f>
        <v>4.84063701147596</v>
      </c>
      <c r="AJ675" s="11" t="n">
        <f aca="false">AI675*AF675</f>
        <v>-0.407172232957244</v>
      </c>
      <c r="AK675" s="11" t="s">
        <v>543</v>
      </c>
      <c r="AL675" s="11" t="s">
        <v>544</v>
      </c>
      <c r="AM675" s="11" t="s">
        <v>408</v>
      </c>
      <c r="AN675" s="11" t="s">
        <v>198</v>
      </c>
      <c r="AO675" s="11" t="s">
        <v>59</v>
      </c>
      <c r="AP675" s="11" t="s">
        <v>108</v>
      </c>
      <c r="AQ675" s="11" t="s">
        <v>545</v>
      </c>
    </row>
    <row r="676" customFormat="false" ht="13.8" hidden="false" customHeight="false" outlineLevel="0" collapsed="false">
      <c r="A676" s="11" t="s">
        <v>540</v>
      </c>
      <c r="B676" s="1" t="n">
        <v>54</v>
      </c>
      <c r="C676" s="11" t="s">
        <v>541</v>
      </c>
      <c r="D676" s="11" t="n">
        <v>2014</v>
      </c>
      <c r="E676" s="11" t="s">
        <v>101</v>
      </c>
      <c r="F676" s="11" t="s">
        <v>546</v>
      </c>
      <c r="G676" s="1" t="n">
        <v>10</v>
      </c>
      <c r="H676" s="1" t="n">
        <v>761</v>
      </c>
      <c r="I676" s="11" t="n">
        <f aca="false">(G676+10) / (H676/1000)</f>
        <v>26.281208935611</v>
      </c>
      <c r="J676" s="11" t="n">
        <v>4.5</v>
      </c>
      <c r="K676" s="11" t="s">
        <v>102</v>
      </c>
      <c r="L676" s="11" t="s">
        <v>64</v>
      </c>
      <c r="M676" s="11" t="s">
        <v>547</v>
      </c>
      <c r="N676" s="11" t="s">
        <v>77</v>
      </c>
      <c r="O676" s="11" t="s">
        <v>77</v>
      </c>
      <c r="P676" s="11" t="s">
        <v>198</v>
      </c>
      <c r="Q676" s="11" t="s">
        <v>198</v>
      </c>
      <c r="R676" s="11" t="n">
        <v>3</v>
      </c>
      <c r="S676" s="11" t="str">
        <f aca="false">IF(R676&gt;=2,"&gt; 2","&lt; 2")</f>
        <v>&gt; 2</v>
      </c>
      <c r="T676" s="11" t="s">
        <v>210</v>
      </c>
      <c r="U676" s="29" t="n">
        <v>0.274</v>
      </c>
      <c r="V676" s="11" t="s">
        <v>106</v>
      </c>
      <c r="W676" s="11" t="n">
        <f aca="false">R676 *U676</f>
        <v>0.822</v>
      </c>
      <c r="X676" s="2" t="n">
        <v>111.81</v>
      </c>
      <c r="Y676" s="2" t="n">
        <v>19.44</v>
      </c>
      <c r="Z676" s="13" t="n">
        <f aca="false">Y676*SQRT(AA676)</f>
        <v>47.618080599705</v>
      </c>
      <c r="AA676" s="11" t="n">
        <v>6</v>
      </c>
      <c r="AB676" s="2" t="n">
        <v>199.31</v>
      </c>
      <c r="AC676" s="2" t="n">
        <v>32.4</v>
      </c>
      <c r="AD676" s="13" t="n">
        <f aca="false">AC676*SQRT(AE676)</f>
        <v>79.363467666175</v>
      </c>
      <c r="AE676" s="11" t="n">
        <v>6</v>
      </c>
      <c r="AF676" s="11" t="n">
        <f aca="false">LN(AB676/X676)</f>
        <v>0.57806039941537</v>
      </c>
      <c r="AG676" s="11" t="n">
        <f aca="false">((AD676)^2/((AB676)^2 * AE676)) + ((Z676)^2/((X676)^2 * AA676))</f>
        <v>0.0566555432936404</v>
      </c>
      <c r="AH676" s="11" t="n">
        <f aca="false">1/AG676</f>
        <v>17.6505235298353</v>
      </c>
      <c r="AI676" s="11" t="n">
        <f aca="false">AH676/9</f>
        <v>1.96116928109281</v>
      </c>
      <c r="AJ676" s="11" t="n">
        <f aca="false">AI676*AF676</f>
        <v>1.13367429794966</v>
      </c>
      <c r="AK676" s="11" t="s">
        <v>543</v>
      </c>
      <c r="AL676" s="11" t="s">
        <v>544</v>
      </c>
      <c r="AM676" s="11" t="s">
        <v>408</v>
      </c>
      <c r="AN676" s="11" t="s">
        <v>198</v>
      </c>
      <c r="AO676" s="11" t="s">
        <v>59</v>
      </c>
      <c r="AP676" s="11" t="s">
        <v>108</v>
      </c>
      <c r="AQ676" s="11" t="s">
        <v>545</v>
      </c>
    </row>
    <row r="677" customFormat="false" ht="13.8" hidden="false" customHeight="false" outlineLevel="0" collapsed="false">
      <c r="A677" s="11" t="s">
        <v>540</v>
      </c>
      <c r="B677" s="1" t="n">
        <v>54</v>
      </c>
      <c r="C677" s="11" t="s">
        <v>541</v>
      </c>
      <c r="D677" s="11" t="n">
        <v>2014</v>
      </c>
      <c r="E677" s="11" t="s">
        <v>101</v>
      </c>
      <c r="F677" s="11" t="s">
        <v>46</v>
      </c>
      <c r="G677" s="1" t="n">
        <v>10</v>
      </c>
      <c r="H677" s="1" t="n">
        <v>761</v>
      </c>
      <c r="I677" s="11" t="n">
        <f aca="false">(G677+10) / (H677/1000)</f>
        <v>26.281208935611</v>
      </c>
      <c r="J677" s="11" t="n">
        <v>4.5</v>
      </c>
      <c r="K677" s="11" t="s">
        <v>102</v>
      </c>
      <c r="L677" s="11" t="s">
        <v>64</v>
      </c>
      <c r="M677" s="11" t="s">
        <v>548</v>
      </c>
      <c r="N677" s="11" t="s">
        <v>77</v>
      </c>
      <c r="O677" s="11" t="s">
        <v>77</v>
      </c>
      <c r="P677" s="11" t="s">
        <v>198</v>
      </c>
      <c r="Q677" s="11" t="s">
        <v>198</v>
      </c>
      <c r="R677" s="11" t="n">
        <v>3</v>
      </c>
      <c r="S677" s="11" t="str">
        <f aca="false">IF(R677&gt;=2,"&gt; 2","&lt; 2")</f>
        <v>&gt; 2</v>
      </c>
      <c r="T677" s="11" t="s">
        <v>210</v>
      </c>
      <c r="U677" s="29" t="n">
        <v>0.274</v>
      </c>
      <c r="V677" s="11" t="s">
        <v>106</v>
      </c>
      <c r="W677" s="11" t="n">
        <f aca="false">R677 *U677</f>
        <v>0.822</v>
      </c>
      <c r="X677" s="13" t="n">
        <v>159.2</v>
      </c>
      <c r="Y677" s="13" t="n">
        <v>20.66</v>
      </c>
      <c r="Z677" s="13" t="n">
        <f aca="false">Y677*SQRT(AA677)</f>
        <v>50.6064580859005</v>
      </c>
      <c r="AA677" s="11" t="n">
        <v>6</v>
      </c>
      <c r="AB677" s="2" t="n">
        <v>147.45</v>
      </c>
      <c r="AC677" s="2" t="n">
        <v>18.64</v>
      </c>
      <c r="AD677" s="13" t="n">
        <f aca="false">AC677*SQRT(AE677)</f>
        <v>45.6584888054785</v>
      </c>
      <c r="AE677" s="11" t="n">
        <v>6</v>
      </c>
      <c r="AF677" s="11" t="n">
        <f aca="false">LN(AB677/X677)</f>
        <v>-0.0766721381489974</v>
      </c>
      <c r="AG677" s="11" t="n">
        <f aca="false">((AD677)^2/((AB677)^2 * AE677)) + ((Z677)^2/((X677)^2 * AA677))</f>
        <v>0.0328221950051907</v>
      </c>
      <c r="AH677" s="11" t="n">
        <f aca="false">1/AG677</f>
        <v>30.4671884327619</v>
      </c>
      <c r="AI677" s="11" t="n">
        <f aca="false">AH677/9</f>
        <v>3.38524315919576</v>
      </c>
      <c r="AJ677" s="11" t="n">
        <f aca="false">AI677*AF677</f>
        <v>-0.259553831169806</v>
      </c>
      <c r="AK677" s="11" t="s">
        <v>543</v>
      </c>
      <c r="AL677" s="11" t="s">
        <v>544</v>
      </c>
      <c r="AM677" s="11" t="s">
        <v>408</v>
      </c>
      <c r="AN677" s="11" t="s">
        <v>198</v>
      </c>
      <c r="AO677" s="11" t="s">
        <v>59</v>
      </c>
      <c r="AP677" s="11" t="s">
        <v>108</v>
      </c>
      <c r="AQ677" s="11" t="s">
        <v>545</v>
      </c>
    </row>
    <row r="678" customFormat="false" ht="13.8" hidden="false" customHeight="false" outlineLevel="0" collapsed="false">
      <c r="A678" s="11" t="s">
        <v>540</v>
      </c>
      <c r="B678" s="1" t="n">
        <v>54</v>
      </c>
      <c r="C678" s="11" t="s">
        <v>541</v>
      </c>
      <c r="D678" s="11" t="n">
        <v>2014</v>
      </c>
      <c r="E678" s="11" t="s">
        <v>101</v>
      </c>
      <c r="F678" s="11" t="s">
        <v>136</v>
      </c>
      <c r="G678" s="1" t="n">
        <v>10</v>
      </c>
      <c r="H678" s="1" t="n">
        <v>761</v>
      </c>
      <c r="I678" s="11" t="n">
        <f aca="false">(G678+10) / (H678/1000)</f>
        <v>26.281208935611</v>
      </c>
      <c r="J678" s="11" t="n">
        <v>4.5</v>
      </c>
      <c r="K678" s="11" t="s">
        <v>102</v>
      </c>
      <c r="L678" s="11" t="s">
        <v>64</v>
      </c>
      <c r="M678" s="11" t="s">
        <v>548</v>
      </c>
      <c r="N678" s="11" t="s">
        <v>77</v>
      </c>
      <c r="O678" s="11" t="s">
        <v>50</v>
      </c>
      <c r="P678" s="11" t="s">
        <v>198</v>
      </c>
      <c r="Q678" s="11" t="s">
        <v>198</v>
      </c>
      <c r="R678" s="11" t="n">
        <v>3</v>
      </c>
      <c r="S678" s="11" t="str">
        <f aca="false">IF(R678&gt;=2,"&gt; 2","&lt; 2")</f>
        <v>&gt; 2</v>
      </c>
      <c r="T678" s="11" t="s">
        <v>210</v>
      </c>
      <c r="U678" s="29" t="n">
        <v>0.274</v>
      </c>
      <c r="V678" s="11" t="s">
        <v>106</v>
      </c>
      <c r="W678" s="11" t="n">
        <f aca="false">R678 *U678</f>
        <v>0.822</v>
      </c>
      <c r="X678" s="2" t="n">
        <v>189.18</v>
      </c>
      <c r="Y678" s="2" t="n">
        <v>40.1</v>
      </c>
      <c r="Z678" s="13" t="n">
        <f aca="false">Y678*SQRT(AA678)</f>
        <v>98.2245386856054</v>
      </c>
      <c r="AA678" s="11" t="n">
        <v>6</v>
      </c>
      <c r="AB678" s="2" t="n">
        <v>217.53</v>
      </c>
      <c r="AC678" s="2" t="n">
        <v>38.89</v>
      </c>
      <c r="AD678" s="13" t="n">
        <f aca="false">AC678*SQRT(AE678)</f>
        <v>95.2606560968378</v>
      </c>
      <c r="AE678" s="11" t="n">
        <v>6</v>
      </c>
      <c r="AF678" s="11" t="n">
        <f aca="false">LN(AB678/X678)</f>
        <v>0.139637829266586</v>
      </c>
      <c r="AG678" s="11" t="n">
        <f aca="false">((AD678)^2/((AB678)^2 * AE678)) + ((Z678)^2/((X678)^2 * AA678))</f>
        <v>0.076892461323732</v>
      </c>
      <c r="AH678" s="11" t="n">
        <f aca="false">1/AG678</f>
        <v>13.0051760963901</v>
      </c>
      <c r="AI678" s="11" t="n">
        <f aca="false">AH678/9</f>
        <v>1.44501956626557</v>
      </c>
      <c r="AJ678" s="11" t="n">
        <f aca="false">AI678*AF678</f>
        <v>0.201779395481068</v>
      </c>
      <c r="AK678" s="11" t="s">
        <v>543</v>
      </c>
      <c r="AL678" s="11" t="s">
        <v>544</v>
      </c>
      <c r="AM678" s="11" t="s">
        <v>408</v>
      </c>
      <c r="AN678" s="11" t="s">
        <v>198</v>
      </c>
      <c r="AO678" s="11" t="s">
        <v>59</v>
      </c>
      <c r="AP678" s="11" t="s">
        <v>108</v>
      </c>
      <c r="AQ678" s="11" t="s">
        <v>545</v>
      </c>
    </row>
    <row r="679" customFormat="false" ht="13.8" hidden="false" customHeight="false" outlineLevel="0" collapsed="false">
      <c r="A679" s="11" t="s">
        <v>540</v>
      </c>
      <c r="B679" s="1" t="n">
        <v>54</v>
      </c>
      <c r="C679" s="11" t="s">
        <v>541</v>
      </c>
      <c r="D679" s="11" t="n">
        <v>2014</v>
      </c>
      <c r="E679" s="11" t="s">
        <v>101</v>
      </c>
      <c r="F679" s="11" t="s">
        <v>546</v>
      </c>
      <c r="G679" s="1" t="n">
        <v>10</v>
      </c>
      <c r="H679" s="1" t="n">
        <v>761</v>
      </c>
      <c r="I679" s="11" t="n">
        <f aca="false">(G679+10) / (H679/1000)</f>
        <v>26.281208935611</v>
      </c>
      <c r="J679" s="11" t="n">
        <v>4.5</v>
      </c>
      <c r="K679" s="11" t="s">
        <v>102</v>
      </c>
      <c r="L679" s="11" t="s">
        <v>64</v>
      </c>
      <c r="M679" s="11" t="s">
        <v>548</v>
      </c>
      <c r="N679" s="11" t="s">
        <v>77</v>
      </c>
      <c r="O679" s="11" t="s">
        <v>77</v>
      </c>
      <c r="P679" s="11" t="s">
        <v>198</v>
      </c>
      <c r="Q679" s="11" t="s">
        <v>198</v>
      </c>
      <c r="R679" s="11" t="n">
        <v>3</v>
      </c>
      <c r="S679" s="11" t="str">
        <f aca="false">IF(R679&gt;=2,"&gt; 2","&lt; 2")</f>
        <v>&gt; 2</v>
      </c>
      <c r="T679" s="11" t="s">
        <v>210</v>
      </c>
      <c r="U679" s="29" t="n">
        <v>0.274</v>
      </c>
      <c r="V679" s="11" t="s">
        <v>106</v>
      </c>
      <c r="W679" s="11" t="n">
        <f aca="false">R679 *U679</f>
        <v>0.822</v>
      </c>
      <c r="X679" s="2" t="n">
        <v>85.88</v>
      </c>
      <c r="Y679" s="2" t="n">
        <v>10.94</v>
      </c>
      <c r="Z679" s="13" t="n">
        <f aca="false">Y679*SQRT(AA679)</f>
        <v>26.797417786048</v>
      </c>
      <c r="AA679" s="11" t="n">
        <v>6</v>
      </c>
      <c r="AB679" s="2" t="n">
        <v>159.61</v>
      </c>
      <c r="AC679" s="2" t="n">
        <v>12.96</v>
      </c>
      <c r="AD679" s="13" t="n">
        <f aca="false">AC679*SQRT(AE679)</f>
        <v>31.7453870664699</v>
      </c>
      <c r="AE679" s="11" t="n">
        <v>6</v>
      </c>
      <c r="AF679" s="11" t="n">
        <f aca="false">LN(AB679/X679)</f>
        <v>0.619782366683887</v>
      </c>
      <c r="AG679" s="11" t="n">
        <f aca="false">((AD679)^2/((AB679)^2 * AE679)) + ((Z679)^2/((X679)^2 * AA679))</f>
        <v>0.0228205631417612</v>
      </c>
      <c r="AH679" s="11" t="n">
        <f aca="false">1/AG679</f>
        <v>43.8201280918445</v>
      </c>
      <c r="AI679" s="11" t="n">
        <f aca="false">AH679/9</f>
        <v>4.86890312131605</v>
      </c>
      <c r="AJ679" s="11" t="n">
        <f aca="false">AI679*AF679</f>
        <v>3.01766029968383</v>
      </c>
      <c r="AK679" s="11" t="s">
        <v>543</v>
      </c>
      <c r="AL679" s="11" t="s">
        <v>544</v>
      </c>
      <c r="AM679" s="11" t="s">
        <v>408</v>
      </c>
      <c r="AN679" s="11" t="s">
        <v>198</v>
      </c>
      <c r="AO679" s="11" t="s">
        <v>59</v>
      </c>
      <c r="AP679" s="11" t="s">
        <v>108</v>
      </c>
      <c r="AQ679" s="11" t="s">
        <v>545</v>
      </c>
    </row>
    <row r="680" customFormat="false" ht="13.8" hidden="false" customHeight="false" outlineLevel="0" collapsed="false">
      <c r="A680" s="11" t="s">
        <v>540</v>
      </c>
      <c r="B680" s="1" t="n">
        <v>54</v>
      </c>
      <c r="C680" s="11" t="s">
        <v>541</v>
      </c>
      <c r="D680" s="11" t="n">
        <v>2014</v>
      </c>
      <c r="E680" s="11" t="s">
        <v>101</v>
      </c>
      <c r="F680" s="11" t="s">
        <v>46</v>
      </c>
      <c r="G680" s="1" t="n">
        <v>10</v>
      </c>
      <c r="H680" s="1" t="n">
        <v>761</v>
      </c>
      <c r="I680" s="11" t="n">
        <f aca="false">(G680+10) / (H680/1000)</f>
        <v>26.281208935611</v>
      </c>
      <c r="J680" s="11" t="n">
        <v>4.5</v>
      </c>
      <c r="K680" s="11" t="s">
        <v>102</v>
      </c>
      <c r="L680" s="11" t="s">
        <v>384</v>
      </c>
      <c r="M680" s="11" t="s">
        <v>542</v>
      </c>
      <c r="N680" s="11" t="s">
        <v>77</v>
      </c>
      <c r="O680" s="11" t="s">
        <v>77</v>
      </c>
      <c r="P680" s="11" t="s">
        <v>198</v>
      </c>
      <c r="Q680" s="11" t="s">
        <v>198</v>
      </c>
      <c r="R680" s="11" t="n">
        <v>3</v>
      </c>
      <c r="S680" s="11" t="str">
        <f aca="false">IF(R680&gt;=2,"&gt; 2","&lt; 2")</f>
        <v>&gt; 2</v>
      </c>
      <c r="T680" s="11" t="s">
        <v>210</v>
      </c>
      <c r="U680" s="29" t="n">
        <v>0.274</v>
      </c>
      <c r="V680" s="11" t="s">
        <v>106</v>
      </c>
      <c r="W680" s="11" t="n">
        <f aca="false">R680 *U680</f>
        <v>0.822</v>
      </c>
      <c r="X680" s="13" t="n">
        <v>304.45</v>
      </c>
      <c r="Y680" s="13" t="n">
        <v>43.15</v>
      </c>
      <c r="Z680" s="13" t="n">
        <f aca="false">Y680*SQRT(AA680)</f>
        <v>105.695482401094</v>
      </c>
      <c r="AA680" s="11" t="n">
        <v>6</v>
      </c>
      <c r="AB680" s="2" t="n">
        <v>178.2</v>
      </c>
      <c r="AC680" s="2" t="n">
        <v>35.16</v>
      </c>
      <c r="AD680" s="13" t="n">
        <f aca="false">AC680*SQRT(AE680)</f>
        <v>86.1240593562566</v>
      </c>
      <c r="AE680" s="11" t="n">
        <v>6</v>
      </c>
      <c r="AF680" s="11" t="n">
        <f aca="false">LN(AB680/X680)</f>
        <v>-0.535600355017874</v>
      </c>
      <c r="AG680" s="11" t="n">
        <f aca="false">((AD680)^2/((AB680)^2 * AE680)) + ((Z680)^2/((X680)^2 * AA680))</f>
        <v>0.0590174880323955</v>
      </c>
      <c r="AH680" s="11" t="n">
        <f aca="false">1/AG680</f>
        <v>16.944130178009</v>
      </c>
      <c r="AI680" s="11" t="n">
        <f aca="false">AH680/9</f>
        <v>1.88268113088989</v>
      </c>
      <c r="AJ680" s="11" t="n">
        <f aca="false">AI680*AF680</f>
        <v>-1.00836468209008</v>
      </c>
      <c r="AK680" s="11" t="s">
        <v>543</v>
      </c>
      <c r="AL680" s="11" t="s">
        <v>544</v>
      </c>
      <c r="AM680" s="11" t="s">
        <v>407</v>
      </c>
      <c r="AN680" s="11" t="s">
        <v>198</v>
      </c>
      <c r="AO680" s="11" t="s">
        <v>59</v>
      </c>
      <c r="AP680" s="11" t="s">
        <v>108</v>
      </c>
      <c r="AQ680" s="11" t="s">
        <v>545</v>
      </c>
    </row>
    <row r="681" customFormat="false" ht="13.8" hidden="false" customHeight="false" outlineLevel="0" collapsed="false">
      <c r="A681" s="11" t="s">
        <v>540</v>
      </c>
      <c r="B681" s="1" t="n">
        <v>54</v>
      </c>
      <c r="C681" s="11" t="s">
        <v>541</v>
      </c>
      <c r="D681" s="11" t="n">
        <v>2014</v>
      </c>
      <c r="E681" s="11" t="s">
        <v>101</v>
      </c>
      <c r="F681" s="11" t="s">
        <v>136</v>
      </c>
      <c r="G681" s="1" t="n">
        <v>10</v>
      </c>
      <c r="H681" s="1" t="n">
        <v>761</v>
      </c>
      <c r="I681" s="11" t="n">
        <f aca="false">(G681+10) / (H681/1000)</f>
        <v>26.281208935611</v>
      </c>
      <c r="J681" s="11" t="n">
        <v>4.5</v>
      </c>
      <c r="K681" s="11" t="s">
        <v>102</v>
      </c>
      <c r="L681" s="11" t="s">
        <v>384</v>
      </c>
      <c r="M681" s="11" t="s">
        <v>542</v>
      </c>
      <c r="N681" s="11" t="s">
        <v>77</v>
      </c>
      <c r="O681" s="11" t="s">
        <v>50</v>
      </c>
      <c r="P681" s="11" t="s">
        <v>198</v>
      </c>
      <c r="Q681" s="11" t="s">
        <v>198</v>
      </c>
      <c r="R681" s="11" t="n">
        <v>3</v>
      </c>
      <c r="S681" s="11" t="str">
        <f aca="false">IF(R681&gt;=2,"&gt; 2","&lt; 2")</f>
        <v>&gt; 2</v>
      </c>
      <c r="T681" s="11" t="s">
        <v>210</v>
      </c>
      <c r="U681" s="29" t="n">
        <v>0.274</v>
      </c>
      <c r="V681" s="11" t="s">
        <v>106</v>
      </c>
      <c r="W681" s="11" t="n">
        <f aca="false">R681 *U681</f>
        <v>0.822</v>
      </c>
      <c r="X681" s="2" t="n">
        <v>322.03</v>
      </c>
      <c r="Y681" s="2" t="n">
        <v>20.78</v>
      </c>
      <c r="Z681" s="13" t="n">
        <f aca="false">Y681*SQRT(AA681)</f>
        <v>50.9003968550345</v>
      </c>
      <c r="AA681" s="11" t="n">
        <v>6</v>
      </c>
      <c r="AB681" s="2" t="n">
        <v>338.01</v>
      </c>
      <c r="AC681" s="2" t="n">
        <v>62.33</v>
      </c>
      <c r="AD681" s="13" t="n">
        <f aca="false">AC681*SQRT(AE681)</f>
        <v>152.676695667675</v>
      </c>
      <c r="AE681" s="11" t="n">
        <v>6</v>
      </c>
      <c r="AF681" s="11" t="n">
        <f aca="false">LN(AB681/X681)</f>
        <v>0.0484307719377534</v>
      </c>
      <c r="AG681" s="11" t="n">
        <f aca="false">((AD681)^2/((AB681)^2 * AE681)) + ((Z681)^2/((X681)^2 * AA681))</f>
        <v>0.0381682851764447</v>
      </c>
      <c r="AH681" s="11" t="n">
        <f aca="false">1/AG681</f>
        <v>26.1997623256374</v>
      </c>
      <c r="AI681" s="11" t="n">
        <f aca="false">AH681/9</f>
        <v>2.9110847028486</v>
      </c>
      <c r="AJ681" s="11" t="n">
        <f aca="false">AI681*AF681</f>
        <v>0.140986079335143</v>
      </c>
      <c r="AK681" s="11" t="s">
        <v>543</v>
      </c>
      <c r="AL681" s="11" t="s">
        <v>544</v>
      </c>
      <c r="AM681" s="11" t="s">
        <v>407</v>
      </c>
      <c r="AN681" s="11" t="s">
        <v>198</v>
      </c>
      <c r="AO681" s="11" t="s">
        <v>59</v>
      </c>
      <c r="AP681" s="11" t="s">
        <v>108</v>
      </c>
      <c r="AQ681" s="11" t="s">
        <v>545</v>
      </c>
    </row>
    <row r="682" customFormat="false" ht="13.8" hidden="false" customHeight="false" outlineLevel="0" collapsed="false">
      <c r="A682" s="11" t="s">
        <v>540</v>
      </c>
      <c r="B682" s="1" t="n">
        <v>54</v>
      </c>
      <c r="C682" s="11" t="s">
        <v>541</v>
      </c>
      <c r="D682" s="11" t="n">
        <v>2014</v>
      </c>
      <c r="E682" s="11" t="s">
        <v>101</v>
      </c>
      <c r="F682" s="11" t="s">
        <v>546</v>
      </c>
      <c r="G682" s="1" t="n">
        <v>10</v>
      </c>
      <c r="H682" s="1" t="n">
        <v>761</v>
      </c>
      <c r="I682" s="11" t="n">
        <f aca="false">(G682+10) / (H682/1000)</f>
        <v>26.281208935611</v>
      </c>
      <c r="J682" s="11" t="n">
        <v>4.5</v>
      </c>
      <c r="K682" s="11" t="s">
        <v>102</v>
      </c>
      <c r="L682" s="11" t="s">
        <v>384</v>
      </c>
      <c r="M682" s="11" t="s">
        <v>542</v>
      </c>
      <c r="N682" s="11" t="s">
        <v>77</v>
      </c>
      <c r="O682" s="11" t="s">
        <v>77</v>
      </c>
      <c r="P682" s="11" t="s">
        <v>198</v>
      </c>
      <c r="Q682" s="11" t="s">
        <v>198</v>
      </c>
      <c r="R682" s="11" t="n">
        <v>3</v>
      </c>
      <c r="S682" s="11" t="str">
        <f aca="false">IF(R682&gt;=2,"&gt; 2","&lt; 2")</f>
        <v>&gt; 2</v>
      </c>
      <c r="T682" s="11" t="s">
        <v>210</v>
      </c>
      <c r="U682" s="29" t="n">
        <v>0.274</v>
      </c>
      <c r="V682" s="11" t="s">
        <v>106</v>
      </c>
      <c r="W682" s="11" t="n">
        <f aca="false">R682 *U682</f>
        <v>0.822</v>
      </c>
      <c r="X682" s="2" t="n">
        <v>237.33</v>
      </c>
      <c r="Y682" s="2" t="n">
        <v>54.34</v>
      </c>
      <c r="Z682" s="13" t="n">
        <f aca="false">Y682*SQRT(AA682)</f>
        <v>133.105272622838</v>
      </c>
      <c r="AA682" s="11" t="n">
        <v>6</v>
      </c>
      <c r="AB682" s="2" t="n">
        <v>178.2</v>
      </c>
      <c r="AC682" s="2" t="n">
        <v>36.75</v>
      </c>
      <c r="AD682" s="13" t="n">
        <f aca="false">AC682*SQRT(AE682)</f>
        <v>90.0187480472818</v>
      </c>
      <c r="AE682" s="11" t="n">
        <v>6</v>
      </c>
      <c r="AF682" s="11" t="n">
        <f aca="false">LN(AB682/X682)</f>
        <v>-0.286545062664706</v>
      </c>
      <c r="AG682" s="11" t="n">
        <f aca="false">((AD682)^2/((AB682)^2 * AE682)) + ((Z682)^2/((X682)^2 * AA682))</f>
        <v>0.0949548452847827</v>
      </c>
      <c r="AH682" s="11" t="n">
        <f aca="false">1/AG682</f>
        <v>10.5313214612784</v>
      </c>
      <c r="AI682" s="11" t="n">
        <f aca="false">AH682/9</f>
        <v>1.17014682903093</v>
      </c>
      <c r="AJ682" s="11" t="n">
        <f aca="false">AI682*AF682</f>
        <v>-0.335299796451575</v>
      </c>
      <c r="AK682" s="11" t="s">
        <v>543</v>
      </c>
      <c r="AL682" s="11" t="s">
        <v>544</v>
      </c>
      <c r="AM682" s="11" t="s">
        <v>407</v>
      </c>
      <c r="AN682" s="11" t="s">
        <v>198</v>
      </c>
      <c r="AO682" s="11" t="s">
        <v>59</v>
      </c>
      <c r="AP682" s="11" t="s">
        <v>108</v>
      </c>
      <c r="AQ682" s="11" t="s">
        <v>545</v>
      </c>
    </row>
    <row r="683" customFormat="false" ht="13.8" hidden="false" customHeight="false" outlineLevel="0" collapsed="false">
      <c r="A683" s="11" t="s">
        <v>540</v>
      </c>
      <c r="B683" s="1" t="n">
        <v>54</v>
      </c>
      <c r="C683" s="11" t="s">
        <v>541</v>
      </c>
      <c r="D683" s="11" t="n">
        <v>2014</v>
      </c>
      <c r="E683" s="11" t="s">
        <v>101</v>
      </c>
      <c r="F683" s="11" t="s">
        <v>46</v>
      </c>
      <c r="G683" s="1" t="n">
        <v>10</v>
      </c>
      <c r="H683" s="1" t="n">
        <v>761</v>
      </c>
      <c r="I683" s="11" t="n">
        <f aca="false">(G683+10) / (H683/1000)</f>
        <v>26.281208935611</v>
      </c>
      <c r="J683" s="11" t="n">
        <v>4.5</v>
      </c>
      <c r="K683" s="11" t="s">
        <v>102</v>
      </c>
      <c r="L683" s="11" t="s">
        <v>64</v>
      </c>
      <c r="M683" s="11" t="s">
        <v>547</v>
      </c>
      <c r="N683" s="11" t="s">
        <v>77</v>
      </c>
      <c r="O683" s="11" t="s">
        <v>77</v>
      </c>
      <c r="P683" s="11" t="s">
        <v>198</v>
      </c>
      <c r="Q683" s="11" t="s">
        <v>198</v>
      </c>
      <c r="R683" s="11" t="n">
        <v>3</v>
      </c>
      <c r="S683" s="11" t="str">
        <f aca="false">IF(R683&gt;=2,"&gt; 2","&lt; 2")</f>
        <v>&gt; 2</v>
      </c>
      <c r="T683" s="11" t="s">
        <v>210</v>
      </c>
      <c r="U683" s="29" t="n">
        <v>0.274</v>
      </c>
      <c r="V683" s="11" t="s">
        <v>106</v>
      </c>
      <c r="W683" s="11" t="n">
        <f aca="false">R683 *U683</f>
        <v>0.822</v>
      </c>
      <c r="X683" s="13" t="n">
        <v>266.1</v>
      </c>
      <c r="Y683" s="13" t="n">
        <v>64.72</v>
      </c>
      <c r="Z683" s="13" t="n">
        <f aca="false">Y683*SQRT(AA683)</f>
        <v>158.530976152927</v>
      </c>
      <c r="AA683" s="11" t="n">
        <v>6</v>
      </c>
      <c r="AB683" s="2" t="n">
        <v>219.75</v>
      </c>
      <c r="AC683" s="2" t="n">
        <v>30.36</v>
      </c>
      <c r="AD683" s="13" t="n">
        <f aca="false">AC683*SQRT(AE683)</f>
        <v>74.3665085908973</v>
      </c>
      <c r="AE683" s="11" t="n">
        <v>6</v>
      </c>
      <c r="AF683" s="11" t="n">
        <f aca="false">LN(AB683/X683)</f>
        <v>-0.191381641418357</v>
      </c>
      <c r="AG683" s="11" t="n">
        <f aca="false">((AD683)^2/((AB683)^2 * AE683)) + ((Z683)^2/((X683)^2 * AA683))</f>
        <v>0.0782417849108503</v>
      </c>
      <c r="AH683" s="11" t="n">
        <f aca="false">1/AG683</f>
        <v>12.7808945199731</v>
      </c>
      <c r="AI683" s="11" t="n">
        <f aca="false">AH683/9</f>
        <v>1.42009939110812</v>
      </c>
      <c r="AJ683" s="11" t="n">
        <f aca="false">AI683*AF683</f>
        <v>-0.271780952447481</v>
      </c>
      <c r="AK683" s="11" t="s">
        <v>543</v>
      </c>
      <c r="AL683" s="11" t="s">
        <v>544</v>
      </c>
      <c r="AM683" s="11" t="s">
        <v>407</v>
      </c>
      <c r="AN683" s="11" t="s">
        <v>198</v>
      </c>
      <c r="AO683" s="11" t="s">
        <v>59</v>
      </c>
      <c r="AP683" s="11" t="s">
        <v>108</v>
      </c>
      <c r="AQ683" s="11" t="s">
        <v>545</v>
      </c>
    </row>
    <row r="684" customFormat="false" ht="13.8" hidden="false" customHeight="false" outlineLevel="0" collapsed="false">
      <c r="A684" s="11" t="s">
        <v>540</v>
      </c>
      <c r="B684" s="1" t="n">
        <v>54</v>
      </c>
      <c r="C684" s="11" t="s">
        <v>541</v>
      </c>
      <c r="D684" s="11" t="n">
        <v>2014</v>
      </c>
      <c r="E684" s="11" t="s">
        <v>101</v>
      </c>
      <c r="F684" s="11" t="s">
        <v>136</v>
      </c>
      <c r="G684" s="1" t="n">
        <v>10</v>
      </c>
      <c r="H684" s="1" t="n">
        <v>761</v>
      </c>
      <c r="I684" s="11" t="n">
        <f aca="false">(G684+10) / (H684/1000)</f>
        <v>26.281208935611</v>
      </c>
      <c r="J684" s="11" t="n">
        <v>4.5</v>
      </c>
      <c r="K684" s="11" t="s">
        <v>102</v>
      </c>
      <c r="L684" s="11" t="s">
        <v>64</v>
      </c>
      <c r="M684" s="11" t="s">
        <v>547</v>
      </c>
      <c r="N684" s="11" t="s">
        <v>77</v>
      </c>
      <c r="O684" s="11" t="s">
        <v>50</v>
      </c>
      <c r="P684" s="11" t="s">
        <v>198</v>
      </c>
      <c r="Q684" s="11" t="s">
        <v>198</v>
      </c>
      <c r="R684" s="11" t="n">
        <v>3</v>
      </c>
      <c r="S684" s="11" t="str">
        <f aca="false">IF(R684&gt;=2,"&gt; 2","&lt; 2")</f>
        <v>&gt; 2</v>
      </c>
      <c r="T684" s="11" t="s">
        <v>210</v>
      </c>
      <c r="U684" s="29" t="n">
        <v>0.274</v>
      </c>
      <c r="V684" s="11" t="s">
        <v>106</v>
      </c>
      <c r="W684" s="11" t="n">
        <f aca="false">R684 *U684</f>
        <v>0.822</v>
      </c>
      <c r="X684" s="2" t="n">
        <v>366.78</v>
      </c>
      <c r="Y684" s="2" t="n">
        <v>95.89</v>
      </c>
      <c r="Z684" s="13" t="n">
        <f aca="false">Y684*SQRT(AA684)</f>
        <v>234.881571435479</v>
      </c>
      <c r="AA684" s="11" t="n">
        <v>6</v>
      </c>
      <c r="AB684" s="2" t="n">
        <v>303.65</v>
      </c>
      <c r="AC684" s="2" t="n">
        <v>29.57</v>
      </c>
      <c r="AD684" s="13" t="n">
        <f aca="false">AC684*SQRT(AE684)</f>
        <v>72.4314116940987</v>
      </c>
      <c r="AE684" s="11" t="n">
        <v>6</v>
      </c>
      <c r="AF684" s="11" t="n">
        <f aca="false">LN(AB684/X684)</f>
        <v>-0.188886490925105</v>
      </c>
      <c r="AG684" s="11" t="n">
        <f aca="false">((AD684)^2/((AB684)^2 * AE684)) + ((Z684)^2/((X684)^2 * AA684))</f>
        <v>0.0778327259826739</v>
      </c>
      <c r="AH684" s="11" t="n">
        <f aca="false">1/AG684</f>
        <v>12.8480659950495</v>
      </c>
      <c r="AI684" s="11" t="n">
        <f aca="false">AH684/9</f>
        <v>1.42756288833884</v>
      </c>
      <c r="AJ684" s="11" t="n">
        <f aca="false">AI684*AF684</f>
        <v>-0.269647344553231</v>
      </c>
      <c r="AK684" s="11" t="s">
        <v>543</v>
      </c>
      <c r="AL684" s="11" t="s">
        <v>544</v>
      </c>
      <c r="AM684" s="11" t="s">
        <v>407</v>
      </c>
      <c r="AN684" s="11" t="s">
        <v>198</v>
      </c>
      <c r="AO684" s="11" t="s">
        <v>59</v>
      </c>
      <c r="AP684" s="11" t="s">
        <v>108</v>
      </c>
      <c r="AQ684" s="11" t="s">
        <v>545</v>
      </c>
    </row>
    <row r="685" customFormat="false" ht="13.8" hidden="false" customHeight="false" outlineLevel="0" collapsed="false">
      <c r="A685" s="11" t="s">
        <v>540</v>
      </c>
      <c r="B685" s="1" t="n">
        <v>54</v>
      </c>
      <c r="C685" s="11" t="s">
        <v>541</v>
      </c>
      <c r="D685" s="11" t="n">
        <v>2014</v>
      </c>
      <c r="E685" s="11" t="s">
        <v>101</v>
      </c>
      <c r="F685" s="11" t="s">
        <v>546</v>
      </c>
      <c r="G685" s="1" t="n">
        <v>10</v>
      </c>
      <c r="H685" s="1" t="n">
        <v>761</v>
      </c>
      <c r="I685" s="11" t="n">
        <f aca="false">(G685+10) / (H685/1000)</f>
        <v>26.281208935611</v>
      </c>
      <c r="J685" s="11" t="n">
        <v>4.5</v>
      </c>
      <c r="K685" s="11" t="s">
        <v>102</v>
      </c>
      <c r="L685" s="11" t="s">
        <v>64</v>
      </c>
      <c r="M685" s="11" t="s">
        <v>547</v>
      </c>
      <c r="N685" s="11" t="s">
        <v>77</v>
      </c>
      <c r="O685" s="11" t="s">
        <v>77</v>
      </c>
      <c r="P685" s="11" t="s">
        <v>198</v>
      </c>
      <c r="Q685" s="11" t="s">
        <v>198</v>
      </c>
      <c r="R685" s="11" t="n">
        <v>3</v>
      </c>
      <c r="S685" s="11" t="str">
        <f aca="false">IF(R685&gt;=2,"&gt; 2","&lt; 2")</f>
        <v>&gt; 2</v>
      </c>
      <c r="T685" s="11" t="s">
        <v>210</v>
      </c>
      <c r="U685" s="29" t="n">
        <v>0.274</v>
      </c>
      <c r="V685" s="11" t="s">
        <v>106</v>
      </c>
      <c r="W685" s="11" t="n">
        <f aca="false">R685 *U685</f>
        <v>0.822</v>
      </c>
      <c r="X685" s="2" t="n">
        <v>201.37</v>
      </c>
      <c r="Y685" s="2" t="n">
        <v>47.15</v>
      </c>
      <c r="Z685" s="13" t="n">
        <f aca="false">Y685*SQRT(AA685)</f>
        <v>115.493441372227</v>
      </c>
      <c r="AA685" s="11" t="n">
        <v>6</v>
      </c>
      <c r="AB685" s="2" t="n">
        <v>349.2</v>
      </c>
      <c r="AC685" s="2" t="n">
        <v>78.31</v>
      </c>
      <c r="AD685" s="13" t="n">
        <f aca="false">AC685*SQRT(AE685)</f>
        <v>191.819541757351</v>
      </c>
      <c r="AE685" s="11" t="n">
        <v>6</v>
      </c>
      <c r="AF685" s="11" t="n">
        <f aca="false">LN(AB685/X685)</f>
        <v>0.550500812075133</v>
      </c>
      <c r="AG685" s="11" t="n">
        <f aca="false">((AD685)^2/((AB685)^2 * AE685)) + ((Z685)^2/((X685)^2 * AA685))</f>
        <v>0.105114898601802</v>
      </c>
      <c r="AH685" s="11" t="n">
        <f aca="false">1/AG685</f>
        <v>9.51339927357221</v>
      </c>
      <c r="AI685" s="11" t="n">
        <f aca="false">AH685/9</f>
        <v>1.05704436373025</v>
      </c>
      <c r="AJ685" s="11" t="n">
        <f aca="false">AI685*AF685</f>
        <v>0.581903780632945</v>
      </c>
      <c r="AK685" s="11" t="s">
        <v>543</v>
      </c>
      <c r="AL685" s="11" t="s">
        <v>544</v>
      </c>
      <c r="AM685" s="11" t="s">
        <v>407</v>
      </c>
      <c r="AN685" s="11" t="s">
        <v>198</v>
      </c>
      <c r="AO685" s="11" t="s">
        <v>59</v>
      </c>
      <c r="AP685" s="11" t="s">
        <v>108</v>
      </c>
      <c r="AQ685" s="11" t="s">
        <v>545</v>
      </c>
    </row>
    <row r="686" customFormat="false" ht="13.8" hidden="false" customHeight="false" outlineLevel="0" collapsed="false">
      <c r="A686" s="11" t="s">
        <v>540</v>
      </c>
      <c r="B686" s="1" t="n">
        <v>54</v>
      </c>
      <c r="C686" s="11" t="s">
        <v>541</v>
      </c>
      <c r="D686" s="11" t="n">
        <v>2014</v>
      </c>
      <c r="E686" s="11" t="s">
        <v>101</v>
      </c>
      <c r="F686" s="11" t="s">
        <v>46</v>
      </c>
      <c r="G686" s="1" t="n">
        <v>10</v>
      </c>
      <c r="H686" s="1" t="n">
        <v>761</v>
      </c>
      <c r="I686" s="11" t="n">
        <f aca="false">(G686+10) / (H686/1000)</f>
        <v>26.281208935611</v>
      </c>
      <c r="J686" s="11" t="n">
        <v>4.5</v>
      </c>
      <c r="K686" s="11" t="s">
        <v>102</v>
      </c>
      <c r="L686" s="11" t="s">
        <v>64</v>
      </c>
      <c r="M686" s="11" t="s">
        <v>548</v>
      </c>
      <c r="N686" s="11" t="s">
        <v>77</v>
      </c>
      <c r="O686" s="11" t="s">
        <v>77</v>
      </c>
      <c r="P686" s="11" t="s">
        <v>198</v>
      </c>
      <c r="Q686" s="11" t="s">
        <v>198</v>
      </c>
      <c r="R686" s="11" t="n">
        <v>3</v>
      </c>
      <c r="S686" s="11" t="str">
        <f aca="false">IF(R686&gt;=2,"&gt; 2","&lt; 2")</f>
        <v>&gt; 2</v>
      </c>
      <c r="T686" s="11" t="s">
        <v>210</v>
      </c>
      <c r="U686" s="29" t="n">
        <v>0.274</v>
      </c>
      <c r="V686" s="11" t="s">
        <v>106</v>
      </c>
      <c r="W686" s="11" t="n">
        <f aca="false">R686 *U686</f>
        <v>0.822</v>
      </c>
      <c r="X686" s="13" t="n">
        <v>261.3</v>
      </c>
      <c r="Y686" s="13" t="n">
        <v>91.1</v>
      </c>
      <c r="Z686" s="13" t="n">
        <f aca="false">Y686*SQRT(AA686)</f>
        <v>223.148515567547</v>
      </c>
      <c r="AA686" s="11" t="n">
        <v>6</v>
      </c>
      <c r="AB686" s="2" t="n">
        <v>363.58</v>
      </c>
      <c r="AC686" s="2" t="n">
        <v>83.11</v>
      </c>
      <c r="AD686" s="13" t="n">
        <f aca="false">AC686*SQRT(AE686)</f>
        <v>203.57709252271</v>
      </c>
      <c r="AE686" s="11" t="n">
        <v>6</v>
      </c>
      <c r="AF686" s="11" t="n">
        <f aca="false">LN(AB686/X686)</f>
        <v>0.330330182763349</v>
      </c>
      <c r="AG686" s="11" t="n">
        <f aca="false">((AD686)^2/((AB686)^2 * AE686)) + ((Z686)^2/((X686)^2 * AA686))</f>
        <v>0.173803273869306</v>
      </c>
      <c r="AH686" s="11" t="n">
        <f aca="false">1/AG686</f>
        <v>5.75363154984045</v>
      </c>
      <c r="AI686" s="11" t="n">
        <f aca="false">AH686/9</f>
        <v>0.639292394426717</v>
      </c>
      <c r="AJ686" s="11" t="n">
        <f aca="false">AI686*AF686</f>
        <v>0.211177573490196</v>
      </c>
      <c r="AK686" s="11" t="s">
        <v>543</v>
      </c>
      <c r="AL686" s="11" t="s">
        <v>544</v>
      </c>
      <c r="AM686" s="11" t="s">
        <v>407</v>
      </c>
      <c r="AN686" s="11" t="s">
        <v>198</v>
      </c>
      <c r="AO686" s="11" t="s">
        <v>59</v>
      </c>
      <c r="AP686" s="11" t="s">
        <v>108</v>
      </c>
      <c r="AQ686" s="11" t="s">
        <v>545</v>
      </c>
    </row>
    <row r="687" customFormat="false" ht="13.8" hidden="false" customHeight="false" outlineLevel="0" collapsed="false">
      <c r="A687" s="11" t="s">
        <v>540</v>
      </c>
      <c r="B687" s="1" t="n">
        <v>54</v>
      </c>
      <c r="C687" s="11" t="s">
        <v>541</v>
      </c>
      <c r="D687" s="11" t="n">
        <v>2014</v>
      </c>
      <c r="E687" s="11" t="s">
        <v>101</v>
      </c>
      <c r="F687" s="11" t="s">
        <v>136</v>
      </c>
      <c r="G687" s="1" t="n">
        <v>10</v>
      </c>
      <c r="H687" s="1" t="n">
        <v>761</v>
      </c>
      <c r="I687" s="11" t="n">
        <f aca="false">(G687+10) / (H687/1000)</f>
        <v>26.281208935611</v>
      </c>
      <c r="J687" s="11" t="n">
        <v>4.5</v>
      </c>
      <c r="K687" s="11" t="s">
        <v>102</v>
      </c>
      <c r="L687" s="11" t="s">
        <v>64</v>
      </c>
      <c r="M687" s="11" t="s">
        <v>548</v>
      </c>
      <c r="N687" s="11" t="s">
        <v>77</v>
      </c>
      <c r="O687" s="11" t="s">
        <v>50</v>
      </c>
      <c r="P687" s="11" t="s">
        <v>198</v>
      </c>
      <c r="Q687" s="11" t="s">
        <v>198</v>
      </c>
      <c r="R687" s="11" t="n">
        <v>3</v>
      </c>
      <c r="S687" s="11" t="str">
        <f aca="false">IF(R687&gt;=2,"&gt; 2","&lt; 2")</f>
        <v>&gt; 2</v>
      </c>
      <c r="T687" s="11" t="s">
        <v>210</v>
      </c>
      <c r="U687" s="29" t="n">
        <v>0.274</v>
      </c>
      <c r="V687" s="11" t="s">
        <v>106</v>
      </c>
      <c r="W687" s="11" t="n">
        <f aca="false">R687 *U687</f>
        <v>0.822</v>
      </c>
      <c r="X687" s="2" t="n">
        <v>290.07</v>
      </c>
      <c r="Y687" s="2" t="n">
        <v>38.35</v>
      </c>
      <c r="Z687" s="13" t="n">
        <f aca="false">Y687*SQRT(AA687)</f>
        <v>93.9379316357349</v>
      </c>
      <c r="AA687" s="11" t="n">
        <v>6</v>
      </c>
      <c r="AB687" s="2" t="n">
        <v>456.28</v>
      </c>
      <c r="AC687" s="2" t="n">
        <v>134.25</v>
      </c>
      <c r="AD687" s="13" t="n">
        <f aca="false">AC687*SQRT(AE687)</f>
        <v>328.843997968642</v>
      </c>
      <c r="AE687" s="11" t="n">
        <v>6</v>
      </c>
      <c r="AF687" s="11" t="n">
        <f aca="false">LN(AB687/X687)</f>
        <v>0.452984382996131</v>
      </c>
      <c r="AG687" s="11" t="n">
        <f aca="false">((AD687)^2/((AB687)^2 * AE687)) + ((Z687)^2/((X687)^2 * AA687))</f>
        <v>0.10404900530289</v>
      </c>
      <c r="AH687" s="11" t="n">
        <f aca="false">1/AG687</f>
        <v>9.6108559335956</v>
      </c>
      <c r="AI687" s="11" t="n">
        <f aca="false">AH687/9</f>
        <v>1.06787288151062</v>
      </c>
      <c r="AJ687" s="11" t="n">
        <f aca="false">AI687*AF687</f>
        <v>0.483729738349389</v>
      </c>
      <c r="AK687" s="11" t="s">
        <v>543</v>
      </c>
      <c r="AL687" s="11" t="s">
        <v>544</v>
      </c>
      <c r="AM687" s="11" t="s">
        <v>407</v>
      </c>
      <c r="AN687" s="11" t="s">
        <v>198</v>
      </c>
      <c r="AO687" s="11" t="s">
        <v>59</v>
      </c>
      <c r="AP687" s="11" t="s">
        <v>108</v>
      </c>
      <c r="AQ687" s="11" t="s">
        <v>545</v>
      </c>
    </row>
    <row r="688" customFormat="false" ht="13.8" hidden="false" customHeight="false" outlineLevel="0" collapsed="false">
      <c r="A688" s="11" t="s">
        <v>540</v>
      </c>
      <c r="B688" s="1" t="n">
        <v>54</v>
      </c>
      <c r="C688" s="11" t="s">
        <v>541</v>
      </c>
      <c r="D688" s="11" t="n">
        <v>2014</v>
      </c>
      <c r="E688" s="11" t="s">
        <v>101</v>
      </c>
      <c r="F688" s="11" t="s">
        <v>546</v>
      </c>
      <c r="G688" s="1" t="n">
        <v>10</v>
      </c>
      <c r="H688" s="1" t="n">
        <v>761</v>
      </c>
      <c r="I688" s="11" t="n">
        <f aca="false">(G688+10) / (H688/1000)</f>
        <v>26.281208935611</v>
      </c>
      <c r="J688" s="11" t="n">
        <v>4.5</v>
      </c>
      <c r="K688" s="11" t="s">
        <v>102</v>
      </c>
      <c r="L688" s="11" t="s">
        <v>64</v>
      </c>
      <c r="M688" s="11" t="s">
        <v>548</v>
      </c>
      <c r="N688" s="11" t="s">
        <v>77</v>
      </c>
      <c r="O688" s="11" t="s">
        <v>77</v>
      </c>
      <c r="P688" s="11" t="s">
        <v>198</v>
      </c>
      <c r="Q688" s="11" t="s">
        <v>198</v>
      </c>
      <c r="R688" s="11" t="n">
        <v>3</v>
      </c>
      <c r="S688" s="11" t="str">
        <f aca="false">IF(R688&gt;=2,"&gt; 2","&lt; 2")</f>
        <v>&gt; 2</v>
      </c>
      <c r="T688" s="11" t="s">
        <v>210</v>
      </c>
      <c r="U688" s="29" t="n">
        <v>0.274</v>
      </c>
      <c r="V688" s="11" t="s">
        <v>106</v>
      </c>
      <c r="W688" s="11" t="n">
        <f aca="false">R688 *U688</f>
        <v>0.822</v>
      </c>
      <c r="X688" s="2" t="n">
        <v>151.03</v>
      </c>
      <c r="Y688" s="2" t="n">
        <v>17.58</v>
      </c>
      <c r="Z688" s="13" t="n">
        <f aca="false">Y688*SQRT(AA688)</f>
        <v>43.0620296781283</v>
      </c>
      <c r="AA688" s="11" t="n">
        <v>6</v>
      </c>
      <c r="AB688" s="2" t="n">
        <v>330.02</v>
      </c>
      <c r="AC688" s="2" t="n">
        <v>76.72</v>
      </c>
      <c r="AD688" s="13" t="n">
        <f aca="false">AC688*SQRT(AE688)</f>
        <v>187.924853066325</v>
      </c>
      <c r="AE688" s="11" t="n">
        <v>6</v>
      </c>
      <c r="AF688" s="11" t="n">
        <f aca="false">LN(AB688/X688)</f>
        <v>0.781674766106409</v>
      </c>
      <c r="AG688" s="11" t="n">
        <f aca="false">((AD688)^2/((AB688)^2 * AE688)) + ((Z688)^2/((X688)^2 * AA688))</f>
        <v>0.0675917804251953</v>
      </c>
      <c r="AH688" s="11" t="n">
        <f aca="false">1/AG688</f>
        <v>14.7946983155254</v>
      </c>
      <c r="AI688" s="11" t="n">
        <f aca="false">AH688/9</f>
        <v>1.64385536839171</v>
      </c>
      <c r="AJ688" s="11" t="n">
        <f aca="false">AI688*AF688</f>
        <v>1.28496026060035</v>
      </c>
      <c r="AK688" s="11" t="s">
        <v>543</v>
      </c>
      <c r="AL688" s="11" t="s">
        <v>544</v>
      </c>
      <c r="AM688" s="11" t="s">
        <v>407</v>
      </c>
      <c r="AN688" s="11" t="s">
        <v>198</v>
      </c>
      <c r="AO688" s="11" t="s">
        <v>59</v>
      </c>
      <c r="AP688" s="11" t="s">
        <v>108</v>
      </c>
      <c r="AQ688" s="11" t="s">
        <v>545</v>
      </c>
    </row>
    <row r="689" customFormat="false" ht="13.8" hidden="false" customHeight="false" outlineLevel="0" collapsed="false">
      <c r="A689" s="11" t="s">
        <v>540</v>
      </c>
      <c r="B689" s="1" t="n">
        <v>54</v>
      </c>
      <c r="C689" s="11" t="s">
        <v>541</v>
      </c>
      <c r="D689" s="11" t="n">
        <v>2014</v>
      </c>
      <c r="E689" s="11" t="s">
        <v>101</v>
      </c>
      <c r="F689" s="11" t="s">
        <v>46</v>
      </c>
      <c r="G689" s="1" t="n">
        <v>10</v>
      </c>
      <c r="H689" s="1" t="n">
        <v>761</v>
      </c>
      <c r="I689" s="11" t="n">
        <f aca="false">(G689+10) / (H689/1000)</f>
        <v>26.281208935611</v>
      </c>
      <c r="J689" s="11" t="n">
        <v>4.5</v>
      </c>
      <c r="K689" s="11" t="s">
        <v>102</v>
      </c>
      <c r="L689" s="11" t="s">
        <v>384</v>
      </c>
      <c r="M689" s="11" t="s">
        <v>548</v>
      </c>
      <c r="N689" s="11" t="s">
        <v>77</v>
      </c>
      <c r="O689" s="11" t="s">
        <v>77</v>
      </c>
      <c r="P689" s="11" t="s">
        <v>198</v>
      </c>
      <c r="Q689" s="11" t="s">
        <v>198</v>
      </c>
      <c r="R689" s="11" t="n">
        <v>3</v>
      </c>
      <c r="S689" s="11" t="str">
        <f aca="false">IF(R689&gt;=2,"&gt; 2","&lt; 2")</f>
        <v>&gt; 2</v>
      </c>
      <c r="T689" s="11" t="s">
        <v>210</v>
      </c>
      <c r="U689" s="29" t="n">
        <v>0.274</v>
      </c>
      <c r="V689" s="11" t="s">
        <v>106</v>
      </c>
      <c r="W689" s="11" t="n">
        <f aca="false">R689 *U689</f>
        <v>0.822</v>
      </c>
      <c r="X689" s="13" t="n">
        <v>179.94</v>
      </c>
      <c r="Y689" s="13" t="n">
        <v>25.43</v>
      </c>
      <c r="Z689" s="13" t="n">
        <f aca="false">Y689*SQRT(AA689)</f>
        <v>62.2905241589762</v>
      </c>
      <c r="AA689" s="11" t="n">
        <v>6</v>
      </c>
      <c r="AB689" s="2" t="n">
        <v>131.92</v>
      </c>
      <c r="AC689" s="2" t="n">
        <v>29.38</v>
      </c>
      <c r="AD689" s="13" t="n">
        <f aca="false">AC689*SQRT(AE689)</f>
        <v>71.9660086429698</v>
      </c>
      <c r="AE689" s="11" t="n">
        <v>6</v>
      </c>
      <c r="AF689" s="11" t="n">
        <f aca="false">LN(AB689/X689)</f>
        <v>-0.310427783737629</v>
      </c>
      <c r="AG689" s="11" t="n">
        <f aca="false">((AD689)^2/((AB689)^2 * AE689)) + ((Z689)^2/((X689)^2 * AA689))</f>
        <v>0.0695727943635411</v>
      </c>
      <c r="AH689" s="11" t="n">
        <f aca="false">1/AG689</f>
        <v>14.3734344602384</v>
      </c>
      <c r="AI689" s="11" t="n">
        <f aca="false">AH689/9</f>
        <v>1.59704827335982</v>
      </c>
      <c r="AJ689" s="11" t="n">
        <f aca="false">AI689*AF689</f>
        <v>-0.495768156021096</v>
      </c>
      <c r="AK689" s="11" t="s">
        <v>543</v>
      </c>
      <c r="AL689" s="11" t="s">
        <v>544</v>
      </c>
      <c r="AM689" s="11" t="s">
        <v>409</v>
      </c>
      <c r="AN689" s="11" t="s">
        <v>198</v>
      </c>
      <c r="AO689" s="11" t="s">
        <v>59</v>
      </c>
      <c r="AP689" s="11" t="s">
        <v>108</v>
      </c>
      <c r="AQ689" s="11" t="s">
        <v>545</v>
      </c>
    </row>
    <row r="690" customFormat="false" ht="13.8" hidden="false" customHeight="false" outlineLevel="0" collapsed="false">
      <c r="A690" s="11" t="s">
        <v>540</v>
      </c>
      <c r="B690" s="1" t="n">
        <v>54</v>
      </c>
      <c r="C690" s="11" t="s">
        <v>541</v>
      </c>
      <c r="D690" s="11" t="n">
        <v>2014</v>
      </c>
      <c r="E690" s="11" t="s">
        <v>101</v>
      </c>
      <c r="F690" s="11" t="s">
        <v>136</v>
      </c>
      <c r="G690" s="1" t="n">
        <v>10</v>
      </c>
      <c r="H690" s="1" t="n">
        <v>761</v>
      </c>
      <c r="I690" s="11" t="n">
        <f aca="false">(G690+10) / (H690/1000)</f>
        <v>26.281208935611</v>
      </c>
      <c r="J690" s="11" t="n">
        <v>4.5</v>
      </c>
      <c r="K690" s="11" t="s">
        <v>102</v>
      </c>
      <c r="L690" s="11" t="s">
        <v>384</v>
      </c>
      <c r="M690" s="11" t="s">
        <v>548</v>
      </c>
      <c r="N690" s="11" t="s">
        <v>77</v>
      </c>
      <c r="O690" s="11" t="s">
        <v>50</v>
      </c>
      <c r="P690" s="11" t="s">
        <v>198</v>
      </c>
      <c r="Q690" s="11" t="s">
        <v>198</v>
      </c>
      <c r="R690" s="11" t="n">
        <v>3</v>
      </c>
      <c r="S690" s="11" t="str">
        <f aca="false">IF(R690&gt;=2,"&gt; 2","&lt; 2")</f>
        <v>&gt; 2</v>
      </c>
      <c r="T690" s="11" t="s">
        <v>210</v>
      </c>
      <c r="U690" s="29" t="n">
        <v>0.274</v>
      </c>
      <c r="V690" s="11" t="s">
        <v>106</v>
      </c>
      <c r="W690" s="11" t="n">
        <f aca="false">R690 *U690</f>
        <v>0.822</v>
      </c>
      <c r="X690" s="2" t="n">
        <v>154.52</v>
      </c>
      <c r="Y690" s="2" t="n">
        <v>11.86</v>
      </c>
      <c r="Z690" s="13" t="n">
        <f aca="false">Y690*SQRT(AA690)</f>
        <v>29.0509483494085</v>
      </c>
      <c r="AA690" s="11" t="n">
        <v>6</v>
      </c>
      <c r="AB690" s="2" t="n">
        <v>161.86</v>
      </c>
      <c r="AC690" s="2" t="n">
        <v>22.6</v>
      </c>
      <c r="AD690" s="13" t="n">
        <f aca="false">AC690*SQRT(AE690)</f>
        <v>55.3584681868998</v>
      </c>
      <c r="AE690" s="11" t="n">
        <v>6</v>
      </c>
      <c r="AF690" s="11" t="n">
        <f aca="false">LN(AB690/X690)</f>
        <v>0.0464082262694754</v>
      </c>
      <c r="AG690" s="11" t="n">
        <f aca="false">((AD690)^2/((AB690)^2 * AE690)) + ((Z690)^2/((X690)^2 * AA690))</f>
        <v>0.0253868025120933</v>
      </c>
      <c r="AH690" s="11" t="n">
        <f aca="false">1/AG690</f>
        <v>39.3905455215811</v>
      </c>
      <c r="AI690" s="11" t="n">
        <f aca="false">AH690/9</f>
        <v>4.37672728017568</v>
      </c>
      <c r="AJ690" s="11" t="n">
        <f aca="false">AI690*AF690</f>
        <v>0.203116149938179</v>
      </c>
      <c r="AK690" s="11" t="s">
        <v>543</v>
      </c>
      <c r="AL690" s="11" t="s">
        <v>544</v>
      </c>
      <c r="AM690" s="11" t="s">
        <v>409</v>
      </c>
      <c r="AN690" s="11" t="s">
        <v>198</v>
      </c>
      <c r="AO690" s="11" t="s">
        <v>59</v>
      </c>
      <c r="AP690" s="11" t="s">
        <v>108</v>
      </c>
      <c r="AQ690" s="11" t="s">
        <v>545</v>
      </c>
    </row>
    <row r="691" customFormat="false" ht="13.8" hidden="false" customHeight="false" outlineLevel="0" collapsed="false">
      <c r="A691" s="11" t="s">
        <v>540</v>
      </c>
      <c r="B691" s="1" t="n">
        <v>54</v>
      </c>
      <c r="C691" s="11" t="s">
        <v>541</v>
      </c>
      <c r="D691" s="11" t="n">
        <v>2014</v>
      </c>
      <c r="E691" s="11" t="s">
        <v>101</v>
      </c>
      <c r="F691" s="11" t="s">
        <v>546</v>
      </c>
      <c r="G691" s="1" t="n">
        <v>10</v>
      </c>
      <c r="H691" s="1" t="n">
        <v>761</v>
      </c>
      <c r="I691" s="11" t="n">
        <f aca="false">(G691+10) / (H691/1000)</f>
        <v>26.281208935611</v>
      </c>
      <c r="J691" s="11" t="n">
        <v>4.5</v>
      </c>
      <c r="K691" s="11" t="s">
        <v>102</v>
      </c>
      <c r="L691" s="11" t="s">
        <v>384</v>
      </c>
      <c r="M691" s="11" t="s">
        <v>548</v>
      </c>
      <c r="N691" s="11" t="s">
        <v>77</v>
      </c>
      <c r="O691" s="11" t="s">
        <v>77</v>
      </c>
      <c r="P691" s="11" t="s">
        <v>198</v>
      </c>
      <c r="Q691" s="11" t="s">
        <v>198</v>
      </c>
      <c r="R691" s="11" t="n">
        <v>3</v>
      </c>
      <c r="S691" s="11" t="str">
        <f aca="false">IF(R691&gt;=2,"&gt; 2","&lt; 2")</f>
        <v>&gt; 2</v>
      </c>
      <c r="T691" s="11" t="s">
        <v>210</v>
      </c>
      <c r="U691" s="29" t="n">
        <v>0.274</v>
      </c>
      <c r="V691" s="11" t="s">
        <v>106</v>
      </c>
      <c r="W691" s="11" t="n">
        <f aca="false">R691 *U691</f>
        <v>0.822</v>
      </c>
      <c r="X691" s="2" t="n">
        <v>177.12</v>
      </c>
      <c r="Y691" s="2" t="n">
        <v>26.55</v>
      </c>
      <c r="Z691" s="13" t="n">
        <f aca="false">Y691*SQRT(AA691)</f>
        <v>65.0339526708933</v>
      </c>
      <c r="AA691" s="11" t="n">
        <v>6</v>
      </c>
      <c r="AB691" s="2" t="n">
        <v>150</v>
      </c>
      <c r="AC691" s="2" t="n">
        <v>26.55</v>
      </c>
      <c r="AD691" s="13" t="n">
        <f aca="false">AC691*SQRT(AE691)</f>
        <v>65.0339526708934</v>
      </c>
      <c r="AE691" s="11" t="n">
        <v>6</v>
      </c>
      <c r="AF691" s="11" t="n">
        <f aca="false">LN(AB691/X691)</f>
        <v>-0.166192174864071</v>
      </c>
      <c r="AG691" s="11" t="n">
        <f aca="false">((AD691)^2/((AB691)^2 * AE691)) + ((Z691)^2/((X691)^2 * AA691))</f>
        <v>0.0537985225229691</v>
      </c>
      <c r="AH691" s="11" t="n">
        <f aca="false">1/AG691</f>
        <v>18.587871062315</v>
      </c>
      <c r="AI691" s="11" t="n">
        <f aca="false">AH691/9</f>
        <v>2.06531900692389</v>
      </c>
      <c r="AJ691" s="11" t="n">
        <f aca="false">AI691*AF691</f>
        <v>-0.343239857548785</v>
      </c>
      <c r="AK691" s="11" t="s">
        <v>543</v>
      </c>
      <c r="AL691" s="11" t="s">
        <v>544</v>
      </c>
      <c r="AM691" s="11" t="s">
        <v>409</v>
      </c>
      <c r="AN691" s="11" t="s">
        <v>198</v>
      </c>
      <c r="AO691" s="11" t="s">
        <v>59</v>
      </c>
      <c r="AP691" s="11" t="s">
        <v>108</v>
      </c>
      <c r="AQ691" s="11" t="s">
        <v>545</v>
      </c>
    </row>
    <row r="692" customFormat="false" ht="13.8" hidden="false" customHeight="false" outlineLevel="0" collapsed="false">
      <c r="A692" s="11" t="s">
        <v>540</v>
      </c>
      <c r="B692" s="1" t="n">
        <v>54</v>
      </c>
      <c r="C692" s="11" t="s">
        <v>541</v>
      </c>
      <c r="D692" s="11" t="n">
        <v>2014</v>
      </c>
      <c r="E692" s="11" t="s">
        <v>101</v>
      </c>
      <c r="F692" s="11" t="s">
        <v>46</v>
      </c>
      <c r="G692" s="1" t="n">
        <v>10</v>
      </c>
      <c r="H692" s="1" t="n">
        <v>761</v>
      </c>
      <c r="I692" s="11" t="n">
        <f aca="false">(G692+10) / (H692/1000)</f>
        <v>26.281208935611</v>
      </c>
      <c r="J692" s="11" t="n">
        <v>4.5</v>
      </c>
      <c r="K692" s="11" t="s">
        <v>102</v>
      </c>
      <c r="L692" s="11" t="s">
        <v>64</v>
      </c>
      <c r="M692" s="11" t="s">
        <v>548</v>
      </c>
      <c r="N692" s="11" t="s">
        <v>77</v>
      </c>
      <c r="O692" s="11" t="s">
        <v>77</v>
      </c>
      <c r="P692" s="11" t="s">
        <v>198</v>
      </c>
      <c r="Q692" s="11" t="s">
        <v>198</v>
      </c>
      <c r="R692" s="11" t="n">
        <v>3</v>
      </c>
      <c r="S692" s="11" t="str">
        <f aca="false">IF(R692&gt;=2,"&gt; 2","&lt; 2")</f>
        <v>&gt; 2</v>
      </c>
      <c r="T692" s="11" t="s">
        <v>210</v>
      </c>
      <c r="U692" s="29" t="n">
        <v>0.274</v>
      </c>
      <c r="V692" s="11" t="s">
        <v>106</v>
      </c>
      <c r="W692" s="11" t="n">
        <f aca="false">R692 *U692</f>
        <v>0.822</v>
      </c>
      <c r="X692" s="13" t="n">
        <v>165.25</v>
      </c>
      <c r="Y692" s="13" t="n">
        <v>27.69</v>
      </c>
      <c r="Z692" s="13" t="n">
        <f aca="false">Y692*SQRT(AA692)</f>
        <v>67.8263709776662</v>
      </c>
      <c r="AA692" s="11" t="n">
        <v>6</v>
      </c>
      <c r="AB692" s="2" t="n">
        <v>143.79</v>
      </c>
      <c r="AC692" s="2" t="n">
        <v>21.46</v>
      </c>
      <c r="AD692" s="13" t="n">
        <f aca="false">AC692*SQRT(AE692)</f>
        <v>52.566049880127</v>
      </c>
      <c r="AE692" s="11" t="n">
        <v>6</v>
      </c>
      <c r="AF692" s="11" t="n">
        <f aca="false">LN(AB692/X692)</f>
        <v>-0.139105576892146</v>
      </c>
      <c r="AG692" s="11" t="n">
        <f aca="false">((AD692)^2/((AB692)^2 * AE692)) + ((Z692)^2/((X692)^2 * AA692))</f>
        <v>0.0503519910560575</v>
      </c>
      <c r="AH692" s="11" t="n">
        <f aca="false">1/AG692</f>
        <v>19.8601878302427</v>
      </c>
      <c r="AI692" s="11" t="n">
        <f aca="false">AH692/9</f>
        <v>2.20668753669363</v>
      </c>
      <c r="AJ692" s="11" t="n">
        <f aca="false">AI692*AF692</f>
        <v>-0.306962542812476</v>
      </c>
      <c r="AK692" s="11" t="s">
        <v>543</v>
      </c>
      <c r="AL692" s="11" t="s">
        <v>544</v>
      </c>
      <c r="AM692" s="11" t="s">
        <v>409</v>
      </c>
      <c r="AN692" s="11" t="s">
        <v>198</v>
      </c>
      <c r="AO692" s="11" t="s">
        <v>59</v>
      </c>
      <c r="AP692" s="11" t="s">
        <v>108</v>
      </c>
      <c r="AQ692" s="11" t="s">
        <v>545</v>
      </c>
    </row>
    <row r="693" customFormat="false" ht="13.8" hidden="false" customHeight="false" outlineLevel="0" collapsed="false">
      <c r="A693" s="11" t="s">
        <v>540</v>
      </c>
      <c r="B693" s="1" t="n">
        <v>54</v>
      </c>
      <c r="C693" s="11" t="s">
        <v>541</v>
      </c>
      <c r="D693" s="11" t="n">
        <v>2014</v>
      </c>
      <c r="E693" s="11" t="s">
        <v>101</v>
      </c>
      <c r="F693" s="11" t="s">
        <v>136</v>
      </c>
      <c r="G693" s="1" t="n">
        <v>10</v>
      </c>
      <c r="H693" s="1" t="n">
        <v>761</v>
      </c>
      <c r="I693" s="11" t="n">
        <f aca="false">(G693+10) / (H693/1000)</f>
        <v>26.281208935611</v>
      </c>
      <c r="J693" s="11" t="n">
        <v>4.5</v>
      </c>
      <c r="K693" s="11" t="s">
        <v>102</v>
      </c>
      <c r="L693" s="11" t="s">
        <v>64</v>
      </c>
      <c r="M693" s="11" t="s">
        <v>548</v>
      </c>
      <c r="N693" s="11" t="s">
        <v>77</v>
      </c>
      <c r="O693" s="11" t="s">
        <v>50</v>
      </c>
      <c r="P693" s="11" t="s">
        <v>198</v>
      </c>
      <c r="Q693" s="11" t="s">
        <v>198</v>
      </c>
      <c r="R693" s="11" t="n">
        <v>3</v>
      </c>
      <c r="S693" s="11" t="str">
        <f aca="false">IF(R693&gt;=2,"&gt; 2","&lt; 2")</f>
        <v>&gt; 2</v>
      </c>
      <c r="T693" s="11" t="s">
        <v>210</v>
      </c>
      <c r="U693" s="29" t="n">
        <v>0.274</v>
      </c>
      <c r="V693" s="11" t="s">
        <v>106</v>
      </c>
      <c r="W693" s="11" t="n">
        <f aca="false">R693 *U693</f>
        <v>0.822</v>
      </c>
      <c r="X693" s="2" t="n">
        <v>184.46</v>
      </c>
      <c r="Y693" s="2" t="n">
        <v>23.73</v>
      </c>
      <c r="Z693" s="13" t="n">
        <f aca="false">Y693*SQRT(AA693)</f>
        <v>58.1263915962448</v>
      </c>
      <c r="AA693" s="11" t="n">
        <v>6</v>
      </c>
      <c r="AB693" s="2" t="n">
        <v>154.52</v>
      </c>
      <c r="AC693" s="2" t="n">
        <v>24.58</v>
      </c>
      <c r="AD693" s="13" t="n">
        <f aca="false">AC693*SQRT(AE693)</f>
        <v>60.2084578776105</v>
      </c>
      <c r="AE693" s="11" t="n">
        <v>6</v>
      </c>
      <c r="AF693" s="11" t="n">
        <f aca="false">LN(AB693/X693)</f>
        <v>-0.177109100009492</v>
      </c>
      <c r="AG693" s="11" t="n">
        <f aca="false">((AD693)^2/((AB693)^2 * AE693)) + ((Z693)^2/((X693)^2 * AA693))</f>
        <v>0.0418540376731366</v>
      </c>
      <c r="AH693" s="11" t="n">
        <f aca="false">1/AG693</f>
        <v>23.892557459082</v>
      </c>
      <c r="AI693" s="11" t="n">
        <f aca="false">AH693/9</f>
        <v>2.65472860656467</v>
      </c>
      <c r="AJ693" s="11" t="n">
        <f aca="false">AI693*AF693</f>
        <v>-0.470176594278122</v>
      </c>
      <c r="AK693" s="11" t="s">
        <v>543</v>
      </c>
      <c r="AL693" s="11" t="s">
        <v>544</v>
      </c>
      <c r="AM693" s="11" t="s">
        <v>409</v>
      </c>
      <c r="AN693" s="11" t="s">
        <v>198</v>
      </c>
      <c r="AO693" s="11" t="s">
        <v>59</v>
      </c>
      <c r="AP693" s="11" t="s">
        <v>108</v>
      </c>
      <c r="AQ693" s="11" t="s">
        <v>545</v>
      </c>
    </row>
    <row r="694" customFormat="false" ht="13.8" hidden="false" customHeight="false" outlineLevel="0" collapsed="false">
      <c r="A694" s="11" t="s">
        <v>540</v>
      </c>
      <c r="B694" s="1" t="n">
        <v>54</v>
      </c>
      <c r="C694" s="11" t="s">
        <v>541</v>
      </c>
      <c r="D694" s="11" t="n">
        <v>2014</v>
      </c>
      <c r="E694" s="11" t="s">
        <v>101</v>
      </c>
      <c r="F694" s="11" t="s">
        <v>546</v>
      </c>
      <c r="G694" s="1" t="n">
        <v>10</v>
      </c>
      <c r="H694" s="1" t="n">
        <v>761</v>
      </c>
      <c r="I694" s="11" t="n">
        <f aca="false">(G694+10) / (H694/1000)</f>
        <v>26.281208935611</v>
      </c>
      <c r="J694" s="11" t="n">
        <v>4.5</v>
      </c>
      <c r="K694" s="11" t="s">
        <v>102</v>
      </c>
      <c r="L694" s="11" t="s">
        <v>64</v>
      </c>
      <c r="M694" s="11" t="s">
        <v>548</v>
      </c>
      <c r="N694" s="11" t="s">
        <v>77</v>
      </c>
      <c r="O694" s="11" t="s">
        <v>77</v>
      </c>
      <c r="P694" s="11" t="s">
        <v>198</v>
      </c>
      <c r="Q694" s="11" t="s">
        <v>198</v>
      </c>
      <c r="R694" s="11" t="n">
        <v>3</v>
      </c>
      <c r="S694" s="11" t="str">
        <f aca="false">IF(R694&gt;=2,"&gt; 2","&lt; 2")</f>
        <v>&gt; 2</v>
      </c>
      <c r="T694" s="11" t="s">
        <v>210</v>
      </c>
      <c r="U694" s="29" t="n">
        <v>0.274</v>
      </c>
      <c r="V694" s="11" t="s">
        <v>106</v>
      </c>
      <c r="W694" s="11" t="n">
        <f aca="false">R694 *U694</f>
        <v>0.822</v>
      </c>
      <c r="X694" s="2" t="n">
        <v>144.35</v>
      </c>
      <c r="Y694" s="2" t="n">
        <v>30.51</v>
      </c>
      <c r="Z694" s="13" t="n">
        <f aca="false">Y694*SQRT(AA694)</f>
        <v>74.7339320523148</v>
      </c>
      <c r="AA694" s="11" t="n">
        <v>6</v>
      </c>
      <c r="AB694" s="2" t="n">
        <v>138.14</v>
      </c>
      <c r="AC694" s="2" t="n">
        <v>27.68</v>
      </c>
      <c r="AD694" s="13" t="n">
        <f aca="false">AC694*SQRT(AE694)</f>
        <v>67.8018760802384</v>
      </c>
      <c r="AE694" s="11" t="n">
        <v>6</v>
      </c>
      <c r="AF694" s="11" t="n">
        <f aca="false">LN(AB694/X694)</f>
        <v>-0.0439732424481173</v>
      </c>
      <c r="AG694" s="11" t="n">
        <f aca="false">((AD694)^2/((AB694)^2 * AE694)) + ((Z694)^2/((X694)^2 * AA694))</f>
        <v>0.0848243020171068</v>
      </c>
      <c r="AH694" s="11" t="n">
        <f aca="false">1/AG694</f>
        <v>11.7890743126696</v>
      </c>
      <c r="AI694" s="11" t="n">
        <f aca="false">AH694/9</f>
        <v>1.30989714585218</v>
      </c>
      <c r="AJ694" s="11" t="n">
        <f aca="false">AI694*AF694</f>
        <v>-0.0576004247766548</v>
      </c>
      <c r="AK694" s="11" t="s">
        <v>543</v>
      </c>
      <c r="AL694" s="11" t="s">
        <v>544</v>
      </c>
      <c r="AM694" s="11" t="s">
        <v>409</v>
      </c>
      <c r="AN694" s="11" t="s">
        <v>198</v>
      </c>
      <c r="AO694" s="11" t="s">
        <v>59</v>
      </c>
      <c r="AP694" s="11" t="s">
        <v>108</v>
      </c>
      <c r="AQ694" s="11" t="s">
        <v>545</v>
      </c>
    </row>
    <row r="695" customFormat="false" ht="13.8" hidden="false" customHeight="false" outlineLevel="0" collapsed="false">
      <c r="A695" s="11" t="s">
        <v>540</v>
      </c>
      <c r="B695" s="1" t="n">
        <v>54</v>
      </c>
      <c r="C695" s="11" t="s">
        <v>541</v>
      </c>
      <c r="D695" s="11" t="n">
        <v>2014</v>
      </c>
      <c r="E695" s="11" t="s">
        <v>101</v>
      </c>
      <c r="F695" s="11" t="s">
        <v>46</v>
      </c>
      <c r="G695" s="1" t="n">
        <v>10</v>
      </c>
      <c r="H695" s="1" t="n">
        <v>761</v>
      </c>
      <c r="I695" s="11" t="n">
        <f aca="false">(G695+10) / (H695/1000)</f>
        <v>26.281208935611</v>
      </c>
      <c r="J695" s="11" t="n">
        <v>4.5</v>
      </c>
      <c r="K695" s="11" t="s">
        <v>102</v>
      </c>
      <c r="L695" s="11" t="s">
        <v>64</v>
      </c>
      <c r="M695" s="11" t="s">
        <v>548</v>
      </c>
      <c r="N695" s="11" t="s">
        <v>77</v>
      </c>
      <c r="O695" s="11" t="s">
        <v>77</v>
      </c>
      <c r="P695" s="11" t="s">
        <v>198</v>
      </c>
      <c r="Q695" s="11" t="s">
        <v>198</v>
      </c>
      <c r="R695" s="11" t="n">
        <v>3</v>
      </c>
      <c r="S695" s="11" t="str">
        <f aca="false">IF(R695&gt;=2,"&gt; 2","&lt; 2")</f>
        <v>&gt; 2</v>
      </c>
      <c r="T695" s="11" t="s">
        <v>210</v>
      </c>
      <c r="U695" s="29" t="n">
        <v>0.274</v>
      </c>
      <c r="V695" s="11" t="s">
        <v>106</v>
      </c>
      <c r="W695" s="11" t="n">
        <f aca="false">R695 *U695</f>
        <v>0.822</v>
      </c>
      <c r="X695" s="13" t="n">
        <v>168.64</v>
      </c>
      <c r="Y695" s="13" t="n">
        <v>34.47</v>
      </c>
      <c r="Z695" s="13" t="n">
        <f aca="false">Y695*SQRT(AA695)</f>
        <v>84.4339114337361</v>
      </c>
      <c r="AA695" s="11" t="n">
        <v>6</v>
      </c>
      <c r="AB695" s="2" t="n">
        <v>148.87</v>
      </c>
      <c r="AC695" s="2" t="n">
        <v>22.03</v>
      </c>
      <c r="AD695" s="13" t="n">
        <f aca="false">AC695*SQRT(AE695)</f>
        <v>53.9622590335134</v>
      </c>
      <c r="AE695" s="11" t="n">
        <v>6</v>
      </c>
      <c r="AF695" s="11" t="n">
        <f aca="false">LN(AB695/X695)</f>
        <v>-0.124692823464031</v>
      </c>
      <c r="AG695" s="11" t="n">
        <f aca="false">((AD695)^2/((AB695)^2 * AE695)) + ((Z695)^2/((X695)^2 * AA695))</f>
        <v>0.0636778338171674</v>
      </c>
      <c r="AH695" s="11" t="n">
        <f aca="false">1/AG695</f>
        <v>15.7040517878044</v>
      </c>
      <c r="AI695" s="11" t="n">
        <f aca="false">AH695/9</f>
        <v>1.74489464308938</v>
      </c>
      <c r="AJ695" s="11" t="n">
        <f aca="false">AI695*AF695</f>
        <v>-0.217575839694077</v>
      </c>
      <c r="AK695" s="11" t="s">
        <v>543</v>
      </c>
      <c r="AL695" s="11" t="s">
        <v>544</v>
      </c>
      <c r="AM695" s="11" t="s">
        <v>409</v>
      </c>
      <c r="AN695" s="11" t="s">
        <v>198</v>
      </c>
      <c r="AO695" s="11" t="s">
        <v>59</v>
      </c>
      <c r="AP695" s="11" t="s">
        <v>108</v>
      </c>
      <c r="AQ695" s="11" t="s">
        <v>545</v>
      </c>
    </row>
    <row r="696" customFormat="false" ht="13.8" hidden="false" customHeight="false" outlineLevel="0" collapsed="false">
      <c r="A696" s="11" t="s">
        <v>540</v>
      </c>
      <c r="B696" s="1" t="n">
        <v>54</v>
      </c>
      <c r="C696" s="11" t="s">
        <v>541</v>
      </c>
      <c r="D696" s="11" t="n">
        <v>2014</v>
      </c>
      <c r="E696" s="11" t="s">
        <v>101</v>
      </c>
      <c r="F696" s="11" t="s">
        <v>136</v>
      </c>
      <c r="G696" s="1" t="n">
        <v>10</v>
      </c>
      <c r="H696" s="1" t="n">
        <v>761</v>
      </c>
      <c r="I696" s="11" t="n">
        <f aca="false">(G696+10) / (H696/1000)</f>
        <v>26.281208935611</v>
      </c>
      <c r="J696" s="11" t="n">
        <v>4.5</v>
      </c>
      <c r="K696" s="11" t="s">
        <v>102</v>
      </c>
      <c r="L696" s="11" t="s">
        <v>64</v>
      </c>
      <c r="M696" s="11" t="s">
        <v>548</v>
      </c>
      <c r="N696" s="11" t="s">
        <v>77</v>
      </c>
      <c r="O696" s="11" t="s">
        <v>50</v>
      </c>
      <c r="P696" s="11" t="s">
        <v>198</v>
      </c>
      <c r="Q696" s="11" t="s">
        <v>198</v>
      </c>
      <c r="R696" s="11" t="n">
        <v>3</v>
      </c>
      <c r="S696" s="11" t="str">
        <f aca="false">IF(R696&gt;=2,"&gt; 2","&lt; 2")</f>
        <v>&gt; 2</v>
      </c>
      <c r="T696" s="11" t="s">
        <v>210</v>
      </c>
      <c r="U696" s="29" t="n">
        <v>0.274</v>
      </c>
      <c r="V696" s="11" t="s">
        <v>106</v>
      </c>
      <c r="W696" s="11" t="n">
        <f aca="false">R696 *U696</f>
        <v>0.822</v>
      </c>
      <c r="X696" s="2" t="n">
        <v>165.25</v>
      </c>
      <c r="Y696" s="2" t="n">
        <v>19.78</v>
      </c>
      <c r="Z696" s="13" t="n">
        <f aca="false">Y696*SQRT(AA696)</f>
        <v>48.4509071122513</v>
      </c>
      <c r="AA696" s="11" t="n">
        <v>6</v>
      </c>
      <c r="AB696" s="2" t="n">
        <v>161.3</v>
      </c>
      <c r="AC696" s="2" t="n">
        <v>21.47</v>
      </c>
      <c r="AD696" s="13" t="n">
        <f aca="false">AC696*SQRT(AE696)</f>
        <v>52.5905447775548</v>
      </c>
      <c r="AE696" s="11" t="n">
        <v>6</v>
      </c>
      <c r="AF696" s="11" t="n">
        <f aca="false">LN(AB696/X696)</f>
        <v>-0.0241934936006324</v>
      </c>
      <c r="AG696" s="11" t="n">
        <f aca="false">((AD696)^2/((AB696)^2 * AE696)) + ((Z696)^2/((X696)^2 * AA696))</f>
        <v>0.0320446851700489</v>
      </c>
      <c r="AH696" s="11" t="n">
        <f aca="false">1/AG696</f>
        <v>31.2064229900647</v>
      </c>
      <c r="AI696" s="11" t="n">
        <f aca="false">AH696/9</f>
        <v>3.46738033222941</v>
      </c>
      <c r="AJ696" s="11" t="n">
        <f aca="false">AI696*AF696</f>
        <v>-0.0838880438787509</v>
      </c>
      <c r="AK696" s="11" t="s">
        <v>543</v>
      </c>
      <c r="AL696" s="11" t="s">
        <v>544</v>
      </c>
      <c r="AM696" s="11" t="s">
        <v>409</v>
      </c>
      <c r="AN696" s="11" t="s">
        <v>198</v>
      </c>
      <c r="AO696" s="11" t="s">
        <v>59</v>
      </c>
      <c r="AP696" s="11" t="s">
        <v>108</v>
      </c>
      <c r="AQ696" s="11" t="s">
        <v>545</v>
      </c>
    </row>
    <row r="697" customFormat="false" ht="13.8" hidden="false" customHeight="false" outlineLevel="0" collapsed="false">
      <c r="A697" s="11" t="s">
        <v>540</v>
      </c>
      <c r="B697" s="1" t="n">
        <v>54</v>
      </c>
      <c r="C697" s="11" t="s">
        <v>541</v>
      </c>
      <c r="D697" s="11" t="n">
        <v>2014</v>
      </c>
      <c r="E697" s="11" t="s">
        <v>101</v>
      </c>
      <c r="F697" s="11" t="s">
        <v>546</v>
      </c>
      <c r="G697" s="1" t="n">
        <v>10</v>
      </c>
      <c r="H697" s="1" t="n">
        <v>761</v>
      </c>
      <c r="I697" s="11" t="n">
        <f aca="false">(G697+10) / (H697/1000)</f>
        <v>26.281208935611</v>
      </c>
      <c r="J697" s="11" t="n">
        <v>4.5</v>
      </c>
      <c r="K697" s="11" t="s">
        <v>102</v>
      </c>
      <c r="L697" s="11" t="s">
        <v>64</v>
      </c>
      <c r="M697" s="11" t="s">
        <v>548</v>
      </c>
      <c r="N697" s="11" t="s">
        <v>77</v>
      </c>
      <c r="O697" s="11" t="s">
        <v>77</v>
      </c>
      <c r="P697" s="11" t="s">
        <v>198</v>
      </c>
      <c r="Q697" s="11" t="s">
        <v>198</v>
      </c>
      <c r="R697" s="11" t="n">
        <v>3</v>
      </c>
      <c r="S697" s="11" t="str">
        <f aca="false">IF(R697&gt;=2,"&gt; 2","&lt; 2")</f>
        <v>&gt; 2</v>
      </c>
      <c r="T697" s="11" t="s">
        <v>210</v>
      </c>
      <c r="U697" s="29" t="n">
        <v>0.274</v>
      </c>
      <c r="V697" s="11" t="s">
        <v>106</v>
      </c>
      <c r="W697" s="11" t="n">
        <f aca="false">R697 *U697</f>
        <v>0.822</v>
      </c>
      <c r="X697" s="2" t="n">
        <v>164.41</v>
      </c>
      <c r="Y697" s="2" t="n">
        <v>25.7</v>
      </c>
      <c r="Z697" s="13" t="n">
        <f aca="false">Y697*SQRT(AA697)</f>
        <v>62.9518863895277</v>
      </c>
      <c r="AA697" s="11" t="n">
        <v>6</v>
      </c>
      <c r="AB697" s="2" t="n">
        <v>177.68</v>
      </c>
      <c r="AC697" s="2" t="n">
        <v>33.62</v>
      </c>
      <c r="AD697" s="13" t="n">
        <f aca="false">AC697*SQRT(AE697)</f>
        <v>82.3518451523705</v>
      </c>
      <c r="AE697" s="11" t="n">
        <v>6</v>
      </c>
      <c r="AF697" s="11" t="n">
        <f aca="false">LN(AB697/X697)</f>
        <v>0.0776208715633864</v>
      </c>
      <c r="AG697" s="11" t="n">
        <f aca="false">((AD697)^2/((AB697)^2 * AE697)) + ((Z697)^2/((X697)^2 * AA697))</f>
        <v>0.0602377662521927</v>
      </c>
      <c r="AH697" s="11" t="n">
        <f aca="false">1/AG697</f>
        <v>16.6008811783189</v>
      </c>
      <c r="AI697" s="11" t="n">
        <f aca="false">AH697/9</f>
        <v>1.84454235314655</v>
      </c>
      <c r="AJ697" s="11" t="n">
        <f aca="false">AI697*AF697</f>
        <v>0.143174985086815</v>
      </c>
      <c r="AK697" s="11" t="s">
        <v>543</v>
      </c>
      <c r="AL697" s="11" t="s">
        <v>544</v>
      </c>
      <c r="AM697" s="11" t="s">
        <v>409</v>
      </c>
      <c r="AN697" s="11" t="s">
        <v>198</v>
      </c>
      <c r="AO697" s="11" t="s">
        <v>59</v>
      </c>
      <c r="AP697" s="11" t="s">
        <v>108</v>
      </c>
      <c r="AQ697" s="11" t="s">
        <v>545</v>
      </c>
    </row>
    <row r="698" customFormat="false" ht="13.8" hidden="false" customHeight="false" outlineLevel="0" collapsed="false">
      <c r="A698" s="11" t="s">
        <v>540</v>
      </c>
      <c r="B698" s="1" t="n">
        <v>54</v>
      </c>
      <c r="C698" s="11" t="s">
        <v>541</v>
      </c>
      <c r="D698" s="11" t="n">
        <v>2014</v>
      </c>
      <c r="E698" s="11" t="s">
        <v>101</v>
      </c>
      <c r="F698" s="11" t="s">
        <v>46</v>
      </c>
      <c r="G698" s="1" t="n">
        <v>10</v>
      </c>
      <c r="H698" s="1" t="n">
        <v>761</v>
      </c>
      <c r="I698" s="11" t="n">
        <f aca="false">(G698+10) / (H698/1000)</f>
        <v>26.281208935611</v>
      </c>
      <c r="J698" s="11" t="n">
        <v>4.5</v>
      </c>
      <c r="K698" s="11" t="s">
        <v>102</v>
      </c>
      <c r="L698" s="11" t="s">
        <v>384</v>
      </c>
      <c r="M698" s="11" t="s">
        <v>548</v>
      </c>
      <c r="N698" s="11" t="s">
        <v>77</v>
      </c>
      <c r="O698" s="11" t="s">
        <v>77</v>
      </c>
      <c r="P698" s="11" t="s">
        <v>198</v>
      </c>
      <c r="Q698" s="11" t="s">
        <v>198</v>
      </c>
      <c r="R698" s="11" t="n">
        <v>3</v>
      </c>
      <c r="S698" s="11" t="str">
        <f aca="false">IF(R698&gt;=2,"&gt; 2","&lt; 2")</f>
        <v>&gt; 2</v>
      </c>
      <c r="T698" s="11" t="s">
        <v>210</v>
      </c>
      <c r="U698" s="29" t="n">
        <v>0.274</v>
      </c>
      <c r="V698" s="11" t="s">
        <v>106</v>
      </c>
      <c r="W698" s="11" t="n">
        <f aca="false">R698 *U698</f>
        <v>0.822</v>
      </c>
      <c r="X698" s="13" t="n">
        <v>4.86</v>
      </c>
      <c r="Y698" s="13" t="n">
        <v>0.2</v>
      </c>
      <c r="Z698" s="13" t="n">
        <f aca="false">Y698*SQRT(AA698)</f>
        <v>0.489897948556636</v>
      </c>
      <c r="AA698" s="11" t="n">
        <v>6</v>
      </c>
      <c r="AB698" s="2" t="n">
        <v>5.06</v>
      </c>
      <c r="AC698" s="2" t="n">
        <v>0.41</v>
      </c>
      <c r="AD698" s="13" t="n">
        <f aca="false">AC698*SQRT(AE698)</f>
        <v>1.0042907945411</v>
      </c>
      <c r="AE698" s="11" t="n">
        <v>6</v>
      </c>
      <c r="AF698" s="11" t="n">
        <f aca="false">LN(AB698/X698)</f>
        <v>0.0403280453869716</v>
      </c>
      <c r="AG698" s="11" t="n">
        <f aca="false">((AD698)^2/((AB698)^2 * AE698)) + ((Z698)^2/((X698)^2 * AA698))</f>
        <v>0.00825899175979912</v>
      </c>
      <c r="AH698" s="11" t="n">
        <f aca="false">1/AG698</f>
        <v>121.080154706962</v>
      </c>
      <c r="AI698" s="11" t="n">
        <f aca="false">AH698/9</f>
        <v>13.4533505229958</v>
      </c>
      <c r="AJ698" s="11" t="n">
        <f aca="false">AI698*AF698</f>
        <v>0.542547330498213</v>
      </c>
      <c r="AK698" s="11" t="s">
        <v>549</v>
      </c>
      <c r="AL698" s="11" t="s">
        <v>550</v>
      </c>
      <c r="AM698" s="11" t="s">
        <v>551</v>
      </c>
      <c r="AN698" s="11" t="s">
        <v>198</v>
      </c>
      <c r="AO698" s="11" t="s">
        <v>59</v>
      </c>
      <c r="AP698" s="11" t="s">
        <v>108</v>
      </c>
      <c r="AQ698" s="11" t="s">
        <v>545</v>
      </c>
    </row>
    <row r="699" customFormat="false" ht="13.8" hidden="false" customHeight="false" outlineLevel="0" collapsed="false">
      <c r="A699" s="11" t="s">
        <v>540</v>
      </c>
      <c r="B699" s="1" t="n">
        <v>54</v>
      </c>
      <c r="C699" s="11" t="s">
        <v>541</v>
      </c>
      <c r="D699" s="11" t="n">
        <v>2014</v>
      </c>
      <c r="E699" s="11" t="s">
        <v>101</v>
      </c>
      <c r="F699" s="11" t="s">
        <v>136</v>
      </c>
      <c r="G699" s="1" t="n">
        <v>10</v>
      </c>
      <c r="H699" s="1" t="n">
        <v>761</v>
      </c>
      <c r="I699" s="11" t="n">
        <f aca="false">(G699+10) / (H699/1000)</f>
        <v>26.281208935611</v>
      </c>
      <c r="J699" s="11" t="n">
        <v>4.5</v>
      </c>
      <c r="K699" s="11" t="s">
        <v>102</v>
      </c>
      <c r="L699" s="11" t="s">
        <v>384</v>
      </c>
      <c r="M699" s="11" t="s">
        <v>548</v>
      </c>
      <c r="N699" s="11" t="s">
        <v>77</v>
      </c>
      <c r="O699" s="11" t="s">
        <v>50</v>
      </c>
      <c r="P699" s="11" t="s">
        <v>198</v>
      </c>
      <c r="Q699" s="11" t="s">
        <v>198</v>
      </c>
      <c r="R699" s="11" t="n">
        <v>3</v>
      </c>
      <c r="S699" s="11" t="str">
        <f aca="false">IF(R699&gt;=2,"&gt; 2","&lt; 2")</f>
        <v>&gt; 2</v>
      </c>
      <c r="T699" s="11" t="s">
        <v>210</v>
      </c>
      <c r="U699" s="29" t="n">
        <v>0.274</v>
      </c>
      <c r="V699" s="11" t="s">
        <v>106</v>
      </c>
      <c r="W699" s="11" t="n">
        <f aca="false">R699 *U699</f>
        <v>0.822</v>
      </c>
      <c r="X699" s="2" t="n">
        <v>6.33</v>
      </c>
      <c r="Y699" s="2" t="n">
        <v>0.8</v>
      </c>
      <c r="Z699" s="13" t="n">
        <f aca="false">Y699*SQRT(AA699)</f>
        <v>1.95959179422654</v>
      </c>
      <c r="AA699" s="11" t="n">
        <v>6</v>
      </c>
      <c r="AB699" s="2" t="n">
        <v>5.74</v>
      </c>
      <c r="AC699" s="2" t="n">
        <v>0.59</v>
      </c>
      <c r="AD699" s="13" t="n">
        <f aca="false">AC699*SQRT(AE699)</f>
        <v>1.44519894824207</v>
      </c>
      <c r="AE699" s="11" t="n">
        <v>6</v>
      </c>
      <c r="AF699" s="11" t="n">
        <f aca="false">LN(AB699/X699)</f>
        <v>-0.0978410258246097</v>
      </c>
      <c r="AG699" s="11" t="n">
        <f aca="false">((AD699)^2/((AB699)^2 * AE699)) + ((Z699)^2/((X699)^2 * AA699))</f>
        <v>0.0265377485931068</v>
      </c>
      <c r="AH699" s="11" t="n">
        <f aca="false">1/AG699</f>
        <v>37.6821717370459</v>
      </c>
      <c r="AI699" s="11" t="n">
        <f aca="false">AH699/9</f>
        <v>4.18690797078288</v>
      </c>
      <c r="AJ699" s="11" t="n">
        <f aca="false">AI699*AF699</f>
        <v>-0.409651370894632</v>
      </c>
      <c r="AK699" s="11" t="s">
        <v>549</v>
      </c>
      <c r="AL699" s="11" t="s">
        <v>550</v>
      </c>
      <c r="AM699" s="11" t="s">
        <v>551</v>
      </c>
      <c r="AN699" s="11" t="s">
        <v>198</v>
      </c>
      <c r="AO699" s="11" t="s">
        <v>59</v>
      </c>
      <c r="AP699" s="11" t="s">
        <v>108</v>
      </c>
      <c r="AQ699" s="11" t="s">
        <v>545</v>
      </c>
    </row>
    <row r="700" customFormat="false" ht="13.8" hidden="false" customHeight="false" outlineLevel="0" collapsed="false">
      <c r="A700" s="11" t="s">
        <v>540</v>
      </c>
      <c r="B700" s="1" t="n">
        <v>54</v>
      </c>
      <c r="C700" s="11" t="s">
        <v>541</v>
      </c>
      <c r="D700" s="11" t="n">
        <v>2014</v>
      </c>
      <c r="E700" s="11" t="s">
        <v>101</v>
      </c>
      <c r="F700" s="11" t="s">
        <v>546</v>
      </c>
      <c r="G700" s="1" t="n">
        <v>10</v>
      </c>
      <c r="H700" s="1" t="n">
        <v>761</v>
      </c>
      <c r="I700" s="11" t="n">
        <f aca="false">(G700+10) / (H700/1000)</f>
        <v>26.281208935611</v>
      </c>
      <c r="J700" s="11" t="n">
        <v>4.5</v>
      </c>
      <c r="K700" s="11" t="s">
        <v>102</v>
      </c>
      <c r="L700" s="11" t="s">
        <v>384</v>
      </c>
      <c r="M700" s="11" t="s">
        <v>548</v>
      </c>
      <c r="N700" s="11" t="s">
        <v>77</v>
      </c>
      <c r="O700" s="11" t="s">
        <v>77</v>
      </c>
      <c r="P700" s="11" t="s">
        <v>198</v>
      </c>
      <c r="Q700" s="11" t="s">
        <v>198</v>
      </c>
      <c r="R700" s="11" t="n">
        <v>3</v>
      </c>
      <c r="S700" s="11" t="str">
        <f aca="false">IF(R700&gt;=2,"&gt; 2","&lt; 2")</f>
        <v>&gt; 2</v>
      </c>
      <c r="T700" s="11" t="s">
        <v>210</v>
      </c>
      <c r="U700" s="29" t="n">
        <v>0.274</v>
      </c>
      <c r="V700" s="11" t="s">
        <v>106</v>
      </c>
      <c r="W700" s="11" t="n">
        <f aca="false">R700 *U700</f>
        <v>0.822</v>
      </c>
      <c r="X700" s="2" t="n">
        <v>4.31</v>
      </c>
      <c r="Y700" s="2" t="n">
        <v>0.37</v>
      </c>
      <c r="Z700" s="13" t="n">
        <f aca="false">Y700*SQRT(AA700)</f>
        <v>0.906311204829776</v>
      </c>
      <c r="AA700" s="11" t="n">
        <v>6</v>
      </c>
      <c r="AB700" s="2" t="n">
        <v>4.53</v>
      </c>
      <c r="AC700" s="2" t="n">
        <v>0.31</v>
      </c>
      <c r="AD700" s="13" t="n">
        <f aca="false">AC700*SQRT(AE700)</f>
        <v>0.759341820262784</v>
      </c>
      <c r="AE700" s="11" t="n">
        <v>6</v>
      </c>
      <c r="AF700" s="11" t="n">
        <f aca="false">LN(AB700/X700)</f>
        <v>0.0497840353792864</v>
      </c>
      <c r="AG700" s="11" t="n">
        <f aca="false">((AD700)^2/((AB700)^2 * AE700)) + ((Z700)^2/((X700)^2 * AA700))</f>
        <v>0.0120527151737595</v>
      </c>
      <c r="AH700" s="11" t="n">
        <f aca="false">1/AG700</f>
        <v>82.9688568578426</v>
      </c>
      <c r="AI700" s="11" t="n">
        <f aca="false">AH700/9</f>
        <v>9.21876187309363</v>
      </c>
      <c r="AJ700" s="11" t="n">
        <f aca="false">AI700*AF700</f>
        <v>0.45894716724331</v>
      </c>
      <c r="AK700" s="11" t="s">
        <v>549</v>
      </c>
      <c r="AL700" s="11" t="s">
        <v>550</v>
      </c>
      <c r="AM700" s="11" t="s">
        <v>551</v>
      </c>
      <c r="AN700" s="11" t="s">
        <v>198</v>
      </c>
      <c r="AO700" s="11" t="s">
        <v>59</v>
      </c>
      <c r="AP700" s="11" t="s">
        <v>108</v>
      </c>
      <c r="AQ700" s="11" t="s">
        <v>545</v>
      </c>
    </row>
    <row r="701" customFormat="false" ht="13.8" hidden="false" customHeight="false" outlineLevel="0" collapsed="false">
      <c r="A701" s="11" t="s">
        <v>540</v>
      </c>
      <c r="B701" s="1" t="n">
        <v>54</v>
      </c>
      <c r="C701" s="11" t="s">
        <v>541</v>
      </c>
      <c r="D701" s="11" t="n">
        <v>2014</v>
      </c>
      <c r="E701" s="11" t="s">
        <v>101</v>
      </c>
      <c r="F701" s="11" t="s">
        <v>46</v>
      </c>
      <c r="G701" s="1" t="n">
        <v>10</v>
      </c>
      <c r="H701" s="1" t="n">
        <v>761</v>
      </c>
      <c r="I701" s="11" t="n">
        <f aca="false">(G701+10) / (H701/1000)</f>
        <v>26.281208935611</v>
      </c>
      <c r="J701" s="11" t="n">
        <v>4.5</v>
      </c>
      <c r="K701" s="11" t="s">
        <v>102</v>
      </c>
      <c r="L701" s="11" t="s">
        <v>64</v>
      </c>
      <c r="M701" s="11" t="s">
        <v>548</v>
      </c>
      <c r="N701" s="11" t="s">
        <v>77</v>
      </c>
      <c r="O701" s="11" t="s">
        <v>77</v>
      </c>
      <c r="P701" s="11" t="s">
        <v>198</v>
      </c>
      <c r="Q701" s="11" t="s">
        <v>198</v>
      </c>
      <c r="R701" s="11" t="n">
        <v>3</v>
      </c>
      <c r="S701" s="11" t="str">
        <f aca="false">IF(R701&gt;=2,"&gt; 2","&lt; 2")</f>
        <v>&gt; 2</v>
      </c>
      <c r="T701" s="11" t="s">
        <v>210</v>
      </c>
      <c r="U701" s="29" t="n">
        <v>0.274</v>
      </c>
      <c r="V701" s="11" t="s">
        <v>106</v>
      </c>
      <c r="W701" s="11" t="n">
        <f aca="false">R701 *U701</f>
        <v>0.822</v>
      </c>
      <c r="X701" s="13" t="n">
        <v>4.05</v>
      </c>
      <c r="Y701" s="13" t="n">
        <v>0.38</v>
      </c>
      <c r="Z701" s="13" t="n">
        <f aca="false">Y701*SQRT(AA701)</f>
        <v>0.930806102257608</v>
      </c>
      <c r="AA701" s="11" t="n">
        <v>6</v>
      </c>
      <c r="AB701" s="2" t="n">
        <v>5.16</v>
      </c>
      <c r="AC701" s="2" t="n">
        <v>0.43</v>
      </c>
      <c r="AD701" s="13" t="n">
        <f aca="false">AC701*SQRT(AE701)</f>
        <v>1.05328058939677</v>
      </c>
      <c r="AE701" s="11" t="n">
        <v>6</v>
      </c>
      <c r="AF701" s="11" t="n">
        <f aca="false">LN(AB701/X701)</f>
        <v>0.242219698375024</v>
      </c>
      <c r="AG701" s="11" t="n">
        <f aca="false">((AD701)^2/((AB701)^2 * AE701)) + ((Z701)^2/((X701)^2 * AA701))</f>
        <v>0.0157479804907788</v>
      </c>
      <c r="AH701" s="11" t="n">
        <f aca="false">1/AG701</f>
        <v>63.5002056667233</v>
      </c>
      <c r="AI701" s="11" t="n">
        <f aca="false">AH701/9</f>
        <v>7.0555784074137</v>
      </c>
      <c r="AJ701" s="11" t="n">
        <f aca="false">AI701*AF701</f>
        <v>1.70900007370508</v>
      </c>
      <c r="AK701" s="11" t="s">
        <v>549</v>
      </c>
      <c r="AL701" s="11" t="s">
        <v>550</v>
      </c>
      <c r="AM701" s="11" t="s">
        <v>551</v>
      </c>
      <c r="AN701" s="11" t="s">
        <v>198</v>
      </c>
      <c r="AO701" s="11" t="s">
        <v>59</v>
      </c>
      <c r="AP701" s="11" t="s">
        <v>108</v>
      </c>
      <c r="AQ701" s="11" t="s">
        <v>545</v>
      </c>
    </row>
    <row r="702" customFormat="false" ht="13.8" hidden="false" customHeight="false" outlineLevel="0" collapsed="false">
      <c r="A702" s="11" t="s">
        <v>540</v>
      </c>
      <c r="B702" s="1" t="n">
        <v>54</v>
      </c>
      <c r="C702" s="11" t="s">
        <v>541</v>
      </c>
      <c r="D702" s="11" t="n">
        <v>2014</v>
      </c>
      <c r="E702" s="11" t="s">
        <v>101</v>
      </c>
      <c r="F702" s="11" t="s">
        <v>136</v>
      </c>
      <c r="G702" s="1" t="n">
        <v>10</v>
      </c>
      <c r="H702" s="1" t="n">
        <v>761</v>
      </c>
      <c r="I702" s="11" t="n">
        <f aca="false">(G702+10) / (H702/1000)</f>
        <v>26.281208935611</v>
      </c>
      <c r="J702" s="11" t="n">
        <v>4.5</v>
      </c>
      <c r="K702" s="11" t="s">
        <v>102</v>
      </c>
      <c r="L702" s="11" t="s">
        <v>64</v>
      </c>
      <c r="M702" s="11" t="s">
        <v>548</v>
      </c>
      <c r="N702" s="11" t="s">
        <v>77</v>
      </c>
      <c r="O702" s="11" t="s">
        <v>50</v>
      </c>
      <c r="P702" s="11" t="s">
        <v>198</v>
      </c>
      <c r="Q702" s="11" t="s">
        <v>198</v>
      </c>
      <c r="R702" s="11" t="n">
        <v>3</v>
      </c>
      <c r="S702" s="11" t="str">
        <f aca="false">IF(R702&gt;=2,"&gt; 2","&lt; 2")</f>
        <v>&gt; 2</v>
      </c>
      <c r="T702" s="11" t="s">
        <v>210</v>
      </c>
      <c r="U702" s="29" t="n">
        <v>0.274</v>
      </c>
      <c r="V702" s="11" t="s">
        <v>106</v>
      </c>
      <c r="W702" s="11" t="n">
        <f aca="false">R702 *U702</f>
        <v>0.822</v>
      </c>
      <c r="X702" s="2" t="n">
        <v>4.96</v>
      </c>
      <c r="Y702" s="2" t="n">
        <v>0.18</v>
      </c>
      <c r="Z702" s="13" t="n">
        <f aca="false">Y702*SQRT(AA702)</f>
        <v>0.440908153700971</v>
      </c>
      <c r="AA702" s="11" t="n">
        <v>6</v>
      </c>
      <c r="AB702" s="2" t="n">
        <v>5.82</v>
      </c>
      <c r="AC702" s="2" t="n">
        <v>0.81</v>
      </c>
      <c r="AD702" s="13" t="n">
        <f aca="false">AC702*SQRT(AE702)</f>
        <v>1.98408669165437</v>
      </c>
      <c r="AE702" s="11" t="n">
        <v>6</v>
      </c>
      <c r="AF702" s="11" t="n">
        <f aca="false">LN(AB702/X702)</f>
        <v>0.15989452100651</v>
      </c>
      <c r="AG702" s="11" t="n">
        <f aca="false">((AD702)^2/((AB702)^2 * AE702)) + ((Z702)^2/((X702)^2 * AA702))</f>
        <v>0.0206867398777644</v>
      </c>
      <c r="AH702" s="11" t="n">
        <f aca="false">1/AG702</f>
        <v>48.3401447453241</v>
      </c>
      <c r="AI702" s="11" t="n">
        <f aca="false">AH702/9</f>
        <v>5.3711271939249</v>
      </c>
      <c r="AJ702" s="11" t="n">
        <f aca="false">AI702*AF702</f>
        <v>0.858813809937662</v>
      </c>
      <c r="AK702" s="11" t="s">
        <v>549</v>
      </c>
      <c r="AL702" s="11" t="s">
        <v>550</v>
      </c>
      <c r="AM702" s="11" t="s">
        <v>551</v>
      </c>
      <c r="AN702" s="11" t="s">
        <v>198</v>
      </c>
      <c r="AO702" s="11" t="s">
        <v>59</v>
      </c>
      <c r="AP702" s="11" t="s">
        <v>108</v>
      </c>
      <c r="AQ702" s="11" t="s">
        <v>545</v>
      </c>
    </row>
    <row r="703" customFormat="false" ht="13.8" hidden="false" customHeight="false" outlineLevel="0" collapsed="false">
      <c r="A703" s="11" t="s">
        <v>540</v>
      </c>
      <c r="B703" s="1" t="n">
        <v>54</v>
      </c>
      <c r="C703" s="11" t="s">
        <v>541</v>
      </c>
      <c r="D703" s="11" t="n">
        <v>2014</v>
      </c>
      <c r="E703" s="11" t="s">
        <v>101</v>
      </c>
      <c r="F703" s="11" t="s">
        <v>546</v>
      </c>
      <c r="G703" s="1" t="n">
        <v>10</v>
      </c>
      <c r="H703" s="1" t="n">
        <v>761</v>
      </c>
      <c r="I703" s="11" t="n">
        <f aca="false">(G703+10) / (H703/1000)</f>
        <v>26.281208935611</v>
      </c>
      <c r="J703" s="11" t="n">
        <v>4.5</v>
      </c>
      <c r="K703" s="11" t="s">
        <v>102</v>
      </c>
      <c r="L703" s="11" t="s">
        <v>64</v>
      </c>
      <c r="M703" s="11" t="s">
        <v>548</v>
      </c>
      <c r="N703" s="11" t="s">
        <v>77</v>
      </c>
      <c r="O703" s="11" t="s">
        <v>77</v>
      </c>
      <c r="P703" s="11" t="s">
        <v>198</v>
      </c>
      <c r="Q703" s="11" t="s">
        <v>198</v>
      </c>
      <c r="R703" s="11" t="n">
        <v>3</v>
      </c>
      <c r="S703" s="11" t="str">
        <f aca="false">IF(R703&gt;=2,"&gt; 2","&lt; 2")</f>
        <v>&gt; 2</v>
      </c>
      <c r="T703" s="11" t="s">
        <v>210</v>
      </c>
      <c r="U703" s="29" t="n">
        <v>0.274</v>
      </c>
      <c r="V703" s="11" t="s">
        <v>106</v>
      </c>
      <c r="W703" s="11" t="n">
        <f aca="false">R703 *U703</f>
        <v>0.822</v>
      </c>
      <c r="X703" s="2" t="n">
        <v>5.47</v>
      </c>
      <c r="Y703" s="2" t="n">
        <v>0.27</v>
      </c>
      <c r="Z703" s="13" t="n">
        <f aca="false">Y703*SQRT(AA703)</f>
        <v>0.661362230551459</v>
      </c>
      <c r="AA703" s="11" t="n">
        <v>6</v>
      </c>
      <c r="AB703" s="2" t="n">
        <v>4.46</v>
      </c>
      <c r="AC703" s="2" t="n">
        <v>0.3</v>
      </c>
      <c r="AD703" s="13" t="n">
        <f aca="false">AC703*SQRT(AE703)</f>
        <v>0.734846922834953</v>
      </c>
      <c r="AE703" s="11" t="n">
        <v>6</v>
      </c>
      <c r="AF703" s="11" t="n">
        <f aca="false">LN(AB703/X703)</f>
        <v>-0.204129850401917</v>
      </c>
      <c r="AG703" s="11" t="n">
        <f aca="false">((AD703)^2/((AB703)^2 * AE703)) + ((Z703)^2/((X703)^2 * AA703))</f>
        <v>0.00696094695224192</v>
      </c>
      <c r="AH703" s="11" t="n">
        <f aca="false">1/AG703</f>
        <v>143.658615251755</v>
      </c>
      <c r="AI703" s="11" t="n">
        <f aca="false">AH703/9</f>
        <v>15.9620683613061</v>
      </c>
      <c r="AJ703" s="11" t="n">
        <f aca="false">AI703*AF703</f>
        <v>-3.25833462669859</v>
      </c>
      <c r="AK703" s="11" t="s">
        <v>549</v>
      </c>
      <c r="AL703" s="11" t="s">
        <v>550</v>
      </c>
      <c r="AM703" s="11" t="s">
        <v>551</v>
      </c>
      <c r="AN703" s="11" t="s">
        <v>198</v>
      </c>
      <c r="AO703" s="11" t="s">
        <v>59</v>
      </c>
      <c r="AP703" s="11" t="s">
        <v>108</v>
      </c>
      <c r="AQ703" s="11" t="s">
        <v>545</v>
      </c>
    </row>
    <row r="704" customFormat="false" ht="13.8" hidden="false" customHeight="false" outlineLevel="0" collapsed="false">
      <c r="A704" s="11" t="s">
        <v>540</v>
      </c>
      <c r="B704" s="1" t="n">
        <v>54</v>
      </c>
      <c r="C704" s="11" t="s">
        <v>541</v>
      </c>
      <c r="D704" s="11" t="n">
        <v>2014</v>
      </c>
      <c r="E704" s="11" t="s">
        <v>101</v>
      </c>
      <c r="F704" s="11" t="s">
        <v>46</v>
      </c>
      <c r="G704" s="1" t="n">
        <v>10</v>
      </c>
      <c r="H704" s="1" t="n">
        <v>761</v>
      </c>
      <c r="I704" s="11" t="n">
        <f aca="false">(G704+10) / (H704/1000)</f>
        <v>26.281208935611</v>
      </c>
      <c r="J704" s="11" t="n">
        <v>4.5</v>
      </c>
      <c r="K704" s="11" t="s">
        <v>102</v>
      </c>
      <c r="L704" s="11" t="s">
        <v>64</v>
      </c>
      <c r="M704" s="11" t="s">
        <v>548</v>
      </c>
      <c r="N704" s="11" t="s">
        <v>77</v>
      </c>
      <c r="O704" s="11" t="s">
        <v>77</v>
      </c>
      <c r="P704" s="11" t="s">
        <v>198</v>
      </c>
      <c r="Q704" s="11" t="s">
        <v>198</v>
      </c>
      <c r="R704" s="11" t="n">
        <v>3</v>
      </c>
      <c r="S704" s="11" t="str">
        <f aca="false">IF(R704&gt;=2,"&gt; 2","&lt; 2")</f>
        <v>&gt; 2</v>
      </c>
      <c r="T704" s="11" t="s">
        <v>210</v>
      </c>
      <c r="U704" s="29" t="n">
        <v>0.274</v>
      </c>
      <c r="V704" s="11" t="s">
        <v>106</v>
      </c>
      <c r="W704" s="11" t="n">
        <f aca="false">R704 *U704</f>
        <v>0.822</v>
      </c>
      <c r="X704" s="13" t="n">
        <v>4.61</v>
      </c>
      <c r="Y704" s="13" t="n">
        <v>0.64</v>
      </c>
      <c r="Z704" s="13" t="n">
        <f aca="false">Y704*SQRT(AA704)</f>
        <v>1.56767343538123</v>
      </c>
      <c r="AA704" s="11" t="n">
        <v>6</v>
      </c>
      <c r="AB704" s="2" t="n">
        <v>3.88</v>
      </c>
      <c r="AC704" s="2" t="n">
        <v>0.350000000000001</v>
      </c>
      <c r="AD704" s="13" t="n">
        <f aca="false">AC704*SQRT(AE704)</f>
        <v>0.857321409974113</v>
      </c>
      <c r="AE704" s="11" t="n">
        <v>6</v>
      </c>
      <c r="AF704" s="11" t="n">
        <f aca="false">LN(AB704/X704)</f>
        <v>-0.172392703373375</v>
      </c>
      <c r="AG704" s="11" t="n">
        <f aca="false">((AD704)^2/((AB704)^2 * AE704)) + ((Z704)^2/((X704)^2 * AA704))</f>
        <v>0.0274105453678275</v>
      </c>
      <c r="AH704" s="11" t="n">
        <f aca="false">1/AG704</f>
        <v>36.4823095119343</v>
      </c>
      <c r="AI704" s="11" t="n">
        <f aca="false">AH704/9</f>
        <v>4.05358994577048</v>
      </c>
      <c r="AJ704" s="11" t="n">
        <f aca="false">AI704*AF704</f>
        <v>-0.698809329118506</v>
      </c>
      <c r="AK704" s="11" t="s">
        <v>549</v>
      </c>
      <c r="AL704" s="11" t="s">
        <v>550</v>
      </c>
      <c r="AM704" s="11" t="s">
        <v>551</v>
      </c>
      <c r="AN704" s="11" t="s">
        <v>198</v>
      </c>
      <c r="AO704" s="11" t="s">
        <v>59</v>
      </c>
      <c r="AP704" s="11" t="s">
        <v>108</v>
      </c>
      <c r="AQ704" s="11" t="s">
        <v>545</v>
      </c>
    </row>
    <row r="705" customFormat="false" ht="13.8" hidden="false" customHeight="false" outlineLevel="0" collapsed="false">
      <c r="A705" s="11" t="s">
        <v>540</v>
      </c>
      <c r="B705" s="1" t="n">
        <v>54</v>
      </c>
      <c r="C705" s="11" t="s">
        <v>541</v>
      </c>
      <c r="D705" s="11" t="n">
        <v>2014</v>
      </c>
      <c r="E705" s="11" t="s">
        <v>101</v>
      </c>
      <c r="F705" s="11" t="s">
        <v>136</v>
      </c>
      <c r="G705" s="1" t="n">
        <v>10</v>
      </c>
      <c r="H705" s="1" t="n">
        <v>761</v>
      </c>
      <c r="I705" s="11" t="n">
        <f aca="false">(G705+10) / (H705/1000)</f>
        <v>26.281208935611</v>
      </c>
      <c r="J705" s="11" t="n">
        <v>4.5</v>
      </c>
      <c r="K705" s="11" t="s">
        <v>102</v>
      </c>
      <c r="L705" s="11" t="s">
        <v>64</v>
      </c>
      <c r="M705" s="11" t="s">
        <v>548</v>
      </c>
      <c r="N705" s="11" t="s">
        <v>77</v>
      </c>
      <c r="O705" s="11" t="s">
        <v>50</v>
      </c>
      <c r="P705" s="11" t="s">
        <v>198</v>
      </c>
      <c r="Q705" s="11" t="s">
        <v>198</v>
      </c>
      <c r="R705" s="11" t="n">
        <v>3</v>
      </c>
      <c r="S705" s="11" t="str">
        <f aca="false">IF(R705&gt;=2,"&gt; 2","&lt; 2")</f>
        <v>&gt; 2</v>
      </c>
      <c r="T705" s="11" t="s">
        <v>210</v>
      </c>
      <c r="U705" s="29" t="n">
        <v>0.274</v>
      </c>
      <c r="V705" s="11" t="s">
        <v>106</v>
      </c>
      <c r="W705" s="11" t="n">
        <f aca="false">R705 *U705</f>
        <v>0.822</v>
      </c>
      <c r="X705" s="2" t="n">
        <v>6.2</v>
      </c>
      <c r="Y705" s="2" t="n">
        <v>0.76</v>
      </c>
      <c r="Z705" s="13" t="n">
        <f aca="false">Y705*SQRT(AA705)</f>
        <v>1.86161220451521</v>
      </c>
      <c r="AA705" s="11" t="n">
        <v>6</v>
      </c>
      <c r="AB705" s="2" t="n">
        <v>5.47</v>
      </c>
      <c r="AC705" s="2" t="n">
        <v>0.75</v>
      </c>
      <c r="AD705" s="13" t="n">
        <f aca="false">AC705*SQRT(AE705)</f>
        <v>1.83711730708738</v>
      </c>
      <c r="AE705" s="11" t="n">
        <v>6</v>
      </c>
      <c r="AF705" s="11" t="n">
        <f aca="false">LN(AB705/X705)</f>
        <v>-0.125270675617156</v>
      </c>
      <c r="AG705" s="11" t="n">
        <f aca="false">((AD705)^2/((AB705)^2 * AE705)) + ((Z705)^2/((X705)^2 * AA705))</f>
        <v>0.0338255827629651</v>
      </c>
      <c r="AH705" s="11" t="n">
        <f aca="false">1/AG705</f>
        <v>29.5634226617044</v>
      </c>
      <c r="AI705" s="11" t="n">
        <f aca="false">AH705/9</f>
        <v>3.28482474018938</v>
      </c>
      <c r="AJ705" s="11" t="n">
        <f aca="false">AI705*AF705</f>
        <v>-0.411492214487472</v>
      </c>
      <c r="AK705" s="11" t="s">
        <v>549</v>
      </c>
      <c r="AL705" s="11" t="s">
        <v>550</v>
      </c>
      <c r="AM705" s="11" t="s">
        <v>551</v>
      </c>
      <c r="AN705" s="11" t="s">
        <v>198</v>
      </c>
      <c r="AO705" s="11" t="s">
        <v>59</v>
      </c>
      <c r="AP705" s="11" t="s">
        <v>108</v>
      </c>
      <c r="AQ705" s="11" t="s">
        <v>545</v>
      </c>
    </row>
    <row r="706" customFormat="false" ht="13.8" hidden="false" customHeight="false" outlineLevel="0" collapsed="false">
      <c r="A706" s="11" t="s">
        <v>540</v>
      </c>
      <c r="B706" s="1" t="n">
        <v>54</v>
      </c>
      <c r="C706" s="11" t="s">
        <v>541</v>
      </c>
      <c r="D706" s="11" t="n">
        <v>2014</v>
      </c>
      <c r="E706" s="11" t="s">
        <v>101</v>
      </c>
      <c r="F706" s="11" t="s">
        <v>546</v>
      </c>
      <c r="G706" s="1" t="n">
        <v>10</v>
      </c>
      <c r="H706" s="1" t="n">
        <v>761</v>
      </c>
      <c r="I706" s="11" t="n">
        <f aca="false">(G706+10) / (H706/1000)</f>
        <v>26.281208935611</v>
      </c>
      <c r="J706" s="11" t="n">
        <v>4.5</v>
      </c>
      <c r="K706" s="11" t="s">
        <v>102</v>
      </c>
      <c r="L706" s="11" t="s">
        <v>64</v>
      </c>
      <c r="M706" s="11" t="s">
        <v>548</v>
      </c>
      <c r="N706" s="11" t="s">
        <v>77</v>
      </c>
      <c r="O706" s="11" t="s">
        <v>77</v>
      </c>
      <c r="P706" s="11" t="s">
        <v>198</v>
      </c>
      <c r="Q706" s="11" t="s">
        <v>198</v>
      </c>
      <c r="R706" s="11" t="n">
        <v>3</v>
      </c>
      <c r="S706" s="11" t="str">
        <f aca="false">IF(R706&gt;=2,"&gt; 2","&lt; 2")</f>
        <v>&gt; 2</v>
      </c>
      <c r="T706" s="11" t="s">
        <v>210</v>
      </c>
      <c r="U706" s="29" t="n">
        <v>0.274</v>
      </c>
      <c r="V706" s="11" t="s">
        <v>106</v>
      </c>
      <c r="W706" s="11" t="n">
        <f aca="false">R706 *U706</f>
        <v>0.822</v>
      </c>
      <c r="X706" s="2" t="n">
        <v>5.77</v>
      </c>
      <c r="Y706" s="2" t="n">
        <v>0.28</v>
      </c>
      <c r="Z706" s="13" t="n">
        <f aca="false">Y706*SQRT(AA706)</f>
        <v>0.68585712797929</v>
      </c>
      <c r="AA706" s="11" t="n">
        <v>6</v>
      </c>
      <c r="AB706" s="2" t="n">
        <v>4.94</v>
      </c>
      <c r="AC706" s="2" t="n">
        <v>0.68</v>
      </c>
      <c r="AD706" s="13" t="n">
        <f aca="false">AC706*SQRT(AE706)</f>
        <v>1.66565302509256</v>
      </c>
      <c r="AE706" s="11" t="n">
        <v>6</v>
      </c>
      <c r="AF706" s="11" t="n">
        <f aca="false">LN(AB706/X706)</f>
        <v>-0.155306749320177</v>
      </c>
      <c r="AG706" s="11" t="n">
        <f aca="false">((AD706)^2/((AB706)^2 * AE706)) + ((Z706)^2/((X706)^2 * AA706))</f>
        <v>0.0213028805028864</v>
      </c>
      <c r="AH706" s="11" t="n">
        <f aca="false">1/AG706</f>
        <v>46.9420086107373</v>
      </c>
      <c r="AI706" s="11" t="n">
        <f aca="false">AH706/9</f>
        <v>5.21577873452636</v>
      </c>
      <c r="AJ706" s="11" t="n">
        <f aca="false">AI706*AF706</f>
        <v>-0.810045640432595</v>
      </c>
      <c r="AK706" s="11" t="s">
        <v>549</v>
      </c>
      <c r="AL706" s="11" t="s">
        <v>550</v>
      </c>
      <c r="AM706" s="11" t="s">
        <v>551</v>
      </c>
      <c r="AN706" s="11" t="s">
        <v>198</v>
      </c>
      <c r="AO706" s="11" t="s">
        <v>59</v>
      </c>
      <c r="AP706" s="11" t="s">
        <v>108</v>
      </c>
      <c r="AQ706" s="11" t="s">
        <v>545</v>
      </c>
    </row>
    <row r="707" customFormat="false" ht="13.8" hidden="false" customHeight="false" outlineLevel="0" collapsed="false">
      <c r="A707" s="11" t="s">
        <v>540</v>
      </c>
      <c r="B707" s="1" t="n">
        <v>54</v>
      </c>
      <c r="C707" s="11" t="s">
        <v>541</v>
      </c>
      <c r="D707" s="11" t="n">
        <v>2014</v>
      </c>
      <c r="E707" s="11" t="s">
        <v>101</v>
      </c>
      <c r="F707" s="11" t="s">
        <v>46</v>
      </c>
      <c r="G707" s="1" t="n">
        <v>10</v>
      </c>
      <c r="H707" s="1" t="n">
        <v>761</v>
      </c>
      <c r="I707" s="11" t="n">
        <f aca="false">(G707+10) / (H707/1000)</f>
        <v>26.281208935611</v>
      </c>
      <c r="J707" s="11" t="n">
        <v>4.5</v>
      </c>
      <c r="K707" s="11" t="s">
        <v>102</v>
      </c>
      <c r="L707" s="11" t="s">
        <v>384</v>
      </c>
      <c r="M707" s="11" t="s">
        <v>548</v>
      </c>
      <c r="N707" s="11" t="s">
        <v>77</v>
      </c>
      <c r="O707" s="11" t="s">
        <v>77</v>
      </c>
      <c r="P707" s="11" t="s">
        <v>198</v>
      </c>
      <c r="Q707" s="11" t="s">
        <v>198</v>
      </c>
      <c r="R707" s="11" t="n">
        <v>3</v>
      </c>
      <c r="S707" s="11" t="str">
        <f aca="false">IF(R707&gt;=2,"&gt; 2","&lt; 2")</f>
        <v>&gt; 2</v>
      </c>
      <c r="T707" s="11" t="s">
        <v>210</v>
      </c>
      <c r="U707" s="29" t="n">
        <v>0.274</v>
      </c>
      <c r="V707" s="11" t="s">
        <v>106</v>
      </c>
      <c r="W707" s="11" t="n">
        <f aca="false">R707 *U707</f>
        <v>0.822</v>
      </c>
      <c r="X707" s="13" t="n">
        <v>3.6</v>
      </c>
      <c r="Y707" s="13" t="n">
        <v>0.54</v>
      </c>
      <c r="Z707" s="13" t="n">
        <f aca="false">Y707*SQRT(AA707)</f>
        <v>1.32272446110292</v>
      </c>
      <c r="AA707" s="11" t="n">
        <v>6</v>
      </c>
      <c r="AB707" s="2" t="n">
        <v>3.68</v>
      </c>
      <c r="AC707" s="2" t="n">
        <v>0.51</v>
      </c>
      <c r="AD707" s="13" t="n">
        <f aca="false">AC707*SQRT(AE707)</f>
        <v>1.24923976881942</v>
      </c>
      <c r="AE707" s="11" t="n">
        <v>6</v>
      </c>
      <c r="AF707" s="11" t="n">
        <f aca="false">LN(AB707/X707)</f>
        <v>0.0219789067187752</v>
      </c>
      <c r="AG707" s="11" t="n">
        <f aca="false">((AD707)^2/((AB707)^2 * AE707)) + ((Z707)^2/((X707)^2 * AA707))</f>
        <v>0.0417063445179584</v>
      </c>
      <c r="AH707" s="11" t="n">
        <f aca="false">1/AG707</f>
        <v>23.9771673005149</v>
      </c>
      <c r="AI707" s="11" t="n">
        <f aca="false">AH707/9</f>
        <v>2.66412970005721</v>
      </c>
      <c r="AJ707" s="11" t="n">
        <f aca="false">AI707*AF707</f>
        <v>0.058554658164276</v>
      </c>
      <c r="AK707" s="11" t="s">
        <v>549</v>
      </c>
      <c r="AL707" s="11" t="s">
        <v>550</v>
      </c>
      <c r="AM707" s="11" t="s">
        <v>476</v>
      </c>
      <c r="AN707" s="11" t="s">
        <v>198</v>
      </c>
      <c r="AO707" s="11" t="s">
        <v>59</v>
      </c>
      <c r="AP707" s="11" t="s">
        <v>108</v>
      </c>
      <c r="AQ707" s="11" t="s">
        <v>545</v>
      </c>
    </row>
    <row r="708" customFormat="false" ht="13.8" hidden="false" customHeight="false" outlineLevel="0" collapsed="false">
      <c r="A708" s="11" t="s">
        <v>540</v>
      </c>
      <c r="B708" s="1" t="n">
        <v>54</v>
      </c>
      <c r="C708" s="11" t="s">
        <v>541</v>
      </c>
      <c r="D708" s="11" t="n">
        <v>2014</v>
      </c>
      <c r="E708" s="11" t="s">
        <v>101</v>
      </c>
      <c r="F708" s="11" t="s">
        <v>136</v>
      </c>
      <c r="G708" s="1" t="n">
        <v>10</v>
      </c>
      <c r="H708" s="1" t="n">
        <v>761</v>
      </c>
      <c r="I708" s="11" t="n">
        <f aca="false">(G708+10) / (H708/1000)</f>
        <v>26.281208935611</v>
      </c>
      <c r="J708" s="11" t="n">
        <v>4.5</v>
      </c>
      <c r="K708" s="11" t="s">
        <v>102</v>
      </c>
      <c r="L708" s="11" t="s">
        <v>384</v>
      </c>
      <c r="M708" s="11" t="s">
        <v>548</v>
      </c>
      <c r="N708" s="11" t="s">
        <v>77</v>
      </c>
      <c r="O708" s="11" t="s">
        <v>50</v>
      </c>
      <c r="P708" s="11" t="s">
        <v>198</v>
      </c>
      <c r="Q708" s="11" t="s">
        <v>198</v>
      </c>
      <c r="R708" s="11" t="n">
        <v>3</v>
      </c>
      <c r="S708" s="11" t="str">
        <f aca="false">IF(R708&gt;=2,"&gt; 2","&lt; 2")</f>
        <v>&gt; 2</v>
      </c>
      <c r="T708" s="11" t="s">
        <v>210</v>
      </c>
      <c r="U708" s="29" t="n">
        <v>0.274</v>
      </c>
      <c r="V708" s="11" t="s">
        <v>106</v>
      </c>
      <c r="W708" s="11" t="n">
        <f aca="false">R708 *U708</f>
        <v>0.822</v>
      </c>
      <c r="X708" s="2" t="n">
        <v>3.24</v>
      </c>
      <c r="Y708" s="2" t="n">
        <v>0.31</v>
      </c>
      <c r="Z708" s="13" t="n">
        <f aca="false">Y708*SQRT(AA708)</f>
        <v>0.759341820262784</v>
      </c>
      <c r="AA708" s="11" t="n">
        <v>6</v>
      </c>
      <c r="AB708" s="2" t="n">
        <v>3.24</v>
      </c>
      <c r="AC708" s="2" t="n">
        <v>0.5</v>
      </c>
      <c r="AD708" s="13" t="n">
        <f aca="false">AC708*SQRT(AE708)</f>
        <v>1.22474487139159</v>
      </c>
      <c r="AE708" s="11" t="n">
        <v>6</v>
      </c>
      <c r="AF708" s="11" t="n">
        <f aca="false">LN(AB708/X708)</f>
        <v>0</v>
      </c>
      <c r="AG708" s="11" t="n">
        <f aca="false">((AD708)^2/((AB708)^2 * AE708)) + ((Z708)^2/((X708)^2 * AA708))</f>
        <v>0.0329694406340497</v>
      </c>
      <c r="AH708" s="11" t="n">
        <f aca="false">1/AG708</f>
        <v>30.3311181739382</v>
      </c>
      <c r="AI708" s="11" t="n">
        <f aca="false">AH708/9</f>
        <v>3.37012424154868</v>
      </c>
      <c r="AJ708" s="11" t="n">
        <f aca="false">AI708*AF708</f>
        <v>0</v>
      </c>
      <c r="AK708" s="11" t="s">
        <v>549</v>
      </c>
      <c r="AL708" s="11" t="s">
        <v>550</v>
      </c>
      <c r="AM708" s="11" t="s">
        <v>476</v>
      </c>
      <c r="AN708" s="11" t="s">
        <v>198</v>
      </c>
      <c r="AO708" s="11" t="s">
        <v>59</v>
      </c>
      <c r="AP708" s="11" t="s">
        <v>108</v>
      </c>
      <c r="AQ708" s="11" t="s">
        <v>545</v>
      </c>
    </row>
    <row r="709" customFormat="false" ht="13.8" hidden="false" customHeight="false" outlineLevel="0" collapsed="false">
      <c r="A709" s="11" t="s">
        <v>540</v>
      </c>
      <c r="B709" s="1" t="n">
        <v>54</v>
      </c>
      <c r="C709" s="11" t="s">
        <v>541</v>
      </c>
      <c r="D709" s="11" t="n">
        <v>2014</v>
      </c>
      <c r="E709" s="11" t="s">
        <v>101</v>
      </c>
      <c r="F709" s="11" t="s">
        <v>546</v>
      </c>
      <c r="G709" s="1" t="n">
        <v>10</v>
      </c>
      <c r="H709" s="1" t="n">
        <v>761</v>
      </c>
      <c r="I709" s="11" t="n">
        <f aca="false">(G709+10) / (H709/1000)</f>
        <v>26.281208935611</v>
      </c>
      <c r="J709" s="11" t="n">
        <v>4.5</v>
      </c>
      <c r="K709" s="11" t="s">
        <v>102</v>
      </c>
      <c r="L709" s="11" t="s">
        <v>384</v>
      </c>
      <c r="M709" s="11" t="s">
        <v>548</v>
      </c>
      <c r="N709" s="11" t="s">
        <v>77</v>
      </c>
      <c r="O709" s="11" t="s">
        <v>77</v>
      </c>
      <c r="P709" s="11" t="s">
        <v>198</v>
      </c>
      <c r="Q709" s="11" t="s">
        <v>198</v>
      </c>
      <c r="R709" s="11" t="n">
        <v>3</v>
      </c>
      <c r="S709" s="11" t="str">
        <f aca="false">IF(R709&gt;=2,"&gt; 2","&lt; 2")</f>
        <v>&gt; 2</v>
      </c>
      <c r="T709" s="11" t="s">
        <v>210</v>
      </c>
      <c r="U709" s="29" t="n">
        <v>0.274</v>
      </c>
      <c r="V709" s="11" t="s">
        <v>106</v>
      </c>
      <c r="W709" s="11" t="n">
        <f aca="false">R709 *U709</f>
        <v>0.822</v>
      </c>
      <c r="X709" s="2" t="n">
        <v>3.11</v>
      </c>
      <c r="Y709" s="2" t="n">
        <v>0.24</v>
      </c>
      <c r="Z709" s="13" t="n">
        <f aca="false">Y709*SQRT(AA709)</f>
        <v>0.587877538267963</v>
      </c>
      <c r="AA709" s="11" t="n">
        <v>6</v>
      </c>
      <c r="AB709" s="2" t="n">
        <v>2.72</v>
      </c>
      <c r="AC709" s="2" t="n">
        <v>0.27</v>
      </c>
      <c r="AD709" s="13" t="n">
        <f aca="false">AC709*SQRT(AE709)</f>
        <v>0.661362230551458</v>
      </c>
      <c r="AE709" s="11" t="n">
        <v>6</v>
      </c>
      <c r="AF709" s="11" t="n">
        <f aca="false">LN(AB709/X709)</f>
        <v>-0.133990845883237</v>
      </c>
      <c r="AG709" s="11" t="n">
        <f aca="false">((AD709)^2/((AB709)^2 * AE709)) + ((Z709)^2/((X709)^2 * AA709))</f>
        <v>0.0158087552491973</v>
      </c>
      <c r="AH709" s="11" t="n">
        <f aca="false">1/AG709</f>
        <v>63.2560871641539</v>
      </c>
      <c r="AI709" s="11" t="n">
        <f aca="false">AH709/9</f>
        <v>7.02845412935043</v>
      </c>
      <c r="AJ709" s="11" t="n">
        <f aca="false">AI709*AF709</f>
        <v>-0.941748514043194</v>
      </c>
      <c r="AK709" s="11" t="s">
        <v>549</v>
      </c>
      <c r="AL709" s="11" t="s">
        <v>550</v>
      </c>
      <c r="AM709" s="11" t="s">
        <v>476</v>
      </c>
      <c r="AN709" s="11" t="s">
        <v>198</v>
      </c>
      <c r="AO709" s="11" t="s">
        <v>59</v>
      </c>
      <c r="AP709" s="11" t="s">
        <v>108</v>
      </c>
      <c r="AQ709" s="11" t="s">
        <v>545</v>
      </c>
    </row>
    <row r="710" customFormat="false" ht="13.8" hidden="false" customHeight="false" outlineLevel="0" collapsed="false">
      <c r="A710" s="11" t="s">
        <v>540</v>
      </c>
      <c r="B710" s="1" t="n">
        <v>54</v>
      </c>
      <c r="C710" s="11" t="s">
        <v>541</v>
      </c>
      <c r="D710" s="11" t="n">
        <v>2014</v>
      </c>
      <c r="E710" s="11" t="s">
        <v>101</v>
      </c>
      <c r="F710" s="11" t="s">
        <v>46</v>
      </c>
      <c r="G710" s="1" t="n">
        <v>10</v>
      </c>
      <c r="H710" s="1" t="n">
        <v>761</v>
      </c>
      <c r="I710" s="11" t="n">
        <f aca="false">(G710+10) / (H710/1000)</f>
        <v>26.281208935611</v>
      </c>
      <c r="J710" s="11" t="n">
        <v>4.5</v>
      </c>
      <c r="K710" s="11" t="s">
        <v>102</v>
      </c>
      <c r="L710" s="11" t="s">
        <v>64</v>
      </c>
      <c r="M710" s="11" t="s">
        <v>548</v>
      </c>
      <c r="N710" s="11" t="s">
        <v>77</v>
      </c>
      <c r="O710" s="11" t="s">
        <v>77</v>
      </c>
      <c r="P710" s="11" t="s">
        <v>198</v>
      </c>
      <c r="Q710" s="11" t="s">
        <v>198</v>
      </c>
      <c r="R710" s="11" t="n">
        <v>3</v>
      </c>
      <c r="S710" s="11" t="str">
        <f aca="false">IF(R710&gt;=2,"&gt; 2","&lt; 2")</f>
        <v>&gt; 2</v>
      </c>
      <c r="T710" s="11" t="s">
        <v>210</v>
      </c>
      <c r="U710" s="29" t="n">
        <v>0.274</v>
      </c>
      <c r="V710" s="11" t="s">
        <v>106</v>
      </c>
      <c r="W710" s="11" t="n">
        <f aca="false">R710 *U710</f>
        <v>0.822</v>
      </c>
      <c r="X710" s="13" t="n">
        <v>3.2</v>
      </c>
      <c r="Y710" s="13" t="n">
        <v>0.27</v>
      </c>
      <c r="Z710" s="13" t="n">
        <f aca="false">Y710*SQRT(AA710)</f>
        <v>0.661362230551458</v>
      </c>
      <c r="AA710" s="11" t="n">
        <v>6</v>
      </c>
      <c r="AB710" s="2" t="n">
        <v>2.99</v>
      </c>
      <c r="AC710" s="2" t="n">
        <v>0.28</v>
      </c>
      <c r="AD710" s="13" t="n">
        <f aca="false">AC710*SQRT(AE710)</f>
        <v>0.685857127979289</v>
      </c>
      <c r="AE710" s="11" t="n">
        <v>6</v>
      </c>
      <c r="AF710" s="11" t="n">
        <f aca="false">LN(AB710/X710)</f>
        <v>-0.0678774224030857</v>
      </c>
      <c r="AG710" s="11" t="n">
        <f aca="false">((AD710)^2/((AB710)^2 * AE710)) + ((Z710)^2/((X710)^2 * AA710))</f>
        <v>0.0158886174764893</v>
      </c>
      <c r="AH710" s="11" t="n">
        <f aca="false">1/AG710</f>
        <v>62.9381380399975</v>
      </c>
      <c r="AI710" s="11" t="n">
        <f aca="false">AH710/9</f>
        <v>6.99312644888861</v>
      </c>
      <c r="AJ710" s="11" t="n">
        <f aca="false">AI710*AF710</f>
        <v>-0.474675397889403</v>
      </c>
      <c r="AK710" s="11" t="s">
        <v>549</v>
      </c>
      <c r="AL710" s="11" t="s">
        <v>550</v>
      </c>
      <c r="AM710" s="11" t="s">
        <v>476</v>
      </c>
      <c r="AN710" s="11" t="s">
        <v>198</v>
      </c>
      <c r="AO710" s="11" t="s">
        <v>59</v>
      </c>
      <c r="AP710" s="11" t="s">
        <v>108</v>
      </c>
      <c r="AQ710" s="11" t="s">
        <v>545</v>
      </c>
    </row>
    <row r="711" customFormat="false" ht="13.8" hidden="false" customHeight="false" outlineLevel="0" collapsed="false">
      <c r="A711" s="11" t="s">
        <v>540</v>
      </c>
      <c r="B711" s="1" t="n">
        <v>54</v>
      </c>
      <c r="C711" s="11" t="s">
        <v>541</v>
      </c>
      <c r="D711" s="11" t="n">
        <v>2014</v>
      </c>
      <c r="E711" s="11" t="s">
        <v>101</v>
      </c>
      <c r="F711" s="11" t="s">
        <v>136</v>
      </c>
      <c r="G711" s="1" t="n">
        <v>10</v>
      </c>
      <c r="H711" s="1" t="n">
        <v>761</v>
      </c>
      <c r="I711" s="11" t="n">
        <f aca="false">(G711+10) / (H711/1000)</f>
        <v>26.281208935611</v>
      </c>
      <c r="J711" s="11" t="n">
        <v>4.5</v>
      </c>
      <c r="K711" s="11" t="s">
        <v>102</v>
      </c>
      <c r="L711" s="11" t="s">
        <v>64</v>
      </c>
      <c r="M711" s="11" t="s">
        <v>548</v>
      </c>
      <c r="N711" s="11" t="s">
        <v>77</v>
      </c>
      <c r="O711" s="11" t="s">
        <v>50</v>
      </c>
      <c r="P711" s="11" t="s">
        <v>198</v>
      </c>
      <c r="Q711" s="11" t="s">
        <v>198</v>
      </c>
      <c r="R711" s="11" t="n">
        <v>3</v>
      </c>
      <c r="S711" s="11" t="str">
        <f aca="false">IF(R711&gt;=2,"&gt; 2","&lt; 2")</f>
        <v>&gt; 2</v>
      </c>
      <c r="T711" s="11" t="s">
        <v>210</v>
      </c>
      <c r="U711" s="29" t="n">
        <v>0.274</v>
      </c>
      <c r="V711" s="11" t="s">
        <v>106</v>
      </c>
      <c r="W711" s="11" t="n">
        <f aca="false">R711 *U711</f>
        <v>0.822</v>
      </c>
      <c r="X711" s="2" t="n">
        <v>3.44</v>
      </c>
      <c r="Y711" s="2" t="n">
        <v>0.66</v>
      </c>
      <c r="Z711" s="13" t="n">
        <f aca="false">Y711*SQRT(AA711)</f>
        <v>1.6166632302369</v>
      </c>
      <c r="AA711" s="11" t="n">
        <v>6</v>
      </c>
      <c r="AB711" s="2" t="n">
        <v>3.7</v>
      </c>
      <c r="AC711" s="2" t="n">
        <v>0.25</v>
      </c>
      <c r="AD711" s="13" t="n">
        <f aca="false">AC711*SQRT(AE711)</f>
        <v>0.612372435695794</v>
      </c>
      <c r="AE711" s="11" t="n">
        <v>6</v>
      </c>
      <c r="AF711" s="11" t="n">
        <f aca="false">LN(AB711/X711)</f>
        <v>0.0728613482648719</v>
      </c>
      <c r="AG711" s="11" t="n">
        <f aca="false">((AD711)^2/((AB711)^2 * AE711)) + ((Z711)^2/((X711)^2 * AA711))</f>
        <v>0.0413758142616327</v>
      </c>
      <c r="AH711" s="11" t="n">
        <f aca="false">1/AG711</f>
        <v>24.1687086488903</v>
      </c>
      <c r="AI711" s="11" t="n">
        <f aca="false">AH711/9</f>
        <v>2.68541207209892</v>
      </c>
      <c r="AJ711" s="11" t="n">
        <f aca="false">AI711*AF711</f>
        <v>0.195662744219891</v>
      </c>
      <c r="AK711" s="11" t="s">
        <v>549</v>
      </c>
      <c r="AL711" s="11" t="s">
        <v>550</v>
      </c>
      <c r="AM711" s="11" t="s">
        <v>476</v>
      </c>
      <c r="AN711" s="11" t="s">
        <v>198</v>
      </c>
      <c r="AO711" s="11" t="s">
        <v>59</v>
      </c>
      <c r="AP711" s="11" t="s">
        <v>108</v>
      </c>
      <c r="AQ711" s="11" t="s">
        <v>545</v>
      </c>
    </row>
    <row r="712" customFormat="false" ht="13.8" hidden="false" customHeight="false" outlineLevel="0" collapsed="false">
      <c r="A712" s="11" t="s">
        <v>540</v>
      </c>
      <c r="B712" s="1" t="n">
        <v>54</v>
      </c>
      <c r="C712" s="11" t="s">
        <v>541</v>
      </c>
      <c r="D712" s="11" t="n">
        <v>2014</v>
      </c>
      <c r="E712" s="11" t="s">
        <v>101</v>
      </c>
      <c r="F712" s="11" t="s">
        <v>546</v>
      </c>
      <c r="G712" s="1" t="n">
        <v>10</v>
      </c>
      <c r="H712" s="1" t="n">
        <v>761</v>
      </c>
      <c r="I712" s="11" t="n">
        <f aca="false">(G712+10) / (H712/1000)</f>
        <v>26.281208935611</v>
      </c>
      <c r="J712" s="11" t="n">
        <v>4.5</v>
      </c>
      <c r="K712" s="11" t="s">
        <v>102</v>
      </c>
      <c r="L712" s="11" t="s">
        <v>64</v>
      </c>
      <c r="M712" s="11" t="s">
        <v>548</v>
      </c>
      <c r="N712" s="11" t="s">
        <v>77</v>
      </c>
      <c r="O712" s="11" t="s">
        <v>77</v>
      </c>
      <c r="P712" s="11" t="s">
        <v>198</v>
      </c>
      <c r="Q712" s="11" t="s">
        <v>198</v>
      </c>
      <c r="R712" s="11" t="n">
        <v>3</v>
      </c>
      <c r="S712" s="11" t="str">
        <f aca="false">IF(R712&gt;=2,"&gt; 2","&lt; 2")</f>
        <v>&gt; 2</v>
      </c>
      <c r="T712" s="11" t="s">
        <v>210</v>
      </c>
      <c r="U712" s="29" t="n">
        <v>0.274</v>
      </c>
      <c r="V712" s="11" t="s">
        <v>106</v>
      </c>
      <c r="W712" s="11" t="n">
        <f aca="false">R712 *U712</f>
        <v>0.822</v>
      </c>
      <c r="X712" s="2" t="n">
        <v>2.39</v>
      </c>
      <c r="Y712" s="2" t="n">
        <v>0.25</v>
      </c>
      <c r="Z712" s="13" t="n">
        <f aca="false">Y712*SQRT(AA712)</f>
        <v>0.612372435695794</v>
      </c>
      <c r="AA712" s="11" t="n">
        <v>6</v>
      </c>
      <c r="AB712" s="2" t="n">
        <v>2.99</v>
      </c>
      <c r="AC712" s="2" t="n">
        <v>0.33</v>
      </c>
      <c r="AD712" s="13" t="n">
        <f aca="false">AC712*SQRT(AE712)</f>
        <v>0.808331615118448</v>
      </c>
      <c r="AE712" s="11" t="n">
        <v>6</v>
      </c>
      <c r="AF712" s="11" t="n">
        <f aca="false">LN(AB712/X712)</f>
        <v>0.223980021459176</v>
      </c>
      <c r="AG712" s="11" t="n">
        <f aca="false">((AD712)^2/((AB712)^2 * AE712)) + ((Z712)^2/((X712)^2 * AA712))</f>
        <v>0.0231227569946786</v>
      </c>
      <c r="AH712" s="11" t="n">
        <f aca="false">1/AG712</f>
        <v>43.2474380209132</v>
      </c>
      <c r="AI712" s="11" t="n">
        <f aca="false">AH712/9</f>
        <v>4.80527089121258</v>
      </c>
      <c r="AJ712" s="11" t="n">
        <f aca="false">AI712*AF712</f>
        <v>1.07628467733095</v>
      </c>
      <c r="AK712" s="11" t="s">
        <v>549</v>
      </c>
      <c r="AL712" s="11" t="s">
        <v>550</v>
      </c>
      <c r="AM712" s="11" t="s">
        <v>476</v>
      </c>
      <c r="AN712" s="11" t="s">
        <v>198</v>
      </c>
      <c r="AO712" s="11" t="s">
        <v>59</v>
      </c>
      <c r="AP712" s="11" t="s">
        <v>108</v>
      </c>
      <c r="AQ712" s="11" t="s">
        <v>545</v>
      </c>
    </row>
    <row r="713" customFormat="false" ht="13.8" hidden="false" customHeight="false" outlineLevel="0" collapsed="false">
      <c r="A713" s="11" t="s">
        <v>540</v>
      </c>
      <c r="B713" s="1" t="n">
        <v>54</v>
      </c>
      <c r="C713" s="11" t="s">
        <v>541</v>
      </c>
      <c r="D713" s="11" t="n">
        <v>2014</v>
      </c>
      <c r="E713" s="11" t="s">
        <v>101</v>
      </c>
      <c r="F713" s="11" t="s">
        <v>46</v>
      </c>
      <c r="G713" s="1" t="n">
        <v>10</v>
      </c>
      <c r="H713" s="1" t="n">
        <v>761</v>
      </c>
      <c r="I713" s="11" t="n">
        <f aca="false">(G713+10) / (H713/1000)</f>
        <v>26.281208935611</v>
      </c>
      <c r="J713" s="11" t="n">
        <v>4.5</v>
      </c>
      <c r="K713" s="11" t="s">
        <v>102</v>
      </c>
      <c r="L713" s="11" t="s">
        <v>64</v>
      </c>
      <c r="M713" s="11" t="s">
        <v>548</v>
      </c>
      <c r="N713" s="11" t="s">
        <v>77</v>
      </c>
      <c r="O713" s="11" t="s">
        <v>77</v>
      </c>
      <c r="P713" s="11" t="s">
        <v>198</v>
      </c>
      <c r="Q713" s="11" t="s">
        <v>198</v>
      </c>
      <c r="R713" s="11" t="n">
        <v>3</v>
      </c>
      <c r="S713" s="11" t="str">
        <f aca="false">IF(R713&gt;=2,"&gt; 2","&lt; 2")</f>
        <v>&gt; 2</v>
      </c>
      <c r="T713" s="11" t="s">
        <v>210</v>
      </c>
      <c r="U713" s="29" t="n">
        <v>0.274</v>
      </c>
      <c r="V713" s="11" t="s">
        <v>106</v>
      </c>
      <c r="W713" s="11" t="n">
        <f aca="false">R713 *U713</f>
        <v>0.822</v>
      </c>
      <c r="X713" s="13" t="n">
        <v>3.12</v>
      </c>
      <c r="Y713" s="13" t="n">
        <v>0.35</v>
      </c>
      <c r="Z713" s="13" t="n">
        <f aca="false">Y713*SQRT(AA713)</f>
        <v>0.857321409974112</v>
      </c>
      <c r="AA713" s="11" t="n">
        <v>6</v>
      </c>
      <c r="AB713" s="2" t="n">
        <v>3.64</v>
      </c>
      <c r="AC713" s="2" t="n">
        <v>0.12</v>
      </c>
      <c r="AD713" s="13" t="n">
        <f aca="false">AC713*SQRT(AE713)</f>
        <v>0.293938769133981</v>
      </c>
      <c r="AE713" s="11" t="n">
        <v>6</v>
      </c>
      <c r="AF713" s="11" t="n">
        <f aca="false">LN(AB713/X713)</f>
        <v>0.154150679827258</v>
      </c>
      <c r="AG713" s="11" t="n">
        <f aca="false">((AD713)^2/((AB713)^2 * AE713)) + ((Z713)^2/((X713)^2 * AA713))</f>
        <v>0.0136710626065022</v>
      </c>
      <c r="AH713" s="11" t="n">
        <f aca="false">1/AG713</f>
        <v>73.1472036068639</v>
      </c>
      <c r="AI713" s="11" t="n">
        <f aca="false">AH713/9</f>
        <v>8.12746706742932</v>
      </c>
      <c r="AJ713" s="11" t="n">
        <f aca="false">AI713*AF713</f>
        <v>1.25285457371788</v>
      </c>
      <c r="AK713" s="11" t="s">
        <v>549</v>
      </c>
      <c r="AL713" s="11" t="s">
        <v>550</v>
      </c>
      <c r="AM713" s="11" t="s">
        <v>476</v>
      </c>
      <c r="AN713" s="11" t="s">
        <v>198</v>
      </c>
      <c r="AO713" s="11" t="s">
        <v>59</v>
      </c>
      <c r="AP713" s="11" t="s">
        <v>108</v>
      </c>
      <c r="AQ713" s="11" t="s">
        <v>545</v>
      </c>
    </row>
    <row r="714" customFormat="false" ht="13.8" hidden="false" customHeight="false" outlineLevel="0" collapsed="false">
      <c r="A714" s="11" t="s">
        <v>540</v>
      </c>
      <c r="B714" s="1" t="n">
        <v>54</v>
      </c>
      <c r="C714" s="11" t="s">
        <v>541</v>
      </c>
      <c r="D714" s="11" t="n">
        <v>2014</v>
      </c>
      <c r="E714" s="11" t="s">
        <v>101</v>
      </c>
      <c r="F714" s="11" t="s">
        <v>136</v>
      </c>
      <c r="G714" s="1" t="n">
        <v>10</v>
      </c>
      <c r="H714" s="1" t="n">
        <v>761</v>
      </c>
      <c r="I714" s="11" t="n">
        <f aca="false">(G714+10) / (H714/1000)</f>
        <v>26.281208935611</v>
      </c>
      <c r="J714" s="11" t="n">
        <v>4.5</v>
      </c>
      <c r="K714" s="11" t="s">
        <v>102</v>
      </c>
      <c r="L714" s="11" t="s">
        <v>64</v>
      </c>
      <c r="M714" s="11" t="s">
        <v>548</v>
      </c>
      <c r="N714" s="11" t="s">
        <v>77</v>
      </c>
      <c r="O714" s="11" t="s">
        <v>50</v>
      </c>
      <c r="P714" s="11" t="s">
        <v>198</v>
      </c>
      <c r="Q714" s="11" t="s">
        <v>198</v>
      </c>
      <c r="R714" s="11" t="n">
        <v>3</v>
      </c>
      <c r="S714" s="11" t="str">
        <f aca="false">IF(R714&gt;=2,"&gt; 2","&lt; 2")</f>
        <v>&gt; 2</v>
      </c>
      <c r="T714" s="11" t="s">
        <v>210</v>
      </c>
      <c r="U714" s="29" t="n">
        <v>0.274</v>
      </c>
      <c r="V714" s="11" t="s">
        <v>106</v>
      </c>
      <c r="W714" s="11" t="n">
        <f aca="false">R714 *U714</f>
        <v>0.822</v>
      </c>
      <c r="X714" s="2" t="n">
        <v>4.04</v>
      </c>
      <c r="Y714" s="2" t="n">
        <v>0.26</v>
      </c>
      <c r="Z714" s="13" t="n">
        <f aca="false">Y714*SQRT(AA714)</f>
        <v>0.636867333123626</v>
      </c>
      <c r="AA714" s="11" t="n">
        <v>6</v>
      </c>
      <c r="AB714" s="2" t="n">
        <v>4.08</v>
      </c>
      <c r="AC714" s="2" t="n">
        <v>0.26</v>
      </c>
      <c r="AD714" s="13" t="n">
        <f aca="false">AC714*SQRT(AE714)</f>
        <v>0.636867333123626</v>
      </c>
      <c r="AE714" s="11" t="n">
        <v>6</v>
      </c>
      <c r="AF714" s="11" t="n">
        <f aca="false">LN(AB714/X714)</f>
        <v>0.00985229644301164</v>
      </c>
      <c r="AG714" s="11" t="n">
        <f aca="false">((AD714)^2/((AB714)^2 * AE714)) + ((Z714)^2/((X714)^2 * AA714))</f>
        <v>0.00820268890947471</v>
      </c>
      <c r="AH714" s="11" t="n">
        <f aca="false">1/AG714</f>
        <v>121.911242890722</v>
      </c>
      <c r="AI714" s="11" t="n">
        <f aca="false">AH714/9</f>
        <v>13.5456936545246</v>
      </c>
      <c r="AJ714" s="11" t="n">
        <f aca="false">AI714*AF714</f>
        <v>0.133456189410598</v>
      </c>
      <c r="AK714" s="11" t="s">
        <v>549</v>
      </c>
      <c r="AL714" s="11" t="s">
        <v>550</v>
      </c>
      <c r="AM714" s="11" t="s">
        <v>476</v>
      </c>
      <c r="AN714" s="11" t="s">
        <v>198</v>
      </c>
      <c r="AO714" s="11" t="s">
        <v>59</v>
      </c>
      <c r="AP714" s="11" t="s">
        <v>108</v>
      </c>
      <c r="AQ714" s="11" t="s">
        <v>545</v>
      </c>
    </row>
    <row r="715" customFormat="false" ht="13.8" hidden="false" customHeight="false" outlineLevel="0" collapsed="false">
      <c r="A715" s="11" t="s">
        <v>540</v>
      </c>
      <c r="B715" s="1" t="n">
        <v>54</v>
      </c>
      <c r="C715" s="11" t="s">
        <v>541</v>
      </c>
      <c r="D715" s="11" t="n">
        <v>2014</v>
      </c>
      <c r="E715" s="11" t="s">
        <v>101</v>
      </c>
      <c r="F715" s="11" t="s">
        <v>546</v>
      </c>
      <c r="G715" s="1" t="n">
        <v>10</v>
      </c>
      <c r="H715" s="1" t="n">
        <v>761</v>
      </c>
      <c r="I715" s="11" t="n">
        <f aca="false">(G715+10) / (H715/1000)</f>
        <v>26.281208935611</v>
      </c>
      <c r="J715" s="11" t="n">
        <v>4.5</v>
      </c>
      <c r="K715" s="11" t="s">
        <v>102</v>
      </c>
      <c r="L715" s="11" t="s">
        <v>64</v>
      </c>
      <c r="M715" s="11" t="s">
        <v>548</v>
      </c>
      <c r="N715" s="11" t="s">
        <v>77</v>
      </c>
      <c r="O715" s="11" t="s">
        <v>77</v>
      </c>
      <c r="P715" s="11" t="s">
        <v>198</v>
      </c>
      <c r="Q715" s="11" t="s">
        <v>198</v>
      </c>
      <c r="R715" s="11" t="n">
        <v>3</v>
      </c>
      <c r="S715" s="11" t="str">
        <f aca="false">IF(R715&gt;=2,"&gt; 2","&lt; 2")</f>
        <v>&gt; 2</v>
      </c>
      <c r="T715" s="11" t="s">
        <v>210</v>
      </c>
      <c r="U715" s="29" t="n">
        <v>0.274</v>
      </c>
      <c r="V715" s="11" t="s">
        <v>106</v>
      </c>
      <c r="W715" s="11" t="n">
        <f aca="false">R715 *U715</f>
        <v>0.822</v>
      </c>
      <c r="X715" s="2" t="n">
        <v>2.4</v>
      </c>
      <c r="Y715" s="2" t="n">
        <v>0.2</v>
      </c>
      <c r="Z715" s="13" t="n">
        <f aca="false">Y715*SQRT(AA715)</f>
        <v>0.489897948556636</v>
      </c>
      <c r="AA715" s="11" t="n">
        <v>6</v>
      </c>
      <c r="AB715" s="2" t="n">
        <v>2.6</v>
      </c>
      <c r="AC715" s="2" t="n">
        <v>0.0699999999999998</v>
      </c>
      <c r="AD715" s="13" t="n">
        <f aca="false">AC715*SQRT(AE715)</f>
        <v>0.171464281994822</v>
      </c>
      <c r="AE715" s="11" t="n">
        <v>6</v>
      </c>
      <c r="AF715" s="11" t="n">
        <f aca="false">LN(AB715/X715)</f>
        <v>0.0800427076735366</v>
      </c>
      <c r="AG715" s="11" t="n">
        <f aca="false">((AD715)^2/((AB715)^2 * AE715)) + ((Z715)^2/((X715)^2 * AA715))</f>
        <v>0.00766929651545037</v>
      </c>
      <c r="AH715" s="11" t="n">
        <f aca="false">1/AG715</f>
        <v>130.390055722246</v>
      </c>
      <c r="AI715" s="11" t="n">
        <f aca="false">AH715/9</f>
        <v>14.4877839691384</v>
      </c>
      <c r="AJ715" s="11" t="n">
        <f aca="false">AI715*AF715</f>
        <v>1.1596414570791</v>
      </c>
      <c r="AK715" s="11" t="s">
        <v>549</v>
      </c>
      <c r="AL715" s="11" t="s">
        <v>550</v>
      </c>
      <c r="AM715" s="11" t="s">
        <v>476</v>
      </c>
      <c r="AN715" s="11" t="s">
        <v>198</v>
      </c>
      <c r="AO715" s="11" t="s">
        <v>59</v>
      </c>
      <c r="AP715" s="11" t="s">
        <v>108</v>
      </c>
      <c r="AQ715" s="11" t="s">
        <v>545</v>
      </c>
    </row>
    <row r="716" customFormat="false" ht="13.8" hidden="false" customHeight="false" outlineLevel="0" collapsed="false">
      <c r="A716" s="11" t="s">
        <v>355</v>
      </c>
      <c r="B716" s="1" t="n">
        <v>55</v>
      </c>
      <c r="C716" s="11" t="s">
        <v>356</v>
      </c>
      <c r="D716" s="11" t="n">
        <v>2013</v>
      </c>
      <c r="E716" s="11" t="s">
        <v>101</v>
      </c>
      <c r="F716" s="11" t="s">
        <v>46</v>
      </c>
      <c r="G716" s="1" t="n">
        <v>-9</v>
      </c>
      <c r="H716" s="1" t="n">
        <v>316</v>
      </c>
      <c r="I716" s="11" t="n">
        <f aca="false">(G716+10) / (H716/1000)</f>
        <v>3.16455696202532</v>
      </c>
      <c r="J716" s="11" t="n">
        <v>5.6</v>
      </c>
      <c r="K716" s="11" t="s">
        <v>102</v>
      </c>
      <c r="L716" s="11" t="s">
        <v>357</v>
      </c>
      <c r="M716" s="11" t="s">
        <v>358</v>
      </c>
      <c r="N716" s="11" t="s">
        <v>77</v>
      </c>
      <c r="O716" s="11" t="s">
        <v>77</v>
      </c>
      <c r="P716" s="11" t="s">
        <v>198</v>
      </c>
      <c r="Q716" s="11" t="s">
        <v>198</v>
      </c>
      <c r="R716" s="11" t="n">
        <v>1</v>
      </c>
      <c r="S716" s="11" t="str">
        <f aca="false">IF(R716&gt;=2,"&gt; 2","&lt; 2")</f>
        <v>&lt; 2</v>
      </c>
      <c r="T716" s="11" t="s">
        <v>359</v>
      </c>
      <c r="U716" s="32" t="n">
        <v>1</v>
      </c>
      <c r="V716" s="11" t="s">
        <v>106</v>
      </c>
      <c r="W716" s="11" t="n">
        <f aca="false">R716 *U716</f>
        <v>1</v>
      </c>
      <c r="X716" s="13" t="n">
        <v>300.8</v>
      </c>
      <c r="Y716" s="13" t="n">
        <v>167.7</v>
      </c>
      <c r="Z716" s="13" t="n">
        <f aca="false">Y716*SQRT(AA716)</f>
        <v>335.4</v>
      </c>
      <c r="AA716" s="11" t="n">
        <v>4</v>
      </c>
      <c r="AB716" s="13" t="n">
        <v>119</v>
      </c>
      <c r="AC716" s="13" t="n">
        <v>38.9</v>
      </c>
      <c r="AD716" s="13" t="n">
        <f aca="false">AC716*SQRT(AE716)</f>
        <v>77.8</v>
      </c>
      <c r="AE716" s="11" t="n">
        <v>4</v>
      </c>
      <c r="AF716" s="11" t="n">
        <f aca="false">LN(AB716/X716)</f>
        <v>-0.927322098964155</v>
      </c>
      <c r="AG716" s="11" t="n">
        <f aca="false">((AD716)^2/((AB716)^2 * AE716)) + ((Z716)^2/((X716)^2 * AA716))</f>
        <v>0.417678643860527</v>
      </c>
      <c r="AH716" s="11" t="n">
        <f aca="false">1/AG716</f>
        <v>2.39418513419117</v>
      </c>
      <c r="AI716" s="11" t="n">
        <f aca="false">AH716/15</f>
        <v>0.159612342279411</v>
      </c>
      <c r="AJ716" s="11" t="n">
        <f aca="false">AI716*AF716</f>
        <v>-0.148012052263129</v>
      </c>
      <c r="AK716" s="11" t="s">
        <v>543</v>
      </c>
      <c r="AL716" s="11" t="s">
        <v>552</v>
      </c>
      <c r="AM716" s="11" t="s">
        <v>406</v>
      </c>
      <c r="AN716" s="11" t="s">
        <v>198</v>
      </c>
      <c r="AO716" s="11" t="s">
        <v>141</v>
      </c>
      <c r="AP716" s="11" t="s">
        <v>361</v>
      </c>
      <c r="AQ716" s="11" t="s">
        <v>210</v>
      </c>
    </row>
    <row r="717" customFormat="false" ht="13.8" hidden="false" customHeight="false" outlineLevel="0" collapsed="false">
      <c r="A717" s="11" t="s">
        <v>355</v>
      </c>
      <c r="B717" s="1" t="n">
        <v>55</v>
      </c>
      <c r="C717" s="11" t="s">
        <v>356</v>
      </c>
      <c r="D717" s="11" t="n">
        <v>2013</v>
      </c>
      <c r="E717" s="11" t="s">
        <v>101</v>
      </c>
      <c r="F717" s="11" t="s">
        <v>46</v>
      </c>
      <c r="G717" s="1" t="n">
        <v>-9</v>
      </c>
      <c r="H717" s="1" t="n">
        <v>316</v>
      </c>
      <c r="I717" s="11" t="n">
        <f aca="false">(G717+10) / (H717/1000)</f>
        <v>3.16455696202532</v>
      </c>
      <c r="J717" s="11" t="n">
        <v>5.6</v>
      </c>
      <c r="K717" s="11" t="s">
        <v>102</v>
      </c>
      <c r="L717" s="11" t="s">
        <v>357</v>
      </c>
      <c r="M717" s="11" t="s">
        <v>358</v>
      </c>
      <c r="N717" s="11" t="s">
        <v>77</v>
      </c>
      <c r="O717" s="11" t="s">
        <v>77</v>
      </c>
      <c r="P717" s="11" t="s">
        <v>198</v>
      </c>
      <c r="Q717" s="11" t="s">
        <v>198</v>
      </c>
      <c r="R717" s="11" t="n">
        <v>1</v>
      </c>
      <c r="S717" s="11" t="str">
        <f aca="false">IF(R717&gt;=2,"&gt; 2","&lt; 2")</f>
        <v>&lt; 2</v>
      </c>
      <c r="T717" s="11" t="s">
        <v>362</v>
      </c>
      <c r="U717" s="32" t="n">
        <v>1</v>
      </c>
      <c r="V717" s="11" t="s">
        <v>106</v>
      </c>
      <c r="W717" s="11" t="n">
        <f aca="false">R717 *U717</f>
        <v>1</v>
      </c>
      <c r="X717" s="13" t="n">
        <v>217.6</v>
      </c>
      <c r="Y717" s="13" t="n">
        <v>117.2</v>
      </c>
      <c r="Z717" s="13" t="n">
        <f aca="false">Y717*SQRT(AA717)</f>
        <v>234.4</v>
      </c>
      <c r="AA717" s="11" t="n">
        <v>4</v>
      </c>
      <c r="AB717" s="13" t="n">
        <v>533</v>
      </c>
      <c r="AC717" s="13" t="n">
        <v>253.9</v>
      </c>
      <c r="AD717" s="13" t="n">
        <f aca="false">AC717*SQRT(AE717)</f>
        <v>507.8</v>
      </c>
      <c r="AE717" s="11" t="n">
        <v>4</v>
      </c>
      <c r="AF717" s="11" t="n">
        <f aca="false">LN(AB717/X717)</f>
        <v>0.895862909184057</v>
      </c>
      <c r="AG717" s="11" t="n">
        <f aca="false">((AD717)^2/((AB717)^2 * AE717)) + ((Z717)^2/((X717)^2 * AA717))</f>
        <v>0.517012192340055</v>
      </c>
      <c r="AH717" s="11" t="n">
        <f aca="false">1/AG717</f>
        <v>1.93419036304325</v>
      </c>
      <c r="AI717" s="11" t="n">
        <f aca="false">AH717/15</f>
        <v>0.128946024202884</v>
      </c>
      <c r="AJ717" s="11" t="n">
        <f aca="false">AI717*AF717</f>
        <v>0.115517960370113</v>
      </c>
      <c r="AK717" s="11" t="s">
        <v>543</v>
      </c>
      <c r="AL717" s="11" t="s">
        <v>552</v>
      </c>
      <c r="AM717" s="11" t="s">
        <v>406</v>
      </c>
      <c r="AN717" s="11" t="s">
        <v>198</v>
      </c>
      <c r="AO717" s="11" t="s">
        <v>141</v>
      </c>
      <c r="AP717" s="11" t="s">
        <v>361</v>
      </c>
      <c r="AQ717" s="11" t="s">
        <v>210</v>
      </c>
    </row>
    <row r="718" customFormat="false" ht="13.8" hidden="false" customHeight="false" outlineLevel="0" collapsed="false">
      <c r="A718" s="11" t="s">
        <v>355</v>
      </c>
      <c r="B718" s="1" t="n">
        <v>55</v>
      </c>
      <c r="C718" s="11" t="s">
        <v>356</v>
      </c>
      <c r="D718" s="11" t="n">
        <v>2013</v>
      </c>
      <c r="E718" s="11" t="s">
        <v>101</v>
      </c>
      <c r="F718" s="11" t="s">
        <v>46</v>
      </c>
      <c r="G718" s="1" t="n">
        <v>-9</v>
      </c>
      <c r="H718" s="1" t="n">
        <v>316</v>
      </c>
      <c r="I718" s="11" t="n">
        <f aca="false">(G718+10) / (H718/1000)</f>
        <v>3.16455696202532</v>
      </c>
      <c r="J718" s="11" t="n">
        <v>5.6</v>
      </c>
      <c r="K718" s="11" t="s">
        <v>102</v>
      </c>
      <c r="L718" s="11" t="s">
        <v>357</v>
      </c>
      <c r="M718" s="11" t="s">
        <v>358</v>
      </c>
      <c r="N718" s="11" t="s">
        <v>77</v>
      </c>
      <c r="O718" s="11" t="s">
        <v>77</v>
      </c>
      <c r="P718" s="11" t="s">
        <v>198</v>
      </c>
      <c r="Q718" s="11" t="s">
        <v>198</v>
      </c>
      <c r="R718" s="11" t="n">
        <v>1.7</v>
      </c>
      <c r="S718" s="11" t="str">
        <f aca="false">IF(R718&gt;=2,"&gt; 2","&lt; 2")</f>
        <v>&lt; 2</v>
      </c>
      <c r="T718" s="11" t="s">
        <v>363</v>
      </c>
      <c r="U718" s="32" t="n">
        <v>1</v>
      </c>
      <c r="V718" s="11" t="s">
        <v>106</v>
      </c>
      <c r="W718" s="11" t="n">
        <f aca="false">R718 *U718</f>
        <v>1.7</v>
      </c>
      <c r="X718" s="13" t="n">
        <v>125.7</v>
      </c>
      <c r="Y718" s="13" t="n">
        <v>63.3</v>
      </c>
      <c r="Z718" s="13" t="n">
        <f aca="false">Y718*SQRT(AA718)</f>
        <v>126.6</v>
      </c>
      <c r="AA718" s="11" t="n">
        <v>4</v>
      </c>
      <c r="AB718" s="13" t="n">
        <v>50.1</v>
      </c>
      <c r="AC718" s="13" t="n">
        <v>13.72</v>
      </c>
      <c r="AD718" s="13" t="n">
        <f aca="false">AC718*SQRT(AE718)</f>
        <v>27.44</v>
      </c>
      <c r="AE718" s="11" t="n">
        <v>4</v>
      </c>
      <c r="AF718" s="11" t="n">
        <f aca="false">LN(AB718/X718)</f>
        <v>-0.919877107505383</v>
      </c>
      <c r="AG718" s="11" t="n">
        <f aca="false">((AD718)^2/((AB718)^2 * AE718)) + ((Z718)^2/((X718)^2 * AA718))</f>
        <v>0.328587848026417</v>
      </c>
      <c r="AH718" s="11" t="n">
        <f aca="false">1/AG718</f>
        <v>3.04332617899979</v>
      </c>
      <c r="AI718" s="11" t="n">
        <f aca="false">AH718/15</f>
        <v>0.202888411933319</v>
      </c>
      <c r="AJ718" s="11" t="n">
        <f aca="false">AI718*AF718</f>
        <v>-0.186632405515582</v>
      </c>
      <c r="AK718" s="11" t="s">
        <v>543</v>
      </c>
      <c r="AL718" s="11" t="s">
        <v>552</v>
      </c>
      <c r="AM718" s="11" t="s">
        <v>406</v>
      </c>
      <c r="AN718" s="11" t="s">
        <v>198</v>
      </c>
      <c r="AO718" s="11" t="s">
        <v>141</v>
      </c>
      <c r="AP718" s="11" t="s">
        <v>361</v>
      </c>
      <c r="AQ718" s="11" t="s">
        <v>210</v>
      </c>
    </row>
    <row r="719" customFormat="false" ht="13.8" hidden="false" customHeight="false" outlineLevel="0" collapsed="false">
      <c r="A719" s="11" t="s">
        <v>355</v>
      </c>
      <c r="B719" s="1" t="n">
        <v>55</v>
      </c>
      <c r="C719" s="11" t="s">
        <v>356</v>
      </c>
      <c r="D719" s="11" t="n">
        <v>2013</v>
      </c>
      <c r="E719" s="11" t="s">
        <v>101</v>
      </c>
      <c r="F719" s="11" t="s">
        <v>46</v>
      </c>
      <c r="G719" s="1" t="n">
        <v>-9</v>
      </c>
      <c r="H719" s="1" t="n">
        <v>316</v>
      </c>
      <c r="I719" s="11" t="n">
        <f aca="false">(G719+10) / (H719/1000)</f>
        <v>3.16455696202532</v>
      </c>
      <c r="J719" s="11" t="n">
        <v>5.6</v>
      </c>
      <c r="K719" s="11" t="s">
        <v>102</v>
      </c>
      <c r="L719" s="11" t="s">
        <v>357</v>
      </c>
      <c r="M719" s="11" t="s">
        <v>358</v>
      </c>
      <c r="N719" s="11" t="s">
        <v>77</v>
      </c>
      <c r="O719" s="11" t="s">
        <v>77</v>
      </c>
      <c r="P719" s="11" t="s">
        <v>198</v>
      </c>
      <c r="Q719" s="11" t="s">
        <v>198</v>
      </c>
      <c r="R719" s="11" t="n">
        <v>1.7</v>
      </c>
      <c r="S719" s="11" t="str">
        <f aca="false">IF(R719&gt;=2,"&gt; 2","&lt; 2")</f>
        <v>&lt; 2</v>
      </c>
      <c r="T719" s="11" t="s">
        <v>364</v>
      </c>
      <c r="U719" s="32" t="n">
        <v>1</v>
      </c>
      <c r="V719" s="11" t="s">
        <v>106</v>
      </c>
      <c r="W719" s="11" t="n">
        <f aca="false">R719 *U719</f>
        <v>1.7</v>
      </c>
      <c r="X719" s="13" t="n">
        <v>118.5</v>
      </c>
      <c r="Y719" s="13" t="n">
        <v>63.1</v>
      </c>
      <c r="Z719" s="13" t="n">
        <f aca="false">Y719*SQRT(AA719)</f>
        <v>126.2</v>
      </c>
      <c r="AA719" s="11" t="n">
        <v>4</v>
      </c>
      <c r="AB719" s="13" t="n">
        <v>146.3</v>
      </c>
      <c r="AC719" s="13" t="n">
        <v>65.3</v>
      </c>
      <c r="AD719" s="13" t="n">
        <f aca="false">AC719*SQRT(AE719)</f>
        <v>130.6</v>
      </c>
      <c r="AE719" s="11" t="n">
        <v>4</v>
      </c>
      <c r="AF719" s="11" t="n">
        <f aca="false">LN(AB719/X719)</f>
        <v>0.210746347450893</v>
      </c>
      <c r="AG719" s="11" t="n">
        <f aca="false">((AD719)^2/((AB719)^2 * AE719)) + ((Z719)^2/((X719)^2 * AA719))</f>
        <v>0.482767206126495</v>
      </c>
      <c r="AH719" s="11" t="n">
        <f aca="false">1/AG719</f>
        <v>2.07139173355114</v>
      </c>
      <c r="AI719" s="11" t="n">
        <f aca="false">AH719/15</f>
        <v>0.138092782236743</v>
      </c>
      <c r="AJ719" s="11" t="n">
        <f aca="false">AI719*AF719</f>
        <v>0.0291025494657251</v>
      </c>
      <c r="AK719" s="11" t="s">
        <v>543</v>
      </c>
      <c r="AL719" s="11" t="s">
        <v>552</v>
      </c>
      <c r="AM719" s="11" t="s">
        <v>406</v>
      </c>
      <c r="AN719" s="11" t="s">
        <v>198</v>
      </c>
      <c r="AO719" s="11" t="s">
        <v>141</v>
      </c>
      <c r="AP719" s="11" t="s">
        <v>361</v>
      </c>
      <c r="AQ719" s="11" t="s">
        <v>210</v>
      </c>
    </row>
    <row r="720" customFormat="false" ht="13.8" hidden="false" customHeight="false" outlineLevel="0" collapsed="false">
      <c r="A720" s="11" t="s">
        <v>355</v>
      </c>
      <c r="B720" s="1" t="n">
        <v>55</v>
      </c>
      <c r="C720" s="11" t="s">
        <v>356</v>
      </c>
      <c r="D720" s="11" t="n">
        <v>2013</v>
      </c>
      <c r="E720" s="11" t="s">
        <v>101</v>
      </c>
      <c r="F720" s="11" t="s">
        <v>46</v>
      </c>
      <c r="G720" s="1" t="n">
        <v>-9</v>
      </c>
      <c r="H720" s="1" t="n">
        <v>316</v>
      </c>
      <c r="I720" s="11" t="n">
        <f aca="false">(G720+10) / (H720/1000)</f>
        <v>3.16455696202532</v>
      </c>
      <c r="J720" s="11" t="n">
        <v>5.6</v>
      </c>
      <c r="K720" s="11" t="s">
        <v>102</v>
      </c>
      <c r="L720" s="11" t="s">
        <v>357</v>
      </c>
      <c r="M720" s="11" t="s">
        <v>358</v>
      </c>
      <c r="N720" s="11" t="s">
        <v>77</v>
      </c>
      <c r="O720" s="11" t="s">
        <v>77</v>
      </c>
      <c r="P720" s="11" t="s">
        <v>198</v>
      </c>
      <c r="Q720" s="11" t="s">
        <v>198</v>
      </c>
      <c r="R720" s="11" t="n">
        <v>3.2</v>
      </c>
      <c r="S720" s="11" t="str">
        <f aca="false">IF(R720&gt;=2,"&gt; 2","&lt; 2")</f>
        <v>&gt; 2</v>
      </c>
      <c r="T720" s="11" t="s">
        <v>365</v>
      </c>
      <c r="U720" s="32" t="n">
        <v>1</v>
      </c>
      <c r="V720" s="11" t="s">
        <v>106</v>
      </c>
      <c r="W720" s="11" t="n">
        <f aca="false">R720 *U720</f>
        <v>3.2</v>
      </c>
      <c r="X720" s="13" t="n">
        <v>69.1</v>
      </c>
      <c r="Y720" s="13" t="n">
        <v>34.9</v>
      </c>
      <c r="Z720" s="13" t="n">
        <f aca="false">Y720*SQRT(AA720)</f>
        <v>69.8</v>
      </c>
      <c r="AA720" s="11" t="n">
        <v>4</v>
      </c>
      <c r="AB720" s="13" t="n">
        <v>112.7</v>
      </c>
      <c r="AC720" s="13" t="n">
        <v>59.1</v>
      </c>
      <c r="AD720" s="13" t="n">
        <f aca="false">AC720*SQRT(AE720)</f>
        <v>118.2</v>
      </c>
      <c r="AE720" s="11" t="n">
        <v>4</v>
      </c>
      <c r="AF720" s="11" t="n">
        <f aca="false">LN(AB720/X720)</f>
        <v>0.489174690272107</v>
      </c>
      <c r="AG720" s="11" t="n">
        <f aca="false">((AD720)^2/((AB720)^2 * AE720)) + ((Z720)^2/((X720)^2 * AA720))</f>
        <v>0.530087255217066</v>
      </c>
      <c r="AH720" s="11" t="n">
        <f aca="false">1/AG720</f>
        <v>1.88648187663087</v>
      </c>
      <c r="AI720" s="11" t="n">
        <f aca="false">AH720/15</f>
        <v>0.125765458442058</v>
      </c>
      <c r="AJ720" s="11" t="n">
        <f aca="false">AI720*AF720</f>
        <v>0.0615212791803233</v>
      </c>
      <c r="AK720" s="11" t="s">
        <v>543</v>
      </c>
      <c r="AL720" s="11" t="s">
        <v>552</v>
      </c>
      <c r="AM720" s="11" t="s">
        <v>406</v>
      </c>
      <c r="AN720" s="11" t="s">
        <v>198</v>
      </c>
      <c r="AO720" s="11" t="s">
        <v>141</v>
      </c>
      <c r="AP720" s="11" t="s">
        <v>361</v>
      </c>
      <c r="AQ720" s="11" t="s">
        <v>210</v>
      </c>
    </row>
    <row r="721" customFormat="false" ht="13.8" hidden="false" customHeight="false" outlineLevel="0" collapsed="false">
      <c r="A721" s="11" t="s">
        <v>355</v>
      </c>
      <c r="B721" s="1" t="n">
        <v>55</v>
      </c>
      <c r="C721" s="11" t="s">
        <v>356</v>
      </c>
      <c r="D721" s="11" t="n">
        <v>2013</v>
      </c>
      <c r="E721" s="11" t="s">
        <v>101</v>
      </c>
      <c r="F721" s="11" t="s">
        <v>46</v>
      </c>
      <c r="G721" s="1" t="n">
        <v>-9</v>
      </c>
      <c r="H721" s="1" t="n">
        <v>316</v>
      </c>
      <c r="I721" s="11" t="n">
        <f aca="false">(G721+10) / (H721/1000)</f>
        <v>3.16455696202532</v>
      </c>
      <c r="J721" s="11" t="n">
        <v>5.6</v>
      </c>
      <c r="K721" s="11" t="s">
        <v>102</v>
      </c>
      <c r="L721" s="11" t="s">
        <v>357</v>
      </c>
      <c r="M721" s="11" t="s">
        <v>358</v>
      </c>
      <c r="N721" s="11" t="s">
        <v>77</v>
      </c>
      <c r="O721" s="11" t="s">
        <v>77</v>
      </c>
      <c r="P721" s="11" t="s">
        <v>198</v>
      </c>
      <c r="Q721" s="11" t="s">
        <v>198</v>
      </c>
      <c r="R721" s="11" t="n">
        <v>1</v>
      </c>
      <c r="S721" s="11" t="str">
        <f aca="false">IF(R721&gt;=2,"&gt; 2","&lt; 2")</f>
        <v>&lt; 2</v>
      </c>
      <c r="T721" s="11" t="s">
        <v>359</v>
      </c>
      <c r="U721" s="32" t="n">
        <v>1</v>
      </c>
      <c r="V721" s="11" t="s">
        <v>106</v>
      </c>
      <c r="W721" s="11" t="n">
        <f aca="false">R721 *U721</f>
        <v>1</v>
      </c>
      <c r="X721" s="13" t="n">
        <v>1574.6</v>
      </c>
      <c r="Y721" s="13" t="n">
        <v>375.4</v>
      </c>
      <c r="Z721" s="13" t="n">
        <f aca="false">Y721*SQRT(AA721)</f>
        <v>750.8</v>
      </c>
      <c r="AA721" s="11" t="n">
        <v>4</v>
      </c>
      <c r="AB721" s="13" t="n">
        <v>1229.5</v>
      </c>
      <c r="AC721" s="13" t="n">
        <v>457.3</v>
      </c>
      <c r="AD721" s="13" t="n">
        <f aca="false">AC721*SQRT(AE721)</f>
        <v>914.6</v>
      </c>
      <c r="AE721" s="11" t="n">
        <v>4</v>
      </c>
      <c r="AF721" s="11" t="n">
        <f aca="false">LN(AB721/X721)</f>
        <v>-0.24739368909412</v>
      </c>
      <c r="AG721" s="11" t="n">
        <f aca="false">((AD721)^2/((AB721)^2 * AE721)) + ((Z721)^2/((X721)^2 * AA721))</f>
        <v>0.195178435655587</v>
      </c>
      <c r="AH721" s="11" t="n">
        <f aca="false">1/AG721</f>
        <v>5.12351683033573</v>
      </c>
      <c r="AI721" s="11" t="n">
        <f aca="false">AH721/15</f>
        <v>0.341567788689049</v>
      </c>
      <c r="AJ721" s="11" t="n">
        <f aca="false">AI721*AF721</f>
        <v>-0.0845017153195047</v>
      </c>
      <c r="AK721" s="11" t="s">
        <v>543</v>
      </c>
      <c r="AL721" s="11" t="s">
        <v>552</v>
      </c>
      <c r="AM721" s="11" t="s">
        <v>406</v>
      </c>
      <c r="AN721" s="11" t="s">
        <v>198</v>
      </c>
      <c r="AO721" s="17" t="s">
        <v>193</v>
      </c>
      <c r="AP721" s="11" t="s">
        <v>361</v>
      </c>
      <c r="AQ721" s="11" t="s">
        <v>210</v>
      </c>
    </row>
    <row r="722" customFormat="false" ht="13.8" hidden="false" customHeight="false" outlineLevel="0" collapsed="false">
      <c r="A722" s="11" t="s">
        <v>355</v>
      </c>
      <c r="B722" s="1" t="n">
        <v>55</v>
      </c>
      <c r="C722" s="11" t="s">
        <v>356</v>
      </c>
      <c r="D722" s="11" t="n">
        <v>2013</v>
      </c>
      <c r="E722" s="11" t="s">
        <v>101</v>
      </c>
      <c r="F722" s="11" t="s">
        <v>46</v>
      </c>
      <c r="G722" s="1" t="n">
        <v>-9</v>
      </c>
      <c r="H722" s="1" t="n">
        <v>316</v>
      </c>
      <c r="I722" s="11" t="n">
        <f aca="false">(G722+10) / (H722/1000)</f>
        <v>3.16455696202532</v>
      </c>
      <c r="J722" s="11" t="n">
        <v>5.6</v>
      </c>
      <c r="K722" s="11" t="s">
        <v>102</v>
      </c>
      <c r="L722" s="11" t="s">
        <v>357</v>
      </c>
      <c r="M722" s="11" t="s">
        <v>358</v>
      </c>
      <c r="N722" s="11" t="s">
        <v>77</v>
      </c>
      <c r="O722" s="11" t="s">
        <v>77</v>
      </c>
      <c r="P722" s="11" t="s">
        <v>198</v>
      </c>
      <c r="Q722" s="11" t="s">
        <v>198</v>
      </c>
      <c r="R722" s="11" t="n">
        <v>1</v>
      </c>
      <c r="S722" s="11" t="str">
        <f aca="false">IF(R722&gt;=2,"&gt; 2","&lt; 2")</f>
        <v>&lt; 2</v>
      </c>
      <c r="T722" s="11" t="s">
        <v>362</v>
      </c>
      <c r="U722" s="32" t="n">
        <v>1</v>
      </c>
      <c r="V722" s="11" t="s">
        <v>106</v>
      </c>
      <c r="W722" s="11" t="n">
        <f aca="false">R722 *U722</f>
        <v>1</v>
      </c>
      <c r="X722" s="13" t="n">
        <v>347.5</v>
      </c>
      <c r="Y722" s="13" t="n">
        <v>105.1</v>
      </c>
      <c r="Z722" s="13" t="n">
        <f aca="false">Y722*SQRT(AA722)</f>
        <v>210.2</v>
      </c>
      <c r="AA722" s="11" t="n">
        <v>4</v>
      </c>
      <c r="AB722" s="13" t="n">
        <v>1082.1</v>
      </c>
      <c r="AC722" s="13" t="n">
        <v>519.4</v>
      </c>
      <c r="AD722" s="13" t="n">
        <f aca="false">AC722*SQRT(AE722)</f>
        <v>1038.8</v>
      </c>
      <c r="AE722" s="11" t="n">
        <v>4</v>
      </c>
      <c r="AF722" s="11" t="n">
        <f aca="false">LN(AB722/X722)</f>
        <v>1.13589421157276</v>
      </c>
      <c r="AG722" s="11" t="n">
        <f aca="false">((AD722)^2/((AB722)^2 * AE722)) + ((Z722)^2/((X722)^2 * AA722))</f>
        <v>0.32186651177032</v>
      </c>
      <c r="AH722" s="11" t="n">
        <f aca="false">1/AG722</f>
        <v>3.10687804860416</v>
      </c>
      <c r="AI722" s="11" t="n">
        <f aca="false">AH722/15</f>
        <v>0.207125203240277</v>
      </c>
      <c r="AJ722" s="11" t="n">
        <f aca="false">AI722*AF722</f>
        <v>0.235272319431462</v>
      </c>
      <c r="AK722" s="11" t="s">
        <v>543</v>
      </c>
      <c r="AL722" s="11" t="s">
        <v>552</v>
      </c>
      <c r="AM722" s="11" t="s">
        <v>406</v>
      </c>
      <c r="AN722" s="11" t="s">
        <v>198</v>
      </c>
      <c r="AO722" s="17" t="s">
        <v>193</v>
      </c>
      <c r="AP722" s="11" t="s">
        <v>361</v>
      </c>
      <c r="AQ722" s="11" t="s">
        <v>210</v>
      </c>
    </row>
    <row r="723" customFormat="false" ht="13.8" hidden="false" customHeight="false" outlineLevel="0" collapsed="false">
      <c r="A723" s="11" t="s">
        <v>355</v>
      </c>
      <c r="B723" s="1" t="n">
        <v>55</v>
      </c>
      <c r="C723" s="11" t="s">
        <v>356</v>
      </c>
      <c r="D723" s="11" t="n">
        <v>2013</v>
      </c>
      <c r="E723" s="11" t="s">
        <v>101</v>
      </c>
      <c r="F723" s="11" t="s">
        <v>46</v>
      </c>
      <c r="G723" s="1" t="n">
        <v>-9</v>
      </c>
      <c r="H723" s="1" t="n">
        <v>316</v>
      </c>
      <c r="I723" s="11" t="n">
        <f aca="false">(G723+10) / (H723/1000)</f>
        <v>3.16455696202532</v>
      </c>
      <c r="J723" s="11" t="n">
        <v>5.6</v>
      </c>
      <c r="K723" s="11" t="s">
        <v>102</v>
      </c>
      <c r="L723" s="11" t="s">
        <v>357</v>
      </c>
      <c r="M723" s="11" t="s">
        <v>358</v>
      </c>
      <c r="N723" s="11" t="s">
        <v>77</v>
      </c>
      <c r="O723" s="11" t="s">
        <v>77</v>
      </c>
      <c r="P723" s="11" t="s">
        <v>198</v>
      </c>
      <c r="Q723" s="11" t="s">
        <v>198</v>
      </c>
      <c r="R723" s="11" t="n">
        <v>1.7</v>
      </c>
      <c r="S723" s="11" t="str">
        <f aca="false">IF(R723&gt;=2,"&gt; 2","&lt; 2")</f>
        <v>&lt; 2</v>
      </c>
      <c r="T723" s="11" t="s">
        <v>363</v>
      </c>
      <c r="U723" s="32" t="n">
        <v>1</v>
      </c>
      <c r="V723" s="11" t="s">
        <v>106</v>
      </c>
      <c r="W723" s="11" t="n">
        <f aca="false">R723 *U723</f>
        <v>1.7</v>
      </c>
      <c r="X723" s="13" t="n">
        <v>189.3</v>
      </c>
      <c r="Y723" s="13" t="n">
        <v>57.1</v>
      </c>
      <c r="Z723" s="13" t="n">
        <f aca="false">Y723*SQRT(AA723)</f>
        <v>114.2</v>
      </c>
      <c r="AA723" s="11" t="n">
        <v>4</v>
      </c>
      <c r="AB723" s="13" t="n">
        <v>176.2</v>
      </c>
      <c r="AC723" s="13" t="n">
        <v>77.6</v>
      </c>
      <c r="AD723" s="13" t="n">
        <f aca="false">AC723*SQRT(AE723)</f>
        <v>155.2</v>
      </c>
      <c r="AE723" s="11" t="n">
        <v>4</v>
      </c>
      <c r="AF723" s="11" t="n">
        <f aca="false">LN(AB723/X723)</f>
        <v>-0.0717133447131981</v>
      </c>
      <c r="AG723" s="11" t="n">
        <f aca="false">((AD723)^2/((AB723)^2 * AE723)) + ((Z723)^2/((X723)^2 * AA723))</f>
        <v>0.284945007476413</v>
      </c>
      <c r="AH723" s="11" t="n">
        <f aca="false">1/AG723</f>
        <v>3.50944909986808</v>
      </c>
      <c r="AI723" s="11" t="n">
        <f aca="false">AH723/15</f>
        <v>0.233963273324538</v>
      </c>
      <c r="AJ723" s="11" t="n">
        <f aca="false">AI723*AF723</f>
        <v>-0.0167782888701508</v>
      </c>
      <c r="AK723" s="11" t="s">
        <v>543</v>
      </c>
      <c r="AL723" s="11" t="s">
        <v>552</v>
      </c>
      <c r="AM723" s="11" t="s">
        <v>406</v>
      </c>
      <c r="AN723" s="11" t="s">
        <v>198</v>
      </c>
      <c r="AO723" s="17" t="s">
        <v>193</v>
      </c>
      <c r="AP723" s="11" t="s">
        <v>361</v>
      </c>
      <c r="AQ723" s="11" t="s">
        <v>210</v>
      </c>
    </row>
    <row r="724" customFormat="false" ht="13.8" hidden="false" customHeight="false" outlineLevel="0" collapsed="false">
      <c r="A724" s="11" t="s">
        <v>355</v>
      </c>
      <c r="B724" s="1" t="n">
        <v>55</v>
      </c>
      <c r="C724" s="11" t="s">
        <v>356</v>
      </c>
      <c r="D724" s="11" t="n">
        <v>2013</v>
      </c>
      <c r="E724" s="11" t="s">
        <v>101</v>
      </c>
      <c r="F724" s="11" t="s">
        <v>46</v>
      </c>
      <c r="G724" s="1" t="n">
        <v>-9</v>
      </c>
      <c r="H724" s="1" t="n">
        <v>316</v>
      </c>
      <c r="I724" s="11" t="n">
        <f aca="false">(G724+10) / (H724/1000)</f>
        <v>3.16455696202532</v>
      </c>
      <c r="J724" s="11" t="n">
        <v>5.6</v>
      </c>
      <c r="K724" s="11" t="s">
        <v>102</v>
      </c>
      <c r="L724" s="11" t="s">
        <v>357</v>
      </c>
      <c r="M724" s="11" t="s">
        <v>358</v>
      </c>
      <c r="N724" s="11" t="s">
        <v>77</v>
      </c>
      <c r="O724" s="11" t="s">
        <v>77</v>
      </c>
      <c r="P724" s="11" t="s">
        <v>198</v>
      </c>
      <c r="Q724" s="11" t="s">
        <v>198</v>
      </c>
      <c r="R724" s="11" t="n">
        <v>1.7</v>
      </c>
      <c r="S724" s="11" t="str">
        <f aca="false">IF(R724&gt;=2,"&gt; 2","&lt; 2")</f>
        <v>&lt; 2</v>
      </c>
      <c r="T724" s="11" t="s">
        <v>364</v>
      </c>
      <c r="U724" s="32" t="n">
        <v>1</v>
      </c>
      <c r="V724" s="11" t="s">
        <v>106</v>
      </c>
      <c r="W724" s="11" t="n">
        <f aca="false">R724 *U724</f>
        <v>1.7</v>
      </c>
      <c r="X724" s="13" t="n">
        <v>283.9</v>
      </c>
      <c r="Y724" s="13" t="n">
        <v>112.3</v>
      </c>
      <c r="Z724" s="13" t="n">
        <f aca="false">Y724*SQRT(AA724)</f>
        <v>224.6</v>
      </c>
      <c r="AA724" s="11" t="n">
        <v>4</v>
      </c>
      <c r="AB724" s="13" t="n">
        <v>286.5</v>
      </c>
      <c r="AC724" s="13" t="n">
        <v>157.3</v>
      </c>
      <c r="AD724" s="13" t="n">
        <f aca="false">AC724*SQRT(AE724)</f>
        <v>314.6</v>
      </c>
      <c r="AE724" s="11" t="n">
        <v>4</v>
      </c>
      <c r="AF724" s="11" t="n">
        <f aca="false">LN(AB724/X724)</f>
        <v>0.00911647267586873</v>
      </c>
      <c r="AG724" s="11" t="n">
        <f aca="false">((AD724)^2/((AB724)^2 * AE724)) + ((Z724)^2/((X724)^2 * AA724))</f>
        <v>0.457914226406264</v>
      </c>
      <c r="AH724" s="11" t="n">
        <f aca="false">1/AG724</f>
        <v>2.18381509534669</v>
      </c>
      <c r="AI724" s="11" t="n">
        <f aca="false">AH724/15</f>
        <v>0.145587673023113</v>
      </c>
      <c r="AJ724" s="11" t="n">
        <f aca="false">AI724*AF724</f>
        <v>0.00132724604305852</v>
      </c>
      <c r="AK724" s="11" t="s">
        <v>543</v>
      </c>
      <c r="AL724" s="11" t="s">
        <v>552</v>
      </c>
      <c r="AM724" s="11" t="s">
        <v>406</v>
      </c>
      <c r="AN724" s="11" t="s">
        <v>198</v>
      </c>
      <c r="AO724" s="17" t="s">
        <v>193</v>
      </c>
      <c r="AP724" s="11" t="s">
        <v>361</v>
      </c>
      <c r="AQ724" s="11" t="s">
        <v>210</v>
      </c>
    </row>
    <row r="725" customFormat="false" ht="13.8" hidden="false" customHeight="false" outlineLevel="0" collapsed="false">
      <c r="A725" s="11" t="s">
        <v>355</v>
      </c>
      <c r="B725" s="1" t="n">
        <v>55</v>
      </c>
      <c r="C725" s="11" t="s">
        <v>356</v>
      </c>
      <c r="D725" s="11" t="n">
        <v>2013</v>
      </c>
      <c r="E725" s="11" t="s">
        <v>101</v>
      </c>
      <c r="F725" s="11" t="s">
        <v>46</v>
      </c>
      <c r="G725" s="1" t="n">
        <v>-9</v>
      </c>
      <c r="H725" s="1" t="n">
        <v>316</v>
      </c>
      <c r="I725" s="11" t="n">
        <f aca="false">(G725+10) / (H725/1000)</f>
        <v>3.16455696202532</v>
      </c>
      <c r="J725" s="11" t="n">
        <v>5.6</v>
      </c>
      <c r="K725" s="11" t="s">
        <v>102</v>
      </c>
      <c r="L725" s="11" t="s">
        <v>357</v>
      </c>
      <c r="M725" s="11" t="s">
        <v>358</v>
      </c>
      <c r="N725" s="11" t="s">
        <v>77</v>
      </c>
      <c r="O725" s="11" t="s">
        <v>77</v>
      </c>
      <c r="P725" s="11" t="s">
        <v>198</v>
      </c>
      <c r="Q725" s="11" t="s">
        <v>198</v>
      </c>
      <c r="R725" s="11" t="n">
        <v>3.2</v>
      </c>
      <c r="S725" s="11" t="str">
        <f aca="false">IF(R725&gt;=2,"&gt; 2","&lt; 2")</f>
        <v>&gt; 2</v>
      </c>
      <c r="T725" s="11" t="s">
        <v>365</v>
      </c>
      <c r="U725" s="32" t="n">
        <v>1</v>
      </c>
      <c r="V725" s="11" t="s">
        <v>106</v>
      </c>
      <c r="W725" s="11" t="n">
        <f aca="false">R725 *U725</f>
        <v>3.2</v>
      </c>
      <c r="X725" s="13" t="n">
        <v>507.1</v>
      </c>
      <c r="Y725" s="13" t="n">
        <v>386.9</v>
      </c>
      <c r="Z725" s="13" t="n">
        <f aca="false">Y725*SQRT(AA725)</f>
        <v>773.8</v>
      </c>
      <c r="AA725" s="11" t="n">
        <v>4</v>
      </c>
      <c r="AB725" s="13" t="n">
        <v>114.6</v>
      </c>
      <c r="AC725" s="13" t="n">
        <v>72.4</v>
      </c>
      <c r="AD725" s="13" t="n">
        <f aca="false">AC725*SQRT(AE725)</f>
        <v>144.8</v>
      </c>
      <c r="AE725" s="11" t="n">
        <v>4</v>
      </c>
      <c r="AF725" s="11" t="n">
        <f aca="false">LN(AB725/X725)</f>
        <v>-1.48726041852033</v>
      </c>
      <c r="AG725" s="11" t="n">
        <f aca="false">((AD725)^2/((AB725)^2 * AE725)) + ((Z725)^2/((X725)^2 * AA725))</f>
        <v>0.981240990173679</v>
      </c>
      <c r="AH725" s="11" t="n">
        <f aca="false">1/AG725</f>
        <v>1.01911763778132</v>
      </c>
      <c r="AI725" s="11" t="n">
        <f aca="false">AH725/15</f>
        <v>0.0679411758520878</v>
      </c>
      <c r="AJ725" s="11" t="n">
        <f aca="false">AI725*AF725</f>
        <v>-0.101046221632539</v>
      </c>
      <c r="AK725" s="11" t="s">
        <v>543</v>
      </c>
      <c r="AL725" s="11" t="s">
        <v>552</v>
      </c>
      <c r="AM725" s="11" t="s">
        <v>406</v>
      </c>
      <c r="AN725" s="11" t="s">
        <v>198</v>
      </c>
      <c r="AO725" s="17" t="s">
        <v>193</v>
      </c>
      <c r="AP725" s="11" t="s">
        <v>361</v>
      </c>
      <c r="AQ725" s="11" t="s">
        <v>210</v>
      </c>
    </row>
    <row r="726" customFormat="false" ht="13.8" hidden="false" customHeight="false" outlineLevel="0" collapsed="false">
      <c r="A726" s="11" t="s">
        <v>355</v>
      </c>
      <c r="B726" s="1" t="n">
        <v>55</v>
      </c>
      <c r="C726" s="11" t="s">
        <v>356</v>
      </c>
      <c r="D726" s="11" t="n">
        <v>2013</v>
      </c>
      <c r="E726" s="11" t="s">
        <v>101</v>
      </c>
      <c r="F726" s="11" t="s">
        <v>46</v>
      </c>
      <c r="G726" s="1" t="n">
        <v>-9</v>
      </c>
      <c r="H726" s="1" t="n">
        <v>316</v>
      </c>
      <c r="I726" s="11" t="n">
        <f aca="false">(G726+10) / (H726/1000)</f>
        <v>3.16455696202532</v>
      </c>
      <c r="J726" s="11" t="n">
        <v>5.6</v>
      </c>
      <c r="K726" s="11" t="s">
        <v>102</v>
      </c>
      <c r="L726" s="11" t="s">
        <v>357</v>
      </c>
      <c r="M726" s="11" t="s">
        <v>358</v>
      </c>
      <c r="N726" s="11" t="s">
        <v>77</v>
      </c>
      <c r="O726" s="11" t="s">
        <v>77</v>
      </c>
      <c r="P726" s="11" t="s">
        <v>198</v>
      </c>
      <c r="Q726" s="11" t="s">
        <v>198</v>
      </c>
      <c r="R726" s="11" t="n">
        <v>1</v>
      </c>
      <c r="S726" s="11" t="str">
        <f aca="false">IF(R726&gt;=2,"&gt; 2","&lt; 2")</f>
        <v>&lt; 2</v>
      </c>
      <c r="T726" s="11" t="s">
        <v>359</v>
      </c>
      <c r="U726" s="32" t="n">
        <v>1</v>
      </c>
      <c r="V726" s="11" t="s">
        <v>106</v>
      </c>
      <c r="W726" s="11" t="n">
        <f aca="false">R726 *U726</f>
        <v>1</v>
      </c>
      <c r="X726" s="13" t="n">
        <v>495</v>
      </c>
      <c r="Y726" s="13" t="n">
        <v>259.1</v>
      </c>
      <c r="Z726" s="13" t="n">
        <f aca="false">Y726*SQRT(AA726)</f>
        <v>518.2</v>
      </c>
      <c r="AA726" s="11" t="n">
        <v>4</v>
      </c>
      <c r="AB726" s="13" t="n">
        <v>507.3</v>
      </c>
      <c r="AC726" s="13" t="n">
        <v>190.3</v>
      </c>
      <c r="AD726" s="13" t="n">
        <f aca="false">AC726*SQRT(AE726)</f>
        <v>380.6</v>
      </c>
      <c r="AE726" s="11" t="n">
        <v>4</v>
      </c>
      <c r="AF726" s="11" t="n">
        <f aca="false">LN(AB726/X726)</f>
        <v>0.024544782003954</v>
      </c>
      <c r="AG726" s="11" t="n">
        <f aca="false">((AD726)^2/((AB726)^2 * AE726)) + ((Z726)^2/((X726)^2 * AA726))</f>
        <v>0.414700928011279</v>
      </c>
      <c r="AH726" s="11" t="n">
        <f aca="false">1/AG726</f>
        <v>2.41137632557408</v>
      </c>
      <c r="AI726" s="11" t="n">
        <f aca="false">AH726/15</f>
        <v>0.160758421704939</v>
      </c>
      <c r="AJ726" s="11" t="n">
        <f aca="false">AI726*AF726</f>
        <v>0.00394578041604744</v>
      </c>
      <c r="AK726" s="11" t="s">
        <v>543</v>
      </c>
      <c r="AL726" s="11" t="s">
        <v>552</v>
      </c>
      <c r="AM726" s="11" t="s">
        <v>406</v>
      </c>
      <c r="AN726" s="11" t="s">
        <v>198</v>
      </c>
      <c r="AO726" s="11" t="s">
        <v>553</v>
      </c>
      <c r="AP726" s="11" t="s">
        <v>361</v>
      </c>
      <c r="AQ726" s="11" t="s">
        <v>210</v>
      </c>
    </row>
    <row r="727" customFormat="false" ht="13.8" hidden="false" customHeight="false" outlineLevel="0" collapsed="false">
      <c r="A727" s="11" t="s">
        <v>355</v>
      </c>
      <c r="B727" s="1" t="n">
        <v>55</v>
      </c>
      <c r="C727" s="11" t="s">
        <v>356</v>
      </c>
      <c r="D727" s="11" t="n">
        <v>2013</v>
      </c>
      <c r="E727" s="11" t="s">
        <v>101</v>
      </c>
      <c r="F727" s="11" t="s">
        <v>46</v>
      </c>
      <c r="G727" s="1" t="n">
        <v>-9</v>
      </c>
      <c r="H727" s="1" t="n">
        <v>316</v>
      </c>
      <c r="I727" s="11" t="n">
        <f aca="false">(G727+10) / (H727/1000)</f>
        <v>3.16455696202532</v>
      </c>
      <c r="J727" s="11" t="n">
        <v>5.6</v>
      </c>
      <c r="K727" s="11" t="s">
        <v>102</v>
      </c>
      <c r="L727" s="11" t="s">
        <v>357</v>
      </c>
      <c r="M727" s="11" t="s">
        <v>358</v>
      </c>
      <c r="N727" s="11" t="s">
        <v>77</v>
      </c>
      <c r="O727" s="11" t="s">
        <v>77</v>
      </c>
      <c r="P727" s="11" t="s">
        <v>198</v>
      </c>
      <c r="Q727" s="11" t="s">
        <v>198</v>
      </c>
      <c r="R727" s="11" t="n">
        <v>1</v>
      </c>
      <c r="S727" s="11" t="str">
        <f aca="false">IF(R727&gt;=2,"&gt; 2","&lt; 2")</f>
        <v>&lt; 2</v>
      </c>
      <c r="T727" s="11" t="s">
        <v>362</v>
      </c>
      <c r="U727" s="32" t="n">
        <v>1</v>
      </c>
      <c r="V727" s="11" t="s">
        <v>106</v>
      </c>
      <c r="W727" s="11" t="n">
        <f aca="false">R727 *U727</f>
        <v>1</v>
      </c>
      <c r="X727" s="13" t="n">
        <v>41.4</v>
      </c>
      <c r="Y727" s="13" t="n">
        <v>19.3</v>
      </c>
      <c r="Z727" s="13" t="n">
        <f aca="false">Y727*SQRT(AA727)</f>
        <v>38.6</v>
      </c>
      <c r="AA727" s="11" t="n">
        <v>4</v>
      </c>
      <c r="AB727" s="13" t="n">
        <v>392.6</v>
      </c>
      <c r="AC727" s="13" t="n">
        <v>170.3</v>
      </c>
      <c r="AD727" s="13" t="n">
        <f aca="false">AC727*SQRT(AE727)</f>
        <v>340.6</v>
      </c>
      <c r="AE727" s="11" t="n">
        <v>4</v>
      </c>
      <c r="AF727" s="11" t="n">
        <f aca="false">LN(AB727/X727)</f>
        <v>2.24951040101109</v>
      </c>
      <c r="AG727" s="11" t="n">
        <f aca="false">((AD727)^2/((AB727)^2 * AE727)) + ((Z727)^2/((X727)^2 * AA727))</f>
        <v>0.405487732478097</v>
      </c>
      <c r="AH727" s="11" t="n">
        <f aca="false">1/AG727</f>
        <v>2.46616585386838</v>
      </c>
      <c r="AI727" s="11" t="n">
        <f aca="false">AH727/15</f>
        <v>0.164411056924559</v>
      </c>
      <c r="AJ727" s="11" t="n">
        <f aca="false">AI727*AF727</f>
        <v>0.369844382593022</v>
      </c>
      <c r="AK727" s="11" t="s">
        <v>543</v>
      </c>
      <c r="AL727" s="11" t="s">
        <v>552</v>
      </c>
      <c r="AM727" s="11" t="s">
        <v>406</v>
      </c>
      <c r="AN727" s="11" t="s">
        <v>198</v>
      </c>
      <c r="AO727" s="11" t="s">
        <v>553</v>
      </c>
      <c r="AP727" s="11" t="s">
        <v>361</v>
      </c>
      <c r="AQ727" s="11" t="s">
        <v>210</v>
      </c>
    </row>
    <row r="728" customFormat="false" ht="13.8" hidden="false" customHeight="false" outlineLevel="0" collapsed="false">
      <c r="A728" s="11" t="s">
        <v>355</v>
      </c>
      <c r="B728" s="1" t="n">
        <v>55</v>
      </c>
      <c r="C728" s="11" t="s">
        <v>356</v>
      </c>
      <c r="D728" s="11" t="n">
        <v>2013</v>
      </c>
      <c r="E728" s="11" t="s">
        <v>101</v>
      </c>
      <c r="F728" s="11" t="s">
        <v>46</v>
      </c>
      <c r="G728" s="1" t="n">
        <v>-9</v>
      </c>
      <c r="H728" s="1" t="n">
        <v>316</v>
      </c>
      <c r="I728" s="11" t="n">
        <f aca="false">(G728+10) / (H728/1000)</f>
        <v>3.16455696202532</v>
      </c>
      <c r="J728" s="11" t="n">
        <v>5.6</v>
      </c>
      <c r="K728" s="11" t="s">
        <v>102</v>
      </c>
      <c r="L728" s="11" t="s">
        <v>357</v>
      </c>
      <c r="M728" s="11" t="s">
        <v>358</v>
      </c>
      <c r="N728" s="11" t="s">
        <v>77</v>
      </c>
      <c r="O728" s="11" t="s">
        <v>77</v>
      </c>
      <c r="P728" s="11" t="s">
        <v>198</v>
      </c>
      <c r="Q728" s="11" t="s">
        <v>198</v>
      </c>
      <c r="R728" s="11" t="n">
        <v>1.7</v>
      </c>
      <c r="S728" s="11" t="str">
        <f aca="false">IF(R728&gt;=2,"&gt; 2","&lt; 2")</f>
        <v>&lt; 2</v>
      </c>
      <c r="T728" s="11" t="s">
        <v>363</v>
      </c>
      <c r="U728" s="32" t="n">
        <v>1</v>
      </c>
      <c r="V728" s="11" t="s">
        <v>106</v>
      </c>
      <c r="W728" s="11" t="n">
        <f aca="false">R728 *U728</f>
        <v>1.7</v>
      </c>
      <c r="X728" s="13" t="n">
        <v>7.4</v>
      </c>
      <c r="Y728" s="13" t="n">
        <v>3.2</v>
      </c>
      <c r="Z728" s="13" t="n">
        <f aca="false">Y728*SQRT(AA728)</f>
        <v>6.4</v>
      </c>
      <c r="AA728" s="11" t="n">
        <v>4</v>
      </c>
      <c r="AB728" s="13" t="n">
        <v>9.7</v>
      </c>
      <c r="AC728" s="13" t="n">
        <v>2.2</v>
      </c>
      <c r="AD728" s="13" t="n">
        <f aca="false">AC728*SQRT(AE728)</f>
        <v>4.4</v>
      </c>
      <c r="AE728" s="11" t="n">
        <v>4</v>
      </c>
      <c r="AF728" s="11" t="n">
        <f aca="false">LN(AB728/X728)</f>
        <v>0.270645885299213</v>
      </c>
      <c r="AG728" s="11" t="n">
        <f aca="false">((AD728)^2/((AB728)^2 * AE728)) + ((Z728)^2/((X728)^2 * AA728))</f>
        <v>0.238437919151899</v>
      </c>
      <c r="AH728" s="11" t="n">
        <f aca="false">1/AG728</f>
        <v>4.19396379383323</v>
      </c>
      <c r="AI728" s="11" t="n">
        <f aca="false">AH728/15</f>
        <v>0.279597586255549</v>
      </c>
      <c r="AJ728" s="11" t="n">
        <f aca="false">AI728*AF728</f>
        <v>0.0756719362596561</v>
      </c>
      <c r="AK728" s="11" t="s">
        <v>543</v>
      </c>
      <c r="AL728" s="11" t="s">
        <v>552</v>
      </c>
      <c r="AM728" s="11" t="s">
        <v>406</v>
      </c>
      <c r="AN728" s="11" t="s">
        <v>198</v>
      </c>
      <c r="AO728" s="11" t="s">
        <v>553</v>
      </c>
      <c r="AP728" s="11" t="s">
        <v>361</v>
      </c>
      <c r="AQ728" s="11" t="s">
        <v>210</v>
      </c>
    </row>
    <row r="729" customFormat="false" ht="13.8" hidden="false" customHeight="false" outlineLevel="0" collapsed="false">
      <c r="A729" s="11" t="s">
        <v>355</v>
      </c>
      <c r="B729" s="1" t="n">
        <v>55</v>
      </c>
      <c r="C729" s="11" t="s">
        <v>356</v>
      </c>
      <c r="D729" s="11" t="n">
        <v>2013</v>
      </c>
      <c r="E729" s="11" t="s">
        <v>101</v>
      </c>
      <c r="F729" s="11" t="s">
        <v>46</v>
      </c>
      <c r="G729" s="1" t="n">
        <v>-9</v>
      </c>
      <c r="H729" s="1" t="n">
        <v>316</v>
      </c>
      <c r="I729" s="11" t="n">
        <f aca="false">(G729+10) / (H729/1000)</f>
        <v>3.16455696202532</v>
      </c>
      <c r="J729" s="11" t="n">
        <v>5.6</v>
      </c>
      <c r="K729" s="11" t="s">
        <v>102</v>
      </c>
      <c r="L729" s="11" t="s">
        <v>357</v>
      </c>
      <c r="M729" s="11" t="s">
        <v>358</v>
      </c>
      <c r="N729" s="11" t="s">
        <v>77</v>
      </c>
      <c r="O729" s="11" t="s">
        <v>77</v>
      </c>
      <c r="P729" s="11" t="s">
        <v>198</v>
      </c>
      <c r="Q729" s="11" t="s">
        <v>198</v>
      </c>
      <c r="R729" s="11" t="n">
        <v>1.7</v>
      </c>
      <c r="S729" s="11" t="str">
        <f aca="false">IF(R729&gt;=2,"&gt; 2","&lt; 2")</f>
        <v>&lt; 2</v>
      </c>
      <c r="T729" s="11" t="s">
        <v>364</v>
      </c>
      <c r="U729" s="32" t="n">
        <v>1</v>
      </c>
      <c r="V729" s="11" t="s">
        <v>106</v>
      </c>
      <c r="W729" s="11" t="n">
        <f aca="false">R729 *U729</f>
        <v>1.7</v>
      </c>
      <c r="X729" s="13" t="n">
        <v>1.6</v>
      </c>
      <c r="Y729" s="13" t="n">
        <v>0.3</v>
      </c>
      <c r="Z729" s="13" t="n">
        <f aca="false">Y729*SQRT(AA729)</f>
        <v>0.6</v>
      </c>
      <c r="AA729" s="11" t="n">
        <v>4</v>
      </c>
      <c r="AB729" s="13" t="n">
        <v>0.7</v>
      </c>
      <c r="AC729" s="13" t="n">
        <v>0.1</v>
      </c>
      <c r="AD729" s="13" t="n">
        <f aca="false">AC729*SQRT(AE729)</f>
        <v>0.2</v>
      </c>
      <c r="AE729" s="11" t="n">
        <v>4</v>
      </c>
      <c r="AF729" s="11" t="n">
        <f aca="false">LN(AB729/X729)</f>
        <v>-0.826678573184468</v>
      </c>
      <c r="AG729" s="11" t="n">
        <f aca="false">((AD729)^2/((AB729)^2 * AE729)) + ((Z729)^2/((X729)^2 * AA729))</f>
        <v>0.0555644132653061</v>
      </c>
      <c r="AH729" s="11" t="n">
        <f aca="false">1/AG729</f>
        <v>17.9971305595409</v>
      </c>
      <c r="AI729" s="11" t="n">
        <f aca="false">AH729/15</f>
        <v>1.19980870396939</v>
      </c>
      <c r="AJ729" s="11" t="n">
        <f aca="false">AI729*AF729</f>
        <v>-0.991856147491721</v>
      </c>
      <c r="AK729" s="11" t="s">
        <v>543</v>
      </c>
      <c r="AL729" s="11" t="s">
        <v>552</v>
      </c>
      <c r="AM729" s="11" t="s">
        <v>406</v>
      </c>
      <c r="AN729" s="11" t="s">
        <v>198</v>
      </c>
      <c r="AO729" s="11" t="s">
        <v>553</v>
      </c>
      <c r="AP729" s="11" t="s">
        <v>361</v>
      </c>
      <c r="AQ729" s="11" t="s">
        <v>210</v>
      </c>
    </row>
    <row r="730" customFormat="false" ht="13.8" hidden="false" customHeight="false" outlineLevel="0" collapsed="false">
      <c r="A730" s="11" t="s">
        <v>355</v>
      </c>
      <c r="B730" s="1" t="n">
        <v>55</v>
      </c>
      <c r="C730" s="11" t="s">
        <v>356</v>
      </c>
      <c r="D730" s="11" t="n">
        <v>2013</v>
      </c>
      <c r="E730" s="11" t="s">
        <v>101</v>
      </c>
      <c r="F730" s="11" t="s">
        <v>46</v>
      </c>
      <c r="G730" s="1" t="n">
        <v>-9</v>
      </c>
      <c r="H730" s="1" t="n">
        <v>316</v>
      </c>
      <c r="I730" s="11" t="n">
        <f aca="false">(G730+10) / (H730/1000)</f>
        <v>3.16455696202532</v>
      </c>
      <c r="J730" s="11" t="n">
        <v>5.6</v>
      </c>
      <c r="K730" s="11" t="s">
        <v>102</v>
      </c>
      <c r="L730" s="11" t="s">
        <v>357</v>
      </c>
      <c r="M730" s="11" t="s">
        <v>358</v>
      </c>
      <c r="N730" s="11" t="s">
        <v>77</v>
      </c>
      <c r="O730" s="11" t="s">
        <v>77</v>
      </c>
      <c r="P730" s="11" t="s">
        <v>198</v>
      </c>
      <c r="Q730" s="11" t="s">
        <v>198</v>
      </c>
      <c r="R730" s="11" t="n">
        <v>3.2</v>
      </c>
      <c r="S730" s="11" t="str">
        <f aca="false">IF(R730&gt;=2,"&gt; 2","&lt; 2")</f>
        <v>&gt; 2</v>
      </c>
      <c r="T730" s="11" t="s">
        <v>365</v>
      </c>
      <c r="U730" s="32" t="n">
        <v>1</v>
      </c>
      <c r="V730" s="11" t="s">
        <v>106</v>
      </c>
      <c r="W730" s="11" t="n">
        <f aca="false">R730 *U730</f>
        <v>3.2</v>
      </c>
      <c r="X730" s="13" t="n">
        <v>12.4</v>
      </c>
      <c r="Y730" s="13" t="n">
        <v>9.6</v>
      </c>
      <c r="Z730" s="13" t="n">
        <f aca="false">Y730*SQRT(AA730)</f>
        <v>19.2</v>
      </c>
      <c r="AA730" s="11" t="n">
        <v>4</v>
      </c>
      <c r="AB730" s="13" t="n">
        <v>3.3</v>
      </c>
      <c r="AC730" s="13" t="n">
        <v>2</v>
      </c>
      <c r="AD730" s="13" t="n">
        <f aca="false">AC730*SQRT(AE730)</f>
        <v>4</v>
      </c>
      <c r="AE730" s="11" t="n">
        <v>4</v>
      </c>
      <c r="AF730" s="11" t="n">
        <f aca="false">LN(AB730/X730)</f>
        <v>-1.32377400413856</v>
      </c>
      <c r="AG730" s="11" t="n">
        <f aca="false">((AD730)^2/((AB730)^2 * AE730)) + ((Z730)^2/((X730)^2 * AA730))</f>
        <v>0.966685108582753</v>
      </c>
      <c r="AH730" s="11" t="n">
        <f aca="false">1/AG730</f>
        <v>1.03446302329627</v>
      </c>
      <c r="AI730" s="11" t="n">
        <f aca="false">AH730/15</f>
        <v>0.0689642015530848</v>
      </c>
      <c r="AJ730" s="11" t="n">
        <f aca="false">AI730*AF730</f>
        <v>-0.0912930172321458</v>
      </c>
      <c r="AK730" s="11" t="s">
        <v>543</v>
      </c>
      <c r="AL730" s="11" t="s">
        <v>552</v>
      </c>
      <c r="AM730" s="11" t="s">
        <v>406</v>
      </c>
      <c r="AN730" s="11" t="s">
        <v>198</v>
      </c>
      <c r="AO730" s="11" t="s">
        <v>553</v>
      </c>
      <c r="AP730" s="11" t="s">
        <v>361</v>
      </c>
      <c r="AQ730" s="11" t="s">
        <v>210</v>
      </c>
    </row>
    <row r="731" customFormat="false" ht="13.8" hidden="false" customHeight="false" outlineLevel="0" collapsed="false">
      <c r="A731" s="11" t="s">
        <v>355</v>
      </c>
      <c r="B731" s="1" t="n">
        <v>55</v>
      </c>
      <c r="C731" s="11" t="s">
        <v>356</v>
      </c>
      <c r="D731" s="11" t="n">
        <v>2013</v>
      </c>
      <c r="E731" s="11" t="s">
        <v>101</v>
      </c>
      <c r="F731" s="11" t="s">
        <v>46</v>
      </c>
      <c r="G731" s="1" t="n">
        <v>-9</v>
      </c>
      <c r="H731" s="1" t="n">
        <v>316</v>
      </c>
      <c r="I731" s="11" t="n">
        <f aca="false">(G731+10) / (H731/1000)</f>
        <v>3.16455696202532</v>
      </c>
      <c r="J731" s="11" t="n">
        <v>5.6</v>
      </c>
      <c r="K731" s="11" t="s">
        <v>102</v>
      </c>
      <c r="L731" s="11" t="s">
        <v>357</v>
      </c>
      <c r="M731" s="11" t="s">
        <v>358</v>
      </c>
      <c r="N731" s="11" t="s">
        <v>77</v>
      </c>
      <c r="O731" s="11" t="s">
        <v>77</v>
      </c>
      <c r="P731" s="11" t="s">
        <v>198</v>
      </c>
      <c r="Q731" s="11" t="s">
        <v>198</v>
      </c>
      <c r="R731" s="11" t="n">
        <v>1</v>
      </c>
      <c r="S731" s="11" t="str">
        <f aca="false">IF(R731&gt;=2,"&gt; 2","&lt; 2")</f>
        <v>&lt; 2</v>
      </c>
      <c r="T731" s="11" t="s">
        <v>359</v>
      </c>
      <c r="U731" s="32" t="n">
        <v>1</v>
      </c>
      <c r="V731" s="11" t="s">
        <v>106</v>
      </c>
      <c r="W731" s="11" t="n">
        <f aca="false">R731 *U731</f>
        <v>1</v>
      </c>
      <c r="X731" s="13" t="n">
        <v>1433.3</v>
      </c>
      <c r="Y731" s="13" t="n">
        <v>549.5</v>
      </c>
      <c r="Z731" s="13" t="n">
        <f aca="false">Y731*SQRT(AA731)</f>
        <v>1099</v>
      </c>
      <c r="AA731" s="11" t="n">
        <v>4</v>
      </c>
      <c r="AB731" s="13" t="n">
        <v>780.8</v>
      </c>
      <c r="AC731" s="13" t="n">
        <v>215</v>
      </c>
      <c r="AD731" s="13" t="n">
        <f aca="false">AC731*SQRT(AE731)</f>
        <v>430</v>
      </c>
      <c r="AE731" s="11" t="n">
        <v>4</v>
      </c>
      <c r="AF731" s="11" t="n">
        <f aca="false">LN(AB731/X731)</f>
        <v>-0.607415721830287</v>
      </c>
      <c r="AG731" s="11" t="n">
        <f aca="false">((AD731)^2/((AB731)^2 * AE731)) + ((Z731)^2/((X731)^2 * AA731))</f>
        <v>0.222803360160246</v>
      </c>
      <c r="AH731" s="11" t="n">
        <f aca="false">1/AG731</f>
        <v>4.48826265133871</v>
      </c>
      <c r="AI731" s="11" t="n">
        <f aca="false">AH731/15</f>
        <v>0.299217510089248</v>
      </c>
      <c r="AJ731" s="11" t="n">
        <f aca="false">AI731*AF731</f>
        <v>-0.181749419875122</v>
      </c>
      <c r="AK731" s="11" t="s">
        <v>543</v>
      </c>
      <c r="AL731" s="11" t="s">
        <v>552</v>
      </c>
      <c r="AM731" s="11" t="s">
        <v>404</v>
      </c>
      <c r="AN731" s="11" t="s">
        <v>198</v>
      </c>
      <c r="AO731" s="11" t="s">
        <v>141</v>
      </c>
      <c r="AP731" s="11" t="s">
        <v>361</v>
      </c>
      <c r="AQ731" s="11" t="s">
        <v>210</v>
      </c>
    </row>
    <row r="732" customFormat="false" ht="13.8" hidden="false" customHeight="false" outlineLevel="0" collapsed="false">
      <c r="A732" s="11" t="s">
        <v>355</v>
      </c>
      <c r="B732" s="1" t="n">
        <v>55</v>
      </c>
      <c r="C732" s="11" t="s">
        <v>356</v>
      </c>
      <c r="D732" s="11" t="n">
        <v>2013</v>
      </c>
      <c r="E732" s="11" t="s">
        <v>101</v>
      </c>
      <c r="F732" s="11" t="s">
        <v>46</v>
      </c>
      <c r="G732" s="1" t="n">
        <v>-9</v>
      </c>
      <c r="H732" s="1" t="n">
        <v>316</v>
      </c>
      <c r="I732" s="11" t="n">
        <f aca="false">(G732+10) / (H732/1000)</f>
        <v>3.16455696202532</v>
      </c>
      <c r="J732" s="11" t="n">
        <v>5.6</v>
      </c>
      <c r="K732" s="11" t="s">
        <v>102</v>
      </c>
      <c r="L732" s="11" t="s">
        <v>357</v>
      </c>
      <c r="M732" s="11" t="s">
        <v>358</v>
      </c>
      <c r="N732" s="11" t="s">
        <v>77</v>
      </c>
      <c r="O732" s="11" t="s">
        <v>77</v>
      </c>
      <c r="P732" s="11" t="s">
        <v>198</v>
      </c>
      <c r="Q732" s="11" t="s">
        <v>198</v>
      </c>
      <c r="R732" s="11" t="n">
        <v>1</v>
      </c>
      <c r="S732" s="11" t="str">
        <f aca="false">IF(R732&gt;=2,"&gt; 2","&lt; 2")</f>
        <v>&lt; 2</v>
      </c>
      <c r="T732" s="11" t="s">
        <v>362</v>
      </c>
      <c r="U732" s="32" t="n">
        <v>1</v>
      </c>
      <c r="V732" s="11" t="s">
        <v>106</v>
      </c>
      <c r="W732" s="11" t="n">
        <f aca="false">R732 *U732</f>
        <v>1</v>
      </c>
      <c r="X732" s="13" t="n">
        <v>1527.4</v>
      </c>
      <c r="Y732" s="13" t="n">
        <v>616.2</v>
      </c>
      <c r="Z732" s="13" t="n">
        <f aca="false">Y732*SQRT(AA732)</f>
        <v>1232.4</v>
      </c>
      <c r="AA732" s="11" t="n">
        <v>4</v>
      </c>
      <c r="AB732" s="13" t="n">
        <v>2325.6</v>
      </c>
      <c r="AC732" s="13" t="n">
        <v>610.6</v>
      </c>
      <c r="AD732" s="13" t="n">
        <f aca="false">AC732*SQRT(AE732)</f>
        <v>1221.2</v>
      </c>
      <c r="AE732" s="11" t="n">
        <v>4</v>
      </c>
      <c r="AF732" s="11" t="n">
        <f aca="false">LN(AB732/X732)</f>
        <v>0.420411126790382</v>
      </c>
      <c r="AG732" s="11" t="n">
        <f aca="false">((AD732)^2/((AB732)^2 * AE732)) + ((Z732)^2/((X732)^2 * AA732))</f>
        <v>0.231691903056224</v>
      </c>
      <c r="AH732" s="11" t="n">
        <f aca="false">1/AG732</f>
        <v>4.31607659486198</v>
      </c>
      <c r="AI732" s="11" t="n">
        <f aca="false">AH732/15</f>
        <v>0.287738439657466</v>
      </c>
      <c r="AJ732" s="11" t="n">
        <f aca="false">AI732*AF732</f>
        <v>0.120968441637302</v>
      </c>
      <c r="AK732" s="11" t="s">
        <v>543</v>
      </c>
      <c r="AL732" s="11" t="s">
        <v>552</v>
      </c>
      <c r="AM732" s="11" t="s">
        <v>404</v>
      </c>
      <c r="AN732" s="11" t="s">
        <v>198</v>
      </c>
      <c r="AO732" s="11" t="s">
        <v>141</v>
      </c>
      <c r="AP732" s="11" t="s">
        <v>361</v>
      </c>
      <c r="AQ732" s="11" t="s">
        <v>210</v>
      </c>
    </row>
    <row r="733" customFormat="false" ht="13.8" hidden="false" customHeight="false" outlineLevel="0" collapsed="false">
      <c r="A733" s="11" t="s">
        <v>355</v>
      </c>
      <c r="B733" s="1" t="n">
        <v>55</v>
      </c>
      <c r="C733" s="11" t="s">
        <v>356</v>
      </c>
      <c r="D733" s="11" t="n">
        <v>2013</v>
      </c>
      <c r="E733" s="11" t="s">
        <v>101</v>
      </c>
      <c r="F733" s="11" t="s">
        <v>46</v>
      </c>
      <c r="G733" s="1" t="n">
        <v>-9</v>
      </c>
      <c r="H733" s="1" t="n">
        <v>316</v>
      </c>
      <c r="I733" s="11" t="n">
        <f aca="false">(G733+10) / (H733/1000)</f>
        <v>3.16455696202532</v>
      </c>
      <c r="J733" s="11" t="n">
        <v>5.6</v>
      </c>
      <c r="K733" s="11" t="s">
        <v>102</v>
      </c>
      <c r="L733" s="11" t="s">
        <v>357</v>
      </c>
      <c r="M733" s="11" t="s">
        <v>358</v>
      </c>
      <c r="N733" s="11" t="s">
        <v>77</v>
      </c>
      <c r="O733" s="11" t="s">
        <v>77</v>
      </c>
      <c r="P733" s="11" t="s">
        <v>198</v>
      </c>
      <c r="Q733" s="11" t="s">
        <v>198</v>
      </c>
      <c r="R733" s="11" t="n">
        <v>1.7</v>
      </c>
      <c r="S733" s="11" t="str">
        <f aca="false">IF(R733&gt;=2,"&gt; 2","&lt; 2")</f>
        <v>&lt; 2</v>
      </c>
      <c r="T733" s="11" t="s">
        <v>363</v>
      </c>
      <c r="U733" s="32" t="n">
        <v>1</v>
      </c>
      <c r="V733" s="11" t="s">
        <v>106</v>
      </c>
      <c r="W733" s="11" t="n">
        <f aca="false">R733 *U733</f>
        <v>1.7</v>
      </c>
      <c r="X733" s="13" t="n">
        <v>949.7</v>
      </c>
      <c r="Y733" s="13" t="n">
        <v>348.4</v>
      </c>
      <c r="Z733" s="13" t="n">
        <f aca="false">Y733*SQRT(AA733)</f>
        <v>696.8</v>
      </c>
      <c r="AA733" s="11" t="n">
        <v>4</v>
      </c>
      <c r="AB733" s="13" t="n">
        <v>570.8</v>
      </c>
      <c r="AC733" s="13" t="n">
        <v>167.9</v>
      </c>
      <c r="AD733" s="13" t="n">
        <f aca="false">AC733*SQRT(AE733)</f>
        <v>335.8</v>
      </c>
      <c r="AE733" s="11" t="n">
        <v>4</v>
      </c>
      <c r="AF733" s="11" t="n">
        <f aca="false">LN(AB733/X733)</f>
        <v>-0.509107259646226</v>
      </c>
      <c r="AG733" s="11" t="n">
        <f aca="false">((AD733)^2/((AB733)^2 * AE733)) + ((Z733)^2/((X733)^2 * AA733))</f>
        <v>0.221104273759323</v>
      </c>
      <c r="AH733" s="11" t="n">
        <f aca="false">1/AG733</f>
        <v>4.52275292104269</v>
      </c>
      <c r="AI733" s="11" t="n">
        <f aca="false">AH733/15</f>
        <v>0.301516861402846</v>
      </c>
      <c r="AJ733" s="11" t="n">
        <f aca="false">AI733*AF733</f>
        <v>-0.153504423045934</v>
      </c>
      <c r="AK733" s="11" t="s">
        <v>543</v>
      </c>
      <c r="AL733" s="11" t="s">
        <v>552</v>
      </c>
      <c r="AM733" s="11" t="s">
        <v>404</v>
      </c>
      <c r="AN733" s="11" t="s">
        <v>198</v>
      </c>
      <c r="AO733" s="11" t="s">
        <v>141</v>
      </c>
      <c r="AP733" s="11" t="s">
        <v>361</v>
      </c>
      <c r="AQ733" s="11" t="s">
        <v>210</v>
      </c>
    </row>
    <row r="734" customFormat="false" ht="13.8" hidden="false" customHeight="false" outlineLevel="0" collapsed="false">
      <c r="A734" s="11" t="s">
        <v>355</v>
      </c>
      <c r="B734" s="1" t="n">
        <v>55</v>
      </c>
      <c r="C734" s="11" t="s">
        <v>356</v>
      </c>
      <c r="D734" s="11" t="n">
        <v>2013</v>
      </c>
      <c r="E734" s="11" t="s">
        <v>101</v>
      </c>
      <c r="F734" s="11" t="s">
        <v>46</v>
      </c>
      <c r="G734" s="1" t="n">
        <v>-9</v>
      </c>
      <c r="H734" s="1" t="n">
        <v>316</v>
      </c>
      <c r="I734" s="11" t="n">
        <f aca="false">(G734+10) / (H734/1000)</f>
        <v>3.16455696202532</v>
      </c>
      <c r="J734" s="11" t="n">
        <v>5.6</v>
      </c>
      <c r="K734" s="11" t="s">
        <v>102</v>
      </c>
      <c r="L734" s="11" t="s">
        <v>357</v>
      </c>
      <c r="M734" s="11" t="s">
        <v>358</v>
      </c>
      <c r="N734" s="11" t="s">
        <v>77</v>
      </c>
      <c r="O734" s="11" t="s">
        <v>77</v>
      </c>
      <c r="P734" s="11" t="s">
        <v>198</v>
      </c>
      <c r="Q734" s="11" t="s">
        <v>198</v>
      </c>
      <c r="R734" s="11" t="n">
        <v>1.7</v>
      </c>
      <c r="S734" s="11" t="str">
        <f aca="false">IF(R734&gt;=2,"&gt; 2","&lt; 2")</f>
        <v>&lt; 2</v>
      </c>
      <c r="T734" s="11" t="s">
        <v>364</v>
      </c>
      <c r="U734" s="32" t="n">
        <v>1</v>
      </c>
      <c r="V734" s="11" t="s">
        <v>106</v>
      </c>
      <c r="W734" s="11" t="n">
        <f aca="false">R734 *U734</f>
        <v>1.7</v>
      </c>
      <c r="X734" s="13" t="n">
        <v>1583.8</v>
      </c>
      <c r="Y734" s="13" t="n">
        <v>656.6</v>
      </c>
      <c r="Z734" s="13" t="n">
        <f aca="false">Y734*SQRT(AA734)</f>
        <v>1313.2</v>
      </c>
      <c r="AA734" s="11" t="n">
        <v>4</v>
      </c>
      <c r="AB734" s="13" t="n">
        <v>1285.4</v>
      </c>
      <c r="AC734" s="13" t="n">
        <v>397.3</v>
      </c>
      <c r="AD734" s="13" t="n">
        <f aca="false">AC734*SQRT(AE734)</f>
        <v>794.6</v>
      </c>
      <c r="AE734" s="11" t="n">
        <v>4</v>
      </c>
      <c r="AF734" s="11" t="n">
        <f aca="false">LN(AB734/X734)</f>
        <v>-0.208757068839126</v>
      </c>
      <c r="AG734" s="11" t="n">
        <f aca="false">((AD734)^2/((AB734)^2 * AE734)) + ((Z734)^2/((X734)^2 * AA734))</f>
        <v>0.267404963628097</v>
      </c>
      <c r="AH734" s="11" t="n">
        <f aca="false">1/AG734</f>
        <v>3.73964636419684</v>
      </c>
      <c r="AI734" s="11" t="n">
        <f aca="false">AH734/15</f>
        <v>0.249309757613122</v>
      </c>
      <c r="AJ734" s="11" t="n">
        <f aca="false">AI734*AF734</f>
        <v>-0.0520451742323083</v>
      </c>
      <c r="AK734" s="11" t="s">
        <v>543</v>
      </c>
      <c r="AL734" s="11" t="s">
        <v>552</v>
      </c>
      <c r="AM734" s="11" t="s">
        <v>404</v>
      </c>
      <c r="AN734" s="11" t="s">
        <v>198</v>
      </c>
      <c r="AO734" s="11" t="s">
        <v>141</v>
      </c>
      <c r="AP734" s="11" t="s">
        <v>361</v>
      </c>
      <c r="AQ734" s="11" t="s">
        <v>210</v>
      </c>
    </row>
    <row r="735" customFormat="false" ht="13.8" hidden="false" customHeight="false" outlineLevel="0" collapsed="false">
      <c r="A735" s="11" t="s">
        <v>355</v>
      </c>
      <c r="B735" s="1" t="n">
        <v>55</v>
      </c>
      <c r="C735" s="11" t="s">
        <v>356</v>
      </c>
      <c r="D735" s="11" t="n">
        <v>2013</v>
      </c>
      <c r="E735" s="11" t="s">
        <v>101</v>
      </c>
      <c r="F735" s="11" t="s">
        <v>46</v>
      </c>
      <c r="G735" s="1" t="n">
        <v>-9</v>
      </c>
      <c r="H735" s="1" t="n">
        <v>316</v>
      </c>
      <c r="I735" s="11" t="n">
        <f aca="false">(G735+10) / (H735/1000)</f>
        <v>3.16455696202532</v>
      </c>
      <c r="J735" s="11" t="n">
        <v>5.6</v>
      </c>
      <c r="K735" s="11" t="s">
        <v>102</v>
      </c>
      <c r="L735" s="11" t="s">
        <v>357</v>
      </c>
      <c r="M735" s="11" t="s">
        <v>358</v>
      </c>
      <c r="N735" s="11" t="s">
        <v>77</v>
      </c>
      <c r="O735" s="11" t="s">
        <v>77</v>
      </c>
      <c r="P735" s="11" t="s">
        <v>198</v>
      </c>
      <c r="Q735" s="11" t="s">
        <v>198</v>
      </c>
      <c r="R735" s="11" t="n">
        <v>3.2</v>
      </c>
      <c r="S735" s="11" t="str">
        <f aca="false">IF(R735&gt;=2,"&gt; 2","&lt; 2")</f>
        <v>&gt; 2</v>
      </c>
      <c r="T735" s="11" t="s">
        <v>365</v>
      </c>
      <c r="U735" s="32" t="n">
        <v>1</v>
      </c>
      <c r="V735" s="11" t="s">
        <v>106</v>
      </c>
      <c r="W735" s="11" t="n">
        <f aca="false">R735 *U735</f>
        <v>3.2</v>
      </c>
      <c r="X735" s="13" t="n">
        <v>857.2</v>
      </c>
      <c r="Y735" s="13" t="n">
        <v>242.4</v>
      </c>
      <c r="Z735" s="13" t="n">
        <f aca="false">Y735*SQRT(AA735)</f>
        <v>484.8</v>
      </c>
      <c r="AA735" s="11" t="n">
        <v>4</v>
      </c>
      <c r="AB735" s="13" t="n">
        <v>1285.4</v>
      </c>
      <c r="AC735" s="13" t="n">
        <v>182.3</v>
      </c>
      <c r="AD735" s="13" t="n">
        <f aca="false">AC735*SQRT(AE735)</f>
        <v>364.6</v>
      </c>
      <c r="AE735" s="11" t="n">
        <v>4</v>
      </c>
      <c r="AF735" s="11" t="n">
        <f aca="false">LN(AB735/X735)</f>
        <v>0.405153969337764</v>
      </c>
      <c r="AG735" s="11" t="n">
        <f aca="false">((AD735)^2/((AB735)^2 * AE735)) + ((Z735)^2/((X735)^2 * AA735))</f>
        <v>0.100079098904021</v>
      </c>
      <c r="AH735" s="11" t="n">
        <f aca="false">1/AG735</f>
        <v>9.9920963612895</v>
      </c>
      <c r="AI735" s="11" t="n">
        <f aca="false">AH735/15</f>
        <v>0.6661397574193</v>
      </c>
      <c r="AJ735" s="11" t="n">
        <f aca="false">AI735*AF735</f>
        <v>0.269889166852125</v>
      </c>
      <c r="AK735" s="11" t="s">
        <v>543</v>
      </c>
      <c r="AL735" s="11" t="s">
        <v>552</v>
      </c>
      <c r="AM735" s="11" t="s">
        <v>404</v>
      </c>
      <c r="AN735" s="11" t="s">
        <v>198</v>
      </c>
      <c r="AO735" s="11" t="s">
        <v>141</v>
      </c>
      <c r="AP735" s="11" t="s">
        <v>361</v>
      </c>
      <c r="AQ735" s="11" t="s">
        <v>210</v>
      </c>
    </row>
    <row r="736" customFormat="false" ht="13.8" hidden="false" customHeight="false" outlineLevel="0" collapsed="false">
      <c r="A736" s="11" t="s">
        <v>355</v>
      </c>
      <c r="B736" s="1" t="n">
        <v>55</v>
      </c>
      <c r="C736" s="11" t="s">
        <v>356</v>
      </c>
      <c r="D736" s="11" t="n">
        <v>2013</v>
      </c>
      <c r="E736" s="11" t="s">
        <v>101</v>
      </c>
      <c r="F736" s="11" t="s">
        <v>46</v>
      </c>
      <c r="G736" s="1" t="n">
        <v>-9</v>
      </c>
      <c r="H736" s="1" t="n">
        <v>316</v>
      </c>
      <c r="I736" s="11" t="n">
        <f aca="false">(G736+10) / (H736/1000)</f>
        <v>3.16455696202532</v>
      </c>
      <c r="J736" s="11" t="n">
        <v>5.6</v>
      </c>
      <c r="K736" s="11" t="s">
        <v>102</v>
      </c>
      <c r="L736" s="11" t="s">
        <v>357</v>
      </c>
      <c r="M736" s="11" t="s">
        <v>358</v>
      </c>
      <c r="N736" s="11" t="s">
        <v>77</v>
      </c>
      <c r="O736" s="11" t="s">
        <v>77</v>
      </c>
      <c r="P736" s="11" t="s">
        <v>198</v>
      </c>
      <c r="Q736" s="11" t="s">
        <v>198</v>
      </c>
      <c r="R736" s="11" t="n">
        <v>1</v>
      </c>
      <c r="S736" s="11" t="str">
        <f aca="false">IF(R736&gt;=2,"&gt; 2","&lt; 2")</f>
        <v>&lt; 2</v>
      </c>
      <c r="T736" s="11" t="s">
        <v>359</v>
      </c>
      <c r="U736" s="32" t="n">
        <v>1</v>
      </c>
      <c r="V736" s="11" t="s">
        <v>106</v>
      </c>
      <c r="W736" s="11" t="n">
        <f aca="false">R736 *U736</f>
        <v>1</v>
      </c>
      <c r="X736" s="13" t="n">
        <v>7854.22</v>
      </c>
      <c r="Y736" s="13" t="n">
        <v>1847.2</v>
      </c>
      <c r="Z736" s="13" t="n">
        <f aca="false">Y736*SQRT(AA736)</f>
        <v>3694.4</v>
      </c>
      <c r="AA736" s="11" t="n">
        <v>4</v>
      </c>
      <c r="AB736" s="13" t="n">
        <v>9239.9</v>
      </c>
      <c r="AC736" s="13" t="n">
        <v>2731.1</v>
      </c>
      <c r="AD736" s="13" t="n">
        <f aca="false">AC736*SQRT(AE736)</f>
        <v>5462.2</v>
      </c>
      <c r="AE736" s="11" t="n">
        <v>4</v>
      </c>
      <c r="AF736" s="11" t="n">
        <f aca="false">LN(AB736/X736)</f>
        <v>0.162480096116213</v>
      </c>
      <c r="AG736" s="11" t="n">
        <f aca="false">((AD736)^2/((AB736)^2 * AE736)) + ((Z736)^2/((X736)^2 * AA736))</f>
        <v>0.142677939734291</v>
      </c>
      <c r="AH736" s="11" t="n">
        <f aca="false">1/AG736</f>
        <v>7.008791981874</v>
      </c>
      <c r="AI736" s="11" t="n">
        <f aca="false">AH736/15</f>
        <v>0.4672527987916</v>
      </c>
      <c r="AJ736" s="11" t="n">
        <f aca="false">AI736*AF736</f>
        <v>0.0759192796582287</v>
      </c>
      <c r="AK736" s="11" t="s">
        <v>543</v>
      </c>
      <c r="AL736" s="11" t="s">
        <v>552</v>
      </c>
      <c r="AM736" s="11" t="s">
        <v>404</v>
      </c>
      <c r="AN736" s="11" t="s">
        <v>198</v>
      </c>
      <c r="AO736" s="17" t="s">
        <v>193</v>
      </c>
      <c r="AP736" s="11" t="s">
        <v>361</v>
      </c>
      <c r="AQ736" s="11" t="s">
        <v>210</v>
      </c>
    </row>
    <row r="737" customFormat="false" ht="13.8" hidden="false" customHeight="false" outlineLevel="0" collapsed="false">
      <c r="A737" s="11" t="s">
        <v>355</v>
      </c>
      <c r="B737" s="1" t="n">
        <v>55</v>
      </c>
      <c r="C737" s="11" t="s">
        <v>356</v>
      </c>
      <c r="D737" s="11" t="n">
        <v>2013</v>
      </c>
      <c r="E737" s="11" t="s">
        <v>101</v>
      </c>
      <c r="F737" s="11" t="s">
        <v>46</v>
      </c>
      <c r="G737" s="1" t="n">
        <v>-9</v>
      </c>
      <c r="H737" s="1" t="n">
        <v>316</v>
      </c>
      <c r="I737" s="11" t="n">
        <f aca="false">(G737+10) / (H737/1000)</f>
        <v>3.16455696202532</v>
      </c>
      <c r="J737" s="11" t="n">
        <v>5.6</v>
      </c>
      <c r="K737" s="11" t="s">
        <v>102</v>
      </c>
      <c r="L737" s="11" t="s">
        <v>357</v>
      </c>
      <c r="M737" s="11" t="s">
        <v>358</v>
      </c>
      <c r="N737" s="11" t="s">
        <v>77</v>
      </c>
      <c r="O737" s="11" t="s">
        <v>77</v>
      </c>
      <c r="P737" s="11" t="s">
        <v>198</v>
      </c>
      <c r="Q737" s="11" t="s">
        <v>198</v>
      </c>
      <c r="R737" s="11" t="n">
        <v>1</v>
      </c>
      <c r="S737" s="11" t="str">
        <f aca="false">IF(R737&gt;=2,"&gt; 2","&lt; 2")</f>
        <v>&lt; 2</v>
      </c>
      <c r="T737" s="11" t="s">
        <v>362</v>
      </c>
      <c r="U737" s="32" t="n">
        <v>1</v>
      </c>
      <c r="V737" s="11" t="s">
        <v>106</v>
      </c>
      <c r="W737" s="11" t="n">
        <f aca="false">R737 *U737</f>
        <v>1</v>
      </c>
      <c r="X737" s="13" t="n">
        <v>1668.2</v>
      </c>
      <c r="Y737" s="13" t="n">
        <v>357.4</v>
      </c>
      <c r="Z737" s="13" t="n">
        <f aca="false">Y737*SQRT(AA737)</f>
        <v>714.8</v>
      </c>
      <c r="AA737" s="11" t="n">
        <v>4</v>
      </c>
      <c r="AB737" s="13" t="n">
        <v>3252.3</v>
      </c>
      <c r="AC737" s="13" t="n">
        <v>1039.2</v>
      </c>
      <c r="AD737" s="13" t="n">
        <f aca="false">AC737*SQRT(AE737)</f>
        <v>2078.4</v>
      </c>
      <c r="AE737" s="11" t="n">
        <v>4</v>
      </c>
      <c r="AF737" s="11" t="n">
        <f aca="false">LN(AB737/X737)</f>
        <v>0.667617237527844</v>
      </c>
      <c r="AG737" s="11" t="n">
        <f aca="false">((AD737)^2/((AB737)^2 * AE737)) + ((Z737)^2/((X737)^2 * AA737))</f>
        <v>0.147997981826156</v>
      </c>
      <c r="AH737" s="11" t="n">
        <f aca="false">1/AG737</f>
        <v>6.75684889524127</v>
      </c>
      <c r="AI737" s="11" t="n">
        <f aca="false">AH737/15</f>
        <v>0.450456593016085</v>
      </c>
      <c r="AJ737" s="11" t="n">
        <f aca="false">AI737*AF737</f>
        <v>0.300732586255603</v>
      </c>
      <c r="AK737" s="11" t="s">
        <v>543</v>
      </c>
      <c r="AL737" s="11" t="s">
        <v>552</v>
      </c>
      <c r="AM737" s="11" t="s">
        <v>404</v>
      </c>
      <c r="AN737" s="11" t="s">
        <v>198</v>
      </c>
      <c r="AO737" s="17" t="s">
        <v>193</v>
      </c>
      <c r="AP737" s="11" t="s">
        <v>361</v>
      </c>
      <c r="AQ737" s="11" t="s">
        <v>210</v>
      </c>
    </row>
    <row r="738" customFormat="false" ht="13.8" hidden="false" customHeight="false" outlineLevel="0" collapsed="false">
      <c r="A738" s="11" t="s">
        <v>355</v>
      </c>
      <c r="B738" s="1" t="n">
        <v>55</v>
      </c>
      <c r="C738" s="11" t="s">
        <v>356</v>
      </c>
      <c r="D738" s="11" t="n">
        <v>2013</v>
      </c>
      <c r="E738" s="11" t="s">
        <v>101</v>
      </c>
      <c r="F738" s="11" t="s">
        <v>46</v>
      </c>
      <c r="G738" s="1" t="n">
        <v>-9</v>
      </c>
      <c r="H738" s="1" t="n">
        <v>316</v>
      </c>
      <c r="I738" s="11" t="n">
        <f aca="false">(G738+10) / (H738/1000)</f>
        <v>3.16455696202532</v>
      </c>
      <c r="J738" s="11" t="n">
        <v>5.6</v>
      </c>
      <c r="K738" s="11" t="s">
        <v>102</v>
      </c>
      <c r="L738" s="11" t="s">
        <v>357</v>
      </c>
      <c r="M738" s="11" t="s">
        <v>358</v>
      </c>
      <c r="N738" s="11" t="s">
        <v>77</v>
      </c>
      <c r="O738" s="11" t="s">
        <v>77</v>
      </c>
      <c r="P738" s="11" t="s">
        <v>198</v>
      </c>
      <c r="Q738" s="11" t="s">
        <v>198</v>
      </c>
      <c r="R738" s="11" t="n">
        <v>1.7</v>
      </c>
      <c r="S738" s="11" t="str">
        <f aca="false">IF(R738&gt;=2,"&gt; 2","&lt; 2")</f>
        <v>&lt; 2</v>
      </c>
      <c r="T738" s="11" t="s">
        <v>363</v>
      </c>
      <c r="U738" s="32" t="n">
        <v>1</v>
      </c>
      <c r="V738" s="11" t="s">
        <v>106</v>
      </c>
      <c r="W738" s="11" t="n">
        <f aca="false">R738 *U738</f>
        <v>1.7</v>
      </c>
      <c r="X738" s="13" t="n">
        <v>1096.3</v>
      </c>
      <c r="Y738" s="13" t="n">
        <v>313.9</v>
      </c>
      <c r="Z738" s="13" t="n">
        <f aca="false">Y738*SQRT(AA738)</f>
        <v>627.8</v>
      </c>
      <c r="AA738" s="11" t="n">
        <v>4</v>
      </c>
      <c r="AB738" s="13" t="n">
        <v>670.3</v>
      </c>
      <c r="AC738" s="13" t="n">
        <v>154.3</v>
      </c>
      <c r="AD738" s="13" t="n">
        <f aca="false">AC738*SQRT(AE738)</f>
        <v>308.6</v>
      </c>
      <c r="AE738" s="11" t="n">
        <v>4</v>
      </c>
      <c r="AF738" s="11" t="n">
        <f aca="false">LN(AB738/X738)</f>
        <v>-0.491970779316582</v>
      </c>
      <c r="AG738" s="11" t="n">
        <f aca="false">((AD738)^2/((AB738)^2 * AE738)) + ((Z738)^2/((X738)^2 * AA738))</f>
        <v>0.134972937634435</v>
      </c>
      <c r="AH738" s="11" t="n">
        <f aca="false">1/AG738</f>
        <v>7.40889260859412</v>
      </c>
      <c r="AI738" s="11" t="n">
        <f aca="false">AH738/15</f>
        <v>0.493926173906274</v>
      </c>
      <c r="AJ738" s="11" t="n">
        <f aca="false">AI738*AF738</f>
        <v>-0.242997244701527</v>
      </c>
      <c r="AK738" s="11" t="s">
        <v>543</v>
      </c>
      <c r="AL738" s="11" t="s">
        <v>552</v>
      </c>
      <c r="AM738" s="11" t="s">
        <v>404</v>
      </c>
      <c r="AN738" s="11" t="s">
        <v>198</v>
      </c>
      <c r="AO738" s="17" t="s">
        <v>193</v>
      </c>
      <c r="AP738" s="11" t="s">
        <v>361</v>
      </c>
      <c r="AQ738" s="11" t="s">
        <v>210</v>
      </c>
    </row>
    <row r="739" customFormat="false" ht="13.8" hidden="false" customHeight="false" outlineLevel="0" collapsed="false">
      <c r="A739" s="11" t="s">
        <v>355</v>
      </c>
      <c r="B739" s="1" t="n">
        <v>55</v>
      </c>
      <c r="C739" s="11" t="s">
        <v>356</v>
      </c>
      <c r="D739" s="11" t="n">
        <v>2013</v>
      </c>
      <c r="E739" s="11" t="s">
        <v>101</v>
      </c>
      <c r="F739" s="11" t="s">
        <v>46</v>
      </c>
      <c r="G739" s="1" t="n">
        <v>-9</v>
      </c>
      <c r="H739" s="1" t="n">
        <v>316</v>
      </c>
      <c r="I739" s="11" t="n">
        <f aca="false">(G739+10) / (H739/1000)</f>
        <v>3.16455696202532</v>
      </c>
      <c r="J739" s="11" t="n">
        <v>5.6</v>
      </c>
      <c r="K739" s="11" t="s">
        <v>102</v>
      </c>
      <c r="L739" s="11" t="s">
        <v>357</v>
      </c>
      <c r="M739" s="11" t="s">
        <v>358</v>
      </c>
      <c r="N739" s="11" t="s">
        <v>77</v>
      </c>
      <c r="O739" s="11" t="s">
        <v>77</v>
      </c>
      <c r="P739" s="11" t="s">
        <v>198</v>
      </c>
      <c r="Q739" s="11" t="s">
        <v>198</v>
      </c>
      <c r="R739" s="11" t="n">
        <v>1.7</v>
      </c>
      <c r="S739" s="11" t="str">
        <f aca="false">IF(R739&gt;=2,"&gt; 2","&lt; 2")</f>
        <v>&lt; 2</v>
      </c>
      <c r="T739" s="11" t="s">
        <v>364</v>
      </c>
      <c r="U739" s="32" t="n">
        <v>1</v>
      </c>
      <c r="V739" s="11" t="s">
        <v>106</v>
      </c>
      <c r="W739" s="11" t="n">
        <f aca="false">R739 *U739</f>
        <v>1.7</v>
      </c>
      <c r="X739" s="13" t="n">
        <v>2219.1</v>
      </c>
      <c r="Y739" s="13" t="n">
        <v>597.9</v>
      </c>
      <c r="Z739" s="13" t="n">
        <f aca="false">Y739*SQRT(AA739)</f>
        <v>1195.8</v>
      </c>
      <c r="AA739" s="11" t="n">
        <v>4</v>
      </c>
      <c r="AB739" s="13" t="n">
        <v>2260.1</v>
      </c>
      <c r="AC739" s="13" t="n">
        <v>865.7</v>
      </c>
      <c r="AD739" s="13" t="n">
        <f aca="false">AC739*SQRT(AE739)</f>
        <v>1731.4</v>
      </c>
      <c r="AE739" s="11" t="n">
        <v>4</v>
      </c>
      <c r="AF739" s="11" t="n">
        <f aca="false">LN(AB739/X739)</f>
        <v>0.0183073518131061</v>
      </c>
      <c r="AG739" s="11" t="n">
        <f aca="false">((AD739)^2/((AB739)^2 * AE739)) + ((Z739)^2/((X739)^2 * AA739))</f>
        <v>0.219311131418892</v>
      </c>
      <c r="AH739" s="11" t="n">
        <f aca="false">1/AG739</f>
        <v>4.55973207347129</v>
      </c>
      <c r="AI739" s="11" t="n">
        <f aca="false">AH739/15</f>
        <v>0.30398213823142</v>
      </c>
      <c r="AJ739" s="11" t="n">
        <f aca="false">AI739*AF739</f>
        <v>0.00556510794950286</v>
      </c>
      <c r="AK739" s="11" t="s">
        <v>543</v>
      </c>
      <c r="AL739" s="11" t="s">
        <v>552</v>
      </c>
      <c r="AM739" s="11" t="s">
        <v>404</v>
      </c>
      <c r="AN739" s="11" t="s">
        <v>198</v>
      </c>
      <c r="AO739" s="17" t="s">
        <v>193</v>
      </c>
      <c r="AP739" s="11" t="s">
        <v>361</v>
      </c>
      <c r="AQ739" s="11" t="s">
        <v>210</v>
      </c>
    </row>
    <row r="740" customFormat="false" ht="13.8" hidden="false" customHeight="false" outlineLevel="0" collapsed="false">
      <c r="A740" s="11" t="s">
        <v>355</v>
      </c>
      <c r="B740" s="1" t="n">
        <v>55</v>
      </c>
      <c r="C740" s="11" t="s">
        <v>356</v>
      </c>
      <c r="D740" s="11" t="n">
        <v>2013</v>
      </c>
      <c r="E740" s="11" t="s">
        <v>101</v>
      </c>
      <c r="F740" s="11" t="s">
        <v>46</v>
      </c>
      <c r="G740" s="1" t="n">
        <v>-9</v>
      </c>
      <c r="H740" s="1" t="n">
        <v>316</v>
      </c>
      <c r="I740" s="11" t="n">
        <f aca="false">(G740+10) / (H740/1000)</f>
        <v>3.16455696202532</v>
      </c>
      <c r="J740" s="11" t="n">
        <v>5.6</v>
      </c>
      <c r="K740" s="11" t="s">
        <v>102</v>
      </c>
      <c r="L740" s="11" t="s">
        <v>357</v>
      </c>
      <c r="M740" s="11" t="s">
        <v>358</v>
      </c>
      <c r="N740" s="11" t="s">
        <v>77</v>
      </c>
      <c r="O740" s="11" t="s">
        <v>77</v>
      </c>
      <c r="P740" s="11" t="s">
        <v>198</v>
      </c>
      <c r="Q740" s="11" t="s">
        <v>198</v>
      </c>
      <c r="R740" s="11" t="n">
        <v>3.2</v>
      </c>
      <c r="S740" s="11" t="str">
        <f aca="false">IF(R740&gt;=2,"&gt; 2","&lt; 2")</f>
        <v>&gt; 2</v>
      </c>
      <c r="T740" s="11" t="s">
        <v>365</v>
      </c>
      <c r="U740" s="32" t="n">
        <v>1</v>
      </c>
      <c r="V740" s="11" t="s">
        <v>106</v>
      </c>
      <c r="W740" s="11" t="n">
        <f aca="false">R740 *U740</f>
        <v>3.2</v>
      </c>
      <c r="X740" s="13" t="n">
        <v>1201.7</v>
      </c>
      <c r="Y740" s="13" t="n">
        <v>178.6</v>
      </c>
      <c r="Z740" s="13" t="n">
        <f aca="false">Y740*SQRT(AA740)</f>
        <v>357.2</v>
      </c>
      <c r="AA740" s="11" t="n">
        <v>4</v>
      </c>
      <c r="AB740" s="13" t="n">
        <v>1007</v>
      </c>
      <c r="AC740" s="13" t="n">
        <v>240.5</v>
      </c>
      <c r="AD740" s="13" t="n">
        <f aca="false">AC740*SQRT(AE740)</f>
        <v>481</v>
      </c>
      <c r="AE740" s="11" t="n">
        <v>4</v>
      </c>
      <c r="AF740" s="11" t="n">
        <f aca="false">LN(AB740/X740)</f>
        <v>-0.176761607198692</v>
      </c>
      <c r="AG740" s="11" t="n">
        <f aca="false">((AD740)^2/((AB740)^2 * AE740)) + ((Z740)^2/((X740)^2 * AA740))</f>
        <v>0.0791276423879883</v>
      </c>
      <c r="AH740" s="11" t="n">
        <f aca="false">1/AG740</f>
        <v>12.6378086067152</v>
      </c>
      <c r="AI740" s="11" t="n">
        <f aca="false">AH740/15</f>
        <v>0.842520573781012</v>
      </c>
      <c r="AJ740" s="11" t="n">
        <f aca="false">AI740*AF740</f>
        <v>-0.148925290719496</v>
      </c>
      <c r="AK740" s="11" t="s">
        <v>543</v>
      </c>
      <c r="AL740" s="11" t="s">
        <v>552</v>
      </c>
      <c r="AM740" s="11" t="s">
        <v>404</v>
      </c>
      <c r="AN740" s="11" t="s">
        <v>198</v>
      </c>
      <c r="AO740" s="17" t="s">
        <v>193</v>
      </c>
      <c r="AP740" s="11" t="s">
        <v>361</v>
      </c>
      <c r="AQ740" s="11" t="s">
        <v>210</v>
      </c>
    </row>
    <row r="741" customFormat="false" ht="13.8" hidden="false" customHeight="false" outlineLevel="0" collapsed="false">
      <c r="A741" s="11" t="s">
        <v>355</v>
      </c>
      <c r="B741" s="1" t="n">
        <v>55</v>
      </c>
      <c r="C741" s="11" t="s">
        <v>356</v>
      </c>
      <c r="D741" s="11" t="n">
        <v>2013</v>
      </c>
      <c r="E741" s="11" t="s">
        <v>101</v>
      </c>
      <c r="F741" s="11" t="s">
        <v>46</v>
      </c>
      <c r="G741" s="1" t="n">
        <v>-9</v>
      </c>
      <c r="H741" s="1" t="n">
        <v>316</v>
      </c>
      <c r="I741" s="11" t="n">
        <f aca="false">(G741+10) / (H741/1000)</f>
        <v>3.16455696202532</v>
      </c>
      <c r="J741" s="11" t="n">
        <v>5.6</v>
      </c>
      <c r="K741" s="11" t="s">
        <v>102</v>
      </c>
      <c r="L741" s="11" t="s">
        <v>357</v>
      </c>
      <c r="M741" s="11" t="s">
        <v>358</v>
      </c>
      <c r="N741" s="11" t="s">
        <v>77</v>
      </c>
      <c r="O741" s="11" t="s">
        <v>77</v>
      </c>
      <c r="P741" s="11" t="s">
        <v>198</v>
      </c>
      <c r="Q741" s="11" t="s">
        <v>198</v>
      </c>
      <c r="R741" s="11" t="n">
        <v>1</v>
      </c>
      <c r="S741" s="11" t="str">
        <f aca="false">IF(R741&gt;=2,"&gt; 2","&lt; 2")</f>
        <v>&lt; 2</v>
      </c>
      <c r="T741" s="11" t="s">
        <v>359</v>
      </c>
      <c r="U741" s="32" t="n">
        <v>1</v>
      </c>
      <c r="V741" s="11" t="s">
        <v>106</v>
      </c>
      <c r="W741" s="11" t="n">
        <f aca="false">R741 *U741</f>
        <v>1</v>
      </c>
      <c r="X741" s="13" t="n">
        <v>4208.4</v>
      </c>
      <c r="Y741" s="13" t="n">
        <v>2339.8</v>
      </c>
      <c r="Z741" s="13" t="n">
        <f aca="false">Y741*SQRT(AA741)</f>
        <v>4679.6</v>
      </c>
      <c r="AA741" s="11" t="n">
        <v>4</v>
      </c>
      <c r="AB741" s="13" t="n">
        <v>3244.3</v>
      </c>
      <c r="AC741" s="13" t="n">
        <v>95.9</v>
      </c>
      <c r="AD741" s="13" t="n">
        <f aca="false">AC741*SQRT(AE741)</f>
        <v>191.8</v>
      </c>
      <c r="AE741" s="11" t="n">
        <v>4</v>
      </c>
      <c r="AF741" s="11" t="n">
        <f aca="false">LN(AB741/X741)</f>
        <v>-0.260182917552993</v>
      </c>
      <c r="AG741" s="11" t="n">
        <f aca="false">((AD741)^2/((AB741)^2 * AE741)) + ((Z741)^2/((X741)^2 * AA741))</f>
        <v>0.309991164366154</v>
      </c>
      <c r="AH741" s="11" t="n">
        <f aca="false">1/AG741</f>
        <v>3.22589839631308</v>
      </c>
      <c r="AI741" s="11" t="n">
        <f aca="false">AH741/15</f>
        <v>0.215059893087539</v>
      </c>
      <c r="AJ741" s="11" t="n">
        <f aca="false">AI741*AF741</f>
        <v>-0.0559549104321507</v>
      </c>
      <c r="AK741" s="11" t="s">
        <v>543</v>
      </c>
      <c r="AL741" s="11" t="s">
        <v>552</v>
      </c>
      <c r="AM741" s="11" t="s">
        <v>404</v>
      </c>
      <c r="AN741" s="11" t="s">
        <v>198</v>
      </c>
      <c r="AO741" s="11" t="s">
        <v>553</v>
      </c>
      <c r="AP741" s="11" t="s">
        <v>361</v>
      </c>
      <c r="AQ741" s="11" t="s">
        <v>210</v>
      </c>
    </row>
    <row r="742" customFormat="false" ht="13.8" hidden="false" customHeight="false" outlineLevel="0" collapsed="false">
      <c r="A742" s="11" t="s">
        <v>355</v>
      </c>
      <c r="B742" s="1" t="n">
        <v>55</v>
      </c>
      <c r="C742" s="11" t="s">
        <v>356</v>
      </c>
      <c r="D742" s="11" t="n">
        <v>2013</v>
      </c>
      <c r="E742" s="11" t="s">
        <v>101</v>
      </c>
      <c r="F742" s="11" t="s">
        <v>46</v>
      </c>
      <c r="G742" s="1" t="n">
        <v>-9</v>
      </c>
      <c r="H742" s="1" t="n">
        <v>316</v>
      </c>
      <c r="I742" s="11" t="n">
        <f aca="false">(G742+10) / (H742/1000)</f>
        <v>3.16455696202532</v>
      </c>
      <c r="J742" s="11" t="n">
        <v>5.6</v>
      </c>
      <c r="K742" s="11" t="s">
        <v>102</v>
      </c>
      <c r="L742" s="11" t="s">
        <v>357</v>
      </c>
      <c r="M742" s="11" t="s">
        <v>358</v>
      </c>
      <c r="N742" s="11" t="s">
        <v>77</v>
      </c>
      <c r="O742" s="11" t="s">
        <v>77</v>
      </c>
      <c r="P742" s="11" t="s">
        <v>198</v>
      </c>
      <c r="Q742" s="11" t="s">
        <v>198</v>
      </c>
      <c r="R742" s="11" t="n">
        <v>1</v>
      </c>
      <c r="S742" s="11" t="str">
        <f aca="false">IF(R742&gt;=2,"&gt; 2","&lt; 2")</f>
        <v>&lt; 2</v>
      </c>
      <c r="T742" s="11" t="s">
        <v>362</v>
      </c>
      <c r="U742" s="32" t="n">
        <v>1</v>
      </c>
      <c r="V742" s="11" t="s">
        <v>106</v>
      </c>
      <c r="W742" s="11" t="n">
        <f aca="false">R742 *U742</f>
        <v>1</v>
      </c>
      <c r="X742" s="13" t="n">
        <v>376.8</v>
      </c>
      <c r="Y742" s="13" t="n">
        <v>177.4</v>
      </c>
      <c r="Z742" s="13" t="n">
        <f aca="false">Y742*SQRT(AA742)</f>
        <v>354.8</v>
      </c>
      <c r="AA742" s="11" t="n">
        <v>4</v>
      </c>
      <c r="AB742" s="13" t="n">
        <v>1591.6</v>
      </c>
      <c r="AC742" s="13" t="n">
        <v>485.1</v>
      </c>
      <c r="AD742" s="13" t="n">
        <f aca="false">AC742*SQRT(AE742)</f>
        <v>970.2</v>
      </c>
      <c r="AE742" s="11" t="n">
        <v>4</v>
      </c>
      <c r="AF742" s="11" t="n">
        <f aca="false">LN(AB742/X742)</f>
        <v>1.44078053585057</v>
      </c>
      <c r="AG742" s="11" t="n">
        <f aca="false">((AD742)^2/((AB742)^2 * AE742)) + ((Z742)^2/((X742)^2 * AA742))</f>
        <v>0.314554539828752</v>
      </c>
      <c r="AH742" s="11" t="n">
        <f aca="false">1/AG742</f>
        <v>3.17909892683289</v>
      </c>
      <c r="AI742" s="11" t="n">
        <f aca="false">AH742/15</f>
        <v>0.211939928455526</v>
      </c>
      <c r="AJ742" s="11" t="n">
        <f aca="false">AI742*AF742</f>
        <v>0.305358923688284</v>
      </c>
      <c r="AK742" s="11" t="s">
        <v>543</v>
      </c>
      <c r="AL742" s="11" t="s">
        <v>552</v>
      </c>
      <c r="AM742" s="11" t="s">
        <v>404</v>
      </c>
      <c r="AN742" s="11" t="s">
        <v>198</v>
      </c>
      <c r="AO742" s="11" t="s">
        <v>553</v>
      </c>
      <c r="AP742" s="11" t="s">
        <v>361</v>
      </c>
      <c r="AQ742" s="11" t="s">
        <v>210</v>
      </c>
    </row>
    <row r="743" customFormat="false" ht="13.8" hidden="false" customHeight="false" outlineLevel="0" collapsed="false">
      <c r="A743" s="11" t="s">
        <v>355</v>
      </c>
      <c r="B743" s="1" t="n">
        <v>55</v>
      </c>
      <c r="C743" s="11" t="s">
        <v>356</v>
      </c>
      <c r="D743" s="11" t="n">
        <v>2013</v>
      </c>
      <c r="E743" s="11" t="s">
        <v>101</v>
      </c>
      <c r="F743" s="11" t="s">
        <v>46</v>
      </c>
      <c r="G743" s="1" t="n">
        <v>-9</v>
      </c>
      <c r="H743" s="1" t="n">
        <v>316</v>
      </c>
      <c r="I743" s="11" t="n">
        <f aca="false">(G743+10) / (H743/1000)</f>
        <v>3.16455696202532</v>
      </c>
      <c r="J743" s="11" t="n">
        <v>5.6</v>
      </c>
      <c r="K743" s="11" t="s">
        <v>102</v>
      </c>
      <c r="L743" s="11" t="s">
        <v>357</v>
      </c>
      <c r="M743" s="11" t="s">
        <v>358</v>
      </c>
      <c r="N743" s="11" t="s">
        <v>77</v>
      </c>
      <c r="O743" s="11" t="s">
        <v>77</v>
      </c>
      <c r="P743" s="11" t="s">
        <v>198</v>
      </c>
      <c r="Q743" s="11" t="s">
        <v>198</v>
      </c>
      <c r="R743" s="11" t="n">
        <v>1.7</v>
      </c>
      <c r="S743" s="11" t="str">
        <f aca="false">IF(R743&gt;=2,"&gt; 2","&lt; 2")</f>
        <v>&lt; 2</v>
      </c>
      <c r="T743" s="11" t="s">
        <v>363</v>
      </c>
      <c r="U743" s="32" t="n">
        <v>1</v>
      </c>
      <c r="V743" s="11" t="s">
        <v>106</v>
      </c>
      <c r="W743" s="11" t="n">
        <f aca="false">R743 *U743</f>
        <v>1.7</v>
      </c>
      <c r="X743" s="13" t="n">
        <v>141.9</v>
      </c>
      <c r="Y743" s="13" t="n">
        <v>46.8</v>
      </c>
      <c r="Z743" s="13" t="n">
        <f aca="false">Y743*SQRT(AA743)</f>
        <v>93.6</v>
      </c>
      <c r="AA743" s="11" t="n">
        <v>4</v>
      </c>
      <c r="AB743" s="13" t="n">
        <v>172</v>
      </c>
      <c r="AC743" s="13" t="n">
        <v>27.6</v>
      </c>
      <c r="AD743" s="13" t="n">
        <f aca="false">AC743*SQRT(AE743)</f>
        <v>55.2</v>
      </c>
      <c r="AE743" s="11" t="n">
        <v>4</v>
      </c>
      <c r="AF743" s="11" t="n">
        <f aca="false">LN(AB743/X743)</f>
        <v>0.192371892647456</v>
      </c>
      <c r="AG743" s="11" t="n">
        <f aca="false">((AD743)^2/((AB743)^2 * AE743)) + ((Z743)^2/((X743)^2 * AA743))</f>
        <v>0.134523508351622</v>
      </c>
      <c r="AH743" s="11" t="n">
        <f aca="false">1/AG743</f>
        <v>7.43364496104404</v>
      </c>
      <c r="AI743" s="11" t="n">
        <f aca="false">AH743/15</f>
        <v>0.495576330736269</v>
      </c>
      <c r="AJ743" s="11" t="n">
        <f aca="false">AI743*AF743</f>
        <v>0.0953349566950177</v>
      </c>
      <c r="AK743" s="11" t="s">
        <v>543</v>
      </c>
      <c r="AL743" s="11" t="s">
        <v>552</v>
      </c>
      <c r="AM743" s="11" t="s">
        <v>404</v>
      </c>
      <c r="AN743" s="11" t="s">
        <v>198</v>
      </c>
      <c r="AO743" s="11" t="s">
        <v>553</v>
      </c>
      <c r="AP743" s="11" t="s">
        <v>361</v>
      </c>
      <c r="AQ743" s="11" t="s">
        <v>210</v>
      </c>
    </row>
    <row r="744" customFormat="false" ht="13.8" hidden="false" customHeight="false" outlineLevel="0" collapsed="false">
      <c r="A744" s="11" t="s">
        <v>355</v>
      </c>
      <c r="B744" s="1" t="n">
        <v>55</v>
      </c>
      <c r="C744" s="11" t="s">
        <v>356</v>
      </c>
      <c r="D744" s="11" t="n">
        <v>2013</v>
      </c>
      <c r="E744" s="11" t="s">
        <v>101</v>
      </c>
      <c r="F744" s="11" t="s">
        <v>46</v>
      </c>
      <c r="G744" s="1" t="n">
        <v>-9</v>
      </c>
      <c r="H744" s="1" t="n">
        <v>316</v>
      </c>
      <c r="I744" s="11" t="n">
        <f aca="false">(G744+10) / (H744/1000)</f>
        <v>3.16455696202532</v>
      </c>
      <c r="J744" s="11" t="n">
        <v>5.6</v>
      </c>
      <c r="K744" s="11" t="s">
        <v>102</v>
      </c>
      <c r="L744" s="11" t="s">
        <v>357</v>
      </c>
      <c r="M744" s="11" t="s">
        <v>358</v>
      </c>
      <c r="N744" s="11" t="s">
        <v>77</v>
      </c>
      <c r="O744" s="11" t="s">
        <v>77</v>
      </c>
      <c r="P744" s="11" t="s">
        <v>198</v>
      </c>
      <c r="Q744" s="11" t="s">
        <v>198</v>
      </c>
      <c r="R744" s="11" t="n">
        <v>1.7</v>
      </c>
      <c r="S744" s="11" t="str">
        <f aca="false">IF(R744&gt;=2,"&gt; 2","&lt; 2")</f>
        <v>&lt; 2</v>
      </c>
      <c r="T744" s="11" t="s">
        <v>364</v>
      </c>
      <c r="U744" s="32" t="n">
        <v>1</v>
      </c>
      <c r="V744" s="11" t="s">
        <v>106</v>
      </c>
      <c r="W744" s="11" t="n">
        <f aca="false">R744 *U744</f>
        <v>1.7</v>
      </c>
      <c r="X744" s="13" t="n">
        <v>67.5</v>
      </c>
      <c r="Y744" s="13" t="n">
        <v>9.2</v>
      </c>
      <c r="Z744" s="13" t="n">
        <f aca="false">Y744*SQRT(AA744)</f>
        <v>18.4</v>
      </c>
      <c r="AA744" s="11" t="n">
        <v>4</v>
      </c>
      <c r="AB744" s="13" t="n">
        <v>85</v>
      </c>
      <c r="AC744" s="13" t="n">
        <v>21.9</v>
      </c>
      <c r="AD744" s="13" t="n">
        <f aca="false">AC744*SQRT(AE744)</f>
        <v>43.8</v>
      </c>
      <c r="AE744" s="11" t="n">
        <v>4</v>
      </c>
      <c r="AF744" s="11" t="n">
        <f aca="false">LN(AB744/X744)</f>
        <v>0.230523658611832</v>
      </c>
      <c r="AG744" s="11" t="n">
        <f aca="false">((AD744)^2/((AB744)^2 * AE744)) + ((Z744)^2/((X744)^2 * AA744))</f>
        <v>0.084958687304503</v>
      </c>
      <c r="AH744" s="11" t="n">
        <f aca="false">1/AG744</f>
        <v>11.7704266829815</v>
      </c>
      <c r="AI744" s="11" t="n">
        <f aca="false">AH744/15</f>
        <v>0.784695112198764</v>
      </c>
      <c r="AJ744" s="11" t="n">
        <f aca="false">AI744*AF744</f>
        <v>0.180890788158881</v>
      </c>
      <c r="AK744" s="11" t="s">
        <v>543</v>
      </c>
      <c r="AL744" s="11" t="s">
        <v>552</v>
      </c>
      <c r="AM744" s="11" t="s">
        <v>404</v>
      </c>
      <c r="AN744" s="11" t="s">
        <v>198</v>
      </c>
      <c r="AO744" s="11" t="s">
        <v>553</v>
      </c>
      <c r="AP744" s="11" t="s">
        <v>361</v>
      </c>
      <c r="AQ744" s="11" t="s">
        <v>210</v>
      </c>
    </row>
    <row r="745" customFormat="false" ht="13.8" hidden="false" customHeight="false" outlineLevel="0" collapsed="false">
      <c r="A745" s="11" t="s">
        <v>355</v>
      </c>
      <c r="B745" s="1" t="n">
        <v>55</v>
      </c>
      <c r="C745" s="11" t="s">
        <v>356</v>
      </c>
      <c r="D745" s="11" t="n">
        <v>2013</v>
      </c>
      <c r="E745" s="11" t="s">
        <v>101</v>
      </c>
      <c r="F745" s="11" t="s">
        <v>46</v>
      </c>
      <c r="G745" s="1" t="n">
        <v>-9</v>
      </c>
      <c r="H745" s="1" t="n">
        <v>316</v>
      </c>
      <c r="I745" s="11" t="n">
        <f aca="false">(G745+10) / (H745/1000)</f>
        <v>3.16455696202532</v>
      </c>
      <c r="J745" s="11" t="n">
        <v>5.6</v>
      </c>
      <c r="K745" s="11" t="s">
        <v>102</v>
      </c>
      <c r="L745" s="11" t="s">
        <v>357</v>
      </c>
      <c r="M745" s="11" t="s">
        <v>358</v>
      </c>
      <c r="N745" s="11" t="s">
        <v>77</v>
      </c>
      <c r="O745" s="11" t="s">
        <v>77</v>
      </c>
      <c r="P745" s="11" t="s">
        <v>198</v>
      </c>
      <c r="Q745" s="11" t="s">
        <v>198</v>
      </c>
      <c r="R745" s="11" t="n">
        <v>3.2</v>
      </c>
      <c r="S745" s="11" t="str">
        <f aca="false">IF(R745&gt;=2,"&gt; 2","&lt; 2")</f>
        <v>&gt; 2</v>
      </c>
      <c r="T745" s="11" t="s">
        <v>365</v>
      </c>
      <c r="U745" s="32" t="n">
        <v>1</v>
      </c>
      <c r="V745" s="11" t="s">
        <v>106</v>
      </c>
      <c r="W745" s="11" t="n">
        <f aca="false">R745 *U745</f>
        <v>3.2</v>
      </c>
      <c r="X745" s="13" t="n">
        <v>454.3</v>
      </c>
      <c r="Y745" s="13" t="n">
        <v>143</v>
      </c>
      <c r="Z745" s="13" t="n">
        <f aca="false">Y745*SQRT(AA745)</f>
        <v>286</v>
      </c>
      <c r="AA745" s="11" t="n">
        <v>4</v>
      </c>
      <c r="AB745" s="13" t="n">
        <v>386.7</v>
      </c>
      <c r="AC745" s="13" t="n">
        <v>350.4</v>
      </c>
      <c r="AD745" s="13" t="n">
        <f aca="false">AC745*SQRT(AE745)</f>
        <v>700.8</v>
      </c>
      <c r="AE745" s="11" t="n">
        <v>4</v>
      </c>
      <c r="AF745" s="11" t="n">
        <f aca="false">LN(AB745/X745)</f>
        <v>-0.161108574152106</v>
      </c>
      <c r="AG745" s="11" t="n">
        <f aca="false">((AD745)^2/((AB745)^2 * AE745)) + ((Z745)^2/((X745)^2 * AA745))</f>
        <v>0.920149507228517</v>
      </c>
      <c r="AH745" s="11" t="n">
        <f aca="false">1/AG745</f>
        <v>1.0867799114646</v>
      </c>
      <c r="AI745" s="11" t="n">
        <f aca="false">AH745/15</f>
        <v>0.0724519940976398</v>
      </c>
      <c r="AJ745" s="11" t="n">
        <f aca="false">AI745*AF745</f>
        <v>-0.0116726374635475</v>
      </c>
      <c r="AK745" s="11" t="s">
        <v>543</v>
      </c>
      <c r="AL745" s="11" t="s">
        <v>552</v>
      </c>
      <c r="AM745" s="11" t="s">
        <v>404</v>
      </c>
      <c r="AN745" s="11" t="s">
        <v>198</v>
      </c>
      <c r="AO745" s="11" t="s">
        <v>553</v>
      </c>
      <c r="AP745" s="11" t="s">
        <v>361</v>
      </c>
      <c r="AQ745" s="11" t="s">
        <v>210</v>
      </c>
    </row>
    <row r="746" customFormat="false" ht="13.8" hidden="false" customHeight="false" outlineLevel="0" collapsed="false">
      <c r="A746" s="11" t="s">
        <v>355</v>
      </c>
      <c r="B746" s="1" t="n">
        <v>55</v>
      </c>
      <c r="C746" s="11" t="s">
        <v>356</v>
      </c>
      <c r="D746" s="11" t="n">
        <v>2013</v>
      </c>
      <c r="E746" s="11" t="s">
        <v>101</v>
      </c>
      <c r="F746" s="11" t="s">
        <v>46</v>
      </c>
      <c r="G746" s="1" t="n">
        <v>-9</v>
      </c>
      <c r="H746" s="1" t="n">
        <v>316</v>
      </c>
      <c r="I746" s="11" t="n">
        <f aca="false">(G746+10) / (H746/1000)</f>
        <v>3.16455696202532</v>
      </c>
      <c r="J746" s="11" t="n">
        <v>5.6</v>
      </c>
      <c r="K746" s="11" t="s">
        <v>102</v>
      </c>
      <c r="L746" s="11" t="s">
        <v>357</v>
      </c>
      <c r="M746" s="11" t="s">
        <v>358</v>
      </c>
      <c r="N746" s="11" t="s">
        <v>77</v>
      </c>
      <c r="O746" s="11" t="s">
        <v>77</v>
      </c>
      <c r="P746" s="11" t="s">
        <v>198</v>
      </c>
      <c r="Q746" s="11" t="s">
        <v>198</v>
      </c>
      <c r="R746" s="11" t="n">
        <v>1</v>
      </c>
      <c r="S746" s="11" t="str">
        <f aca="false">IF(R746&gt;=2,"&gt; 2","&lt; 2")</f>
        <v>&lt; 2</v>
      </c>
      <c r="T746" s="11" t="s">
        <v>359</v>
      </c>
      <c r="U746" s="32" t="n">
        <v>1</v>
      </c>
      <c r="V746" s="11" t="s">
        <v>106</v>
      </c>
      <c r="W746" s="11" t="n">
        <f aca="false">R746 *U746</f>
        <v>1</v>
      </c>
      <c r="X746" s="13" t="n">
        <v>171.9</v>
      </c>
      <c r="Y746" s="13" t="n">
        <v>39.5</v>
      </c>
      <c r="Z746" s="13" t="n">
        <f aca="false">Y746*SQRT(AA746)</f>
        <v>79</v>
      </c>
      <c r="AA746" s="11" t="n">
        <v>4</v>
      </c>
      <c r="AB746" s="13" t="n">
        <v>79.7</v>
      </c>
      <c r="AC746" s="13" t="n">
        <v>12.5</v>
      </c>
      <c r="AD746" s="13" t="n">
        <f aca="false">AC746*SQRT(AE746)</f>
        <v>25</v>
      </c>
      <c r="AE746" s="11" t="n">
        <v>4</v>
      </c>
      <c r="AF746" s="11" t="n">
        <f aca="false">LN(AB746/X746)</f>
        <v>-0.768643326592634</v>
      </c>
      <c r="AG746" s="11" t="n">
        <f aca="false">((AD746)^2/((AB746)^2 * AE746)) + ((Z746)^2/((X746)^2 * AA746))</f>
        <v>0.0773992383870329</v>
      </c>
      <c r="AH746" s="11" t="n">
        <f aca="false">1/AG746</f>
        <v>12.9200237733545</v>
      </c>
      <c r="AI746" s="11" t="n">
        <f aca="false">AH746/15</f>
        <v>0.861334918223636</v>
      </c>
      <c r="AJ746" s="11" t="n">
        <f aca="false">AI746*AF746</f>
        <v>-0.66205933685381</v>
      </c>
      <c r="AK746" s="11" t="s">
        <v>543</v>
      </c>
      <c r="AL746" s="11" t="s">
        <v>552</v>
      </c>
      <c r="AM746" s="11" t="s">
        <v>408</v>
      </c>
      <c r="AN746" s="11" t="s">
        <v>198</v>
      </c>
      <c r="AO746" s="11" t="s">
        <v>141</v>
      </c>
      <c r="AP746" s="11" t="s">
        <v>361</v>
      </c>
      <c r="AQ746" s="11" t="s">
        <v>210</v>
      </c>
    </row>
    <row r="747" customFormat="false" ht="13.8" hidden="false" customHeight="false" outlineLevel="0" collapsed="false">
      <c r="A747" s="11" t="s">
        <v>355</v>
      </c>
      <c r="B747" s="1" t="n">
        <v>55</v>
      </c>
      <c r="C747" s="11" t="s">
        <v>356</v>
      </c>
      <c r="D747" s="11" t="n">
        <v>2013</v>
      </c>
      <c r="E747" s="11" t="s">
        <v>101</v>
      </c>
      <c r="F747" s="11" t="s">
        <v>46</v>
      </c>
      <c r="G747" s="1" t="n">
        <v>-9</v>
      </c>
      <c r="H747" s="1" t="n">
        <v>316</v>
      </c>
      <c r="I747" s="11" t="n">
        <f aca="false">(G747+10) / (H747/1000)</f>
        <v>3.16455696202532</v>
      </c>
      <c r="J747" s="11" t="n">
        <v>5.6</v>
      </c>
      <c r="K747" s="11" t="s">
        <v>102</v>
      </c>
      <c r="L747" s="11" t="s">
        <v>357</v>
      </c>
      <c r="M747" s="11" t="s">
        <v>358</v>
      </c>
      <c r="N747" s="11" t="s">
        <v>77</v>
      </c>
      <c r="O747" s="11" t="s">
        <v>77</v>
      </c>
      <c r="P747" s="11" t="s">
        <v>198</v>
      </c>
      <c r="Q747" s="11" t="s">
        <v>198</v>
      </c>
      <c r="R747" s="11" t="n">
        <v>1</v>
      </c>
      <c r="S747" s="11" t="str">
        <f aca="false">IF(R747&gt;=2,"&gt; 2","&lt; 2")</f>
        <v>&lt; 2</v>
      </c>
      <c r="T747" s="11" t="s">
        <v>362</v>
      </c>
      <c r="U747" s="32" t="n">
        <v>1</v>
      </c>
      <c r="V747" s="11" t="s">
        <v>106</v>
      </c>
      <c r="W747" s="11" t="n">
        <f aca="false">R747 *U747</f>
        <v>1</v>
      </c>
      <c r="X747" s="13" t="n">
        <v>126.8</v>
      </c>
      <c r="Y747" s="13" t="n">
        <v>58.6</v>
      </c>
      <c r="Z747" s="13" t="n">
        <f aca="false">Y747*SQRT(AA747)</f>
        <v>117.2</v>
      </c>
      <c r="AA747" s="11" t="n">
        <v>4</v>
      </c>
      <c r="AB747" s="13" t="n">
        <v>152.5</v>
      </c>
      <c r="AC747" s="13" t="n">
        <v>65.7</v>
      </c>
      <c r="AD747" s="13" t="n">
        <f aca="false">AC747*SQRT(AE747)</f>
        <v>131.4</v>
      </c>
      <c r="AE747" s="11" t="n">
        <v>4</v>
      </c>
      <c r="AF747" s="11" t="n">
        <f aca="false">LN(AB747/X747)</f>
        <v>0.184553554044341</v>
      </c>
      <c r="AG747" s="11" t="n">
        <f aca="false">((AD747)^2/((AB747)^2 * AE747)) + ((Z747)^2/((X747)^2 * AA747))</f>
        <v>0.399183692971148</v>
      </c>
      <c r="AH747" s="11" t="n">
        <f aca="false">1/AG747</f>
        <v>2.50511235205261</v>
      </c>
      <c r="AI747" s="11" t="n">
        <f aca="false">AH747/15</f>
        <v>0.167007490136841</v>
      </c>
      <c r="AJ747" s="11" t="n">
        <f aca="false">AI747*AF747</f>
        <v>0.0308218258567792</v>
      </c>
      <c r="AK747" s="11" t="s">
        <v>543</v>
      </c>
      <c r="AL747" s="11" t="s">
        <v>552</v>
      </c>
      <c r="AM747" s="11" t="s">
        <v>408</v>
      </c>
      <c r="AN747" s="11" t="s">
        <v>198</v>
      </c>
      <c r="AO747" s="11" t="s">
        <v>141</v>
      </c>
      <c r="AP747" s="11" t="s">
        <v>361</v>
      </c>
      <c r="AQ747" s="11" t="s">
        <v>210</v>
      </c>
    </row>
    <row r="748" customFormat="false" ht="13.8" hidden="false" customHeight="false" outlineLevel="0" collapsed="false">
      <c r="A748" s="11" t="s">
        <v>355</v>
      </c>
      <c r="B748" s="1" t="n">
        <v>55</v>
      </c>
      <c r="C748" s="11" t="s">
        <v>356</v>
      </c>
      <c r="D748" s="11" t="n">
        <v>2013</v>
      </c>
      <c r="E748" s="11" t="s">
        <v>101</v>
      </c>
      <c r="F748" s="11" t="s">
        <v>46</v>
      </c>
      <c r="G748" s="1" t="n">
        <v>-9</v>
      </c>
      <c r="H748" s="1" t="n">
        <v>316</v>
      </c>
      <c r="I748" s="11" t="n">
        <f aca="false">(G748+10) / (H748/1000)</f>
        <v>3.16455696202532</v>
      </c>
      <c r="J748" s="11" t="n">
        <v>5.6</v>
      </c>
      <c r="K748" s="11" t="s">
        <v>102</v>
      </c>
      <c r="L748" s="11" t="s">
        <v>357</v>
      </c>
      <c r="M748" s="11" t="s">
        <v>358</v>
      </c>
      <c r="N748" s="11" t="s">
        <v>77</v>
      </c>
      <c r="O748" s="11" t="s">
        <v>77</v>
      </c>
      <c r="P748" s="11" t="s">
        <v>198</v>
      </c>
      <c r="Q748" s="11" t="s">
        <v>198</v>
      </c>
      <c r="R748" s="11" t="n">
        <v>1.7</v>
      </c>
      <c r="S748" s="11" t="str">
        <f aca="false">IF(R748&gt;=2,"&gt; 2","&lt; 2")</f>
        <v>&lt; 2</v>
      </c>
      <c r="T748" s="11" t="s">
        <v>363</v>
      </c>
      <c r="U748" s="32" t="n">
        <v>1</v>
      </c>
      <c r="V748" s="11" t="s">
        <v>106</v>
      </c>
      <c r="W748" s="11" t="n">
        <f aca="false">R748 *U748</f>
        <v>1.7</v>
      </c>
      <c r="X748" s="13" t="n">
        <v>58.9</v>
      </c>
      <c r="Y748" s="13" t="n">
        <v>18.2</v>
      </c>
      <c r="Z748" s="13" t="n">
        <f aca="false">Y748*SQRT(AA748)</f>
        <v>36.4</v>
      </c>
      <c r="AA748" s="11" t="n">
        <v>4</v>
      </c>
      <c r="AB748" s="13" t="n">
        <v>52.7</v>
      </c>
      <c r="AC748" s="13" t="n">
        <v>8.6</v>
      </c>
      <c r="AD748" s="13" t="n">
        <f aca="false">AC748*SQRT(AE748)</f>
        <v>17.2</v>
      </c>
      <c r="AE748" s="11" t="n">
        <v>4</v>
      </c>
      <c r="AF748" s="11" t="n">
        <f aca="false">LN(AB748/X748)</f>
        <v>-0.111225635110224</v>
      </c>
      <c r="AG748" s="11" t="n">
        <f aca="false">((AD748)^2/((AB748)^2 * AE748)) + ((Z748)^2/((X748)^2 * AA748))</f>
        <v>0.122110227043403</v>
      </c>
      <c r="AH748" s="11" t="n">
        <f aca="false">1/AG748</f>
        <v>8.18932225590375</v>
      </c>
      <c r="AI748" s="11" t="n">
        <f aca="false">AH748/15</f>
        <v>0.54595481706025</v>
      </c>
      <c r="AJ748" s="11" t="n">
        <f aca="false">AI748*AF748</f>
        <v>-0.0607241712690125</v>
      </c>
      <c r="AK748" s="11" t="s">
        <v>543</v>
      </c>
      <c r="AL748" s="11" t="s">
        <v>552</v>
      </c>
      <c r="AM748" s="11" t="s">
        <v>408</v>
      </c>
      <c r="AN748" s="11" t="s">
        <v>198</v>
      </c>
      <c r="AO748" s="11" t="s">
        <v>141</v>
      </c>
      <c r="AP748" s="11" t="s">
        <v>361</v>
      </c>
      <c r="AQ748" s="11" t="s">
        <v>210</v>
      </c>
    </row>
    <row r="749" customFormat="false" ht="13.8" hidden="false" customHeight="false" outlineLevel="0" collapsed="false">
      <c r="A749" s="11" t="s">
        <v>355</v>
      </c>
      <c r="B749" s="1" t="n">
        <v>55</v>
      </c>
      <c r="C749" s="11" t="s">
        <v>356</v>
      </c>
      <c r="D749" s="11" t="n">
        <v>2013</v>
      </c>
      <c r="E749" s="11" t="s">
        <v>101</v>
      </c>
      <c r="F749" s="11" t="s">
        <v>46</v>
      </c>
      <c r="G749" s="1" t="n">
        <v>-9</v>
      </c>
      <c r="H749" s="1" t="n">
        <v>316</v>
      </c>
      <c r="I749" s="11" t="n">
        <f aca="false">(G749+10) / (H749/1000)</f>
        <v>3.16455696202532</v>
      </c>
      <c r="J749" s="11" t="n">
        <v>5.6</v>
      </c>
      <c r="K749" s="11" t="s">
        <v>102</v>
      </c>
      <c r="L749" s="11" t="s">
        <v>357</v>
      </c>
      <c r="M749" s="11" t="s">
        <v>358</v>
      </c>
      <c r="N749" s="11" t="s">
        <v>77</v>
      </c>
      <c r="O749" s="11" t="s">
        <v>77</v>
      </c>
      <c r="P749" s="11" t="s">
        <v>198</v>
      </c>
      <c r="Q749" s="11" t="s">
        <v>198</v>
      </c>
      <c r="R749" s="11" t="n">
        <v>1.7</v>
      </c>
      <c r="S749" s="11" t="str">
        <f aca="false">IF(R749&gt;=2,"&gt; 2","&lt; 2")</f>
        <v>&lt; 2</v>
      </c>
      <c r="T749" s="11" t="s">
        <v>364</v>
      </c>
      <c r="U749" s="32" t="n">
        <v>1</v>
      </c>
      <c r="V749" s="11" t="s">
        <v>106</v>
      </c>
      <c r="W749" s="11" t="n">
        <f aca="false">R749 *U749</f>
        <v>1.7</v>
      </c>
      <c r="X749" s="13" t="n">
        <v>80.2</v>
      </c>
      <c r="Y749" s="13" t="n">
        <v>31.2</v>
      </c>
      <c r="Z749" s="13" t="n">
        <f aca="false">Y749*SQRT(AA749)</f>
        <v>62.4</v>
      </c>
      <c r="AA749" s="11" t="n">
        <v>4</v>
      </c>
      <c r="AB749" s="13" t="n">
        <v>80.5</v>
      </c>
      <c r="AC749" s="13" t="n">
        <v>17.9</v>
      </c>
      <c r="AD749" s="13" t="n">
        <f aca="false">AC749*SQRT(AE749)</f>
        <v>35.8</v>
      </c>
      <c r="AE749" s="11" t="n">
        <v>4</v>
      </c>
      <c r="AF749" s="11" t="n">
        <f aca="false">LN(AB749/X749)</f>
        <v>0.00373366955204881</v>
      </c>
      <c r="AG749" s="11" t="n">
        <f aca="false">((AD749)^2/((AB749)^2 * AE749)) + ((Z749)^2/((X749)^2 * AA749))</f>
        <v>0.200786422487871</v>
      </c>
      <c r="AH749" s="11" t="n">
        <f aca="false">1/AG749</f>
        <v>4.98041644255307</v>
      </c>
      <c r="AI749" s="11" t="n">
        <f aca="false">AH749/15</f>
        <v>0.332027762836871</v>
      </c>
      <c r="AJ749" s="11" t="n">
        <f aca="false">AI749*AF749</f>
        <v>0.00123968194853891</v>
      </c>
      <c r="AK749" s="11" t="s">
        <v>543</v>
      </c>
      <c r="AL749" s="11" t="s">
        <v>552</v>
      </c>
      <c r="AM749" s="11" t="s">
        <v>408</v>
      </c>
      <c r="AN749" s="11" t="s">
        <v>198</v>
      </c>
      <c r="AO749" s="11" t="s">
        <v>141</v>
      </c>
      <c r="AP749" s="11" t="s">
        <v>361</v>
      </c>
      <c r="AQ749" s="11" t="s">
        <v>210</v>
      </c>
    </row>
    <row r="750" customFormat="false" ht="13.8" hidden="false" customHeight="false" outlineLevel="0" collapsed="false">
      <c r="A750" s="11" t="s">
        <v>355</v>
      </c>
      <c r="B750" s="1" t="n">
        <v>55</v>
      </c>
      <c r="C750" s="11" t="s">
        <v>356</v>
      </c>
      <c r="D750" s="11" t="n">
        <v>2013</v>
      </c>
      <c r="E750" s="11" t="s">
        <v>101</v>
      </c>
      <c r="F750" s="11" t="s">
        <v>46</v>
      </c>
      <c r="G750" s="1" t="n">
        <v>-9</v>
      </c>
      <c r="H750" s="1" t="n">
        <v>316</v>
      </c>
      <c r="I750" s="11" t="n">
        <f aca="false">(G750+10) / (H750/1000)</f>
        <v>3.16455696202532</v>
      </c>
      <c r="J750" s="11" t="n">
        <v>5.6</v>
      </c>
      <c r="K750" s="11" t="s">
        <v>102</v>
      </c>
      <c r="L750" s="11" t="s">
        <v>357</v>
      </c>
      <c r="M750" s="11" t="s">
        <v>358</v>
      </c>
      <c r="N750" s="11" t="s">
        <v>77</v>
      </c>
      <c r="O750" s="11" t="s">
        <v>77</v>
      </c>
      <c r="P750" s="11" t="s">
        <v>198</v>
      </c>
      <c r="Q750" s="11" t="s">
        <v>198</v>
      </c>
      <c r="R750" s="11" t="n">
        <v>3.2</v>
      </c>
      <c r="S750" s="11" t="str">
        <f aca="false">IF(R750&gt;=2,"&gt; 2","&lt; 2")</f>
        <v>&gt; 2</v>
      </c>
      <c r="T750" s="11" t="s">
        <v>365</v>
      </c>
      <c r="U750" s="32" t="n">
        <v>1</v>
      </c>
      <c r="V750" s="11" t="s">
        <v>106</v>
      </c>
      <c r="W750" s="11" t="n">
        <f aca="false">R750 *U750</f>
        <v>3.2</v>
      </c>
      <c r="X750" s="13" t="n">
        <v>26.9</v>
      </c>
      <c r="Y750" s="13" t="n">
        <v>11.1</v>
      </c>
      <c r="Z750" s="13" t="n">
        <f aca="false">Y750*SQRT(AA750)</f>
        <v>22.2</v>
      </c>
      <c r="AA750" s="11" t="n">
        <v>4</v>
      </c>
      <c r="AB750" s="13" t="n">
        <v>11.6</v>
      </c>
      <c r="AC750" s="13" t="n">
        <v>2.7</v>
      </c>
      <c r="AD750" s="13" t="n">
        <f aca="false">AC750*SQRT(AE750)</f>
        <v>5.4</v>
      </c>
      <c r="AE750" s="11" t="n">
        <v>4</v>
      </c>
      <c r="AF750" s="11" t="n">
        <f aca="false">LN(AB750/X750)</f>
        <v>-0.841121188495474</v>
      </c>
      <c r="AG750" s="11" t="n">
        <f aca="false">((AD750)^2/((AB750)^2 * AE750)) + ((Z750)^2/((X750)^2 * AA750))</f>
        <v>0.224447854232842</v>
      </c>
      <c r="AH750" s="11" t="n">
        <f aca="false">1/AG750</f>
        <v>4.45537785789033</v>
      </c>
      <c r="AI750" s="11" t="n">
        <f aca="false">AH750/15</f>
        <v>0.297025190526022</v>
      </c>
      <c r="AJ750" s="11" t="n">
        <f aca="false">AI750*AF750</f>
        <v>-0.249834181268342</v>
      </c>
      <c r="AK750" s="11" t="s">
        <v>543</v>
      </c>
      <c r="AL750" s="11" t="s">
        <v>552</v>
      </c>
      <c r="AM750" s="11" t="s">
        <v>408</v>
      </c>
      <c r="AN750" s="11" t="s">
        <v>198</v>
      </c>
      <c r="AO750" s="11" t="s">
        <v>141</v>
      </c>
      <c r="AP750" s="11" t="s">
        <v>361</v>
      </c>
      <c r="AQ750" s="11" t="s">
        <v>210</v>
      </c>
    </row>
    <row r="751" customFormat="false" ht="13.8" hidden="false" customHeight="false" outlineLevel="0" collapsed="false">
      <c r="A751" s="11" t="s">
        <v>355</v>
      </c>
      <c r="B751" s="1" t="n">
        <v>55</v>
      </c>
      <c r="C751" s="11" t="s">
        <v>356</v>
      </c>
      <c r="D751" s="11" t="n">
        <v>2013</v>
      </c>
      <c r="E751" s="11" t="s">
        <v>101</v>
      </c>
      <c r="F751" s="11" t="s">
        <v>46</v>
      </c>
      <c r="G751" s="1" t="n">
        <v>-9</v>
      </c>
      <c r="H751" s="1" t="n">
        <v>316</v>
      </c>
      <c r="I751" s="11" t="n">
        <f aca="false">(G751+10) / (H751/1000)</f>
        <v>3.16455696202532</v>
      </c>
      <c r="J751" s="11" t="n">
        <v>5.6</v>
      </c>
      <c r="K751" s="11" t="s">
        <v>102</v>
      </c>
      <c r="L751" s="11" t="s">
        <v>357</v>
      </c>
      <c r="M751" s="11" t="s">
        <v>358</v>
      </c>
      <c r="N751" s="11" t="s">
        <v>77</v>
      </c>
      <c r="O751" s="11" t="s">
        <v>77</v>
      </c>
      <c r="P751" s="11" t="s">
        <v>198</v>
      </c>
      <c r="Q751" s="11" t="s">
        <v>198</v>
      </c>
      <c r="R751" s="11" t="n">
        <v>1</v>
      </c>
      <c r="S751" s="11" t="str">
        <f aca="false">IF(R751&gt;=2,"&gt; 2","&lt; 2")</f>
        <v>&lt; 2</v>
      </c>
      <c r="T751" s="11" t="s">
        <v>359</v>
      </c>
      <c r="U751" s="32" t="n">
        <v>1</v>
      </c>
      <c r="V751" s="11" t="s">
        <v>106</v>
      </c>
      <c r="W751" s="11" t="n">
        <f aca="false">R751 *U751</f>
        <v>1</v>
      </c>
      <c r="X751" s="13" t="n">
        <v>667.1</v>
      </c>
      <c r="Y751" s="13" t="n">
        <v>217.1</v>
      </c>
      <c r="Z751" s="13" t="n">
        <f aca="false">Y751*SQRT(AA751)</f>
        <v>434.2</v>
      </c>
      <c r="AA751" s="11" t="n">
        <v>4</v>
      </c>
      <c r="AB751" s="13" t="n">
        <v>872.6</v>
      </c>
      <c r="AC751" s="13" t="n">
        <v>151.6</v>
      </c>
      <c r="AD751" s="13" t="n">
        <f aca="false">AC751*SQRT(AE751)</f>
        <v>303.2</v>
      </c>
      <c r="AE751" s="11" t="n">
        <v>4</v>
      </c>
      <c r="AF751" s="11" t="n">
        <f aca="false">LN(AB751/X751)</f>
        <v>0.268537300974039</v>
      </c>
      <c r="AG751" s="11" t="n">
        <f aca="false">((AD751)^2/((AB751)^2 * AE751)) + ((Z751)^2/((X751)^2 * AA751))</f>
        <v>0.136093582415758</v>
      </c>
      <c r="AH751" s="11" t="n">
        <f aca="false">1/AG751</f>
        <v>7.3478850526916</v>
      </c>
      <c r="AI751" s="11" t="n">
        <f aca="false">AH751/15</f>
        <v>0.489859003512773</v>
      </c>
      <c r="AJ751" s="11" t="n">
        <f aca="false">AI751*AF751</f>
        <v>0.131545414661152</v>
      </c>
      <c r="AK751" s="11" t="s">
        <v>543</v>
      </c>
      <c r="AL751" s="11" t="s">
        <v>552</v>
      </c>
      <c r="AM751" s="11" t="s">
        <v>408</v>
      </c>
      <c r="AN751" s="11" t="s">
        <v>198</v>
      </c>
      <c r="AO751" s="17" t="s">
        <v>193</v>
      </c>
      <c r="AP751" s="11" t="s">
        <v>361</v>
      </c>
      <c r="AQ751" s="11" t="s">
        <v>210</v>
      </c>
    </row>
    <row r="752" customFormat="false" ht="13.8" hidden="false" customHeight="false" outlineLevel="0" collapsed="false">
      <c r="A752" s="11" t="s">
        <v>355</v>
      </c>
      <c r="B752" s="1" t="n">
        <v>55</v>
      </c>
      <c r="C752" s="11" t="s">
        <v>356</v>
      </c>
      <c r="D752" s="11" t="n">
        <v>2013</v>
      </c>
      <c r="E752" s="11" t="s">
        <v>101</v>
      </c>
      <c r="F752" s="11" t="s">
        <v>46</v>
      </c>
      <c r="G752" s="1" t="n">
        <v>-9</v>
      </c>
      <c r="H752" s="1" t="n">
        <v>316</v>
      </c>
      <c r="I752" s="11" t="n">
        <f aca="false">(G752+10) / (H752/1000)</f>
        <v>3.16455696202532</v>
      </c>
      <c r="J752" s="11" t="n">
        <v>5.6</v>
      </c>
      <c r="K752" s="11" t="s">
        <v>102</v>
      </c>
      <c r="L752" s="11" t="s">
        <v>357</v>
      </c>
      <c r="M752" s="11" t="s">
        <v>358</v>
      </c>
      <c r="N752" s="11" t="s">
        <v>77</v>
      </c>
      <c r="O752" s="11" t="s">
        <v>77</v>
      </c>
      <c r="P752" s="11" t="s">
        <v>198</v>
      </c>
      <c r="Q752" s="11" t="s">
        <v>198</v>
      </c>
      <c r="R752" s="11" t="n">
        <v>1</v>
      </c>
      <c r="S752" s="11" t="str">
        <f aca="false">IF(R752&gt;=2,"&gt; 2","&lt; 2")</f>
        <v>&lt; 2</v>
      </c>
      <c r="T752" s="11" t="s">
        <v>362</v>
      </c>
      <c r="U752" s="32" t="n">
        <v>1</v>
      </c>
      <c r="V752" s="11" t="s">
        <v>106</v>
      </c>
      <c r="W752" s="11" t="n">
        <f aca="false">R752 *U752</f>
        <v>1</v>
      </c>
      <c r="X752" s="13" t="n">
        <v>197.5</v>
      </c>
      <c r="Y752" s="13" t="n">
        <v>83.1</v>
      </c>
      <c r="Z752" s="13" t="n">
        <f aca="false">Y752*SQRT(AA752)</f>
        <v>166.2</v>
      </c>
      <c r="AA752" s="11" t="n">
        <v>4</v>
      </c>
      <c r="AB752" s="13" t="n">
        <v>456.2</v>
      </c>
      <c r="AC752" s="13" t="n">
        <v>148.3</v>
      </c>
      <c r="AD752" s="13" t="n">
        <f aca="false">AC752*SQRT(AE752)</f>
        <v>296.6</v>
      </c>
      <c r="AE752" s="11" t="n">
        <v>4</v>
      </c>
      <c r="AF752" s="11" t="n">
        <f aca="false">LN(AB752/X752)</f>
        <v>0.837192725509111</v>
      </c>
      <c r="AG752" s="11" t="n">
        <f aca="false">((AD752)^2/((AB752)^2 * AE752)) + ((Z752)^2/((X752)^2 * AA752))</f>
        <v>0.282713425878989</v>
      </c>
      <c r="AH752" s="11" t="n">
        <f aca="false">1/AG752</f>
        <v>3.5371507274226</v>
      </c>
      <c r="AI752" s="11" t="n">
        <f aca="false">AH752/15</f>
        <v>0.23581004849484</v>
      </c>
      <c r="AJ752" s="11" t="n">
        <f aca="false">AI752*AF752</f>
        <v>0.197418457201831</v>
      </c>
      <c r="AK752" s="11" t="s">
        <v>543</v>
      </c>
      <c r="AL752" s="11" t="s">
        <v>552</v>
      </c>
      <c r="AM752" s="11" t="s">
        <v>408</v>
      </c>
      <c r="AN752" s="11" t="s">
        <v>198</v>
      </c>
      <c r="AO752" s="17" t="s">
        <v>193</v>
      </c>
      <c r="AP752" s="11" t="s">
        <v>361</v>
      </c>
      <c r="AQ752" s="11" t="s">
        <v>210</v>
      </c>
    </row>
    <row r="753" customFormat="false" ht="13.8" hidden="false" customHeight="false" outlineLevel="0" collapsed="false">
      <c r="A753" s="11" t="s">
        <v>355</v>
      </c>
      <c r="B753" s="1" t="n">
        <v>55</v>
      </c>
      <c r="C753" s="11" t="s">
        <v>356</v>
      </c>
      <c r="D753" s="11" t="n">
        <v>2013</v>
      </c>
      <c r="E753" s="11" t="s">
        <v>101</v>
      </c>
      <c r="F753" s="11" t="s">
        <v>46</v>
      </c>
      <c r="G753" s="1" t="n">
        <v>-9</v>
      </c>
      <c r="H753" s="1" t="n">
        <v>316</v>
      </c>
      <c r="I753" s="11" t="n">
        <f aca="false">(G753+10) / (H753/1000)</f>
        <v>3.16455696202532</v>
      </c>
      <c r="J753" s="11" t="n">
        <v>5.6</v>
      </c>
      <c r="K753" s="11" t="s">
        <v>102</v>
      </c>
      <c r="L753" s="11" t="s">
        <v>357</v>
      </c>
      <c r="M753" s="11" t="s">
        <v>358</v>
      </c>
      <c r="N753" s="11" t="s">
        <v>77</v>
      </c>
      <c r="O753" s="11" t="s">
        <v>77</v>
      </c>
      <c r="P753" s="11" t="s">
        <v>198</v>
      </c>
      <c r="Q753" s="11" t="s">
        <v>198</v>
      </c>
      <c r="R753" s="11" t="n">
        <v>1.7</v>
      </c>
      <c r="S753" s="11" t="str">
        <f aca="false">IF(R753&gt;=2,"&gt; 2","&lt; 2")</f>
        <v>&lt; 2</v>
      </c>
      <c r="T753" s="11" t="s">
        <v>363</v>
      </c>
      <c r="U753" s="32" t="n">
        <v>1</v>
      </c>
      <c r="V753" s="11" t="s">
        <v>106</v>
      </c>
      <c r="W753" s="11" t="n">
        <f aca="false">R753 *U753</f>
        <v>1.7</v>
      </c>
      <c r="X753" s="13" t="n">
        <v>124.4</v>
      </c>
      <c r="Y753" s="13" t="n">
        <v>40.8</v>
      </c>
      <c r="Z753" s="13" t="n">
        <f aca="false">Y753*SQRT(AA753)</f>
        <v>81.6</v>
      </c>
      <c r="AA753" s="11" t="n">
        <v>4</v>
      </c>
      <c r="AB753" s="13" t="n">
        <v>132.3</v>
      </c>
      <c r="AC753" s="13" t="n">
        <v>21.7</v>
      </c>
      <c r="AD753" s="13" t="n">
        <f aca="false">AC753*SQRT(AE753)</f>
        <v>43.4</v>
      </c>
      <c r="AE753" s="11" t="n">
        <v>4</v>
      </c>
      <c r="AF753" s="11" t="n">
        <f aca="false">LN(AB753/X753)</f>
        <v>0.061569890815831</v>
      </c>
      <c r="AG753" s="11" t="n">
        <f aca="false">((AD753)^2/((AB753)^2 * AE753)) + ((Z753)^2/((X753)^2 * AA753))</f>
        <v>0.134470068310484</v>
      </c>
      <c r="AH753" s="11" t="n">
        <f aca="false">1/AG753</f>
        <v>7.43659918199086</v>
      </c>
      <c r="AI753" s="11" t="n">
        <f aca="false">AH753/15</f>
        <v>0.495773278799391</v>
      </c>
      <c r="AJ753" s="11" t="n">
        <f aca="false">AI753*AF753</f>
        <v>0.030524706645085</v>
      </c>
      <c r="AK753" s="11" t="s">
        <v>543</v>
      </c>
      <c r="AL753" s="11" t="s">
        <v>552</v>
      </c>
      <c r="AM753" s="11" t="s">
        <v>408</v>
      </c>
      <c r="AN753" s="11" t="s">
        <v>198</v>
      </c>
      <c r="AO753" s="17" t="s">
        <v>193</v>
      </c>
      <c r="AP753" s="11" t="s">
        <v>361</v>
      </c>
      <c r="AQ753" s="11" t="s">
        <v>210</v>
      </c>
    </row>
    <row r="754" customFormat="false" ht="13.8" hidden="false" customHeight="false" outlineLevel="0" collapsed="false">
      <c r="A754" s="11" t="s">
        <v>355</v>
      </c>
      <c r="B754" s="1" t="n">
        <v>55</v>
      </c>
      <c r="C754" s="11" t="s">
        <v>356</v>
      </c>
      <c r="D754" s="11" t="n">
        <v>2013</v>
      </c>
      <c r="E754" s="11" t="s">
        <v>101</v>
      </c>
      <c r="F754" s="11" t="s">
        <v>46</v>
      </c>
      <c r="G754" s="1" t="n">
        <v>-9</v>
      </c>
      <c r="H754" s="1" t="n">
        <v>316</v>
      </c>
      <c r="I754" s="11" t="n">
        <f aca="false">(G754+10) / (H754/1000)</f>
        <v>3.16455696202532</v>
      </c>
      <c r="J754" s="11" t="n">
        <v>5.6</v>
      </c>
      <c r="K754" s="11" t="s">
        <v>102</v>
      </c>
      <c r="L754" s="11" t="s">
        <v>357</v>
      </c>
      <c r="M754" s="11" t="s">
        <v>358</v>
      </c>
      <c r="N754" s="11" t="s">
        <v>77</v>
      </c>
      <c r="O754" s="11" t="s">
        <v>77</v>
      </c>
      <c r="P754" s="11" t="s">
        <v>198</v>
      </c>
      <c r="Q754" s="11" t="s">
        <v>198</v>
      </c>
      <c r="R754" s="11" t="n">
        <v>1.7</v>
      </c>
      <c r="S754" s="11" t="str">
        <f aca="false">IF(R754&gt;=2,"&gt; 2","&lt; 2")</f>
        <v>&lt; 2</v>
      </c>
      <c r="T754" s="11" t="s">
        <v>364</v>
      </c>
      <c r="U754" s="32" t="n">
        <v>1</v>
      </c>
      <c r="V754" s="11" t="s">
        <v>106</v>
      </c>
      <c r="W754" s="11" t="n">
        <f aca="false">R754 *U754</f>
        <v>1.7</v>
      </c>
      <c r="X754" s="13" t="n">
        <v>190.2</v>
      </c>
      <c r="Y754" s="13" t="n">
        <v>55.8</v>
      </c>
      <c r="Z754" s="13" t="n">
        <f aca="false">Y754*SQRT(AA754)</f>
        <v>111.6</v>
      </c>
      <c r="AA754" s="11" t="n">
        <v>4</v>
      </c>
      <c r="AB754" s="13" t="n">
        <v>213.6</v>
      </c>
      <c r="AC754" s="13" t="n">
        <v>88.4</v>
      </c>
      <c r="AD754" s="13" t="n">
        <f aca="false">AC754*SQRT(AE754)</f>
        <v>176.8</v>
      </c>
      <c r="AE754" s="11" t="n">
        <v>4</v>
      </c>
      <c r="AF754" s="11" t="n">
        <f aca="false">LN(AB754/X754)</f>
        <v>0.11602895697475</v>
      </c>
      <c r="AG754" s="11" t="n">
        <f aca="false">((AD754)^2/((AB754)^2 * AE754)) + ((Z754)^2/((X754)^2 * AA754))</f>
        <v>0.257347299552402</v>
      </c>
      <c r="AH754" s="11" t="n">
        <f aca="false">1/AG754</f>
        <v>3.88579946919698</v>
      </c>
      <c r="AI754" s="11" t="n">
        <f aca="false">AH754/15</f>
        <v>0.259053297946465</v>
      </c>
      <c r="AJ754" s="11" t="n">
        <f aca="false">AI754*AF754</f>
        <v>0.0300576839615975</v>
      </c>
      <c r="AK754" s="11" t="s">
        <v>543</v>
      </c>
      <c r="AL754" s="11" t="s">
        <v>552</v>
      </c>
      <c r="AM754" s="11" t="s">
        <v>408</v>
      </c>
      <c r="AN754" s="11" t="s">
        <v>198</v>
      </c>
      <c r="AO754" s="17" t="s">
        <v>193</v>
      </c>
      <c r="AP754" s="11" t="s">
        <v>361</v>
      </c>
      <c r="AQ754" s="11" t="s">
        <v>210</v>
      </c>
    </row>
    <row r="755" customFormat="false" ht="13.8" hidden="false" customHeight="false" outlineLevel="0" collapsed="false">
      <c r="A755" s="11" t="s">
        <v>355</v>
      </c>
      <c r="B755" s="1" t="n">
        <v>55</v>
      </c>
      <c r="C755" s="11" t="s">
        <v>356</v>
      </c>
      <c r="D755" s="11" t="n">
        <v>2013</v>
      </c>
      <c r="E755" s="11" t="s">
        <v>101</v>
      </c>
      <c r="F755" s="11" t="s">
        <v>46</v>
      </c>
      <c r="G755" s="1" t="n">
        <v>-9</v>
      </c>
      <c r="H755" s="1" t="n">
        <v>316</v>
      </c>
      <c r="I755" s="11" t="n">
        <f aca="false">(G755+10) / (H755/1000)</f>
        <v>3.16455696202532</v>
      </c>
      <c r="J755" s="11" t="n">
        <v>5.6</v>
      </c>
      <c r="K755" s="11" t="s">
        <v>102</v>
      </c>
      <c r="L755" s="11" t="s">
        <v>357</v>
      </c>
      <c r="M755" s="11" t="s">
        <v>358</v>
      </c>
      <c r="N755" s="11" t="s">
        <v>77</v>
      </c>
      <c r="O755" s="11" t="s">
        <v>77</v>
      </c>
      <c r="P755" s="11" t="s">
        <v>198</v>
      </c>
      <c r="Q755" s="11" t="s">
        <v>198</v>
      </c>
      <c r="R755" s="11" t="n">
        <v>3.2</v>
      </c>
      <c r="S755" s="11" t="str">
        <f aca="false">IF(R755&gt;=2,"&gt; 2","&lt; 2")</f>
        <v>&gt; 2</v>
      </c>
      <c r="T755" s="11" t="s">
        <v>365</v>
      </c>
      <c r="U755" s="32" t="n">
        <v>1</v>
      </c>
      <c r="V755" s="11" t="s">
        <v>106</v>
      </c>
      <c r="W755" s="11" t="n">
        <f aca="false">R755 *U755</f>
        <v>3.2</v>
      </c>
      <c r="X755" s="13" t="n">
        <v>79</v>
      </c>
      <c r="Y755" s="13" t="n">
        <v>38.6</v>
      </c>
      <c r="Z755" s="13" t="n">
        <f aca="false">Y755*SQRT(AA755)</f>
        <v>77.2</v>
      </c>
      <c r="AA755" s="11" t="n">
        <v>4</v>
      </c>
      <c r="AB755" s="13" t="n">
        <v>110.7</v>
      </c>
      <c r="AC755" s="13" t="n">
        <v>86.9</v>
      </c>
      <c r="AD755" s="13" t="n">
        <f aca="false">AC755*SQRT(AE755)</f>
        <v>173.8</v>
      </c>
      <c r="AE755" s="11" t="n">
        <v>4</v>
      </c>
      <c r="AF755" s="11" t="n">
        <f aca="false">LN(AB755/X755)</f>
        <v>0.33737598724757</v>
      </c>
      <c r="AG755" s="11" t="n">
        <f aca="false">((AD755)^2/((AB755)^2 * AE755)) + ((Z755)^2/((X755)^2 * AA755))</f>
        <v>0.854969473087815</v>
      </c>
      <c r="AH755" s="11" t="n">
        <f aca="false">1/AG755</f>
        <v>1.16963240381951</v>
      </c>
      <c r="AI755" s="11" t="n">
        <f aca="false">AH755/15</f>
        <v>0.0779754935879673</v>
      </c>
      <c r="AJ755" s="11" t="n">
        <f aca="false">AI755*AF755</f>
        <v>0.026307059130357</v>
      </c>
      <c r="AK755" s="11" t="s">
        <v>543</v>
      </c>
      <c r="AL755" s="11" t="s">
        <v>552</v>
      </c>
      <c r="AM755" s="11" t="s">
        <v>408</v>
      </c>
      <c r="AN755" s="11" t="s">
        <v>198</v>
      </c>
      <c r="AO755" s="17" t="s">
        <v>193</v>
      </c>
      <c r="AP755" s="11" t="s">
        <v>361</v>
      </c>
      <c r="AQ755" s="11" t="s">
        <v>210</v>
      </c>
    </row>
    <row r="756" customFormat="false" ht="13.8" hidden="false" customHeight="false" outlineLevel="0" collapsed="false">
      <c r="A756" s="11" t="s">
        <v>355</v>
      </c>
      <c r="B756" s="1" t="n">
        <v>55</v>
      </c>
      <c r="C756" s="11" t="s">
        <v>356</v>
      </c>
      <c r="D756" s="11" t="n">
        <v>2013</v>
      </c>
      <c r="E756" s="11" t="s">
        <v>101</v>
      </c>
      <c r="F756" s="11" t="s">
        <v>46</v>
      </c>
      <c r="G756" s="1" t="n">
        <v>-9</v>
      </c>
      <c r="H756" s="1" t="n">
        <v>316</v>
      </c>
      <c r="I756" s="11" t="n">
        <f aca="false">(G756+10) / (H756/1000)</f>
        <v>3.16455696202532</v>
      </c>
      <c r="J756" s="11" t="n">
        <v>5.6</v>
      </c>
      <c r="K756" s="11" t="s">
        <v>102</v>
      </c>
      <c r="L756" s="11" t="s">
        <v>357</v>
      </c>
      <c r="M756" s="11" t="s">
        <v>358</v>
      </c>
      <c r="N756" s="11" t="s">
        <v>77</v>
      </c>
      <c r="O756" s="11" t="s">
        <v>77</v>
      </c>
      <c r="P756" s="11" t="s">
        <v>198</v>
      </c>
      <c r="Q756" s="11" t="s">
        <v>198</v>
      </c>
      <c r="R756" s="11" t="n">
        <v>1</v>
      </c>
      <c r="S756" s="11" t="str">
        <f aca="false">IF(R756&gt;=2,"&gt; 2","&lt; 2")</f>
        <v>&lt; 2</v>
      </c>
      <c r="T756" s="11" t="s">
        <v>359</v>
      </c>
      <c r="U756" s="32" t="n">
        <v>1</v>
      </c>
      <c r="V756" s="11" t="s">
        <v>106</v>
      </c>
      <c r="W756" s="11" t="n">
        <f aca="false">R756 *U756</f>
        <v>1</v>
      </c>
      <c r="X756" s="13" t="n">
        <v>250.4</v>
      </c>
      <c r="Y756" s="13" t="n">
        <v>150.7</v>
      </c>
      <c r="Z756" s="13" t="n">
        <f aca="false">Y756*SQRT(AA756)</f>
        <v>301.4</v>
      </c>
      <c r="AA756" s="11" t="n">
        <v>4</v>
      </c>
      <c r="AB756" s="13" t="n">
        <v>338.2</v>
      </c>
      <c r="AC756" s="13" t="n">
        <v>95.9</v>
      </c>
      <c r="AD756" s="13" t="n">
        <f aca="false">AC756*SQRT(AE756)</f>
        <v>191.8</v>
      </c>
      <c r="AE756" s="11" t="n">
        <v>4</v>
      </c>
      <c r="AF756" s="11" t="n">
        <f aca="false">LN(AB756/X756)</f>
        <v>0.300577797238536</v>
      </c>
      <c r="AG756" s="11" t="n">
        <f aca="false">((AD756)^2/((AB756)^2 * AE756)) + ((Z756)^2/((X756)^2 * AA756))</f>
        <v>0.442614134650498</v>
      </c>
      <c r="AH756" s="11" t="n">
        <f aca="false">1/AG756</f>
        <v>2.25930426010826</v>
      </c>
      <c r="AI756" s="11" t="n">
        <f aca="false">AH756/15</f>
        <v>0.150620284007217</v>
      </c>
      <c r="AJ756" s="11" t="n">
        <f aca="false">AI756*AF756</f>
        <v>0.045273113186332</v>
      </c>
      <c r="AK756" s="11" t="s">
        <v>543</v>
      </c>
      <c r="AL756" s="11" t="s">
        <v>552</v>
      </c>
      <c r="AM756" s="11" t="s">
        <v>408</v>
      </c>
      <c r="AN756" s="11" t="s">
        <v>198</v>
      </c>
      <c r="AO756" s="11" t="s">
        <v>553</v>
      </c>
      <c r="AP756" s="11" t="s">
        <v>361</v>
      </c>
      <c r="AQ756" s="11" t="s">
        <v>210</v>
      </c>
    </row>
    <row r="757" customFormat="false" ht="13.8" hidden="false" customHeight="false" outlineLevel="0" collapsed="false">
      <c r="A757" s="11" t="s">
        <v>355</v>
      </c>
      <c r="B757" s="1" t="n">
        <v>55</v>
      </c>
      <c r="C757" s="11" t="s">
        <v>356</v>
      </c>
      <c r="D757" s="11" t="n">
        <v>2013</v>
      </c>
      <c r="E757" s="11" t="s">
        <v>101</v>
      </c>
      <c r="F757" s="11" t="s">
        <v>46</v>
      </c>
      <c r="G757" s="1" t="n">
        <v>-9</v>
      </c>
      <c r="H757" s="1" t="n">
        <v>316</v>
      </c>
      <c r="I757" s="11" t="n">
        <f aca="false">(G757+10) / (H757/1000)</f>
        <v>3.16455696202532</v>
      </c>
      <c r="J757" s="11" t="n">
        <v>5.6</v>
      </c>
      <c r="K757" s="11" t="s">
        <v>102</v>
      </c>
      <c r="L757" s="11" t="s">
        <v>357</v>
      </c>
      <c r="M757" s="11" t="s">
        <v>358</v>
      </c>
      <c r="N757" s="11" t="s">
        <v>77</v>
      </c>
      <c r="O757" s="11" t="s">
        <v>77</v>
      </c>
      <c r="P757" s="11" t="s">
        <v>198</v>
      </c>
      <c r="Q757" s="11" t="s">
        <v>198</v>
      </c>
      <c r="R757" s="11" t="n">
        <v>1</v>
      </c>
      <c r="S757" s="11" t="str">
        <f aca="false">IF(R757&gt;=2,"&gt; 2","&lt; 2")</f>
        <v>&lt; 2</v>
      </c>
      <c r="T757" s="11" t="s">
        <v>362</v>
      </c>
      <c r="U757" s="32" t="n">
        <v>1</v>
      </c>
      <c r="V757" s="11" t="s">
        <v>106</v>
      </c>
      <c r="W757" s="11" t="n">
        <f aca="false">R757 *U757</f>
        <v>1</v>
      </c>
      <c r="X757" s="13" t="n">
        <v>62.2</v>
      </c>
      <c r="Y757" s="13" t="n">
        <v>38</v>
      </c>
      <c r="Z757" s="13" t="n">
        <f aca="false">Y757*SQRT(AA757)</f>
        <v>76</v>
      </c>
      <c r="AA757" s="11" t="n">
        <v>4</v>
      </c>
      <c r="AB757" s="13" t="n">
        <v>176.8</v>
      </c>
      <c r="AC757" s="13" t="n">
        <v>80.2</v>
      </c>
      <c r="AD757" s="13" t="n">
        <f aca="false">AC757*SQRT(AE757)</f>
        <v>160.4</v>
      </c>
      <c r="AE757" s="11" t="n">
        <v>4</v>
      </c>
      <c r="AF757" s="11" t="n">
        <f aca="false">LN(AB757/X757)</f>
        <v>1.04466415045841</v>
      </c>
      <c r="AG757" s="11" t="n">
        <f aca="false">((AD757)^2/((AB757)^2 * AE757)) + ((Z757)^2/((X757)^2 * AA757))</f>
        <v>0.579009512386894</v>
      </c>
      <c r="AH757" s="11" t="n">
        <f aca="false">1/AG757</f>
        <v>1.72708734244732</v>
      </c>
      <c r="AI757" s="11" t="n">
        <f aca="false">AH757/15</f>
        <v>0.115139156163155</v>
      </c>
      <c r="AJ757" s="11" t="n">
        <f aca="false">AI757*AF757</f>
        <v>0.120281748757681</v>
      </c>
      <c r="AK757" s="11" t="s">
        <v>543</v>
      </c>
      <c r="AL757" s="11" t="s">
        <v>552</v>
      </c>
      <c r="AM757" s="11" t="s">
        <v>408</v>
      </c>
      <c r="AN757" s="11" t="s">
        <v>198</v>
      </c>
      <c r="AO757" s="11" t="s">
        <v>553</v>
      </c>
      <c r="AP757" s="11" t="s">
        <v>361</v>
      </c>
      <c r="AQ757" s="11" t="s">
        <v>210</v>
      </c>
    </row>
    <row r="758" customFormat="false" ht="13.8" hidden="false" customHeight="false" outlineLevel="0" collapsed="false">
      <c r="A758" s="11" t="s">
        <v>355</v>
      </c>
      <c r="B758" s="1" t="n">
        <v>55</v>
      </c>
      <c r="C758" s="11" t="s">
        <v>356</v>
      </c>
      <c r="D758" s="11" t="n">
        <v>2013</v>
      </c>
      <c r="E758" s="11" t="s">
        <v>101</v>
      </c>
      <c r="F758" s="11" t="s">
        <v>46</v>
      </c>
      <c r="G758" s="1" t="n">
        <v>-9</v>
      </c>
      <c r="H758" s="1" t="n">
        <v>316</v>
      </c>
      <c r="I758" s="11" t="n">
        <f aca="false">(G758+10) / (H758/1000)</f>
        <v>3.16455696202532</v>
      </c>
      <c r="J758" s="11" t="n">
        <v>5.6</v>
      </c>
      <c r="K758" s="11" t="s">
        <v>102</v>
      </c>
      <c r="L758" s="11" t="s">
        <v>357</v>
      </c>
      <c r="M758" s="11" t="s">
        <v>358</v>
      </c>
      <c r="N758" s="11" t="s">
        <v>77</v>
      </c>
      <c r="O758" s="11" t="s">
        <v>77</v>
      </c>
      <c r="P758" s="11" t="s">
        <v>198</v>
      </c>
      <c r="Q758" s="11" t="s">
        <v>198</v>
      </c>
      <c r="R758" s="11" t="n">
        <v>1.7</v>
      </c>
      <c r="S758" s="11" t="str">
        <f aca="false">IF(R758&gt;=2,"&gt; 2","&lt; 2")</f>
        <v>&lt; 2</v>
      </c>
      <c r="T758" s="11" t="s">
        <v>363</v>
      </c>
      <c r="U758" s="32" t="n">
        <v>1</v>
      </c>
      <c r="V758" s="11" t="s">
        <v>106</v>
      </c>
      <c r="W758" s="11" t="n">
        <f aca="false">R758 *U758</f>
        <v>1.7</v>
      </c>
      <c r="X758" s="13" t="n">
        <v>11.62</v>
      </c>
      <c r="Y758" s="13" t="n">
        <v>6.9</v>
      </c>
      <c r="Z758" s="13" t="n">
        <f aca="false">Y758*SQRT(AA758)</f>
        <v>13.8</v>
      </c>
      <c r="AA758" s="11" t="n">
        <v>4</v>
      </c>
      <c r="AB758" s="13" t="n">
        <v>18.9</v>
      </c>
      <c r="AC758" s="13" t="n">
        <v>6.7</v>
      </c>
      <c r="AD758" s="13" t="n">
        <f aca="false">AC758*SQRT(AE758)</f>
        <v>13.4</v>
      </c>
      <c r="AE758" s="11" t="n">
        <v>4</v>
      </c>
      <c r="AF758" s="11" t="n">
        <f aca="false">LN(AB758/X758)</f>
        <v>0.486434170641832</v>
      </c>
      <c r="AG758" s="11" t="n">
        <f aca="false">((AD758)^2/((AB758)^2 * AE758)) + ((Z758)^2/((X758)^2 * AA758))</f>
        <v>0.478271311296278</v>
      </c>
      <c r="AH758" s="11" t="n">
        <f aca="false">1/AG758</f>
        <v>2.09086344169308</v>
      </c>
      <c r="AI758" s="11" t="n">
        <f aca="false">AH758/15</f>
        <v>0.139390896112872</v>
      </c>
      <c r="AJ758" s="11" t="n">
        <f aca="false">AI758*AF758</f>
        <v>0.0678044949456866</v>
      </c>
      <c r="AK758" s="11" t="s">
        <v>543</v>
      </c>
      <c r="AL758" s="11" t="s">
        <v>552</v>
      </c>
      <c r="AM758" s="11" t="s">
        <v>408</v>
      </c>
      <c r="AN758" s="11" t="s">
        <v>198</v>
      </c>
      <c r="AO758" s="11" t="s">
        <v>553</v>
      </c>
      <c r="AP758" s="11" t="s">
        <v>361</v>
      </c>
      <c r="AQ758" s="11" t="s">
        <v>210</v>
      </c>
    </row>
    <row r="759" customFormat="false" ht="13.8" hidden="false" customHeight="false" outlineLevel="0" collapsed="false">
      <c r="A759" s="11" t="s">
        <v>355</v>
      </c>
      <c r="B759" s="1" t="n">
        <v>55</v>
      </c>
      <c r="C759" s="11" t="s">
        <v>356</v>
      </c>
      <c r="D759" s="11" t="n">
        <v>2013</v>
      </c>
      <c r="E759" s="11" t="s">
        <v>101</v>
      </c>
      <c r="F759" s="11" t="s">
        <v>46</v>
      </c>
      <c r="G759" s="1" t="n">
        <v>-9</v>
      </c>
      <c r="H759" s="1" t="n">
        <v>316</v>
      </c>
      <c r="I759" s="11" t="n">
        <f aca="false">(G759+10) / (H759/1000)</f>
        <v>3.16455696202532</v>
      </c>
      <c r="J759" s="11" t="n">
        <v>5.6</v>
      </c>
      <c r="K759" s="11" t="s">
        <v>102</v>
      </c>
      <c r="L759" s="11" t="s">
        <v>357</v>
      </c>
      <c r="M759" s="11" t="s">
        <v>358</v>
      </c>
      <c r="N759" s="11" t="s">
        <v>77</v>
      </c>
      <c r="O759" s="11" t="s">
        <v>77</v>
      </c>
      <c r="P759" s="11" t="s">
        <v>198</v>
      </c>
      <c r="Q759" s="11" t="s">
        <v>198</v>
      </c>
      <c r="R759" s="11" t="n">
        <v>1.7</v>
      </c>
      <c r="S759" s="11" t="str">
        <f aca="false">IF(R759&gt;=2,"&gt; 2","&lt; 2")</f>
        <v>&lt; 2</v>
      </c>
      <c r="T759" s="11" t="s">
        <v>364</v>
      </c>
      <c r="U759" s="32" t="n">
        <v>1</v>
      </c>
      <c r="V759" s="11" t="s">
        <v>106</v>
      </c>
      <c r="W759" s="11" t="n">
        <f aca="false">R759 *U759</f>
        <v>1.7</v>
      </c>
      <c r="X759" s="13" t="n">
        <v>1.5</v>
      </c>
      <c r="Y759" s="13" t="n">
        <v>0.4</v>
      </c>
      <c r="Z759" s="13" t="n">
        <f aca="false">Y759*SQRT(AA759)</f>
        <v>0.8</v>
      </c>
      <c r="AA759" s="11" t="n">
        <v>4</v>
      </c>
      <c r="AB759" s="13" t="n">
        <v>1.3</v>
      </c>
      <c r="AC759" s="13" t="n">
        <v>0.1</v>
      </c>
      <c r="AD759" s="13" t="n">
        <f aca="false">AC759*SQRT(AE759)</f>
        <v>0.2</v>
      </c>
      <c r="AE759" s="11" t="n">
        <v>4</v>
      </c>
      <c r="AF759" s="11" t="n">
        <f aca="false">LN(AB759/X759)</f>
        <v>-0.143100843640673</v>
      </c>
      <c r="AG759" s="11" t="n">
        <f aca="false">((AD759)^2/((AB759)^2 * AE759)) + ((Z759)^2/((X759)^2 * AA759))</f>
        <v>0.0770282708744247</v>
      </c>
      <c r="AH759" s="11" t="n">
        <f aca="false">1/AG759</f>
        <v>12.9822465005121</v>
      </c>
      <c r="AI759" s="11" t="n">
        <f aca="false">AH759/15</f>
        <v>0.865483100034142</v>
      </c>
      <c r="AJ759" s="11" t="n">
        <f aca="false">AI759*AF759</f>
        <v>-0.123851361771631</v>
      </c>
      <c r="AK759" s="11" t="s">
        <v>543</v>
      </c>
      <c r="AL759" s="11" t="s">
        <v>552</v>
      </c>
      <c r="AM759" s="11" t="s">
        <v>408</v>
      </c>
      <c r="AN759" s="11" t="s">
        <v>198</v>
      </c>
      <c r="AO759" s="11" t="s">
        <v>553</v>
      </c>
      <c r="AP759" s="11" t="s">
        <v>361</v>
      </c>
      <c r="AQ759" s="11" t="s">
        <v>210</v>
      </c>
    </row>
    <row r="760" customFormat="false" ht="13.8" hidden="false" customHeight="false" outlineLevel="0" collapsed="false">
      <c r="A760" s="11" t="s">
        <v>355</v>
      </c>
      <c r="B760" s="1" t="n">
        <v>55</v>
      </c>
      <c r="C760" s="11" t="s">
        <v>356</v>
      </c>
      <c r="D760" s="11" t="n">
        <v>2013</v>
      </c>
      <c r="E760" s="11" t="s">
        <v>101</v>
      </c>
      <c r="F760" s="11" t="s">
        <v>46</v>
      </c>
      <c r="G760" s="1" t="n">
        <v>-9</v>
      </c>
      <c r="H760" s="1" t="n">
        <v>316</v>
      </c>
      <c r="I760" s="11" t="n">
        <f aca="false">(G760+10) / (H760/1000)</f>
        <v>3.16455696202532</v>
      </c>
      <c r="J760" s="11" t="n">
        <v>5.6</v>
      </c>
      <c r="K760" s="11" t="s">
        <v>102</v>
      </c>
      <c r="L760" s="11" t="s">
        <v>357</v>
      </c>
      <c r="M760" s="11" t="s">
        <v>358</v>
      </c>
      <c r="N760" s="11" t="s">
        <v>77</v>
      </c>
      <c r="O760" s="11" t="s">
        <v>77</v>
      </c>
      <c r="P760" s="11" t="s">
        <v>198</v>
      </c>
      <c r="Q760" s="11" t="s">
        <v>198</v>
      </c>
      <c r="R760" s="11" t="n">
        <v>3.2</v>
      </c>
      <c r="S760" s="11" t="str">
        <f aca="false">IF(R760&gt;=2,"&gt; 2","&lt; 2")</f>
        <v>&gt; 2</v>
      </c>
      <c r="T760" s="11" t="s">
        <v>365</v>
      </c>
      <c r="U760" s="32" t="n">
        <v>1</v>
      </c>
      <c r="V760" s="11" t="s">
        <v>106</v>
      </c>
      <c r="W760" s="11" t="n">
        <f aca="false">R760 *U760</f>
        <v>3.2</v>
      </c>
      <c r="X760" s="13" t="n">
        <v>22.9</v>
      </c>
      <c r="Y760" s="13" t="n">
        <v>10.2</v>
      </c>
      <c r="Z760" s="13" t="n">
        <f aca="false">Y760*SQRT(AA760)</f>
        <v>20.4</v>
      </c>
      <c r="AA760" s="11" t="n">
        <v>4</v>
      </c>
      <c r="AB760" s="13" t="n">
        <v>21.5</v>
      </c>
      <c r="AC760" s="13" t="n">
        <v>20.2</v>
      </c>
      <c r="AD760" s="13" t="n">
        <f aca="false">AC760*SQRT(AE760)</f>
        <v>40.4</v>
      </c>
      <c r="AE760" s="11" t="n">
        <v>4</v>
      </c>
      <c r="AF760" s="11" t="n">
        <f aca="false">LN(AB760/X760)</f>
        <v>-0.0630839754265768</v>
      </c>
      <c r="AG760" s="11" t="n">
        <f aca="false">((AD760)^2/((AB760)^2 * AE760)) + ((Z760)^2/((X760)^2 * AA760))</f>
        <v>1.08112018380047</v>
      </c>
      <c r="AH760" s="11" t="n">
        <f aca="false">1/AG760</f>
        <v>0.924966543945829</v>
      </c>
      <c r="AI760" s="11" t="n">
        <f aca="false">AH760/15</f>
        <v>0.0616644362630553</v>
      </c>
      <c r="AJ760" s="11" t="n">
        <f aca="false">AI760*AF760</f>
        <v>-0.00389003778191229</v>
      </c>
      <c r="AK760" s="11" t="s">
        <v>543</v>
      </c>
      <c r="AL760" s="11" t="s">
        <v>552</v>
      </c>
      <c r="AM760" s="11" t="s">
        <v>408</v>
      </c>
      <c r="AN760" s="11" t="s">
        <v>198</v>
      </c>
      <c r="AO760" s="11" t="s">
        <v>553</v>
      </c>
      <c r="AP760" s="11" t="s">
        <v>361</v>
      </c>
      <c r="AQ760" s="11" t="s">
        <v>210</v>
      </c>
    </row>
    <row r="761" customFormat="false" ht="13.8" hidden="false" customHeight="false" outlineLevel="0" collapsed="false">
      <c r="A761" s="11" t="s">
        <v>355</v>
      </c>
      <c r="B761" s="1" t="n">
        <v>55</v>
      </c>
      <c r="C761" s="11" t="s">
        <v>356</v>
      </c>
      <c r="D761" s="11" t="n">
        <v>2013</v>
      </c>
      <c r="E761" s="11" t="s">
        <v>101</v>
      </c>
      <c r="F761" s="11" t="s">
        <v>46</v>
      </c>
      <c r="G761" s="1" t="n">
        <v>-9</v>
      </c>
      <c r="H761" s="1" t="n">
        <v>316</v>
      </c>
      <c r="I761" s="11" t="n">
        <f aca="false">(G761+10) / (H761/1000)</f>
        <v>3.16455696202532</v>
      </c>
      <c r="J761" s="11" t="n">
        <v>5.6</v>
      </c>
      <c r="K761" s="11" t="s">
        <v>102</v>
      </c>
      <c r="L761" s="11" t="s">
        <v>357</v>
      </c>
      <c r="M761" s="11" t="s">
        <v>358</v>
      </c>
      <c r="N761" s="11" t="s">
        <v>77</v>
      </c>
      <c r="O761" s="11" t="s">
        <v>77</v>
      </c>
      <c r="P761" s="11" t="s">
        <v>198</v>
      </c>
      <c r="Q761" s="11" t="s">
        <v>198</v>
      </c>
      <c r="R761" s="11" t="n">
        <v>1</v>
      </c>
      <c r="S761" s="11" t="str">
        <f aca="false">IF(R761&gt;=2,"&gt; 2","&lt; 2")</f>
        <v>&lt; 2</v>
      </c>
      <c r="T761" s="11" t="s">
        <v>359</v>
      </c>
      <c r="U761" s="32" t="n">
        <v>1</v>
      </c>
      <c r="V761" s="11" t="s">
        <v>106</v>
      </c>
      <c r="W761" s="11" t="n">
        <f aca="false">R761 *U761</f>
        <v>1</v>
      </c>
      <c r="X761" s="13" t="n">
        <v>999.3</v>
      </c>
      <c r="Y761" s="13" t="n">
        <v>263</v>
      </c>
      <c r="Z761" s="13" t="n">
        <f aca="false">Y761*SQRT(AA761)</f>
        <v>526</v>
      </c>
      <c r="AA761" s="11" t="n">
        <v>4</v>
      </c>
      <c r="AB761" s="13" t="n">
        <v>804.8</v>
      </c>
      <c r="AC761" s="13" t="n">
        <v>116.1</v>
      </c>
      <c r="AD761" s="13" t="n">
        <f aca="false">AC761*SQRT(AE761)</f>
        <v>232.2</v>
      </c>
      <c r="AE761" s="11" t="n">
        <v>4</v>
      </c>
      <c r="AF761" s="11" t="n">
        <f aca="false">LN(AB761/X761)</f>
        <v>-0.216461234522269</v>
      </c>
      <c r="AG761" s="11" t="n">
        <f aca="false">((AD761)^2/((AB761)^2 * AE761)) + ((Z761)^2/((X761)^2 * AA761))</f>
        <v>0.0900767253661682</v>
      </c>
      <c r="AH761" s="11" t="n">
        <f aca="false">1/AG761</f>
        <v>11.1016469119512</v>
      </c>
      <c r="AI761" s="11" t="n">
        <f aca="false">AH761/15</f>
        <v>0.740109794130082</v>
      </c>
      <c r="AJ761" s="11" t="n">
        <f aca="false">AI761*AF761</f>
        <v>-0.16020507971942</v>
      </c>
      <c r="AK761" s="11" t="s">
        <v>543</v>
      </c>
      <c r="AL761" s="11" t="s">
        <v>552</v>
      </c>
      <c r="AM761" s="11" t="s">
        <v>407</v>
      </c>
      <c r="AN761" s="11" t="s">
        <v>198</v>
      </c>
      <c r="AO761" s="11" t="s">
        <v>141</v>
      </c>
      <c r="AP761" s="11" t="s">
        <v>361</v>
      </c>
      <c r="AQ761" s="11" t="s">
        <v>210</v>
      </c>
    </row>
    <row r="762" customFormat="false" ht="13.8" hidden="false" customHeight="false" outlineLevel="0" collapsed="false">
      <c r="A762" s="11" t="s">
        <v>355</v>
      </c>
      <c r="B762" s="1" t="n">
        <v>55</v>
      </c>
      <c r="C762" s="11" t="s">
        <v>356</v>
      </c>
      <c r="D762" s="11" t="n">
        <v>2013</v>
      </c>
      <c r="E762" s="11" t="s">
        <v>101</v>
      </c>
      <c r="F762" s="11" t="s">
        <v>46</v>
      </c>
      <c r="G762" s="1" t="n">
        <v>-9</v>
      </c>
      <c r="H762" s="1" t="n">
        <v>316</v>
      </c>
      <c r="I762" s="11" t="n">
        <f aca="false">(G762+10) / (H762/1000)</f>
        <v>3.16455696202532</v>
      </c>
      <c r="J762" s="11" t="n">
        <v>5.6</v>
      </c>
      <c r="K762" s="11" t="s">
        <v>102</v>
      </c>
      <c r="L762" s="11" t="s">
        <v>357</v>
      </c>
      <c r="M762" s="11" t="s">
        <v>358</v>
      </c>
      <c r="N762" s="11" t="s">
        <v>77</v>
      </c>
      <c r="O762" s="11" t="s">
        <v>77</v>
      </c>
      <c r="P762" s="11" t="s">
        <v>198</v>
      </c>
      <c r="Q762" s="11" t="s">
        <v>198</v>
      </c>
      <c r="R762" s="11" t="n">
        <v>1</v>
      </c>
      <c r="S762" s="11" t="str">
        <f aca="false">IF(R762&gt;=2,"&gt; 2","&lt; 2")</f>
        <v>&lt; 2</v>
      </c>
      <c r="T762" s="11" t="s">
        <v>362</v>
      </c>
      <c r="U762" s="32" t="n">
        <v>1</v>
      </c>
      <c r="V762" s="11" t="s">
        <v>106</v>
      </c>
      <c r="W762" s="11" t="n">
        <f aca="false">R762 *U762</f>
        <v>1</v>
      </c>
      <c r="X762" s="13" t="n">
        <v>917.1</v>
      </c>
      <c r="Y762" s="13" t="n">
        <v>266.9</v>
      </c>
      <c r="Z762" s="13" t="n">
        <f aca="false">Y762*SQRT(AA762)</f>
        <v>533.8</v>
      </c>
      <c r="AA762" s="11" t="n">
        <v>4</v>
      </c>
      <c r="AB762" s="13" t="n">
        <v>962.5</v>
      </c>
      <c r="AC762" s="13" t="n">
        <v>276.8</v>
      </c>
      <c r="AD762" s="13" t="n">
        <f aca="false">AC762*SQRT(AE762)</f>
        <v>553.6</v>
      </c>
      <c r="AE762" s="11" t="n">
        <v>4</v>
      </c>
      <c r="AF762" s="11" t="n">
        <f aca="false">LN(AB762/X762)</f>
        <v>0.0483175485970407</v>
      </c>
      <c r="AG762" s="11" t="n">
        <f aca="false">((AD762)^2/((AB762)^2 * AE762)) + ((Z762)^2/((X762)^2 * AA762))</f>
        <v>0.167400963923518</v>
      </c>
      <c r="AH762" s="11" t="n">
        <f aca="false">1/AG762</f>
        <v>5.97368125345371</v>
      </c>
      <c r="AI762" s="11" t="n">
        <f aca="false">AH762/15</f>
        <v>0.398245416896914</v>
      </c>
      <c r="AJ762" s="11" t="n">
        <f aca="false">AI762*AF762</f>
        <v>0.0192422422844654</v>
      </c>
      <c r="AK762" s="11" t="s">
        <v>543</v>
      </c>
      <c r="AL762" s="11" t="s">
        <v>552</v>
      </c>
      <c r="AM762" s="11" t="s">
        <v>407</v>
      </c>
      <c r="AN762" s="11" t="s">
        <v>198</v>
      </c>
      <c r="AO762" s="11" t="s">
        <v>141</v>
      </c>
      <c r="AP762" s="11" t="s">
        <v>361</v>
      </c>
      <c r="AQ762" s="11" t="s">
        <v>210</v>
      </c>
    </row>
    <row r="763" customFormat="false" ht="13.8" hidden="false" customHeight="false" outlineLevel="0" collapsed="false">
      <c r="A763" s="11" t="s">
        <v>355</v>
      </c>
      <c r="B763" s="1" t="n">
        <v>55</v>
      </c>
      <c r="C763" s="11" t="s">
        <v>356</v>
      </c>
      <c r="D763" s="11" t="n">
        <v>2013</v>
      </c>
      <c r="E763" s="11" t="s">
        <v>101</v>
      </c>
      <c r="F763" s="11" t="s">
        <v>46</v>
      </c>
      <c r="G763" s="1" t="n">
        <v>-9</v>
      </c>
      <c r="H763" s="1" t="n">
        <v>316</v>
      </c>
      <c r="I763" s="11" t="n">
        <f aca="false">(G763+10) / (H763/1000)</f>
        <v>3.16455696202532</v>
      </c>
      <c r="J763" s="11" t="n">
        <v>5.6</v>
      </c>
      <c r="K763" s="11" t="s">
        <v>102</v>
      </c>
      <c r="L763" s="11" t="s">
        <v>357</v>
      </c>
      <c r="M763" s="11" t="s">
        <v>358</v>
      </c>
      <c r="N763" s="11" t="s">
        <v>77</v>
      </c>
      <c r="O763" s="11" t="s">
        <v>77</v>
      </c>
      <c r="P763" s="11" t="s">
        <v>198</v>
      </c>
      <c r="Q763" s="11" t="s">
        <v>198</v>
      </c>
      <c r="R763" s="11" t="n">
        <v>1.7</v>
      </c>
      <c r="S763" s="11" t="str">
        <f aca="false">IF(R763&gt;=2,"&gt; 2","&lt; 2")</f>
        <v>&lt; 2</v>
      </c>
      <c r="T763" s="11" t="s">
        <v>363</v>
      </c>
      <c r="U763" s="32" t="n">
        <v>1</v>
      </c>
      <c r="V763" s="11" t="s">
        <v>106</v>
      </c>
      <c r="W763" s="11" t="n">
        <f aca="false">R763 *U763</f>
        <v>1.7</v>
      </c>
      <c r="X763" s="13" t="n">
        <v>234.6</v>
      </c>
      <c r="Y763" s="13" t="n">
        <v>61.4</v>
      </c>
      <c r="Z763" s="13" t="n">
        <f aca="false">Y763*SQRT(AA763)</f>
        <v>122.8</v>
      </c>
      <c r="AA763" s="11" t="n">
        <v>4</v>
      </c>
      <c r="AB763" s="13" t="n">
        <v>251.1</v>
      </c>
      <c r="AC763" s="13" t="n">
        <v>118.3</v>
      </c>
      <c r="AD763" s="13" t="n">
        <f aca="false">AC763*SQRT(AE763)</f>
        <v>236.6</v>
      </c>
      <c r="AE763" s="11" t="n">
        <v>4</v>
      </c>
      <c r="AF763" s="11" t="n">
        <f aca="false">LN(AB763/X763)</f>
        <v>0.0679693299441642</v>
      </c>
      <c r="AG763" s="11" t="n">
        <f aca="false">((AD763)^2/((AB763)^2 * AE763)) + ((Z763)^2/((X763)^2 * AA763))</f>
        <v>0.290459136010728</v>
      </c>
      <c r="AH763" s="11" t="n">
        <f aca="false">1/AG763</f>
        <v>3.4428250862905</v>
      </c>
      <c r="AI763" s="11" t="n">
        <f aca="false">AH763/15</f>
        <v>0.229521672419367</v>
      </c>
      <c r="AJ763" s="11" t="n">
        <f aca="false">AI763*AF763</f>
        <v>0.0156004342820083</v>
      </c>
      <c r="AK763" s="11" t="s">
        <v>543</v>
      </c>
      <c r="AL763" s="11" t="s">
        <v>552</v>
      </c>
      <c r="AM763" s="11" t="s">
        <v>407</v>
      </c>
      <c r="AN763" s="11" t="s">
        <v>198</v>
      </c>
      <c r="AO763" s="11" t="s">
        <v>141</v>
      </c>
      <c r="AP763" s="11" t="s">
        <v>361</v>
      </c>
      <c r="AQ763" s="11" t="s">
        <v>210</v>
      </c>
    </row>
    <row r="764" customFormat="false" ht="13.8" hidden="false" customHeight="false" outlineLevel="0" collapsed="false">
      <c r="A764" s="11" t="s">
        <v>355</v>
      </c>
      <c r="B764" s="1" t="n">
        <v>55</v>
      </c>
      <c r="C764" s="11" t="s">
        <v>356</v>
      </c>
      <c r="D764" s="11" t="n">
        <v>2013</v>
      </c>
      <c r="E764" s="11" t="s">
        <v>101</v>
      </c>
      <c r="F764" s="11" t="s">
        <v>46</v>
      </c>
      <c r="G764" s="1" t="n">
        <v>-9</v>
      </c>
      <c r="H764" s="1" t="n">
        <v>316</v>
      </c>
      <c r="I764" s="11" t="n">
        <f aca="false">(G764+10) / (H764/1000)</f>
        <v>3.16455696202532</v>
      </c>
      <c r="J764" s="11" t="n">
        <v>5.6</v>
      </c>
      <c r="K764" s="11" t="s">
        <v>102</v>
      </c>
      <c r="L764" s="11" t="s">
        <v>357</v>
      </c>
      <c r="M764" s="11" t="s">
        <v>358</v>
      </c>
      <c r="N764" s="11" t="s">
        <v>77</v>
      </c>
      <c r="O764" s="11" t="s">
        <v>77</v>
      </c>
      <c r="P764" s="11" t="s">
        <v>198</v>
      </c>
      <c r="Q764" s="11" t="s">
        <v>198</v>
      </c>
      <c r="R764" s="11" t="n">
        <v>1.7</v>
      </c>
      <c r="S764" s="11" t="str">
        <f aca="false">IF(R764&gt;=2,"&gt; 2","&lt; 2")</f>
        <v>&lt; 2</v>
      </c>
      <c r="T764" s="11" t="s">
        <v>364</v>
      </c>
      <c r="U764" s="32" t="n">
        <v>1</v>
      </c>
      <c r="V764" s="11" t="s">
        <v>106</v>
      </c>
      <c r="W764" s="11" t="n">
        <f aca="false">R764 *U764</f>
        <v>1.7</v>
      </c>
      <c r="X764" s="13" t="n">
        <v>589.6</v>
      </c>
      <c r="Y764" s="13" t="n">
        <v>126.7</v>
      </c>
      <c r="Z764" s="13" t="n">
        <f aca="false">Y764*SQRT(AA764)</f>
        <v>253.4</v>
      </c>
      <c r="AA764" s="11" t="n">
        <v>4</v>
      </c>
      <c r="AB764" s="13" t="n">
        <v>478.5</v>
      </c>
      <c r="AC764" s="13" t="n">
        <v>57.6</v>
      </c>
      <c r="AD764" s="13" t="n">
        <f aca="false">AC764*SQRT(AE764)</f>
        <v>115.2</v>
      </c>
      <c r="AE764" s="11" t="n">
        <v>4</v>
      </c>
      <c r="AF764" s="11" t="n">
        <f aca="false">LN(AB764/X764)</f>
        <v>-0.208788129982118</v>
      </c>
      <c r="AG764" s="11" t="n">
        <f aca="false">((AD764)^2/((AB764)^2 * AE764)) + ((Z764)^2/((X764)^2 * AA764))</f>
        <v>0.0606687597100623</v>
      </c>
      <c r="AH764" s="11" t="n">
        <f aca="false">1/AG764</f>
        <v>16.4829478100266</v>
      </c>
      <c r="AI764" s="11" t="n">
        <f aca="false">AH764/15</f>
        <v>1.09886318733511</v>
      </c>
      <c r="AJ764" s="11" t="n">
        <f aca="false">AI764*AF764</f>
        <v>-0.229429589989887</v>
      </c>
      <c r="AK764" s="11" t="s">
        <v>543</v>
      </c>
      <c r="AL764" s="11" t="s">
        <v>552</v>
      </c>
      <c r="AM764" s="11" t="s">
        <v>407</v>
      </c>
      <c r="AN764" s="11" t="s">
        <v>198</v>
      </c>
      <c r="AO764" s="11" t="s">
        <v>141</v>
      </c>
      <c r="AP764" s="11" t="s">
        <v>361</v>
      </c>
      <c r="AQ764" s="11" t="s">
        <v>210</v>
      </c>
    </row>
    <row r="765" customFormat="false" ht="13.8" hidden="false" customHeight="false" outlineLevel="0" collapsed="false">
      <c r="A765" s="11" t="s">
        <v>355</v>
      </c>
      <c r="B765" s="1" t="n">
        <v>55</v>
      </c>
      <c r="C765" s="11" t="s">
        <v>356</v>
      </c>
      <c r="D765" s="11" t="n">
        <v>2013</v>
      </c>
      <c r="E765" s="11" t="s">
        <v>101</v>
      </c>
      <c r="F765" s="11" t="s">
        <v>46</v>
      </c>
      <c r="G765" s="1" t="n">
        <v>-9</v>
      </c>
      <c r="H765" s="1" t="n">
        <v>316</v>
      </c>
      <c r="I765" s="11" t="n">
        <f aca="false">(G765+10) / (H765/1000)</f>
        <v>3.16455696202532</v>
      </c>
      <c r="J765" s="11" t="n">
        <v>5.6</v>
      </c>
      <c r="K765" s="11" t="s">
        <v>102</v>
      </c>
      <c r="L765" s="11" t="s">
        <v>357</v>
      </c>
      <c r="M765" s="11" t="s">
        <v>358</v>
      </c>
      <c r="N765" s="11" t="s">
        <v>77</v>
      </c>
      <c r="O765" s="11" t="s">
        <v>77</v>
      </c>
      <c r="P765" s="11" t="s">
        <v>198</v>
      </c>
      <c r="Q765" s="11" t="s">
        <v>198</v>
      </c>
      <c r="R765" s="11" t="n">
        <v>3.2</v>
      </c>
      <c r="S765" s="11" t="str">
        <f aca="false">IF(R765&gt;=2,"&gt; 2","&lt; 2")</f>
        <v>&gt; 2</v>
      </c>
      <c r="T765" s="11" t="s">
        <v>365</v>
      </c>
      <c r="U765" s="32" t="n">
        <v>1</v>
      </c>
      <c r="V765" s="11" t="s">
        <v>106</v>
      </c>
      <c r="W765" s="11" t="n">
        <f aca="false">R765 *U765</f>
        <v>3.2</v>
      </c>
      <c r="X765" s="13" t="n">
        <v>163.8</v>
      </c>
      <c r="Y765" s="13" t="n">
        <v>21</v>
      </c>
      <c r="Z765" s="13" t="n">
        <f aca="false">Y765*SQRT(AA765)</f>
        <v>42</v>
      </c>
      <c r="AA765" s="11" t="n">
        <v>4</v>
      </c>
      <c r="AB765" s="13" t="n">
        <v>56.8</v>
      </c>
      <c r="AC765" s="13" t="n">
        <v>14.8</v>
      </c>
      <c r="AD765" s="13" t="n">
        <f aca="false">AC765*SQRT(AE765)</f>
        <v>29.6</v>
      </c>
      <c r="AE765" s="11" t="n">
        <v>4</v>
      </c>
      <c r="AF765" s="11" t="n">
        <f aca="false">LN(AB765/X765)</f>
        <v>-1.05910984569186</v>
      </c>
      <c r="AG765" s="11" t="n">
        <f aca="false">((AD765)^2/((AB765)^2 * AE765)) + ((Z765)^2/((X765)^2 * AA765))</f>
        <v>0.084329830041914</v>
      </c>
      <c r="AH765" s="11" t="n">
        <f aca="false">1/AG765</f>
        <v>11.8582001114312</v>
      </c>
      <c r="AI765" s="11" t="n">
        <f aca="false">AH765/15</f>
        <v>0.790546674095414</v>
      </c>
      <c r="AJ765" s="11" t="n">
        <f aca="false">AI765*AF765</f>
        <v>-0.837275766013407</v>
      </c>
      <c r="AK765" s="11" t="s">
        <v>543</v>
      </c>
      <c r="AL765" s="11" t="s">
        <v>552</v>
      </c>
      <c r="AM765" s="11" t="s">
        <v>407</v>
      </c>
      <c r="AN765" s="11" t="s">
        <v>198</v>
      </c>
      <c r="AO765" s="11" t="s">
        <v>141</v>
      </c>
      <c r="AP765" s="11" t="s">
        <v>361</v>
      </c>
      <c r="AQ765" s="11" t="s">
        <v>210</v>
      </c>
    </row>
    <row r="766" customFormat="false" ht="13.8" hidden="false" customHeight="false" outlineLevel="0" collapsed="false">
      <c r="A766" s="11" t="s">
        <v>355</v>
      </c>
      <c r="B766" s="1" t="n">
        <v>55</v>
      </c>
      <c r="C766" s="11" t="s">
        <v>356</v>
      </c>
      <c r="D766" s="11" t="n">
        <v>2013</v>
      </c>
      <c r="E766" s="11" t="s">
        <v>101</v>
      </c>
      <c r="F766" s="11" t="s">
        <v>46</v>
      </c>
      <c r="G766" s="1" t="n">
        <v>-9</v>
      </c>
      <c r="H766" s="1" t="n">
        <v>316</v>
      </c>
      <c r="I766" s="11" t="n">
        <f aca="false">(G766+10) / (H766/1000)</f>
        <v>3.16455696202532</v>
      </c>
      <c r="J766" s="11" t="n">
        <v>5.6</v>
      </c>
      <c r="K766" s="11" t="s">
        <v>102</v>
      </c>
      <c r="L766" s="11" t="s">
        <v>357</v>
      </c>
      <c r="M766" s="11" t="s">
        <v>358</v>
      </c>
      <c r="N766" s="11" t="s">
        <v>77</v>
      </c>
      <c r="O766" s="11" t="s">
        <v>77</v>
      </c>
      <c r="P766" s="11" t="s">
        <v>198</v>
      </c>
      <c r="Q766" s="11" t="s">
        <v>198</v>
      </c>
      <c r="R766" s="11" t="n">
        <v>1</v>
      </c>
      <c r="S766" s="11" t="str">
        <f aca="false">IF(R766&gt;=2,"&gt; 2","&lt; 2")</f>
        <v>&lt; 2</v>
      </c>
      <c r="T766" s="11" t="s">
        <v>359</v>
      </c>
      <c r="U766" s="32" t="n">
        <v>1</v>
      </c>
      <c r="V766" s="11" t="s">
        <v>106</v>
      </c>
      <c r="W766" s="11" t="n">
        <f aca="false">R766 *U766</f>
        <v>1</v>
      </c>
      <c r="X766" s="13" t="n">
        <v>3298.1</v>
      </c>
      <c r="Y766" s="13" t="n">
        <v>1024.6</v>
      </c>
      <c r="Z766" s="13" t="n">
        <f aca="false">Y766*SQRT(AA766)</f>
        <v>2049.2</v>
      </c>
      <c r="AA766" s="11" t="n">
        <v>4</v>
      </c>
      <c r="AB766" s="13" t="n">
        <v>4140.9</v>
      </c>
      <c r="AC766" s="13" t="n">
        <v>419.5</v>
      </c>
      <c r="AD766" s="13" t="n">
        <f aca="false">AC766*SQRT(AE766)</f>
        <v>839</v>
      </c>
      <c r="AE766" s="11" t="n">
        <v>4</v>
      </c>
      <c r="AF766" s="11" t="n">
        <f aca="false">LN(AB766/X766)</f>
        <v>0.227566610430869</v>
      </c>
      <c r="AG766" s="11" t="n">
        <f aca="false">((AD766)^2/((AB766)^2 * AE766)) + ((Z766)^2/((X766)^2 * AA766))</f>
        <v>0.106774946852842</v>
      </c>
      <c r="AH766" s="11" t="n">
        <f aca="false">1/AG766</f>
        <v>9.36549283773662</v>
      </c>
      <c r="AI766" s="11" t="n">
        <f aca="false">AH766/15</f>
        <v>0.624366189182441</v>
      </c>
      <c r="AJ766" s="11" t="n">
        <f aca="false">AI766*AF766</f>
        <v>0.142084897339887</v>
      </c>
      <c r="AK766" s="11" t="s">
        <v>543</v>
      </c>
      <c r="AL766" s="11" t="s">
        <v>552</v>
      </c>
      <c r="AM766" s="11" t="s">
        <v>407</v>
      </c>
      <c r="AN766" s="11" t="s">
        <v>198</v>
      </c>
      <c r="AO766" s="17" t="s">
        <v>193</v>
      </c>
      <c r="AP766" s="11" t="s">
        <v>361</v>
      </c>
      <c r="AQ766" s="11" t="s">
        <v>210</v>
      </c>
    </row>
    <row r="767" customFormat="false" ht="13.8" hidden="false" customHeight="false" outlineLevel="0" collapsed="false">
      <c r="A767" s="11" t="s">
        <v>355</v>
      </c>
      <c r="B767" s="1" t="n">
        <v>55</v>
      </c>
      <c r="C767" s="11" t="s">
        <v>356</v>
      </c>
      <c r="D767" s="11" t="n">
        <v>2013</v>
      </c>
      <c r="E767" s="11" t="s">
        <v>101</v>
      </c>
      <c r="F767" s="11" t="s">
        <v>46</v>
      </c>
      <c r="G767" s="1" t="n">
        <v>-9</v>
      </c>
      <c r="H767" s="1" t="n">
        <v>316</v>
      </c>
      <c r="I767" s="11" t="n">
        <f aca="false">(G767+10) / (H767/1000)</f>
        <v>3.16455696202532</v>
      </c>
      <c r="J767" s="11" t="n">
        <v>5.6</v>
      </c>
      <c r="K767" s="11" t="s">
        <v>102</v>
      </c>
      <c r="L767" s="11" t="s">
        <v>357</v>
      </c>
      <c r="M767" s="11" t="s">
        <v>358</v>
      </c>
      <c r="N767" s="11" t="s">
        <v>77</v>
      </c>
      <c r="O767" s="11" t="s">
        <v>77</v>
      </c>
      <c r="P767" s="11" t="s">
        <v>198</v>
      </c>
      <c r="Q767" s="11" t="s">
        <v>198</v>
      </c>
      <c r="R767" s="11" t="n">
        <v>1</v>
      </c>
      <c r="S767" s="11" t="str">
        <f aca="false">IF(R767&gt;=2,"&gt; 2","&lt; 2")</f>
        <v>&lt; 2</v>
      </c>
      <c r="T767" s="11" t="s">
        <v>362</v>
      </c>
      <c r="U767" s="32" t="n">
        <v>1</v>
      </c>
      <c r="V767" s="11" t="s">
        <v>106</v>
      </c>
      <c r="W767" s="11" t="n">
        <f aca="false">R767 *U767</f>
        <v>1</v>
      </c>
      <c r="X767" s="13" t="n">
        <v>1338</v>
      </c>
      <c r="Y767" s="13" t="n">
        <v>490.5</v>
      </c>
      <c r="Z767" s="13" t="n">
        <f aca="false">Y767*SQRT(AA767)</f>
        <v>981</v>
      </c>
      <c r="AA767" s="11" t="n">
        <v>4</v>
      </c>
      <c r="AB767" s="13" t="n">
        <v>3399.8</v>
      </c>
      <c r="AC767" s="13" t="n">
        <v>836.47</v>
      </c>
      <c r="AD767" s="13" t="n">
        <f aca="false">AC767*SQRT(AE767)</f>
        <v>1672.94</v>
      </c>
      <c r="AE767" s="11" t="n">
        <v>4</v>
      </c>
      <c r="AF767" s="11" t="n">
        <f aca="false">LN(AB767/X767)</f>
        <v>0.932540644656496</v>
      </c>
      <c r="AG767" s="11" t="n">
        <f aca="false">((AD767)^2/((AB767)^2 * AE767)) + ((Z767)^2/((X767)^2 * AA767))</f>
        <v>0.194922893044021</v>
      </c>
      <c r="AH767" s="11" t="n">
        <f aca="false">1/AG767</f>
        <v>5.13023372669808</v>
      </c>
      <c r="AI767" s="11" t="n">
        <f aca="false">AH767/15</f>
        <v>0.342015581779872</v>
      </c>
      <c r="AJ767" s="11" t="n">
        <f aca="false">AI767*AF767</f>
        <v>0.318943431115568</v>
      </c>
      <c r="AK767" s="11" t="s">
        <v>543</v>
      </c>
      <c r="AL767" s="11" t="s">
        <v>552</v>
      </c>
      <c r="AM767" s="11" t="s">
        <v>407</v>
      </c>
      <c r="AN767" s="11" t="s">
        <v>198</v>
      </c>
      <c r="AO767" s="17" t="s">
        <v>193</v>
      </c>
      <c r="AP767" s="11" t="s">
        <v>361</v>
      </c>
      <c r="AQ767" s="11" t="s">
        <v>210</v>
      </c>
    </row>
    <row r="768" customFormat="false" ht="13.8" hidden="false" customHeight="false" outlineLevel="0" collapsed="false">
      <c r="A768" s="11" t="s">
        <v>355</v>
      </c>
      <c r="B768" s="1" t="n">
        <v>55</v>
      </c>
      <c r="C768" s="11" t="s">
        <v>356</v>
      </c>
      <c r="D768" s="11" t="n">
        <v>2013</v>
      </c>
      <c r="E768" s="11" t="s">
        <v>101</v>
      </c>
      <c r="F768" s="11" t="s">
        <v>46</v>
      </c>
      <c r="G768" s="1" t="n">
        <v>-9</v>
      </c>
      <c r="H768" s="1" t="n">
        <v>316</v>
      </c>
      <c r="I768" s="11" t="n">
        <f aca="false">(G768+10) / (H768/1000)</f>
        <v>3.16455696202532</v>
      </c>
      <c r="J768" s="11" t="n">
        <v>5.6</v>
      </c>
      <c r="K768" s="11" t="s">
        <v>102</v>
      </c>
      <c r="L768" s="11" t="s">
        <v>357</v>
      </c>
      <c r="M768" s="11" t="s">
        <v>358</v>
      </c>
      <c r="N768" s="11" t="s">
        <v>77</v>
      </c>
      <c r="O768" s="11" t="s">
        <v>77</v>
      </c>
      <c r="P768" s="11" t="s">
        <v>198</v>
      </c>
      <c r="Q768" s="11" t="s">
        <v>198</v>
      </c>
      <c r="R768" s="11" t="n">
        <v>1.7</v>
      </c>
      <c r="S768" s="11" t="str">
        <f aca="false">IF(R768&gt;=2,"&gt; 2","&lt; 2")</f>
        <v>&lt; 2</v>
      </c>
      <c r="T768" s="11" t="s">
        <v>363</v>
      </c>
      <c r="U768" s="32" t="n">
        <v>1</v>
      </c>
      <c r="V768" s="11" t="s">
        <v>106</v>
      </c>
      <c r="W768" s="11" t="n">
        <f aca="false">R768 *U768</f>
        <v>1.7</v>
      </c>
      <c r="X768" s="13" t="n">
        <v>285.3</v>
      </c>
      <c r="Y768" s="13" t="n">
        <v>73.2</v>
      </c>
      <c r="Z768" s="13" t="n">
        <f aca="false">Y768*SQRT(AA768)</f>
        <v>146.4</v>
      </c>
      <c r="AA768" s="11" t="n">
        <v>4</v>
      </c>
      <c r="AB768" s="13" t="n">
        <v>384.1</v>
      </c>
      <c r="AC768" s="13" t="n">
        <v>104.9</v>
      </c>
      <c r="AD768" s="13" t="n">
        <f aca="false">AC768*SQRT(AE768)</f>
        <v>209.8</v>
      </c>
      <c r="AE768" s="11" t="n">
        <v>4</v>
      </c>
      <c r="AF768" s="11" t="n">
        <f aca="false">LN(AB768/X768)</f>
        <v>0.297361677132405</v>
      </c>
      <c r="AG768" s="11" t="n">
        <f aca="false">((AD768)^2/((AB768)^2 * AE768)) + ((Z768)^2/((X768)^2 * AA768))</f>
        <v>0.140416072766314</v>
      </c>
      <c r="AH768" s="11" t="n">
        <f aca="false">1/AG768</f>
        <v>7.12169184267274</v>
      </c>
      <c r="AI768" s="11" t="n">
        <f aca="false">AH768/15</f>
        <v>0.474779456178183</v>
      </c>
      <c r="AJ768" s="11" t="n">
        <f aca="false">AI768*AF768</f>
        <v>0.141181215357156</v>
      </c>
      <c r="AK768" s="11" t="s">
        <v>543</v>
      </c>
      <c r="AL768" s="11" t="s">
        <v>552</v>
      </c>
      <c r="AM768" s="11" t="s">
        <v>407</v>
      </c>
      <c r="AN768" s="11" t="s">
        <v>198</v>
      </c>
      <c r="AO768" s="17" t="s">
        <v>193</v>
      </c>
      <c r="AP768" s="11" t="s">
        <v>361</v>
      </c>
      <c r="AQ768" s="11" t="s">
        <v>210</v>
      </c>
    </row>
    <row r="769" customFormat="false" ht="13.8" hidden="false" customHeight="false" outlineLevel="0" collapsed="false">
      <c r="A769" s="11" t="s">
        <v>355</v>
      </c>
      <c r="B769" s="1" t="n">
        <v>55</v>
      </c>
      <c r="C769" s="11" t="s">
        <v>356</v>
      </c>
      <c r="D769" s="11" t="n">
        <v>2013</v>
      </c>
      <c r="E769" s="11" t="s">
        <v>101</v>
      </c>
      <c r="F769" s="11" t="s">
        <v>46</v>
      </c>
      <c r="G769" s="1" t="n">
        <v>-9</v>
      </c>
      <c r="H769" s="1" t="n">
        <v>316</v>
      </c>
      <c r="I769" s="11" t="n">
        <f aca="false">(G769+10) / (H769/1000)</f>
        <v>3.16455696202532</v>
      </c>
      <c r="J769" s="11" t="n">
        <v>5.6</v>
      </c>
      <c r="K769" s="11" t="s">
        <v>102</v>
      </c>
      <c r="L769" s="11" t="s">
        <v>357</v>
      </c>
      <c r="M769" s="11" t="s">
        <v>358</v>
      </c>
      <c r="N769" s="11" t="s">
        <v>77</v>
      </c>
      <c r="O769" s="11" t="s">
        <v>77</v>
      </c>
      <c r="P769" s="11" t="s">
        <v>198</v>
      </c>
      <c r="Q769" s="11" t="s">
        <v>198</v>
      </c>
      <c r="R769" s="11" t="n">
        <v>1.7</v>
      </c>
      <c r="S769" s="11" t="str">
        <f aca="false">IF(R769&gt;=2,"&gt; 2","&lt; 2")</f>
        <v>&lt; 2</v>
      </c>
      <c r="T769" s="11" t="s">
        <v>364</v>
      </c>
      <c r="U769" s="32" t="n">
        <v>1</v>
      </c>
      <c r="V769" s="11" t="s">
        <v>106</v>
      </c>
      <c r="W769" s="11" t="n">
        <f aca="false">R769 *U769</f>
        <v>1.7</v>
      </c>
      <c r="X769" s="13" t="n">
        <v>958.5</v>
      </c>
      <c r="Y769" s="13" t="n">
        <v>323.8</v>
      </c>
      <c r="Z769" s="13" t="n">
        <f aca="false">Y769*SQRT(AA769)</f>
        <v>647.6</v>
      </c>
      <c r="AA769" s="11" t="n">
        <v>4</v>
      </c>
      <c r="AB769" s="13" t="n">
        <v>1657.8</v>
      </c>
      <c r="AC769" s="13" t="n">
        <v>830</v>
      </c>
      <c r="AD769" s="13" t="n">
        <f aca="false">AC769*SQRT(AE769)</f>
        <v>1660</v>
      </c>
      <c r="AE769" s="11" t="n">
        <v>4</v>
      </c>
      <c r="AF769" s="11" t="n">
        <f aca="false">LN(AB769/X769)</f>
        <v>0.547877138671727</v>
      </c>
      <c r="AG769" s="11" t="n">
        <f aca="false">((AD769)^2/((AB769)^2 * AE769)) + ((Z769)^2/((X769)^2 * AA769))</f>
        <v>0.364785991352026</v>
      </c>
      <c r="AH769" s="11" t="n">
        <f aca="false">1/AG769</f>
        <v>2.74133333984029</v>
      </c>
      <c r="AI769" s="11" t="n">
        <f aca="false">AH769/15</f>
        <v>0.182755555989353</v>
      </c>
      <c r="AJ769" s="11" t="n">
        <f aca="false">AI769*AF769</f>
        <v>0.100127591091807</v>
      </c>
      <c r="AK769" s="11" t="s">
        <v>543</v>
      </c>
      <c r="AL769" s="11" t="s">
        <v>552</v>
      </c>
      <c r="AM769" s="11" t="s">
        <v>407</v>
      </c>
      <c r="AN769" s="11" t="s">
        <v>198</v>
      </c>
      <c r="AO769" s="17" t="s">
        <v>193</v>
      </c>
      <c r="AP769" s="11" t="s">
        <v>361</v>
      </c>
      <c r="AQ769" s="11" t="s">
        <v>210</v>
      </c>
    </row>
    <row r="770" customFormat="false" ht="13.8" hidden="false" customHeight="false" outlineLevel="0" collapsed="false">
      <c r="A770" s="11" t="s">
        <v>355</v>
      </c>
      <c r="B770" s="1" t="n">
        <v>55</v>
      </c>
      <c r="C770" s="11" t="s">
        <v>356</v>
      </c>
      <c r="D770" s="11" t="n">
        <v>2013</v>
      </c>
      <c r="E770" s="11" t="s">
        <v>101</v>
      </c>
      <c r="F770" s="11" t="s">
        <v>46</v>
      </c>
      <c r="G770" s="1" t="n">
        <v>-9</v>
      </c>
      <c r="H770" s="1" t="n">
        <v>316</v>
      </c>
      <c r="I770" s="11" t="n">
        <f aca="false">(G770+10) / (H770/1000)</f>
        <v>3.16455696202532</v>
      </c>
      <c r="J770" s="11" t="n">
        <v>5.6</v>
      </c>
      <c r="K770" s="11" t="s">
        <v>102</v>
      </c>
      <c r="L770" s="11" t="s">
        <v>357</v>
      </c>
      <c r="M770" s="11" t="s">
        <v>358</v>
      </c>
      <c r="N770" s="11" t="s">
        <v>77</v>
      </c>
      <c r="O770" s="11" t="s">
        <v>77</v>
      </c>
      <c r="P770" s="11" t="s">
        <v>198</v>
      </c>
      <c r="Q770" s="11" t="s">
        <v>198</v>
      </c>
      <c r="R770" s="11" t="n">
        <v>3.2</v>
      </c>
      <c r="S770" s="11" t="str">
        <f aca="false">IF(R770&gt;=2,"&gt; 2","&lt; 2")</f>
        <v>&gt; 2</v>
      </c>
      <c r="T770" s="11" t="s">
        <v>365</v>
      </c>
      <c r="U770" s="32" t="n">
        <v>1</v>
      </c>
      <c r="V770" s="11" t="s">
        <v>106</v>
      </c>
      <c r="W770" s="11" t="n">
        <f aca="false">R770 *U770</f>
        <v>3.2</v>
      </c>
      <c r="X770" s="13" t="n">
        <v>447.2</v>
      </c>
      <c r="Y770" s="13" t="n">
        <v>237.1</v>
      </c>
      <c r="Z770" s="13" t="n">
        <f aca="false">Y770*SQRT(AA770)</f>
        <v>474.2</v>
      </c>
      <c r="AA770" s="11" t="n">
        <v>4</v>
      </c>
      <c r="AB770" s="13" t="n">
        <v>222.4</v>
      </c>
      <c r="AC770" s="13" t="n">
        <v>126.2</v>
      </c>
      <c r="AD770" s="13" t="n">
        <f aca="false">AC770*SQRT(AE770)</f>
        <v>252.4</v>
      </c>
      <c r="AE770" s="11" t="n">
        <v>4</v>
      </c>
      <c r="AF770" s="11" t="n">
        <f aca="false">LN(AB770/X770)</f>
        <v>-0.698528359464462</v>
      </c>
      <c r="AG770" s="11" t="n">
        <f aca="false">((AD770)^2/((AB770)^2 * AE770)) + ((Z770)^2/((X770)^2 * AA770))</f>
        <v>0.603094152731908</v>
      </c>
      <c r="AH770" s="11" t="n">
        <f aca="false">1/AG770</f>
        <v>1.65811589362984</v>
      </c>
      <c r="AI770" s="11" t="n">
        <f aca="false">AH770/15</f>
        <v>0.110541059575323</v>
      </c>
      <c r="AJ770" s="11" t="n">
        <f aca="false">AI770*AF770</f>
        <v>-0.0772160649986137</v>
      </c>
      <c r="AK770" s="11" t="s">
        <v>543</v>
      </c>
      <c r="AL770" s="11" t="s">
        <v>552</v>
      </c>
      <c r="AM770" s="11" t="s">
        <v>407</v>
      </c>
      <c r="AN770" s="11" t="s">
        <v>198</v>
      </c>
      <c r="AO770" s="17" t="s">
        <v>193</v>
      </c>
      <c r="AP770" s="11" t="s">
        <v>361</v>
      </c>
      <c r="AQ770" s="11" t="s">
        <v>210</v>
      </c>
    </row>
    <row r="771" customFormat="false" ht="13.8" hidden="false" customHeight="false" outlineLevel="0" collapsed="false">
      <c r="A771" s="11" t="s">
        <v>355</v>
      </c>
      <c r="B771" s="1" t="n">
        <v>55</v>
      </c>
      <c r="C771" s="11" t="s">
        <v>356</v>
      </c>
      <c r="D771" s="11" t="n">
        <v>2013</v>
      </c>
      <c r="E771" s="11" t="s">
        <v>101</v>
      </c>
      <c r="F771" s="11" t="s">
        <v>46</v>
      </c>
      <c r="G771" s="1" t="n">
        <v>-9</v>
      </c>
      <c r="H771" s="1" t="n">
        <v>316</v>
      </c>
      <c r="I771" s="11" t="n">
        <f aca="false">(G771+10) / (H771/1000)</f>
        <v>3.16455696202532</v>
      </c>
      <c r="J771" s="11" t="n">
        <v>5.6</v>
      </c>
      <c r="K771" s="11" t="s">
        <v>102</v>
      </c>
      <c r="L771" s="11" t="s">
        <v>357</v>
      </c>
      <c r="M771" s="11" t="s">
        <v>358</v>
      </c>
      <c r="N771" s="11" t="s">
        <v>77</v>
      </c>
      <c r="O771" s="11" t="s">
        <v>77</v>
      </c>
      <c r="P771" s="11" t="s">
        <v>198</v>
      </c>
      <c r="Q771" s="11" t="s">
        <v>198</v>
      </c>
      <c r="R771" s="11" t="n">
        <v>1</v>
      </c>
      <c r="S771" s="11" t="str">
        <f aca="false">IF(R771&gt;=2,"&gt; 2","&lt; 2")</f>
        <v>&lt; 2</v>
      </c>
      <c r="T771" s="11" t="s">
        <v>359</v>
      </c>
      <c r="U771" s="32" t="n">
        <v>1</v>
      </c>
      <c r="V771" s="11" t="s">
        <v>106</v>
      </c>
      <c r="W771" s="11" t="n">
        <f aca="false">R771 *U771</f>
        <v>1</v>
      </c>
      <c r="X771" s="13" t="n">
        <v>1278</v>
      </c>
      <c r="Y771" s="13" t="n">
        <v>753.4</v>
      </c>
      <c r="Z771" s="13" t="n">
        <f aca="false">Y771*SQRT(AA771)</f>
        <v>1506.8</v>
      </c>
      <c r="AA771" s="11" t="n">
        <v>4</v>
      </c>
      <c r="AB771" s="13" t="n">
        <v>1914.9</v>
      </c>
      <c r="AC771" s="13" t="n">
        <v>477.6</v>
      </c>
      <c r="AD771" s="13" t="n">
        <f aca="false">AC771*SQRT(AE771)</f>
        <v>955.2</v>
      </c>
      <c r="AE771" s="11" t="n">
        <v>4</v>
      </c>
      <c r="AF771" s="11" t="n">
        <f aca="false">LN(AB771/X771)</f>
        <v>0.404369045992641</v>
      </c>
      <c r="AG771" s="11" t="n">
        <f aca="false">((AD771)^2/((AB771)^2 * AE771)) + ((Z771)^2/((X771)^2 * AA771))</f>
        <v>0.409734374523153</v>
      </c>
      <c r="AH771" s="11" t="n">
        <f aca="false">1/AG771</f>
        <v>2.44060557809873</v>
      </c>
      <c r="AI771" s="11" t="n">
        <f aca="false">AH771/15</f>
        <v>0.162707038539915</v>
      </c>
      <c r="AJ771" s="11" t="n">
        <f aca="false">AI771*AF771</f>
        <v>0.0657936899506733</v>
      </c>
      <c r="AK771" s="11" t="s">
        <v>543</v>
      </c>
      <c r="AL771" s="11" t="s">
        <v>552</v>
      </c>
      <c r="AM771" s="11" t="s">
        <v>407</v>
      </c>
      <c r="AN771" s="11" t="s">
        <v>198</v>
      </c>
      <c r="AO771" s="11" t="s">
        <v>553</v>
      </c>
      <c r="AP771" s="11" t="s">
        <v>361</v>
      </c>
      <c r="AQ771" s="11" t="s">
        <v>210</v>
      </c>
    </row>
    <row r="772" customFormat="false" ht="13.8" hidden="false" customHeight="false" outlineLevel="0" collapsed="false">
      <c r="A772" s="11" t="s">
        <v>355</v>
      </c>
      <c r="B772" s="1" t="n">
        <v>55</v>
      </c>
      <c r="C772" s="11" t="s">
        <v>356</v>
      </c>
      <c r="D772" s="11" t="n">
        <v>2013</v>
      </c>
      <c r="E772" s="11" t="s">
        <v>101</v>
      </c>
      <c r="F772" s="11" t="s">
        <v>46</v>
      </c>
      <c r="G772" s="1" t="n">
        <v>-9</v>
      </c>
      <c r="H772" s="1" t="n">
        <v>316</v>
      </c>
      <c r="I772" s="11" t="n">
        <f aca="false">(G772+10) / (H772/1000)</f>
        <v>3.16455696202532</v>
      </c>
      <c r="J772" s="11" t="n">
        <v>5.6</v>
      </c>
      <c r="K772" s="11" t="s">
        <v>102</v>
      </c>
      <c r="L772" s="11" t="s">
        <v>357</v>
      </c>
      <c r="M772" s="11" t="s">
        <v>358</v>
      </c>
      <c r="N772" s="11" t="s">
        <v>77</v>
      </c>
      <c r="O772" s="11" t="s">
        <v>77</v>
      </c>
      <c r="P772" s="11" t="s">
        <v>198</v>
      </c>
      <c r="Q772" s="11" t="s">
        <v>198</v>
      </c>
      <c r="R772" s="11" t="n">
        <v>1</v>
      </c>
      <c r="S772" s="11" t="str">
        <f aca="false">IF(R772&gt;=2,"&gt; 2","&lt; 2")</f>
        <v>&lt; 2</v>
      </c>
      <c r="T772" s="11" t="s">
        <v>362</v>
      </c>
      <c r="U772" s="32" t="n">
        <v>1</v>
      </c>
      <c r="V772" s="11" t="s">
        <v>106</v>
      </c>
      <c r="W772" s="11" t="n">
        <f aca="false">R772 *U772</f>
        <v>1</v>
      </c>
      <c r="X772" s="13" t="n">
        <v>227.6</v>
      </c>
      <c r="Y772" s="13" t="n">
        <v>161.7</v>
      </c>
      <c r="Z772" s="13" t="n">
        <f aca="false">Y772*SQRT(AA772)</f>
        <v>323.4</v>
      </c>
      <c r="AA772" s="11" t="n">
        <v>4</v>
      </c>
      <c r="AB772" s="13" t="n">
        <v>559.9</v>
      </c>
      <c r="AC772" s="13" t="n">
        <v>244.9</v>
      </c>
      <c r="AD772" s="13" t="n">
        <f aca="false">AC772*SQRT(AE772)</f>
        <v>489.8</v>
      </c>
      <c r="AE772" s="11" t="n">
        <v>4</v>
      </c>
      <c r="AF772" s="11" t="n">
        <f aca="false">LN(AB772/X772)</f>
        <v>0.900168494102672</v>
      </c>
      <c r="AG772" s="11" t="n">
        <f aca="false">((AD772)^2/((AB772)^2 * AE772)) + ((Z772)^2/((X772)^2 * AA772))</f>
        <v>0.696067420211518</v>
      </c>
      <c r="AH772" s="11" t="n">
        <f aca="false">1/AG772</f>
        <v>1.43664244434271</v>
      </c>
      <c r="AI772" s="11" t="n">
        <f aca="false">AH772/15</f>
        <v>0.0957761629561807</v>
      </c>
      <c r="AJ772" s="11" t="n">
        <f aca="false">AI772*AF772</f>
        <v>0.0862146843791973</v>
      </c>
      <c r="AK772" s="11" t="s">
        <v>543</v>
      </c>
      <c r="AL772" s="11" t="s">
        <v>552</v>
      </c>
      <c r="AM772" s="11" t="s">
        <v>407</v>
      </c>
      <c r="AN772" s="11" t="s">
        <v>198</v>
      </c>
      <c r="AO772" s="11" t="s">
        <v>553</v>
      </c>
      <c r="AP772" s="11" t="s">
        <v>361</v>
      </c>
      <c r="AQ772" s="11" t="s">
        <v>210</v>
      </c>
    </row>
    <row r="773" customFormat="false" ht="13.8" hidden="false" customHeight="false" outlineLevel="0" collapsed="false">
      <c r="A773" s="11" t="s">
        <v>355</v>
      </c>
      <c r="B773" s="1" t="n">
        <v>55</v>
      </c>
      <c r="C773" s="11" t="s">
        <v>356</v>
      </c>
      <c r="D773" s="11" t="n">
        <v>2013</v>
      </c>
      <c r="E773" s="11" t="s">
        <v>101</v>
      </c>
      <c r="F773" s="11" t="s">
        <v>46</v>
      </c>
      <c r="G773" s="1" t="n">
        <v>-9</v>
      </c>
      <c r="H773" s="1" t="n">
        <v>316</v>
      </c>
      <c r="I773" s="11" t="n">
        <f aca="false">(G773+10) / (H773/1000)</f>
        <v>3.16455696202532</v>
      </c>
      <c r="J773" s="11" t="n">
        <v>5.6</v>
      </c>
      <c r="K773" s="11" t="s">
        <v>102</v>
      </c>
      <c r="L773" s="11" t="s">
        <v>357</v>
      </c>
      <c r="M773" s="11" t="s">
        <v>358</v>
      </c>
      <c r="N773" s="11" t="s">
        <v>77</v>
      </c>
      <c r="O773" s="11" t="s">
        <v>77</v>
      </c>
      <c r="P773" s="11" t="s">
        <v>198</v>
      </c>
      <c r="Q773" s="11" t="s">
        <v>198</v>
      </c>
      <c r="R773" s="11" t="n">
        <v>1.7</v>
      </c>
      <c r="S773" s="11" t="str">
        <f aca="false">IF(R773&gt;=2,"&gt; 2","&lt; 2")</f>
        <v>&lt; 2</v>
      </c>
      <c r="T773" s="11" t="s">
        <v>363</v>
      </c>
      <c r="U773" s="32" t="n">
        <v>1</v>
      </c>
      <c r="V773" s="11" t="s">
        <v>106</v>
      </c>
      <c r="W773" s="11" t="n">
        <f aca="false">R773 *U773</f>
        <v>1.7</v>
      </c>
      <c r="X773" s="13" t="n">
        <v>16.6</v>
      </c>
      <c r="Y773" s="13" t="n">
        <v>6.3</v>
      </c>
      <c r="Z773" s="13" t="n">
        <f aca="false">Y773*SQRT(AA773)</f>
        <v>12.6</v>
      </c>
      <c r="AA773" s="11" t="n">
        <v>4</v>
      </c>
      <c r="AB773" s="13" t="n">
        <v>39</v>
      </c>
      <c r="AC773" s="13" t="n">
        <v>14.3</v>
      </c>
      <c r="AD773" s="13" t="n">
        <f aca="false">AC773*SQRT(AE773)</f>
        <v>28.6</v>
      </c>
      <c r="AE773" s="11" t="n">
        <v>4</v>
      </c>
      <c r="AF773" s="11" t="n">
        <f aca="false">LN(AB773/X773)</f>
        <v>0.854158950767149</v>
      </c>
      <c r="AG773" s="11" t="n">
        <f aca="false">((AD773)^2/((AB773)^2 * AE773)) + ((Z773)^2/((X773)^2 * AA773))</f>
        <v>0.278478411638522</v>
      </c>
      <c r="AH773" s="11" t="n">
        <f aca="false">1/AG773</f>
        <v>3.59094263040414</v>
      </c>
      <c r="AI773" s="11" t="n">
        <f aca="false">AH773/15</f>
        <v>0.239396175360276</v>
      </c>
      <c r="AJ773" s="11" t="n">
        <f aca="false">AI773*AF773</f>
        <v>0.204482385963402</v>
      </c>
      <c r="AK773" s="11" t="s">
        <v>543</v>
      </c>
      <c r="AL773" s="11" t="s">
        <v>552</v>
      </c>
      <c r="AM773" s="11" t="s">
        <v>407</v>
      </c>
      <c r="AN773" s="11" t="s">
        <v>198</v>
      </c>
      <c r="AO773" s="11" t="s">
        <v>553</v>
      </c>
      <c r="AP773" s="11" t="s">
        <v>361</v>
      </c>
      <c r="AQ773" s="11" t="s">
        <v>210</v>
      </c>
    </row>
    <row r="774" customFormat="false" ht="13.8" hidden="false" customHeight="false" outlineLevel="0" collapsed="false">
      <c r="A774" s="11" t="s">
        <v>355</v>
      </c>
      <c r="B774" s="1" t="n">
        <v>55</v>
      </c>
      <c r="C774" s="11" t="s">
        <v>356</v>
      </c>
      <c r="D774" s="11" t="n">
        <v>2013</v>
      </c>
      <c r="E774" s="11" t="s">
        <v>101</v>
      </c>
      <c r="F774" s="11" t="s">
        <v>46</v>
      </c>
      <c r="G774" s="1" t="n">
        <v>-9</v>
      </c>
      <c r="H774" s="1" t="n">
        <v>316</v>
      </c>
      <c r="I774" s="11" t="n">
        <f aca="false">(G774+10) / (H774/1000)</f>
        <v>3.16455696202532</v>
      </c>
      <c r="J774" s="11" t="n">
        <v>5.6</v>
      </c>
      <c r="K774" s="11" t="s">
        <v>102</v>
      </c>
      <c r="L774" s="11" t="s">
        <v>357</v>
      </c>
      <c r="M774" s="11" t="s">
        <v>358</v>
      </c>
      <c r="N774" s="11" t="s">
        <v>77</v>
      </c>
      <c r="O774" s="11" t="s">
        <v>77</v>
      </c>
      <c r="P774" s="11" t="s">
        <v>198</v>
      </c>
      <c r="Q774" s="11" t="s">
        <v>198</v>
      </c>
      <c r="R774" s="11" t="n">
        <v>1.7</v>
      </c>
      <c r="S774" s="11" t="str">
        <f aca="false">IF(R774&gt;=2,"&gt; 2","&lt; 2")</f>
        <v>&lt; 2</v>
      </c>
      <c r="T774" s="11" t="s">
        <v>364</v>
      </c>
      <c r="U774" s="32" t="n">
        <v>1</v>
      </c>
      <c r="V774" s="11" t="s">
        <v>106</v>
      </c>
      <c r="W774" s="11" t="n">
        <f aca="false">R774 *U774</f>
        <v>1.7</v>
      </c>
      <c r="X774" s="13" t="n">
        <v>6.4</v>
      </c>
      <c r="Y774" s="13" t="n">
        <v>2.6</v>
      </c>
      <c r="Z774" s="13" t="n">
        <f aca="false">Y774*SQRT(AA774)</f>
        <v>5.2</v>
      </c>
      <c r="AA774" s="11" t="n">
        <v>4</v>
      </c>
      <c r="AB774" s="13" t="n">
        <v>14.5</v>
      </c>
      <c r="AC774" s="13" t="n">
        <v>3.3</v>
      </c>
      <c r="AD774" s="13" t="n">
        <f aca="false">AC774*SQRT(AE774)</f>
        <v>6.6</v>
      </c>
      <c r="AE774" s="11" t="n">
        <v>4</v>
      </c>
      <c r="AF774" s="11" t="n">
        <f aca="false">LN(AB774/X774)</f>
        <v>0.817850659060903</v>
      </c>
      <c r="AG774" s="11" t="n">
        <f aca="false">((AD774)^2/((AB774)^2 * AE774)) + ((Z774)^2/((X774)^2 * AA774))</f>
        <v>0.21683454406956</v>
      </c>
      <c r="AH774" s="11" t="n">
        <f aca="false">1/AG774</f>
        <v>4.61181129736968</v>
      </c>
      <c r="AI774" s="11" t="n">
        <f aca="false">AH774/15</f>
        <v>0.307454086491312</v>
      </c>
      <c r="AJ774" s="11" t="n">
        <f aca="false">AI774*AF774</f>
        <v>0.251451527267887</v>
      </c>
      <c r="AK774" s="11" t="s">
        <v>543</v>
      </c>
      <c r="AL774" s="11" t="s">
        <v>552</v>
      </c>
      <c r="AM774" s="11" t="s">
        <v>407</v>
      </c>
      <c r="AN774" s="11" t="s">
        <v>198</v>
      </c>
      <c r="AO774" s="11" t="s">
        <v>553</v>
      </c>
      <c r="AP774" s="11" t="s">
        <v>361</v>
      </c>
      <c r="AQ774" s="11" t="s">
        <v>210</v>
      </c>
    </row>
    <row r="775" customFormat="false" ht="13.8" hidden="false" customHeight="false" outlineLevel="0" collapsed="false">
      <c r="A775" s="11" t="s">
        <v>355</v>
      </c>
      <c r="B775" s="1" t="n">
        <v>55</v>
      </c>
      <c r="C775" s="11" t="s">
        <v>356</v>
      </c>
      <c r="D775" s="11" t="n">
        <v>2013</v>
      </c>
      <c r="E775" s="11" t="s">
        <v>101</v>
      </c>
      <c r="F775" s="11" t="s">
        <v>46</v>
      </c>
      <c r="G775" s="1" t="n">
        <v>-9</v>
      </c>
      <c r="H775" s="1" t="n">
        <v>316</v>
      </c>
      <c r="I775" s="11" t="n">
        <f aca="false">(G775+10) / (H775/1000)</f>
        <v>3.16455696202532</v>
      </c>
      <c r="J775" s="11" t="n">
        <v>5.6</v>
      </c>
      <c r="K775" s="11" t="s">
        <v>102</v>
      </c>
      <c r="L775" s="11" t="s">
        <v>357</v>
      </c>
      <c r="M775" s="11" t="s">
        <v>358</v>
      </c>
      <c r="N775" s="11" t="s">
        <v>77</v>
      </c>
      <c r="O775" s="11" t="s">
        <v>77</v>
      </c>
      <c r="P775" s="11" t="s">
        <v>198</v>
      </c>
      <c r="Q775" s="11" t="s">
        <v>198</v>
      </c>
      <c r="R775" s="11" t="n">
        <v>3.2</v>
      </c>
      <c r="S775" s="11" t="str">
        <f aca="false">IF(R775&gt;=2,"&gt; 2","&lt; 2")</f>
        <v>&gt; 2</v>
      </c>
      <c r="T775" s="11" t="s">
        <v>365</v>
      </c>
      <c r="U775" s="32" t="n">
        <v>1</v>
      </c>
      <c r="V775" s="11" t="s">
        <v>106</v>
      </c>
      <c r="W775" s="11" t="n">
        <f aca="false">R775 *U775</f>
        <v>3.2</v>
      </c>
      <c r="X775" s="13" t="n">
        <v>119.8</v>
      </c>
      <c r="Y775" s="13" t="n">
        <v>100.7</v>
      </c>
      <c r="Z775" s="13" t="n">
        <f aca="false">Y775*SQRT(AA775)</f>
        <v>201.4</v>
      </c>
      <c r="AA775" s="11" t="n">
        <v>4</v>
      </c>
      <c r="AB775" s="13" t="n">
        <v>54.5</v>
      </c>
      <c r="AC775" s="13" t="n">
        <v>51.3</v>
      </c>
      <c r="AD775" s="13" t="n">
        <f aca="false">AC775*SQRT(AE775)</f>
        <v>102.6</v>
      </c>
      <c r="AE775" s="11" t="n">
        <v>4</v>
      </c>
      <c r="AF775" s="11" t="n">
        <f aca="false">LN(AB775/X775)</f>
        <v>-0.787622984012151</v>
      </c>
      <c r="AG775" s="11" t="n">
        <f aca="false">((AD775)^2/((AB775)^2 * AE775)) + ((Z775)^2/((X775)^2 * AA775))</f>
        <v>1.59257024009156</v>
      </c>
      <c r="AH775" s="11" t="n">
        <f aca="false">1/AG775</f>
        <v>0.627915789725236</v>
      </c>
      <c r="AI775" s="11" t="n">
        <f aca="false">AH775/15</f>
        <v>0.041861052648349</v>
      </c>
      <c r="AJ775" s="11" t="n">
        <f aca="false">AI775*AF775</f>
        <v>-0.0329707272007824</v>
      </c>
      <c r="AK775" s="11" t="s">
        <v>543</v>
      </c>
      <c r="AL775" s="11" t="s">
        <v>552</v>
      </c>
      <c r="AM775" s="11" t="s">
        <v>407</v>
      </c>
      <c r="AN775" s="11" t="s">
        <v>198</v>
      </c>
      <c r="AO775" s="11" t="s">
        <v>553</v>
      </c>
      <c r="AP775" s="11" t="s">
        <v>361</v>
      </c>
      <c r="AQ775" s="11" t="s">
        <v>210</v>
      </c>
    </row>
    <row r="776" customFormat="false" ht="13.8" hidden="false" customHeight="false" outlineLevel="0" collapsed="false">
      <c r="A776" s="11" t="s">
        <v>355</v>
      </c>
      <c r="B776" s="1" t="n">
        <v>55</v>
      </c>
      <c r="C776" s="11" t="s">
        <v>356</v>
      </c>
      <c r="D776" s="11" t="n">
        <v>2013</v>
      </c>
      <c r="E776" s="11" t="s">
        <v>101</v>
      </c>
      <c r="F776" s="11" t="s">
        <v>46</v>
      </c>
      <c r="G776" s="1" t="n">
        <v>-9</v>
      </c>
      <c r="H776" s="1" t="n">
        <v>316</v>
      </c>
      <c r="I776" s="11" t="n">
        <f aca="false">(G776+10) / (H776/1000)</f>
        <v>3.16455696202532</v>
      </c>
      <c r="J776" s="11" t="n">
        <v>5.6</v>
      </c>
      <c r="K776" s="11" t="s">
        <v>102</v>
      </c>
      <c r="L776" s="11" t="s">
        <v>357</v>
      </c>
      <c r="M776" s="11" t="s">
        <v>358</v>
      </c>
      <c r="N776" s="11" t="s">
        <v>77</v>
      </c>
      <c r="O776" s="11" t="s">
        <v>77</v>
      </c>
      <c r="P776" s="11" t="s">
        <v>198</v>
      </c>
      <c r="Q776" s="11" t="s">
        <v>198</v>
      </c>
      <c r="R776" s="11" t="n">
        <v>1</v>
      </c>
      <c r="S776" s="11" t="str">
        <f aca="false">IF(R776&gt;=2,"&gt; 2","&lt; 2")</f>
        <v>&lt; 2</v>
      </c>
      <c r="T776" s="11" t="s">
        <v>359</v>
      </c>
      <c r="U776" s="32" t="n">
        <v>1</v>
      </c>
      <c r="V776" s="11" t="s">
        <v>106</v>
      </c>
      <c r="W776" s="11" t="n">
        <f aca="false">R776 *U776</f>
        <v>1</v>
      </c>
      <c r="X776" s="13" t="n">
        <v>2.1</v>
      </c>
      <c r="Y776" s="13" t="n">
        <v>0.9</v>
      </c>
      <c r="Z776" s="13" t="n">
        <f aca="false">Y776*SQRT(AA776)</f>
        <v>1.8</v>
      </c>
      <c r="AA776" s="11" t="n">
        <v>4</v>
      </c>
      <c r="AB776" s="13" t="n">
        <v>1.7</v>
      </c>
      <c r="AC776" s="13" t="n">
        <v>1</v>
      </c>
      <c r="AD776" s="13" t="n">
        <f aca="false">AC776*SQRT(AE776)</f>
        <v>2</v>
      </c>
      <c r="AE776" s="11" t="n">
        <v>4</v>
      </c>
      <c r="AF776" s="11" t="n">
        <f aca="false">LN(AB776/X776)</f>
        <v>-0.211309093667207</v>
      </c>
      <c r="AG776" s="11" t="n">
        <f aca="false">((AD776)^2/((AB776)^2 * AE776)) + ((Z776)^2/((X776)^2 * AA776))</f>
        <v>0.52969423063343</v>
      </c>
      <c r="AH776" s="11" t="n">
        <f aca="false">1/AG776</f>
        <v>1.88788161578456</v>
      </c>
      <c r="AI776" s="11" t="n">
        <f aca="false">AH776/12</f>
        <v>0.157323467982047</v>
      </c>
      <c r="AJ776" s="11" t="n">
        <f aca="false">AI776*AF776</f>
        <v>-0.0332438794318682</v>
      </c>
      <c r="AK776" s="11" t="s">
        <v>554</v>
      </c>
      <c r="AL776" s="11" t="s">
        <v>555</v>
      </c>
      <c r="AM776" s="11" t="s">
        <v>476</v>
      </c>
      <c r="AN776" s="11" t="s">
        <v>198</v>
      </c>
      <c r="AO776" s="11" t="s">
        <v>141</v>
      </c>
      <c r="AP776" s="11" t="s">
        <v>361</v>
      </c>
      <c r="AQ776" s="11" t="s">
        <v>210</v>
      </c>
    </row>
    <row r="777" customFormat="false" ht="13.8" hidden="false" customHeight="false" outlineLevel="0" collapsed="false">
      <c r="A777" s="11" t="s">
        <v>355</v>
      </c>
      <c r="B777" s="1" t="n">
        <v>55</v>
      </c>
      <c r="C777" s="11" t="s">
        <v>356</v>
      </c>
      <c r="D777" s="11" t="n">
        <v>2013</v>
      </c>
      <c r="E777" s="11" t="s">
        <v>101</v>
      </c>
      <c r="F777" s="11" t="s">
        <v>46</v>
      </c>
      <c r="G777" s="1" t="n">
        <v>-9</v>
      </c>
      <c r="H777" s="1" t="n">
        <v>316</v>
      </c>
      <c r="I777" s="11" t="n">
        <f aca="false">(G777+10) / (H777/1000)</f>
        <v>3.16455696202532</v>
      </c>
      <c r="J777" s="11" t="n">
        <v>5.6</v>
      </c>
      <c r="K777" s="11" t="s">
        <v>102</v>
      </c>
      <c r="L777" s="11" t="s">
        <v>357</v>
      </c>
      <c r="M777" s="11" t="s">
        <v>358</v>
      </c>
      <c r="N777" s="11" t="s">
        <v>77</v>
      </c>
      <c r="O777" s="11" t="s">
        <v>77</v>
      </c>
      <c r="P777" s="11" t="s">
        <v>198</v>
      </c>
      <c r="Q777" s="11" t="s">
        <v>198</v>
      </c>
      <c r="R777" s="11" t="n">
        <v>1</v>
      </c>
      <c r="S777" s="11" t="str">
        <f aca="false">IF(R777&gt;=2,"&gt; 2","&lt; 2")</f>
        <v>&lt; 2</v>
      </c>
      <c r="T777" s="11" t="s">
        <v>362</v>
      </c>
      <c r="U777" s="32" t="n">
        <v>1</v>
      </c>
      <c r="V777" s="11" t="s">
        <v>106</v>
      </c>
      <c r="W777" s="11" t="n">
        <f aca="false">R777 *U777</f>
        <v>1</v>
      </c>
      <c r="X777" s="13" t="n">
        <v>45.8</v>
      </c>
      <c r="Y777" s="13" t="n">
        <v>18.5</v>
      </c>
      <c r="Z777" s="13" t="n">
        <f aca="false">Y777*SQRT(AA777)</f>
        <v>37</v>
      </c>
      <c r="AA777" s="11" t="n">
        <v>4</v>
      </c>
      <c r="AB777" s="13" t="n">
        <v>58</v>
      </c>
      <c r="AC777" s="13" t="n">
        <v>15.3</v>
      </c>
      <c r="AD777" s="13" t="n">
        <f aca="false">AC777*SQRT(AE777)</f>
        <v>30.6</v>
      </c>
      <c r="AE777" s="11" t="n">
        <v>4</v>
      </c>
      <c r="AF777" s="11" t="n">
        <f aca="false">LN(AB777/X777)</f>
        <v>0.23615891942628</v>
      </c>
      <c r="AG777" s="11" t="n">
        <f aca="false">((AD777)^2/((AB777)^2 * AE777)) + ((Z777)^2/((X777)^2 * AA777))</f>
        <v>0.232746352160078</v>
      </c>
      <c r="AH777" s="11" t="n">
        <f aca="false">1/AG777</f>
        <v>4.29652276273796</v>
      </c>
      <c r="AI777" s="11" t="n">
        <f aca="false">AH777/12</f>
        <v>0.358043563561496</v>
      </c>
      <c r="AJ777" s="11" t="n">
        <f aca="false">AI777*AF777</f>
        <v>0.0845551810782175</v>
      </c>
      <c r="AK777" s="11" t="s">
        <v>554</v>
      </c>
      <c r="AL777" s="11" t="s">
        <v>555</v>
      </c>
      <c r="AM777" s="11" t="s">
        <v>476</v>
      </c>
      <c r="AN777" s="11" t="s">
        <v>198</v>
      </c>
      <c r="AO777" s="11" t="s">
        <v>141</v>
      </c>
      <c r="AP777" s="11" t="s">
        <v>361</v>
      </c>
      <c r="AQ777" s="11" t="s">
        <v>210</v>
      </c>
    </row>
    <row r="778" customFormat="false" ht="13.8" hidden="false" customHeight="false" outlineLevel="0" collapsed="false">
      <c r="A778" s="11" t="s">
        <v>355</v>
      </c>
      <c r="B778" s="1" t="n">
        <v>55</v>
      </c>
      <c r="C778" s="11" t="s">
        <v>356</v>
      </c>
      <c r="D778" s="11" t="n">
        <v>2013</v>
      </c>
      <c r="E778" s="11" t="s">
        <v>101</v>
      </c>
      <c r="F778" s="11" t="s">
        <v>46</v>
      </c>
      <c r="G778" s="1" t="n">
        <v>-9</v>
      </c>
      <c r="H778" s="1" t="n">
        <v>316</v>
      </c>
      <c r="I778" s="11" t="n">
        <f aca="false">(G778+10) / (H778/1000)</f>
        <v>3.16455696202532</v>
      </c>
      <c r="J778" s="11" t="n">
        <v>5.6</v>
      </c>
      <c r="K778" s="11" t="s">
        <v>102</v>
      </c>
      <c r="L778" s="11" t="s">
        <v>357</v>
      </c>
      <c r="M778" s="11" t="s">
        <v>358</v>
      </c>
      <c r="N778" s="11" t="s">
        <v>77</v>
      </c>
      <c r="O778" s="11" t="s">
        <v>77</v>
      </c>
      <c r="P778" s="11" t="s">
        <v>198</v>
      </c>
      <c r="Q778" s="11" t="s">
        <v>198</v>
      </c>
      <c r="R778" s="11" t="n">
        <v>1.7</v>
      </c>
      <c r="S778" s="11" t="str">
        <f aca="false">IF(R778&gt;=2,"&gt; 2","&lt; 2")</f>
        <v>&lt; 2</v>
      </c>
      <c r="T778" s="11" t="s">
        <v>363</v>
      </c>
      <c r="U778" s="32" t="n">
        <v>1</v>
      </c>
      <c r="V778" s="11" t="s">
        <v>106</v>
      </c>
      <c r="W778" s="11" t="n">
        <f aca="false">R778 *U778</f>
        <v>1.7</v>
      </c>
      <c r="X778" s="13" t="n">
        <v>92.2</v>
      </c>
      <c r="Y778" s="13" t="n">
        <v>8.6</v>
      </c>
      <c r="Z778" s="13" t="n">
        <f aca="false">Y778*SQRT(AA778)</f>
        <v>17.2</v>
      </c>
      <c r="AA778" s="11" t="n">
        <v>4</v>
      </c>
      <c r="AB778" s="13" t="n">
        <v>185.7</v>
      </c>
      <c r="AC778" s="13" t="n">
        <v>46.7</v>
      </c>
      <c r="AD778" s="13" t="n">
        <f aca="false">AC778*SQRT(AE778)</f>
        <v>93.4</v>
      </c>
      <c r="AE778" s="11" t="n">
        <v>4</v>
      </c>
      <c r="AF778" s="11" t="n">
        <f aca="false">LN(AB778/X778)</f>
        <v>0.700172337796112</v>
      </c>
      <c r="AG778" s="11" t="n">
        <f aca="false">((AD778)^2/((AB778)^2 * AE778)) + ((Z778)^2/((X778)^2 * AA778))</f>
        <v>0.0719429512619048</v>
      </c>
      <c r="AH778" s="11" t="n">
        <f aca="false">1/AG778</f>
        <v>13.8999023873729</v>
      </c>
      <c r="AI778" s="11" t="n">
        <f aca="false">AH778/12</f>
        <v>1.15832519894774</v>
      </c>
      <c r="AJ778" s="11" t="n">
        <f aca="false">AI778*AF778</f>
        <v>0.811027262475386</v>
      </c>
      <c r="AK778" s="11" t="s">
        <v>554</v>
      </c>
      <c r="AL778" s="11" t="s">
        <v>555</v>
      </c>
      <c r="AM778" s="11" t="s">
        <v>476</v>
      </c>
      <c r="AN778" s="11" t="s">
        <v>198</v>
      </c>
      <c r="AO778" s="11" t="s">
        <v>141</v>
      </c>
      <c r="AP778" s="11" t="s">
        <v>361</v>
      </c>
      <c r="AQ778" s="11" t="s">
        <v>210</v>
      </c>
    </row>
    <row r="779" customFormat="false" ht="13.8" hidden="false" customHeight="false" outlineLevel="0" collapsed="false">
      <c r="A779" s="11" t="s">
        <v>355</v>
      </c>
      <c r="B779" s="1" t="n">
        <v>55</v>
      </c>
      <c r="C779" s="11" t="s">
        <v>356</v>
      </c>
      <c r="D779" s="11" t="n">
        <v>2013</v>
      </c>
      <c r="E779" s="11" t="s">
        <v>101</v>
      </c>
      <c r="F779" s="11" t="s">
        <v>46</v>
      </c>
      <c r="G779" s="1" t="n">
        <v>-9</v>
      </c>
      <c r="H779" s="1" t="n">
        <v>316</v>
      </c>
      <c r="I779" s="11" t="n">
        <f aca="false">(G779+10) / (H779/1000)</f>
        <v>3.16455696202532</v>
      </c>
      <c r="J779" s="11" t="n">
        <v>5.6</v>
      </c>
      <c r="K779" s="11" t="s">
        <v>102</v>
      </c>
      <c r="L779" s="11" t="s">
        <v>357</v>
      </c>
      <c r="M779" s="11" t="s">
        <v>358</v>
      </c>
      <c r="N779" s="11" t="s">
        <v>77</v>
      </c>
      <c r="O779" s="11" t="s">
        <v>77</v>
      </c>
      <c r="P779" s="11" t="s">
        <v>198</v>
      </c>
      <c r="Q779" s="11" t="s">
        <v>198</v>
      </c>
      <c r="R779" s="11" t="n">
        <v>1.7</v>
      </c>
      <c r="S779" s="11" t="str">
        <f aca="false">IF(R779&gt;=2,"&gt; 2","&lt; 2")</f>
        <v>&lt; 2</v>
      </c>
      <c r="T779" s="11" t="s">
        <v>364</v>
      </c>
      <c r="U779" s="32" t="n">
        <v>1</v>
      </c>
      <c r="V779" s="11" t="s">
        <v>106</v>
      </c>
      <c r="W779" s="11" t="n">
        <f aca="false">R779 *U779</f>
        <v>1.7</v>
      </c>
      <c r="X779" s="13" t="n">
        <v>45.5</v>
      </c>
      <c r="Y779" s="13" t="n">
        <v>22.9</v>
      </c>
      <c r="Z779" s="13" t="n">
        <f aca="false">Y779*SQRT(AA779)</f>
        <v>45.8</v>
      </c>
      <c r="AA779" s="11" t="n">
        <v>4</v>
      </c>
      <c r="AB779" s="13" t="n">
        <v>67.7</v>
      </c>
      <c r="AC779" s="13" t="n">
        <v>10.6</v>
      </c>
      <c r="AD779" s="13" t="n">
        <f aca="false">AC779*SQRT(AE779)</f>
        <v>21.2</v>
      </c>
      <c r="AE779" s="11" t="n">
        <v>4</v>
      </c>
      <c r="AF779" s="11" t="n">
        <f aca="false">LN(AB779/X779)</f>
        <v>0.397373853961325</v>
      </c>
      <c r="AG779" s="11" t="n">
        <f aca="false">((AD779)^2/((AB779)^2 * AE779)) + ((Z779)^2/((X779)^2 * AA779))</f>
        <v>0.277822712419753</v>
      </c>
      <c r="AH779" s="11" t="n">
        <f aca="false">1/AG779</f>
        <v>3.59941774122892</v>
      </c>
      <c r="AI779" s="11" t="n">
        <f aca="false">AH779/12</f>
        <v>0.299951478435744</v>
      </c>
      <c r="AJ779" s="11" t="n">
        <f aca="false">AI779*AF779</f>
        <v>0.119192874987409</v>
      </c>
      <c r="AK779" s="11" t="s">
        <v>554</v>
      </c>
      <c r="AL779" s="11" t="s">
        <v>555</v>
      </c>
      <c r="AM779" s="11" t="s">
        <v>476</v>
      </c>
      <c r="AN779" s="11" t="s">
        <v>198</v>
      </c>
      <c r="AO779" s="11" t="s">
        <v>141</v>
      </c>
      <c r="AP779" s="11" t="s">
        <v>361</v>
      </c>
      <c r="AQ779" s="11" t="s">
        <v>210</v>
      </c>
    </row>
    <row r="780" customFormat="false" ht="13.8" hidden="false" customHeight="false" outlineLevel="0" collapsed="false">
      <c r="A780" s="11" t="s">
        <v>355</v>
      </c>
      <c r="B780" s="1" t="n">
        <v>55</v>
      </c>
      <c r="C780" s="11" t="s">
        <v>356</v>
      </c>
      <c r="D780" s="11" t="n">
        <v>2013</v>
      </c>
      <c r="E780" s="11" t="s">
        <v>101</v>
      </c>
      <c r="F780" s="11" t="s">
        <v>46</v>
      </c>
      <c r="G780" s="1" t="n">
        <v>-9</v>
      </c>
      <c r="H780" s="1" t="n">
        <v>316</v>
      </c>
      <c r="I780" s="11" t="n">
        <f aca="false">(G780+10) / (H780/1000)</f>
        <v>3.16455696202532</v>
      </c>
      <c r="J780" s="11" t="n">
        <v>5.6</v>
      </c>
      <c r="K780" s="11" t="s">
        <v>102</v>
      </c>
      <c r="L780" s="11" t="s">
        <v>357</v>
      </c>
      <c r="M780" s="11" t="s">
        <v>358</v>
      </c>
      <c r="N780" s="11" t="s">
        <v>77</v>
      </c>
      <c r="O780" s="11" t="s">
        <v>77</v>
      </c>
      <c r="P780" s="11" t="s">
        <v>198</v>
      </c>
      <c r="Q780" s="11" t="s">
        <v>198</v>
      </c>
      <c r="R780" s="11" t="n">
        <v>1</v>
      </c>
      <c r="S780" s="11" t="str">
        <f aca="false">IF(R780&gt;=2,"&gt; 2","&lt; 2")</f>
        <v>&lt; 2</v>
      </c>
      <c r="T780" s="11" t="s">
        <v>359</v>
      </c>
      <c r="U780" s="32" t="n">
        <v>1</v>
      </c>
      <c r="V780" s="11" t="s">
        <v>106</v>
      </c>
      <c r="W780" s="11" t="n">
        <f aca="false">R780 *U780</f>
        <v>1</v>
      </c>
      <c r="X780" s="13" t="n">
        <v>3.5</v>
      </c>
      <c r="Y780" s="13" t="n">
        <v>2.5</v>
      </c>
      <c r="Z780" s="13" t="n">
        <f aca="false">Y780*SQRT(AA780)</f>
        <v>5</v>
      </c>
      <c r="AA780" s="11" t="n">
        <v>4</v>
      </c>
      <c r="AB780" s="13" t="n">
        <v>7.1</v>
      </c>
      <c r="AC780" s="13" t="n">
        <v>2.9</v>
      </c>
      <c r="AD780" s="13" t="n">
        <f aca="false">AC780*SQRT(AE780)</f>
        <v>5.8</v>
      </c>
      <c r="AE780" s="11" t="n">
        <v>4</v>
      </c>
      <c r="AF780" s="11" t="n">
        <f aca="false">LN(AB780/X780)</f>
        <v>0.707331815551902</v>
      </c>
      <c r="AG780" s="11" t="n">
        <f aca="false">((AD780)^2/((AB780)^2 * AE780)) + ((Z780)^2/((X780)^2 * AA780))</f>
        <v>0.677036059414839</v>
      </c>
      <c r="AH780" s="11" t="n">
        <f aca="false">1/AG780</f>
        <v>1.47702620280565</v>
      </c>
      <c r="AI780" s="11" t="n">
        <f aca="false">AH780/12</f>
        <v>0.123085516900471</v>
      </c>
      <c r="AJ780" s="11" t="n">
        <f aca="false">AI780*AF780</f>
        <v>0.0870623021373545</v>
      </c>
      <c r="AK780" s="11" t="s">
        <v>554</v>
      </c>
      <c r="AL780" s="11" t="s">
        <v>555</v>
      </c>
      <c r="AM780" s="11" t="s">
        <v>476</v>
      </c>
      <c r="AN780" s="11" t="s">
        <v>198</v>
      </c>
      <c r="AO780" s="17" t="s">
        <v>193</v>
      </c>
      <c r="AP780" s="11" t="s">
        <v>361</v>
      </c>
      <c r="AQ780" s="11" t="s">
        <v>210</v>
      </c>
    </row>
    <row r="781" customFormat="false" ht="13.8" hidden="false" customHeight="false" outlineLevel="0" collapsed="false">
      <c r="A781" s="11" t="s">
        <v>355</v>
      </c>
      <c r="B781" s="1" t="n">
        <v>55</v>
      </c>
      <c r="C781" s="11" t="s">
        <v>356</v>
      </c>
      <c r="D781" s="11" t="n">
        <v>2013</v>
      </c>
      <c r="E781" s="11" t="s">
        <v>101</v>
      </c>
      <c r="F781" s="11" t="s">
        <v>46</v>
      </c>
      <c r="G781" s="1" t="n">
        <v>-9</v>
      </c>
      <c r="H781" s="1" t="n">
        <v>316</v>
      </c>
      <c r="I781" s="11" t="n">
        <f aca="false">(G781+10) / (H781/1000)</f>
        <v>3.16455696202532</v>
      </c>
      <c r="J781" s="11" t="n">
        <v>5.6</v>
      </c>
      <c r="K781" s="11" t="s">
        <v>102</v>
      </c>
      <c r="L781" s="11" t="s">
        <v>357</v>
      </c>
      <c r="M781" s="11" t="s">
        <v>358</v>
      </c>
      <c r="N781" s="11" t="s">
        <v>77</v>
      </c>
      <c r="O781" s="11" t="s">
        <v>77</v>
      </c>
      <c r="P781" s="11" t="s">
        <v>198</v>
      </c>
      <c r="Q781" s="11" t="s">
        <v>198</v>
      </c>
      <c r="R781" s="11" t="n">
        <v>1</v>
      </c>
      <c r="S781" s="11" t="str">
        <f aca="false">IF(R781&gt;=2,"&gt; 2","&lt; 2")</f>
        <v>&lt; 2</v>
      </c>
      <c r="T781" s="11" t="s">
        <v>362</v>
      </c>
      <c r="U781" s="32" t="n">
        <v>1</v>
      </c>
      <c r="V781" s="11" t="s">
        <v>106</v>
      </c>
      <c r="W781" s="11" t="n">
        <f aca="false">R781 *U781</f>
        <v>1</v>
      </c>
      <c r="X781" s="13" t="n">
        <v>26.3</v>
      </c>
      <c r="Y781" s="13" t="n">
        <v>14.2</v>
      </c>
      <c r="Z781" s="13" t="n">
        <f aca="false">Y781*SQRT(AA781)</f>
        <v>28.4</v>
      </c>
      <c r="AA781" s="11" t="n">
        <v>4</v>
      </c>
      <c r="AB781" s="13" t="n">
        <v>132.4</v>
      </c>
      <c r="AC781" s="13" t="n">
        <v>101.9</v>
      </c>
      <c r="AD781" s="13" t="n">
        <f aca="false">AC781*SQRT(AE781)</f>
        <v>203.8</v>
      </c>
      <c r="AE781" s="11" t="n">
        <v>4</v>
      </c>
      <c r="AF781" s="11" t="n">
        <f aca="false">LN(AB781/X781)</f>
        <v>1.61625870431919</v>
      </c>
      <c r="AG781" s="11" t="n">
        <f aca="false">((AD781)^2/((AB781)^2 * AE781)) + ((Z781)^2/((X781)^2 * AA781))</f>
        <v>0.883859699781902</v>
      </c>
      <c r="AH781" s="11" t="n">
        <f aca="false">1/AG781</f>
        <v>1.13140128489483</v>
      </c>
      <c r="AI781" s="11" t="n">
        <f aca="false">AH781/12</f>
        <v>0.0942834404079023</v>
      </c>
      <c r="AJ781" s="11" t="n">
        <f aca="false">AI781*AF781</f>
        <v>0.152386431232432</v>
      </c>
      <c r="AK781" s="11" t="s">
        <v>554</v>
      </c>
      <c r="AL781" s="11" t="s">
        <v>555</v>
      </c>
      <c r="AM781" s="11" t="s">
        <v>476</v>
      </c>
      <c r="AN781" s="11" t="s">
        <v>198</v>
      </c>
      <c r="AO781" s="17" t="s">
        <v>193</v>
      </c>
      <c r="AP781" s="11" t="s">
        <v>361</v>
      </c>
      <c r="AQ781" s="11" t="s">
        <v>210</v>
      </c>
    </row>
    <row r="782" customFormat="false" ht="13.8" hidden="false" customHeight="false" outlineLevel="0" collapsed="false">
      <c r="A782" s="11" t="s">
        <v>355</v>
      </c>
      <c r="B782" s="1" t="n">
        <v>55</v>
      </c>
      <c r="C782" s="11" t="s">
        <v>356</v>
      </c>
      <c r="D782" s="11" t="n">
        <v>2013</v>
      </c>
      <c r="E782" s="11" t="s">
        <v>101</v>
      </c>
      <c r="F782" s="11" t="s">
        <v>46</v>
      </c>
      <c r="G782" s="1" t="n">
        <v>-9</v>
      </c>
      <c r="H782" s="1" t="n">
        <v>316</v>
      </c>
      <c r="I782" s="11" t="n">
        <f aca="false">(G782+10) / (H782/1000)</f>
        <v>3.16455696202532</v>
      </c>
      <c r="J782" s="11" t="n">
        <v>5.6</v>
      </c>
      <c r="K782" s="11" t="s">
        <v>102</v>
      </c>
      <c r="L782" s="11" t="s">
        <v>357</v>
      </c>
      <c r="M782" s="11" t="s">
        <v>358</v>
      </c>
      <c r="N782" s="11" t="s">
        <v>77</v>
      </c>
      <c r="O782" s="11" t="s">
        <v>77</v>
      </c>
      <c r="P782" s="11" t="s">
        <v>198</v>
      </c>
      <c r="Q782" s="11" t="s">
        <v>198</v>
      </c>
      <c r="R782" s="11" t="n">
        <v>1.7</v>
      </c>
      <c r="S782" s="11" t="str">
        <f aca="false">IF(R782&gt;=2,"&gt; 2","&lt; 2")</f>
        <v>&lt; 2</v>
      </c>
      <c r="T782" s="11" t="s">
        <v>363</v>
      </c>
      <c r="U782" s="32" t="n">
        <v>1</v>
      </c>
      <c r="V782" s="11" t="s">
        <v>106</v>
      </c>
      <c r="W782" s="11" t="n">
        <f aca="false">R782 *U782</f>
        <v>1.7</v>
      </c>
      <c r="X782" s="13" t="n">
        <v>91.7</v>
      </c>
      <c r="Y782" s="13" t="n">
        <v>20.8</v>
      </c>
      <c r="Z782" s="13" t="n">
        <f aca="false">Y782*SQRT(AA782)</f>
        <v>41.6</v>
      </c>
      <c r="AA782" s="11" t="n">
        <v>4</v>
      </c>
      <c r="AB782" s="13" t="n">
        <v>139.8</v>
      </c>
      <c r="AC782" s="13" t="n">
        <v>24.1</v>
      </c>
      <c r="AD782" s="13" t="n">
        <f aca="false">AC782*SQRT(AE782)</f>
        <v>48.2</v>
      </c>
      <c r="AE782" s="11" t="n">
        <v>4</v>
      </c>
      <c r="AF782" s="11" t="n">
        <f aca="false">LN(AB782/X782)</f>
        <v>0.421690450537291</v>
      </c>
      <c r="AG782" s="11" t="n">
        <f aca="false">((AD782)^2/((AB782)^2 * AE782)) + ((Z782)^2/((X782)^2 * AA782))</f>
        <v>0.0811683215461219</v>
      </c>
      <c r="AH782" s="11" t="n">
        <f aca="false">1/AG782</f>
        <v>12.3200773522436</v>
      </c>
      <c r="AI782" s="11" t="n">
        <f aca="false">AH782/12</f>
        <v>1.02667311268696</v>
      </c>
      <c r="AJ782" s="11" t="n">
        <f aca="false">AI782*AF782</f>
        <v>0.432938247443487</v>
      </c>
      <c r="AK782" s="11" t="s">
        <v>554</v>
      </c>
      <c r="AL782" s="11" t="s">
        <v>555</v>
      </c>
      <c r="AM782" s="11" t="s">
        <v>476</v>
      </c>
      <c r="AN782" s="11" t="s">
        <v>198</v>
      </c>
      <c r="AO782" s="17" t="s">
        <v>193</v>
      </c>
      <c r="AP782" s="11" t="s">
        <v>361</v>
      </c>
      <c r="AQ782" s="11" t="s">
        <v>210</v>
      </c>
    </row>
    <row r="783" customFormat="false" ht="13.8" hidden="false" customHeight="false" outlineLevel="0" collapsed="false">
      <c r="A783" s="11" t="s">
        <v>355</v>
      </c>
      <c r="B783" s="1" t="n">
        <v>55</v>
      </c>
      <c r="C783" s="11" t="s">
        <v>356</v>
      </c>
      <c r="D783" s="11" t="n">
        <v>2013</v>
      </c>
      <c r="E783" s="11" t="s">
        <v>101</v>
      </c>
      <c r="F783" s="11" t="s">
        <v>46</v>
      </c>
      <c r="G783" s="1" t="n">
        <v>-9</v>
      </c>
      <c r="H783" s="1" t="n">
        <v>316</v>
      </c>
      <c r="I783" s="11" t="n">
        <f aca="false">(G783+10) / (H783/1000)</f>
        <v>3.16455696202532</v>
      </c>
      <c r="J783" s="11" t="n">
        <v>5.6</v>
      </c>
      <c r="K783" s="11" t="s">
        <v>102</v>
      </c>
      <c r="L783" s="11" t="s">
        <v>357</v>
      </c>
      <c r="M783" s="11" t="s">
        <v>358</v>
      </c>
      <c r="N783" s="11" t="s">
        <v>77</v>
      </c>
      <c r="O783" s="11" t="s">
        <v>77</v>
      </c>
      <c r="P783" s="11" t="s">
        <v>198</v>
      </c>
      <c r="Q783" s="11" t="s">
        <v>198</v>
      </c>
      <c r="R783" s="11" t="n">
        <v>1.7</v>
      </c>
      <c r="S783" s="11" t="str">
        <f aca="false">IF(R783&gt;=2,"&gt; 2","&lt; 2")</f>
        <v>&lt; 2</v>
      </c>
      <c r="T783" s="11" t="s">
        <v>364</v>
      </c>
      <c r="U783" s="32" t="n">
        <v>1</v>
      </c>
      <c r="V783" s="11" t="s">
        <v>106</v>
      </c>
      <c r="W783" s="11" t="n">
        <f aca="false">R783 *U783</f>
        <v>1.7</v>
      </c>
      <c r="X783" s="13" t="n">
        <v>57.8</v>
      </c>
      <c r="Y783" s="13" t="n">
        <v>11.4</v>
      </c>
      <c r="Z783" s="13" t="n">
        <f aca="false">Y783*SQRT(AA783)</f>
        <v>22.8</v>
      </c>
      <c r="AA783" s="11" t="n">
        <v>4</v>
      </c>
      <c r="AB783" s="13" t="n">
        <v>43.1</v>
      </c>
      <c r="AC783" s="13" t="n">
        <v>20.9</v>
      </c>
      <c r="AD783" s="13" t="n">
        <f aca="false">AC783*SQRT(AE783)</f>
        <v>41.8</v>
      </c>
      <c r="AE783" s="11" t="n">
        <v>4</v>
      </c>
      <c r="AF783" s="11" t="n">
        <f aca="false">LN(AB783/X783)</f>
        <v>-0.29346577856863</v>
      </c>
      <c r="AG783" s="11" t="n">
        <f aca="false">((AD783)^2/((AB783)^2 * AE783)) + ((Z783)^2/((X783)^2 * AA783))</f>
        <v>0.274046632600386</v>
      </c>
      <c r="AH783" s="11" t="n">
        <f aca="false">1/AG783</f>
        <v>3.64901400360645</v>
      </c>
      <c r="AI783" s="11" t="n">
        <f aca="false">AH783/12</f>
        <v>0.304084500300537</v>
      </c>
      <c r="AJ783" s="11" t="n">
        <f aca="false">AI783*AF783</f>
        <v>-0.0892383946313499</v>
      </c>
      <c r="AK783" s="11" t="s">
        <v>554</v>
      </c>
      <c r="AL783" s="11" t="s">
        <v>555</v>
      </c>
      <c r="AM783" s="11" t="s">
        <v>476</v>
      </c>
      <c r="AN783" s="11" t="s">
        <v>198</v>
      </c>
      <c r="AO783" s="17" t="s">
        <v>193</v>
      </c>
      <c r="AP783" s="11" t="s">
        <v>361</v>
      </c>
      <c r="AQ783" s="11" t="s">
        <v>210</v>
      </c>
    </row>
    <row r="784" customFormat="false" ht="13.8" hidden="false" customHeight="false" outlineLevel="0" collapsed="false">
      <c r="A784" s="11" t="s">
        <v>355</v>
      </c>
      <c r="B784" s="1" t="n">
        <v>55</v>
      </c>
      <c r="C784" s="11" t="s">
        <v>356</v>
      </c>
      <c r="D784" s="11" t="n">
        <v>2013</v>
      </c>
      <c r="E784" s="11" t="s">
        <v>101</v>
      </c>
      <c r="F784" s="11" t="s">
        <v>46</v>
      </c>
      <c r="G784" s="1" t="n">
        <v>-9</v>
      </c>
      <c r="H784" s="1" t="n">
        <v>316</v>
      </c>
      <c r="I784" s="11" t="n">
        <f aca="false">(G784+10) / (H784/1000)</f>
        <v>3.16455696202532</v>
      </c>
      <c r="J784" s="11" t="n">
        <v>5.6</v>
      </c>
      <c r="K784" s="11" t="s">
        <v>102</v>
      </c>
      <c r="L784" s="11" t="s">
        <v>357</v>
      </c>
      <c r="M784" s="11" t="s">
        <v>358</v>
      </c>
      <c r="N784" s="11" t="s">
        <v>77</v>
      </c>
      <c r="O784" s="11" t="s">
        <v>77</v>
      </c>
      <c r="P784" s="11" t="s">
        <v>198</v>
      </c>
      <c r="Q784" s="11" t="s">
        <v>198</v>
      </c>
      <c r="R784" s="11" t="n">
        <v>1</v>
      </c>
      <c r="S784" s="11" t="str">
        <f aca="false">IF(R784&gt;=2,"&gt; 2","&lt; 2")</f>
        <v>&lt; 2</v>
      </c>
      <c r="T784" s="11" t="s">
        <v>359</v>
      </c>
      <c r="U784" s="32" t="n">
        <v>1</v>
      </c>
      <c r="V784" s="11" t="s">
        <v>106</v>
      </c>
      <c r="W784" s="11" t="n">
        <f aca="false">R784 *U784</f>
        <v>1</v>
      </c>
      <c r="X784" s="13" t="n">
        <v>2.7</v>
      </c>
      <c r="Y784" s="13" t="n">
        <v>1.4</v>
      </c>
      <c r="Z784" s="13" t="n">
        <f aca="false">Y784*SQRT(AA784)</f>
        <v>2.8</v>
      </c>
      <c r="AA784" s="11" t="n">
        <v>4</v>
      </c>
      <c r="AB784" s="13" t="n">
        <v>6</v>
      </c>
      <c r="AC784" s="13" t="n">
        <v>0.8</v>
      </c>
      <c r="AD784" s="13" t="n">
        <f aca="false">AC784*SQRT(AE784)</f>
        <v>1.6</v>
      </c>
      <c r="AE784" s="11" t="n">
        <v>4</v>
      </c>
      <c r="AF784" s="11" t="n">
        <f aca="false">LN(AB784/X784)</f>
        <v>0.798507696217771</v>
      </c>
      <c r="AG784" s="11" t="n">
        <f aca="false">((AD784)^2/((AB784)^2 * AE784)) + ((Z784)^2/((X784)^2 * AA784))</f>
        <v>0.286639231824417</v>
      </c>
      <c r="AH784" s="11" t="n">
        <f aca="false">1/AG784</f>
        <v>3.48870597243492</v>
      </c>
      <c r="AI784" s="11" t="n">
        <f aca="false">AH784/12</f>
        <v>0.29072549770291</v>
      </c>
      <c r="AJ784" s="11" t="n">
        <f aca="false">AI784*AF784</f>
        <v>0.232146547402515</v>
      </c>
      <c r="AK784" s="11" t="s">
        <v>554</v>
      </c>
      <c r="AL784" s="11" t="s">
        <v>555</v>
      </c>
      <c r="AM784" s="11" t="s">
        <v>476</v>
      </c>
      <c r="AN784" s="11" t="s">
        <v>198</v>
      </c>
      <c r="AO784" s="11" t="s">
        <v>553</v>
      </c>
      <c r="AP784" s="11" t="s">
        <v>361</v>
      </c>
      <c r="AQ784" s="11" t="s">
        <v>210</v>
      </c>
    </row>
    <row r="785" customFormat="false" ht="13.8" hidden="false" customHeight="false" outlineLevel="0" collapsed="false">
      <c r="A785" s="11" t="s">
        <v>355</v>
      </c>
      <c r="B785" s="1" t="n">
        <v>55</v>
      </c>
      <c r="C785" s="11" t="s">
        <v>356</v>
      </c>
      <c r="D785" s="11" t="n">
        <v>2013</v>
      </c>
      <c r="E785" s="11" t="s">
        <v>101</v>
      </c>
      <c r="F785" s="11" t="s">
        <v>46</v>
      </c>
      <c r="G785" s="1" t="n">
        <v>-9</v>
      </c>
      <c r="H785" s="1" t="n">
        <v>316</v>
      </c>
      <c r="I785" s="11" t="n">
        <f aca="false">(G785+10) / (H785/1000)</f>
        <v>3.16455696202532</v>
      </c>
      <c r="J785" s="11" t="n">
        <v>5.6</v>
      </c>
      <c r="K785" s="11" t="s">
        <v>102</v>
      </c>
      <c r="L785" s="11" t="s">
        <v>357</v>
      </c>
      <c r="M785" s="11" t="s">
        <v>358</v>
      </c>
      <c r="N785" s="11" t="s">
        <v>77</v>
      </c>
      <c r="O785" s="11" t="s">
        <v>77</v>
      </c>
      <c r="P785" s="11" t="s">
        <v>198</v>
      </c>
      <c r="Q785" s="11" t="s">
        <v>198</v>
      </c>
      <c r="R785" s="11" t="n">
        <v>1</v>
      </c>
      <c r="S785" s="11" t="str">
        <f aca="false">IF(R785&gt;=2,"&gt; 2","&lt; 2")</f>
        <v>&lt; 2</v>
      </c>
      <c r="T785" s="11" t="s">
        <v>362</v>
      </c>
      <c r="U785" s="32" t="n">
        <v>1</v>
      </c>
      <c r="V785" s="11" t="s">
        <v>106</v>
      </c>
      <c r="W785" s="11" t="n">
        <f aca="false">R785 *U785</f>
        <v>1</v>
      </c>
      <c r="X785" s="13" t="n">
        <v>35.4</v>
      </c>
      <c r="Y785" s="13" t="n">
        <v>18</v>
      </c>
      <c r="Z785" s="13" t="n">
        <f aca="false">Y785*SQRT(AA785)</f>
        <v>36</v>
      </c>
      <c r="AA785" s="11" t="n">
        <v>4</v>
      </c>
      <c r="AB785" s="13" t="n">
        <v>75.6</v>
      </c>
      <c r="AC785" s="13" t="n">
        <v>45</v>
      </c>
      <c r="AD785" s="13" t="n">
        <f aca="false">AC785*SQRT(AE785)</f>
        <v>90</v>
      </c>
      <c r="AE785" s="11" t="n">
        <v>4</v>
      </c>
      <c r="AF785" s="11" t="n">
        <f aca="false">LN(AB785/X785)</f>
        <v>0.758744463045759</v>
      </c>
      <c r="AG785" s="11" t="n">
        <f aca="false">((AD785)^2/((AB785)^2 * AE785)) + ((Z785)^2/((X785)^2 * AA785))</f>
        <v>0.612854784736838</v>
      </c>
      <c r="AH785" s="11" t="n">
        <f aca="false">1/AG785</f>
        <v>1.6317079101037</v>
      </c>
      <c r="AI785" s="11" t="n">
        <f aca="false">AH785/12</f>
        <v>0.135975659175308</v>
      </c>
      <c r="AJ785" s="11" t="n">
        <f aca="false">AI785*AF785</f>
        <v>0.103170778508262</v>
      </c>
      <c r="AK785" s="11" t="s">
        <v>554</v>
      </c>
      <c r="AL785" s="11" t="s">
        <v>555</v>
      </c>
      <c r="AM785" s="11" t="s">
        <v>476</v>
      </c>
      <c r="AN785" s="11" t="s">
        <v>198</v>
      </c>
      <c r="AO785" s="11" t="s">
        <v>553</v>
      </c>
      <c r="AP785" s="11" t="s">
        <v>361</v>
      </c>
      <c r="AQ785" s="11" t="s">
        <v>210</v>
      </c>
    </row>
    <row r="786" customFormat="false" ht="13.8" hidden="false" customHeight="false" outlineLevel="0" collapsed="false">
      <c r="A786" s="11" t="s">
        <v>355</v>
      </c>
      <c r="B786" s="1" t="n">
        <v>55</v>
      </c>
      <c r="C786" s="11" t="s">
        <v>356</v>
      </c>
      <c r="D786" s="11" t="n">
        <v>2013</v>
      </c>
      <c r="E786" s="11" t="s">
        <v>101</v>
      </c>
      <c r="F786" s="11" t="s">
        <v>46</v>
      </c>
      <c r="G786" s="1" t="n">
        <v>-9</v>
      </c>
      <c r="H786" s="1" t="n">
        <v>316</v>
      </c>
      <c r="I786" s="11" t="n">
        <f aca="false">(G786+10) / (H786/1000)</f>
        <v>3.16455696202532</v>
      </c>
      <c r="J786" s="11" t="n">
        <v>5.6</v>
      </c>
      <c r="K786" s="11" t="s">
        <v>102</v>
      </c>
      <c r="L786" s="11" t="s">
        <v>357</v>
      </c>
      <c r="M786" s="11" t="s">
        <v>358</v>
      </c>
      <c r="N786" s="11" t="s">
        <v>77</v>
      </c>
      <c r="O786" s="11" t="s">
        <v>77</v>
      </c>
      <c r="P786" s="11" t="s">
        <v>198</v>
      </c>
      <c r="Q786" s="11" t="s">
        <v>198</v>
      </c>
      <c r="R786" s="11" t="n">
        <v>1.7</v>
      </c>
      <c r="S786" s="11" t="str">
        <f aca="false">IF(R786&gt;=2,"&gt; 2","&lt; 2")</f>
        <v>&lt; 2</v>
      </c>
      <c r="T786" s="11" t="s">
        <v>363</v>
      </c>
      <c r="U786" s="32" t="n">
        <v>1</v>
      </c>
      <c r="V786" s="11" t="s">
        <v>106</v>
      </c>
      <c r="W786" s="11" t="n">
        <f aca="false">R786 *U786</f>
        <v>1.7</v>
      </c>
      <c r="X786" s="13" t="n">
        <v>39</v>
      </c>
      <c r="Y786" s="13" t="n">
        <v>6.6</v>
      </c>
      <c r="Z786" s="13" t="n">
        <f aca="false">Y786*SQRT(AA786)</f>
        <v>13.2</v>
      </c>
      <c r="AA786" s="11" t="n">
        <v>4</v>
      </c>
      <c r="AB786" s="13" t="n">
        <v>43.7</v>
      </c>
      <c r="AC786" s="13" t="n">
        <v>16.5</v>
      </c>
      <c r="AD786" s="13" t="n">
        <f aca="false">AC786*SQRT(AE786)</f>
        <v>33</v>
      </c>
      <c r="AE786" s="11" t="n">
        <v>4</v>
      </c>
      <c r="AF786" s="11" t="n">
        <f aca="false">LN(AB786/X786)</f>
        <v>0.113786455971898</v>
      </c>
      <c r="AG786" s="11" t="n">
        <f aca="false">((AD786)^2/((AB786)^2 * AE786)) + ((Z786)^2/((X786)^2 * AA786))</f>
        <v>0.171201458671024</v>
      </c>
      <c r="AH786" s="11" t="n">
        <f aca="false">1/AG786</f>
        <v>5.8410717277916</v>
      </c>
      <c r="AI786" s="11" t="n">
        <f aca="false">AH786/12</f>
        <v>0.486755977315966</v>
      </c>
      <c r="AJ786" s="11" t="n">
        <f aca="false">AI786*AF786</f>
        <v>0.0553862375819213</v>
      </c>
      <c r="AK786" s="11" t="s">
        <v>554</v>
      </c>
      <c r="AL786" s="11" t="s">
        <v>555</v>
      </c>
      <c r="AM786" s="11" t="s">
        <v>476</v>
      </c>
      <c r="AN786" s="11" t="s">
        <v>198</v>
      </c>
      <c r="AO786" s="11" t="s">
        <v>553</v>
      </c>
      <c r="AP786" s="11" t="s">
        <v>361</v>
      </c>
      <c r="AQ786" s="11" t="s">
        <v>210</v>
      </c>
    </row>
    <row r="787" customFormat="false" ht="13.8" hidden="false" customHeight="false" outlineLevel="0" collapsed="false">
      <c r="A787" s="11" t="s">
        <v>355</v>
      </c>
      <c r="B787" s="1" t="n">
        <v>55</v>
      </c>
      <c r="C787" s="11" t="s">
        <v>356</v>
      </c>
      <c r="D787" s="11" t="n">
        <v>2013</v>
      </c>
      <c r="E787" s="11" t="s">
        <v>101</v>
      </c>
      <c r="F787" s="11" t="s">
        <v>46</v>
      </c>
      <c r="G787" s="1" t="n">
        <v>-9</v>
      </c>
      <c r="H787" s="1" t="n">
        <v>316</v>
      </c>
      <c r="I787" s="11" t="n">
        <f aca="false">(G787+10) / (H787/1000)</f>
        <v>3.16455696202532</v>
      </c>
      <c r="J787" s="11" t="n">
        <v>5.6</v>
      </c>
      <c r="K787" s="11" t="s">
        <v>102</v>
      </c>
      <c r="L787" s="11" t="s">
        <v>357</v>
      </c>
      <c r="M787" s="11" t="s">
        <v>358</v>
      </c>
      <c r="N787" s="11" t="s">
        <v>77</v>
      </c>
      <c r="O787" s="11" t="s">
        <v>77</v>
      </c>
      <c r="P787" s="11" t="s">
        <v>198</v>
      </c>
      <c r="Q787" s="11" t="s">
        <v>198</v>
      </c>
      <c r="R787" s="11" t="n">
        <v>1.7</v>
      </c>
      <c r="S787" s="11" t="str">
        <f aca="false">IF(R787&gt;=2,"&gt; 2","&lt; 2")</f>
        <v>&lt; 2</v>
      </c>
      <c r="T787" s="11" t="s">
        <v>364</v>
      </c>
      <c r="U787" s="32" t="n">
        <v>1</v>
      </c>
      <c r="V787" s="11" t="s">
        <v>106</v>
      </c>
      <c r="W787" s="11" t="n">
        <f aca="false">R787 *U787</f>
        <v>1.7</v>
      </c>
      <c r="X787" s="13" t="n">
        <v>63.4</v>
      </c>
      <c r="Y787" s="13" t="n">
        <v>28.7</v>
      </c>
      <c r="Z787" s="13" t="n">
        <f aca="false">Y787*SQRT(AA787)</f>
        <v>57.4</v>
      </c>
      <c r="AA787" s="11" t="n">
        <v>4</v>
      </c>
      <c r="AB787" s="13" t="n">
        <v>48.7</v>
      </c>
      <c r="AC787" s="13" t="n">
        <v>13.1</v>
      </c>
      <c r="AD787" s="13" t="n">
        <f aca="false">AC787*SQRT(AE787)</f>
        <v>26.2</v>
      </c>
      <c r="AE787" s="11" t="n">
        <v>4</v>
      </c>
      <c r="AF787" s="11" t="n">
        <f aca="false">LN(AB787/X787)</f>
        <v>-0.263784831354636</v>
      </c>
      <c r="AG787" s="11" t="n">
        <f aca="false">((AD787)^2/((AB787)^2 * AE787)) + ((Z787)^2/((X787)^2 * AA787))</f>
        <v>0.2772781249226</v>
      </c>
      <c r="AH787" s="11" t="n">
        <f aca="false">1/AG787</f>
        <v>3.60648716980159</v>
      </c>
      <c r="AI787" s="11" t="n">
        <f aca="false">AH787/12</f>
        <v>0.300540597483466</v>
      </c>
      <c r="AJ787" s="11" t="n">
        <f aca="false">AI787*AF787</f>
        <v>-0.0792780508223976</v>
      </c>
      <c r="AK787" s="11" t="s">
        <v>554</v>
      </c>
      <c r="AL787" s="11" t="s">
        <v>555</v>
      </c>
      <c r="AM787" s="11" t="s">
        <v>476</v>
      </c>
      <c r="AN787" s="11" t="s">
        <v>198</v>
      </c>
      <c r="AO787" s="11" t="s">
        <v>553</v>
      </c>
      <c r="AP787" s="11" t="s">
        <v>361</v>
      </c>
      <c r="AQ787" s="11" t="s">
        <v>210</v>
      </c>
    </row>
    <row r="788" customFormat="false" ht="13.8" hidden="false" customHeight="false" outlineLevel="0" collapsed="false">
      <c r="A788" s="11" t="s">
        <v>355</v>
      </c>
      <c r="B788" s="1" t="n">
        <v>55</v>
      </c>
      <c r="C788" s="11" t="s">
        <v>356</v>
      </c>
      <c r="D788" s="11" t="n">
        <v>2013</v>
      </c>
      <c r="E788" s="11" t="s">
        <v>101</v>
      </c>
      <c r="F788" s="11" t="s">
        <v>46</v>
      </c>
      <c r="G788" s="1" t="n">
        <v>-9</v>
      </c>
      <c r="H788" s="1" t="n">
        <v>316</v>
      </c>
      <c r="I788" s="11" t="n">
        <f aca="false">(G788+10) / (H788/1000)</f>
        <v>3.16455696202532</v>
      </c>
      <c r="J788" s="11" t="n">
        <v>5.6</v>
      </c>
      <c r="K788" s="11" t="s">
        <v>102</v>
      </c>
      <c r="L788" s="11" t="s">
        <v>357</v>
      </c>
      <c r="M788" s="11" t="s">
        <v>358</v>
      </c>
      <c r="N788" s="11" t="s">
        <v>77</v>
      </c>
      <c r="O788" s="11" t="s">
        <v>77</v>
      </c>
      <c r="P788" s="11" t="s">
        <v>198</v>
      </c>
      <c r="Q788" s="11" t="s">
        <v>198</v>
      </c>
      <c r="R788" s="11" t="n">
        <v>1</v>
      </c>
      <c r="S788" s="11" t="str">
        <f aca="false">IF(R788&gt;=2,"&gt; 2","&lt; 2")</f>
        <v>&lt; 2</v>
      </c>
      <c r="T788" s="11" t="s">
        <v>359</v>
      </c>
      <c r="U788" s="32" t="n">
        <v>1</v>
      </c>
      <c r="V788" s="11" t="s">
        <v>106</v>
      </c>
      <c r="W788" s="11" t="n">
        <f aca="false">R788 *U788</f>
        <v>1</v>
      </c>
      <c r="X788" s="13" t="n">
        <v>2.7</v>
      </c>
      <c r="Y788" s="13" t="n">
        <v>1.5</v>
      </c>
      <c r="Z788" s="13" t="n">
        <f aca="false">Y788*SQRT(AA788)</f>
        <v>3</v>
      </c>
      <c r="AA788" s="11" t="n">
        <v>4</v>
      </c>
      <c r="AB788" s="13" t="n">
        <v>2.5</v>
      </c>
      <c r="AC788" s="13" t="n">
        <v>1.1</v>
      </c>
      <c r="AD788" s="13" t="n">
        <f aca="false">AC788*SQRT(AE788)</f>
        <v>2.2</v>
      </c>
      <c r="AE788" s="11" t="n">
        <v>4</v>
      </c>
      <c r="AF788" s="11" t="n">
        <f aca="false">LN(AB788/X788)</f>
        <v>-0.0769610411361284</v>
      </c>
      <c r="AG788" s="11" t="n">
        <f aca="false">((AD788)^2/((AB788)^2 * AE788)) + ((Z788)^2/((X788)^2 * AA788))</f>
        <v>0.502241975308642</v>
      </c>
      <c r="AH788" s="11" t="n">
        <f aca="false">1/AG788</f>
        <v>1.99107213088964</v>
      </c>
      <c r="AI788" s="11" t="n">
        <f aca="false">AH788/9</f>
        <v>0.221230236765516</v>
      </c>
      <c r="AJ788" s="11" t="n">
        <f aca="false">AI788*AF788</f>
        <v>-0.0170261093522663</v>
      </c>
      <c r="AK788" s="11" t="s">
        <v>554</v>
      </c>
      <c r="AL788" s="11" t="s">
        <v>555</v>
      </c>
      <c r="AM788" s="11" t="s">
        <v>551</v>
      </c>
      <c r="AN788" s="11" t="s">
        <v>198</v>
      </c>
      <c r="AO788" s="11" t="s">
        <v>141</v>
      </c>
      <c r="AP788" s="11" t="s">
        <v>361</v>
      </c>
      <c r="AQ788" s="11" t="s">
        <v>210</v>
      </c>
    </row>
    <row r="789" customFormat="false" ht="13.8" hidden="false" customHeight="false" outlineLevel="0" collapsed="false">
      <c r="A789" s="11" t="s">
        <v>355</v>
      </c>
      <c r="B789" s="1" t="n">
        <v>55</v>
      </c>
      <c r="C789" s="11" t="s">
        <v>356</v>
      </c>
      <c r="D789" s="11" t="n">
        <v>2013</v>
      </c>
      <c r="E789" s="11" t="s">
        <v>101</v>
      </c>
      <c r="F789" s="11" t="s">
        <v>46</v>
      </c>
      <c r="G789" s="1" t="n">
        <v>-9</v>
      </c>
      <c r="H789" s="1" t="n">
        <v>316</v>
      </c>
      <c r="I789" s="11" t="n">
        <f aca="false">(G789+10) / (H789/1000)</f>
        <v>3.16455696202532</v>
      </c>
      <c r="J789" s="11" t="n">
        <v>5.6</v>
      </c>
      <c r="K789" s="11" t="s">
        <v>102</v>
      </c>
      <c r="L789" s="11" t="s">
        <v>357</v>
      </c>
      <c r="M789" s="11" t="s">
        <v>358</v>
      </c>
      <c r="N789" s="11" t="s">
        <v>77</v>
      </c>
      <c r="O789" s="11" t="s">
        <v>77</v>
      </c>
      <c r="P789" s="11" t="s">
        <v>198</v>
      </c>
      <c r="Q789" s="11" t="s">
        <v>198</v>
      </c>
      <c r="R789" s="11" t="n">
        <v>1.7</v>
      </c>
      <c r="S789" s="11" t="str">
        <f aca="false">IF(R789&gt;=2,"&gt; 2","&lt; 2")</f>
        <v>&lt; 2</v>
      </c>
      <c r="T789" s="11" t="s">
        <v>363</v>
      </c>
      <c r="U789" s="32" t="n">
        <v>1</v>
      </c>
      <c r="V789" s="11" t="s">
        <v>106</v>
      </c>
      <c r="W789" s="11" t="n">
        <f aca="false">R789 *U789</f>
        <v>1.7</v>
      </c>
      <c r="X789" s="13" t="n">
        <v>22.4</v>
      </c>
      <c r="Y789" s="13" t="n">
        <v>13</v>
      </c>
      <c r="Z789" s="13" t="n">
        <f aca="false">Y789*SQRT(AA789)</f>
        <v>26</v>
      </c>
      <c r="AA789" s="11" t="n">
        <v>4</v>
      </c>
      <c r="AB789" s="13" t="n">
        <v>105.9</v>
      </c>
      <c r="AC789" s="13" t="n">
        <v>52.4</v>
      </c>
      <c r="AD789" s="13" t="n">
        <f aca="false">AC789*SQRT(AE789)</f>
        <v>104.8</v>
      </c>
      <c r="AE789" s="11" t="n">
        <v>4</v>
      </c>
      <c r="AF789" s="11" t="n">
        <f aca="false">LN(AB789/X789)</f>
        <v>1.55343429374637</v>
      </c>
      <c r="AG789" s="11" t="n">
        <f aca="false">((AD789)^2/((AB789)^2 * AE789)) + ((Z789)^2/((X789)^2 * AA789))</f>
        <v>0.581647807678586</v>
      </c>
      <c r="AH789" s="11" t="n">
        <f aca="false">1/AG789</f>
        <v>1.71925344993751</v>
      </c>
      <c r="AI789" s="11" t="n">
        <f aca="false">AH789/9</f>
        <v>0.191028161104168</v>
      </c>
      <c r="AJ789" s="11" t="n">
        <f aca="false">AI789*AF789</f>
        <v>0.296749696530521</v>
      </c>
      <c r="AK789" s="11" t="s">
        <v>554</v>
      </c>
      <c r="AL789" s="11" t="s">
        <v>555</v>
      </c>
      <c r="AM789" s="11" t="s">
        <v>551</v>
      </c>
      <c r="AN789" s="11" t="s">
        <v>198</v>
      </c>
      <c r="AO789" s="11" t="s">
        <v>141</v>
      </c>
      <c r="AP789" s="11" t="s">
        <v>361</v>
      </c>
      <c r="AQ789" s="11" t="s">
        <v>210</v>
      </c>
    </row>
    <row r="790" customFormat="false" ht="13.8" hidden="false" customHeight="false" outlineLevel="0" collapsed="false">
      <c r="A790" s="11" t="s">
        <v>355</v>
      </c>
      <c r="B790" s="1" t="n">
        <v>55</v>
      </c>
      <c r="C790" s="11" t="s">
        <v>356</v>
      </c>
      <c r="D790" s="11" t="n">
        <v>2013</v>
      </c>
      <c r="E790" s="11" t="s">
        <v>101</v>
      </c>
      <c r="F790" s="11" t="s">
        <v>46</v>
      </c>
      <c r="G790" s="1" t="n">
        <v>-9</v>
      </c>
      <c r="H790" s="1" t="n">
        <v>316</v>
      </c>
      <c r="I790" s="11" t="n">
        <f aca="false">(G790+10) / (H790/1000)</f>
        <v>3.16455696202532</v>
      </c>
      <c r="J790" s="11" t="n">
        <v>5.6</v>
      </c>
      <c r="K790" s="11" t="s">
        <v>102</v>
      </c>
      <c r="L790" s="11" t="s">
        <v>357</v>
      </c>
      <c r="M790" s="11" t="s">
        <v>358</v>
      </c>
      <c r="N790" s="11" t="s">
        <v>77</v>
      </c>
      <c r="O790" s="11" t="s">
        <v>77</v>
      </c>
      <c r="P790" s="11" t="s">
        <v>198</v>
      </c>
      <c r="Q790" s="11" t="s">
        <v>198</v>
      </c>
      <c r="R790" s="11" t="n">
        <v>1.7</v>
      </c>
      <c r="S790" s="11" t="str">
        <f aca="false">IF(R790&gt;=2,"&gt; 2","&lt; 2")</f>
        <v>&lt; 2</v>
      </c>
      <c r="T790" s="11" t="s">
        <v>364</v>
      </c>
      <c r="U790" s="32" t="n">
        <v>1</v>
      </c>
      <c r="V790" s="11" t="s">
        <v>106</v>
      </c>
      <c r="W790" s="11" t="n">
        <f aca="false">R790 *U790</f>
        <v>1.7</v>
      </c>
      <c r="X790" s="13" t="n">
        <v>59.2</v>
      </c>
      <c r="Y790" s="13" t="n">
        <v>17.6</v>
      </c>
      <c r="Z790" s="13" t="n">
        <f aca="false">Y790*SQRT(AA790)</f>
        <v>35.2</v>
      </c>
      <c r="AA790" s="11" t="n">
        <v>4</v>
      </c>
      <c r="AB790" s="13" t="n">
        <v>38.5</v>
      </c>
      <c r="AC790" s="13" t="n">
        <v>15.6</v>
      </c>
      <c r="AD790" s="13" t="n">
        <f aca="false">AC790*SQRT(AE790)</f>
        <v>31.2</v>
      </c>
      <c r="AE790" s="11" t="n">
        <v>4</v>
      </c>
      <c r="AF790" s="11" t="n">
        <f aca="false">LN(AB790/X790)</f>
        <v>-0.430263300596222</v>
      </c>
      <c r="AG790" s="11" t="n">
        <f aca="false">((AD790)^2/((AB790)^2 * AE790)) + ((Z790)^2/((X790)^2 * AA790))</f>
        <v>0.252568513137134</v>
      </c>
      <c r="AH790" s="11" t="n">
        <f aca="false">1/AG790</f>
        <v>3.95932172058614</v>
      </c>
      <c r="AI790" s="11" t="n">
        <f aca="false">AH790/9</f>
        <v>0.439924635620682</v>
      </c>
      <c r="AJ790" s="11" t="n">
        <f aca="false">AI790*AF790</f>
        <v>-0.189283425735745</v>
      </c>
      <c r="AK790" s="11" t="s">
        <v>554</v>
      </c>
      <c r="AL790" s="11" t="s">
        <v>555</v>
      </c>
      <c r="AM790" s="11" t="s">
        <v>551</v>
      </c>
      <c r="AN790" s="11" t="s">
        <v>198</v>
      </c>
      <c r="AO790" s="11" t="s">
        <v>141</v>
      </c>
      <c r="AP790" s="11" t="s">
        <v>361</v>
      </c>
      <c r="AQ790" s="11" t="s">
        <v>210</v>
      </c>
    </row>
    <row r="791" customFormat="false" ht="13.8" hidden="false" customHeight="false" outlineLevel="0" collapsed="false">
      <c r="A791" s="11" t="s">
        <v>355</v>
      </c>
      <c r="B791" s="1" t="n">
        <v>55</v>
      </c>
      <c r="C791" s="11" t="s">
        <v>356</v>
      </c>
      <c r="D791" s="11" t="n">
        <v>2013</v>
      </c>
      <c r="E791" s="11" t="s">
        <v>101</v>
      </c>
      <c r="F791" s="11" t="s">
        <v>46</v>
      </c>
      <c r="G791" s="1" t="n">
        <v>-9</v>
      </c>
      <c r="H791" s="1" t="n">
        <v>316</v>
      </c>
      <c r="I791" s="11" t="n">
        <f aca="false">(G791+10) / (H791/1000)</f>
        <v>3.16455696202532</v>
      </c>
      <c r="J791" s="11" t="n">
        <v>5.6</v>
      </c>
      <c r="K791" s="11" t="s">
        <v>102</v>
      </c>
      <c r="L791" s="11" t="s">
        <v>357</v>
      </c>
      <c r="M791" s="11" t="s">
        <v>358</v>
      </c>
      <c r="N791" s="11" t="s">
        <v>77</v>
      </c>
      <c r="O791" s="11" t="s">
        <v>77</v>
      </c>
      <c r="P791" s="11" t="s">
        <v>198</v>
      </c>
      <c r="Q791" s="11" t="s">
        <v>198</v>
      </c>
      <c r="R791" s="11" t="n">
        <v>1</v>
      </c>
      <c r="S791" s="11" t="str">
        <f aca="false">IF(R791&gt;=2,"&gt; 2","&lt; 2")</f>
        <v>&lt; 2</v>
      </c>
      <c r="T791" s="11" t="s">
        <v>359</v>
      </c>
      <c r="U791" s="32" t="n">
        <v>1</v>
      </c>
      <c r="V791" s="11" t="s">
        <v>106</v>
      </c>
      <c r="W791" s="11" t="n">
        <f aca="false">R791 *U791</f>
        <v>1</v>
      </c>
      <c r="X791" s="13" t="n">
        <v>14.4</v>
      </c>
      <c r="Y791" s="13" t="n">
        <v>7.8</v>
      </c>
      <c r="Z791" s="13" t="n">
        <f aca="false">Y791*SQRT(AA791)</f>
        <v>15.6</v>
      </c>
      <c r="AA791" s="11" t="n">
        <v>4</v>
      </c>
      <c r="AB791" s="13" t="n">
        <v>9.5</v>
      </c>
      <c r="AC791" s="13" t="n">
        <v>2</v>
      </c>
      <c r="AD791" s="13" t="n">
        <f aca="false">AC791*SQRT(AE791)</f>
        <v>4</v>
      </c>
      <c r="AE791" s="11" t="n">
        <v>4</v>
      </c>
      <c r="AF791" s="11" t="n">
        <f aca="false">LN(AB791/X791)</f>
        <v>-0.41593640797546</v>
      </c>
      <c r="AG791" s="11" t="n">
        <f aca="false">((AD791)^2/((AB791)^2 * AE791)) + ((Z791)^2/((X791)^2 * AA791))</f>
        <v>0.337724107417667</v>
      </c>
      <c r="AH791" s="11" t="n">
        <f aca="false">1/AG791</f>
        <v>2.96099679601282</v>
      </c>
      <c r="AI791" s="11" t="n">
        <f aca="false">AH791/9</f>
        <v>0.328999644001424</v>
      </c>
      <c r="AJ791" s="11" t="n">
        <f aca="false">AI791*AF791</f>
        <v>-0.136842930151157</v>
      </c>
      <c r="AK791" s="11" t="s">
        <v>554</v>
      </c>
      <c r="AL791" s="11" t="s">
        <v>555</v>
      </c>
      <c r="AM791" s="11" t="s">
        <v>551</v>
      </c>
      <c r="AN791" s="11" t="s">
        <v>198</v>
      </c>
      <c r="AO791" s="17" t="s">
        <v>193</v>
      </c>
      <c r="AP791" s="11" t="s">
        <v>361</v>
      </c>
      <c r="AQ791" s="11" t="s">
        <v>210</v>
      </c>
    </row>
    <row r="792" customFormat="false" ht="13.8" hidden="false" customHeight="false" outlineLevel="0" collapsed="false">
      <c r="A792" s="11" t="s">
        <v>355</v>
      </c>
      <c r="B792" s="1" t="n">
        <v>55</v>
      </c>
      <c r="C792" s="11" t="s">
        <v>356</v>
      </c>
      <c r="D792" s="11" t="n">
        <v>2013</v>
      </c>
      <c r="E792" s="11" t="s">
        <v>101</v>
      </c>
      <c r="F792" s="11" t="s">
        <v>46</v>
      </c>
      <c r="G792" s="1" t="n">
        <v>-9</v>
      </c>
      <c r="H792" s="1" t="n">
        <v>316</v>
      </c>
      <c r="I792" s="11" t="n">
        <f aca="false">(G792+10) / (H792/1000)</f>
        <v>3.16455696202532</v>
      </c>
      <c r="J792" s="11" t="n">
        <v>5.6</v>
      </c>
      <c r="K792" s="11" t="s">
        <v>102</v>
      </c>
      <c r="L792" s="11" t="s">
        <v>357</v>
      </c>
      <c r="M792" s="11" t="s">
        <v>358</v>
      </c>
      <c r="N792" s="11" t="s">
        <v>77</v>
      </c>
      <c r="O792" s="11" t="s">
        <v>77</v>
      </c>
      <c r="P792" s="11" t="s">
        <v>198</v>
      </c>
      <c r="Q792" s="11" t="s">
        <v>198</v>
      </c>
      <c r="R792" s="11" t="n">
        <v>1.7</v>
      </c>
      <c r="S792" s="11" t="str">
        <f aca="false">IF(R792&gt;=2,"&gt; 2","&lt; 2")</f>
        <v>&lt; 2</v>
      </c>
      <c r="T792" s="11" t="s">
        <v>363</v>
      </c>
      <c r="U792" s="32" t="n">
        <v>1</v>
      </c>
      <c r="V792" s="11" t="s">
        <v>106</v>
      </c>
      <c r="W792" s="11" t="n">
        <f aca="false">R792 *U792</f>
        <v>1.7</v>
      </c>
      <c r="X792" s="13" t="n">
        <v>256.5</v>
      </c>
      <c r="Y792" s="13" t="n">
        <v>33.5</v>
      </c>
      <c r="Z792" s="13" t="n">
        <f aca="false">Y792*SQRT(AA792)</f>
        <v>67</v>
      </c>
      <c r="AA792" s="11" t="n">
        <v>4</v>
      </c>
      <c r="AB792" s="13" t="n">
        <v>376</v>
      </c>
      <c r="AC792" s="13" t="n">
        <v>69.6</v>
      </c>
      <c r="AD792" s="13" t="n">
        <f aca="false">AC792*SQRT(AE792)</f>
        <v>139.2</v>
      </c>
      <c r="AE792" s="11" t="n">
        <v>4</v>
      </c>
      <c r="AF792" s="11" t="n">
        <f aca="false">LN(AB792/X792)</f>
        <v>0.38246047877907</v>
      </c>
      <c r="AG792" s="11" t="n">
        <f aca="false">((AD792)^2/((AB792)^2 * AE792)) + ((Z792)^2/((X792)^2 * AA792))</f>
        <v>0.0513218531938025</v>
      </c>
      <c r="AH792" s="11" t="n">
        <f aca="false">1/AG792</f>
        <v>19.4848770605337</v>
      </c>
      <c r="AI792" s="11" t="n">
        <f aca="false">AH792/9</f>
        <v>2.1649863400593</v>
      </c>
      <c r="AJ792" s="11" t="n">
        <f aca="false">AI792*AF792</f>
        <v>0.828021712169226</v>
      </c>
      <c r="AK792" s="11" t="s">
        <v>554</v>
      </c>
      <c r="AL792" s="11" t="s">
        <v>555</v>
      </c>
      <c r="AM792" s="11" t="s">
        <v>551</v>
      </c>
      <c r="AN792" s="11" t="s">
        <v>198</v>
      </c>
      <c r="AO792" s="17" t="s">
        <v>193</v>
      </c>
      <c r="AP792" s="11" t="s">
        <v>361</v>
      </c>
      <c r="AQ792" s="11" t="s">
        <v>210</v>
      </c>
    </row>
    <row r="793" customFormat="false" ht="13.8" hidden="false" customHeight="false" outlineLevel="0" collapsed="false">
      <c r="A793" s="11" t="s">
        <v>355</v>
      </c>
      <c r="B793" s="1" t="n">
        <v>55</v>
      </c>
      <c r="C793" s="11" t="s">
        <v>356</v>
      </c>
      <c r="D793" s="11" t="n">
        <v>2013</v>
      </c>
      <c r="E793" s="11" t="s">
        <v>101</v>
      </c>
      <c r="F793" s="11" t="s">
        <v>46</v>
      </c>
      <c r="G793" s="1" t="n">
        <v>-9</v>
      </c>
      <c r="H793" s="1" t="n">
        <v>316</v>
      </c>
      <c r="I793" s="11" t="n">
        <f aca="false">(G793+10) / (H793/1000)</f>
        <v>3.16455696202532</v>
      </c>
      <c r="J793" s="11" t="n">
        <v>5.6</v>
      </c>
      <c r="K793" s="11" t="s">
        <v>102</v>
      </c>
      <c r="L793" s="11" t="s">
        <v>357</v>
      </c>
      <c r="M793" s="11" t="s">
        <v>358</v>
      </c>
      <c r="N793" s="11" t="s">
        <v>77</v>
      </c>
      <c r="O793" s="11" t="s">
        <v>77</v>
      </c>
      <c r="P793" s="11" t="s">
        <v>198</v>
      </c>
      <c r="Q793" s="11" t="s">
        <v>198</v>
      </c>
      <c r="R793" s="11" t="n">
        <v>1.7</v>
      </c>
      <c r="S793" s="11" t="str">
        <f aca="false">IF(R793&gt;=2,"&gt; 2","&lt; 2")</f>
        <v>&lt; 2</v>
      </c>
      <c r="T793" s="11" t="s">
        <v>364</v>
      </c>
      <c r="U793" s="32" t="n">
        <v>1</v>
      </c>
      <c r="V793" s="11" t="s">
        <v>106</v>
      </c>
      <c r="W793" s="11" t="n">
        <f aca="false">R793 *U793</f>
        <v>1.7</v>
      </c>
      <c r="X793" s="13" t="n">
        <v>305.3</v>
      </c>
      <c r="Y793" s="13" t="n">
        <v>78.9</v>
      </c>
      <c r="Z793" s="13" t="n">
        <f aca="false">Y793*SQRT(AA793)</f>
        <v>157.8</v>
      </c>
      <c r="AA793" s="11" t="n">
        <v>4</v>
      </c>
      <c r="AB793" s="13" t="n">
        <v>390.4</v>
      </c>
      <c r="AC793" s="13" t="n">
        <v>142.1</v>
      </c>
      <c r="AD793" s="13" t="n">
        <f aca="false">AC793*SQRT(AE793)</f>
        <v>284.2</v>
      </c>
      <c r="AE793" s="11" t="n">
        <v>4</v>
      </c>
      <c r="AF793" s="11" t="n">
        <f aca="false">LN(AB793/X793)</f>
        <v>0.245876954798105</v>
      </c>
      <c r="AG793" s="11" t="n">
        <f aca="false">((AD793)^2/((AB793)^2 * AE793)) + ((Z793)^2/((X793)^2 * AA793))</f>
        <v>0.199273858898712</v>
      </c>
      <c r="AH793" s="11" t="n">
        <f aca="false">1/AG793</f>
        <v>5.01821967781678</v>
      </c>
      <c r="AI793" s="11" t="n">
        <f aca="false">AH793/9</f>
        <v>0.557579964201864</v>
      </c>
      <c r="AJ793" s="11" t="n">
        <f aca="false">AI793*AF793</f>
        <v>0.137096063654391</v>
      </c>
      <c r="AK793" s="11" t="s">
        <v>554</v>
      </c>
      <c r="AL793" s="11" t="s">
        <v>555</v>
      </c>
      <c r="AM793" s="11" t="s">
        <v>551</v>
      </c>
      <c r="AN793" s="11" t="s">
        <v>198</v>
      </c>
      <c r="AO793" s="17" t="s">
        <v>193</v>
      </c>
      <c r="AP793" s="11" t="s">
        <v>361</v>
      </c>
      <c r="AQ793" s="11" t="s">
        <v>210</v>
      </c>
    </row>
    <row r="794" customFormat="false" ht="13.8" hidden="false" customHeight="false" outlineLevel="0" collapsed="false">
      <c r="A794" s="11" t="s">
        <v>355</v>
      </c>
      <c r="B794" s="1" t="n">
        <v>55</v>
      </c>
      <c r="C794" s="11" t="s">
        <v>356</v>
      </c>
      <c r="D794" s="11" t="n">
        <v>2013</v>
      </c>
      <c r="E794" s="11" t="s">
        <v>101</v>
      </c>
      <c r="F794" s="11" t="s">
        <v>46</v>
      </c>
      <c r="G794" s="1" t="n">
        <v>-9</v>
      </c>
      <c r="H794" s="1" t="n">
        <v>316</v>
      </c>
      <c r="I794" s="11" t="n">
        <f aca="false">(G794+10) / (H794/1000)</f>
        <v>3.16455696202532</v>
      </c>
      <c r="J794" s="11" t="n">
        <v>5.6</v>
      </c>
      <c r="K794" s="11" t="s">
        <v>102</v>
      </c>
      <c r="L794" s="11" t="s">
        <v>357</v>
      </c>
      <c r="M794" s="11" t="s">
        <v>358</v>
      </c>
      <c r="N794" s="11" t="s">
        <v>77</v>
      </c>
      <c r="O794" s="11" t="s">
        <v>77</v>
      </c>
      <c r="P794" s="11" t="s">
        <v>198</v>
      </c>
      <c r="Q794" s="11" t="s">
        <v>198</v>
      </c>
      <c r="R794" s="11" t="n">
        <v>1</v>
      </c>
      <c r="S794" s="11" t="str">
        <f aca="false">IF(R794&gt;=2,"&gt; 2","&lt; 2")</f>
        <v>&lt; 2</v>
      </c>
      <c r="T794" s="11" t="s">
        <v>359</v>
      </c>
      <c r="U794" s="32" t="n">
        <v>1</v>
      </c>
      <c r="V794" s="11" t="s">
        <v>106</v>
      </c>
      <c r="W794" s="11" t="n">
        <f aca="false">R794 *U794</f>
        <v>1</v>
      </c>
      <c r="X794" s="13" t="n">
        <v>17.4</v>
      </c>
      <c r="Y794" s="13" t="n">
        <v>8.7</v>
      </c>
      <c r="Z794" s="13" t="n">
        <f aca="false">Y794*SQRT(AA794)</f>
        <v>17.4</v>
      </c>
      <c r="AA794" s="11" t="n">
        <v>4</v>
      </c>
      <c r="AB794" s="13" t="n">
        <v>18.3</v>
      </c>
      <c r="AC794" s="13" t="n">
        <v>6.8</v>
      </c>
      <c r="AD794" s="13" t="n">
        <f aca="false">AC794*SQRT(AE794)</f>
        <v>13.6</v>
      </c>
      <c r="AE794" s="11" t="n">
        <v>4</v>
      </c>
      <c r="AF794" s="11" t="n">
        <f aca="false">LN(AB794/X794)</f>
        <v>0.0504308536268921</v>
      </c>
      <c r="AG794" s="11" t="n">
        <f aca="false">((AD794)^2/((AB794)^2 * AE794)) + ((Z794)^2/((X794)^2 * AA794))</f>
        <v>0.388075188867986</v>
      </c>
      <c r="AH794" s="11" t="n">
        <f aca="false">1/AG794</f>
        <v>2.57682023660672</v>
      </c>
      <c r="AI794" s="11" t="n">
        <f aca="false">AH794/9</f>
        <v>0.286313359622969</v>
      </c>
      <c r="AJ794" s="11" t="n">
        <f aca="false">AI794*AF794</f>
        <v>0.0144390271305697</v>
      </c>
      <c r="AK794" s="11" t="s">
        <v>554</v>
      </c>
      <c r="AL794" s="11" t="s">
        <v>555</v>
      </c>
      <c r="AM794" s="11" t="s">
        <v>551</v>
      </c>
      <c r="AN794" s="11" t="s">
        <v>198</v>
      </c>
      <c r="AO794" s="11" t="s">
        <v>553</v>
      </c>
      <c r="AP794" s="11" t="s">
        <v>361</v>
      </c>
      <c r="AQ794" s="11" t="s">
        <v>210</v>
      </c>
    </row>
    <row r="795" customFormat="false" ht="13.8" hidden="false" customHeight="false" outlineLevel="0" collapsed="false">
      <c r="A795" s="11" t="s">
        <v>355</v>
      </c>
      <c r="B795" s="1" t="n">
        <v>55</v>
      </c>
      <c r="C795" s="11" t="s">
        <v>356</v>
      </c>
      <c r="D795" s="11" t="n">
        <v>2013</v>
      </c>
      <c r="E795" s="11" t="s">
        <v>101</v>
      </c>
      <c r="F795" s="11" t="s">
        <v>46</v>
      </c>
      <c r="G795" s="1" t="n">
        <v>-9</v>
      </c>
      <c r="H795" s="1" t="n">
        <v>316</v>
      </c>
      <c r="I795" s="11" t="n">
        <f aca="false">(G795+10) / (H795/1000)</f>
        <v>3.16455696202532</v>
      </c>
      <c r="J795" s="11" t="n">
        <v>5.6</v>
      </c>
      <c r="K795" s="11" t="s">
        <v>102</v>
      </c>
      <c r="L795" s="11" t="s">
        <v>357</v>
      </c>
      <c r="M795" s="11" t="s">
        <v>358</v>
      </c>
      <c r="N795" s="11" t="s">
        <v>77</v>
      </c>
      <c r="O795" s="11" t="s">
        <v>77</v>
      </c>
      <c r="P795" s="11" t="s">
        <v>198</v>
      </c>
      <c r="Q795" s="11" t="s">
        <v>198</v>
      </c>
      <c r="R795" s="11" t="n">
        <v>1.7</v>
      </c>
      <c r="S795" s="11" t="str">
        <f aca="false">IF(R795&gt;=2,"&gt; 2","&lt; 2")</f>
        <v>&lt; 2</v>
      </c>
      <c r="T795" s="11" t="s">
        <v>363</v>
      </c>
      <c r="U795" s="32" t="n">
        <v>1</v>
      </c>
      <c r="V795" s="11" t="s">
        <v>106</v>
      </c>
      <c r="W795" s="11" t="n">
        <f aca="false">R795 *U795</f>
        <v>1.7</v>
      </c>
      <c r="X795" s="13" t="n">
        <v>158.3</v>
      </c>
      <c r="Y795" s="13" t="n">
        <v>15.2</v>
      </c>
      <c r="Z795" s="13" t="n">
        <f aca="false">Y795*SQRT(AA795)</f>
        <v>30.4</v>
      </c>
      <c r="AA795" s="11" t="n">
        <v>4</v>
      </c>
      <c r="AB795" s="13" t="n">
        <v>189.5</v>
      </c>
      <c r="AC795" s="13" t="n">
        <v>31.5</v>
      </c>
      <c r="AD795" s="13" t="n">
        <f aca="false">AC795*SQRT(AE795)</f>
        <v>63</v>
      </c>
      <c r="AE795" s="11" t="n">
        <v>4</v>
      </c>
      <c r="AF795" s="11" t="n">
        <f aca="false">LN(AB795/X795)</f>
        <v>0.179897057635515</v>
      </c>
      <c r="AG795" s="11" t="n">
        <f aca="false">((AD795)^2/((AB795)^2 * AE795)) + ((Z795)^2/((X795)^2 * AA795))</f>
        <v>0.0368512682286183</v>
      </c>
      <c r="AH795" s="11" t="n">
        <f aca="false">1/AG795</f>
        <v>27.1361081468401</v>
      </c>
      <c r="AI795" s="11" t="n">
        <f aca="false">AH795/9</f>
        <v>3.01512312742668</v>
      </c>
      <c r="AJ795" s="11" t="n">
        <f aca="false">AI795*AF795</f>
        <v>0.542411779032852</v>
      </c>
      <c r="AK795" s="11" t="s">
        <v>554</v>
      </c>
      <c r="AL795" s="11" t="s">
        <v>555</v>
      </c>
      <c r="AM795" s="11" t="s">
        <v>551</v>
      </c>
      <c r="AN795" s="11" t="s">
        <v>198</v>
      </c>
      <c r="AO795" s="11" t="s">
        <v>553</v>
      </c>
      <c r="AP795" s="11" t="s">
        <v>361</v>
      </c>
      <c r="AQ795" s="11" t="s">
        <v>210</v>
      </c>
    </row>
    <row r="796" customFormat="false" ht="13.8" hidden="false" customHeight="false" outlineLevel="0" collapsed="false">
      <c r="A796" s="11" t="s">
        <v>355</v>
      </c>
      <c r="B796" s="1" t="n">
        <v>55</v>
      </c>
      <c r="C796" s="11" t="s">
        <v>356</v>
      </c>
      <c r="D796" s="11" t="n">
        <v>2013</v>
      </c>
      <c r="E796" s="11" t="s">
        <v>101</v>
      </c>
      <c r="F796" s="11" t="s">
        <v>46</v>
      </c>
      <c r="G796" s="1" t="n">
        <v>-9</v>
      </c>
      <c r="H796" s="1" t="n">
        <v>316</v>
      </c>
      <c r="I796" s="11" t="n">
        <f aca="false">(G796+10) / (H796/1000)</f>
        <v>3.16455696202532</v>
      </c>
      <c r="J796" s="11" t="n">
        <v>5.6</v>
      </c>
      <c r="K796" s="11" t="s">
        <v>102</v>
      </c>
      <c r="L796" s="11" t="s">
        <v>357</v>
      </c>
      <c r="M796" s="11" t="s">
        <v>358</v>
      </c>
      <c r="N796" s="11" t="s">
        <v>77</v>
      </c>
      <c r="O796" s="11" t="s">
        <v>77</v>
      </c>
      <c r="P796" s="11" t="s">
        <v>198</v>
      </c>
      <c r="Q796" s="11" t="s">
        <v>198</v>
      </c>
      <c r="R796" s="11" t="n">
        <v>1.7</v>
      </c>
      <c r="S796" s="11" t="str">
        <f aca="false">IF(R796&gt;=2,"&gt; 2","&lt; 2")</f>
        <v>&lt; 2</v>
      </c>
      <c r="T796" s="11" t="s">
        <v>364</v>
      </c>
      <c r="U796" s="32" t="n">
        <v>1</v>
      </c>
      <c r="V796" s="11" t="s">
        <v>106</v>
      </c>
      <c r="W796" s="11" t="n">
        <f aca="false">R796 *U796</f>
        <v>1.7</v>
      </c>
      <c r="X796" s="13" t="n">
        <v>184.8</v>
      </c>
      <c r="Y796" s="13" t="n">
        <v>40.2</v>
      </c>
      <c r="Z796" s="13" t="n">
        <f aca="false">Y796*SQRT(AA796)</f>
        <v>80.4</v>
      </c>
      <c r="AA796" s="11" t="n">
        <v>4</v>
      </c>
      <c r="AB796" s="13" t="n">
        <v>130.4</v>
      </c>
      <c r="AC796" s="13" t="n">
        <v>11.7</v>
      </c>
      <c r="AD796" s="13" t="n">
        <f aca="false">AC796*SQRT(AE796)</f>
        <v>23.4</v>
      </c>
      <c r="AE796" s="11" t="n">
        <v>4</v>
      </c>
      <c r="AF796" s="11" t="n">
        <f aca="false">LN(AB796/X796)</f>
        <v>-0.348667509715031</v>
      </c>
      <c r="AG796" s="11" t="n">
        <f aca="false">((AD796)^2/((AB796)^2 * AE796)) + ((Z796)^2/((X796)^2 * AA796))</f>
        <v>0.0553707573958738</v>
      </c>
      <c r="AH796" s="11" t="n">
        <f aca="false">1/AG796</f>
        <v>18.0600744333419</v>
      </c>
      <c r="AI796" s="11" t="n">
        <f aca="false">AH796/9</f>
        <v>2.00667493703799</v>
      </c>
      <c r="AJ796" s="11" t="n">
        <f aca="false">AI796*AF796</f>
        <v>-0.699662353104603</v>
      </c>
      <c r="AK796" s="11" t="s">
        <v>554</v>
      </c>
      <c r="AL796" s="11" t="s">
        <v>555</v>
      </c>
      <c r="AM796" s="11" t="s">
        <v>551</v>
      </c>
      <c r="AN796" s="11" t="s">
        <v>198</v>
      </c>
      <c r="AO796" s="11" t="s">
        <v>553</v>
      </c>
      <c r="AP796" s="11" t="s">
        <v>361</v>
      </c>
      <c r="AQ796" s="11" t="s">
        <v>210</v>
      </c>
    </row>
    <row r="797" customFormat="false" ht="13.8" hidden="false" customHeight="false" outlineLevel="0" collapsed="false">
      <c r="A797" s="11" t="s">
        <v>556</v>
      </c>
      <c r="B797" s="1" t="n">
        <v>56</v>
      </c>
      <c r="C797" s="11" t="s">
        <v>557</v>
      </c>
      <c r="D797" s="11" t="n">
        <v>2010</v>
      </c>
      <c r="E797" s="11" t="s">
        <v>435</v>
      </c>
      <c r="F797" s="11" t="s">
        <v>136</v>
      </c>
      <c r="G797" s="1" t="n">
        <v>14.35</v>
      </c>
      <c r="H797" s="1" t="n">
        <v>1322</v>
      </c>
      <c r="I797" s="11" t="n">
        <f aca="false">(G797+10) / (H797/1000)</f>
        <v>18.4190620272315</v>
      </c>
      <c r="J797" s="11" t="n">
        <v>5.8</v>
      </c>
      <c r="K797" s="11" t="s">
        <v>102</v>
      </c>
      <c r="L797" s="11" t="s">
        <v>89</v>
      </c>
      <c r="M797" s="11" t="s">
        <v>482</v>
      </c>
      <c r="N797" s="11" t="s">
        <v>77</v>
      </c>
      <c r="O797" s="11" t="s">
        <v>50</v>
      </c>
      <c r="P797" s="11" t="s">
        <v>483</v>
      </c>
      <c r="Q797" s="11" t="s">
        <v>244</v>
      </c>
      <c r="R797" s="11" t="n">
        <v>3</v>
      </c>
      <c r="S797" s="11" t="str">
        <f aca="false">IF(R797&gt;=2,"&gt; 2","&lt; 2")</f>
        <v>&gt; 2</v>
      </c>
      <c r="T797" s="12" t="n">
        <v>39356</v>
      </c>
      <c r="U797" s="29" t="n">
        <v>5</v>
      </c>
      <c r="V797" s="11" t="s">
        <v>54</v>
      </c>
      <c r="W797" s="11" t="n">
        <f aca="false">R797 *U797</f>
        <v>15</v>
      </c>
      <c r="X797" s="13" t="n">
        <v>8.87</v>
      </c>
      <c r="Y797" s="13" t="n">
        <v>6.11</v>
      </c>
      <c r="Z797" s="13" t="n">
        <f aca="false">Y797*SQRT(AA797)</f>
        <v>10.5828304342458</v>
      </c>
      <c r="AA797" s="11" t="n">
        <v>3</v>
      </c>
      <c r="AB797" s="13" t="n">
        <v>5.89</v>
      </c>
      <c r="AC797" s="13" t="n">
        <v>2.42</v>
      </c>
      <c r="AD797" s="13" t="n">
        <f aca="false">AC797*SQRT(AE797)</f>
        <v>4.19156295431668</v>
      </c>
      <c r="AE797" s="11" t="n">
        <v>3</v>
      </c>
      <c r="AF797" s="11" t="n">
        <f aca="false">LN(AB797/X797)</f>
        <v>-0.409418798657993</v>
      </c>
      <c r="AG797" s="11" t="n">
        <f aca="false">((AD797)^2/((AB797)^2 * AE797)) + ((Z797)^2/((X797)^2 * AA797))</f>
        <v>0.643309634872052</v>
      </c>
      <c r="AH797" s="11" t="n">
        <f aca="false">1/AG797</f>
        <v>1.55446140675149</v>
      </c>
      <c r="AI797" s="11" t="n">
        <f aca="false">AH797/12</f>
        <v>0.129538450562625</v>
      </c>
      <c r="AJ797" s="11" t="n">
        <f aca="false">AI797*AF797</f>
        <v>-0.0530354768093678</v>
      </c>
      <c r="AK797" s="11" t="s">
        <v>543</v>
      </c>
      <c r="AL797" s="11" t="s">
        <v>552</v>
      </c>
      <c r="AM797" s="11" t="s">
        <v>407</v>
      </c>
      <c r="AN797" s="11" t="s">
        <v>58</v>
      </c>
      <c r="AO797" s="11" t="s">
        <v>141</v>
      </c>
      <c r="AP797" s="11" t="s">
        <v>558</v>
      </c>
      <c r="AQ797" s="11" t="s">
        <v>559</v>
      </c>
    </row>
    <row r="798" customFormat="false" ht="13.8" hidden="false" customHeight="false" outlineLevel="0" collapsed="false">
      <c r="A798" s="11" t="s">
        <v>556</v>
      </c>
      <c r="B798" s="1" t="n">
        <v>56</v>
      </c>
      <c r="C798" s="11" t="s">
        <v>557</v>
      </c>
      <c r="D798" s="11" t="n">
        <v>2010</v>
      </c>
      <c r="E798" s="11" t="s">
        <v>435</v>
      </c>
      <c r="F798" s="11" t="s">
        <v>560</v>
      </c>
      <c r="G798" s="1" t="n">
        <v>14.35</v>
      </c>
      <c r="H798" s="1" t="n">
        <v>1322</v>
      </c>
      <c r="I798" s="11" t="n">
        <f aca="false">(G798+10) / (H798/1000)</f>
        <v>18.4190620272315</v>
      </c>
      <c r="J798" s="11" t="n">
        <v>5.8</v>
      </c>
      <c r="K798" s="11" t="s">
        <v>102</v>
      </c>
      <c r="L798" s="11" t="s">
        <v>89</v>
      </c>
      <c r="M798" s="11" t="s">
        <v>482</v>
      </c>
      <c r="N798" s="11" t="s">
        <v>77</v>
      </c>
      <c r="O798" s="11" t="s">
        <v>50</v>
      </c>
      <c r="P798" s="11" t="s">
        <v>483</v>
      </c>
      <c r="Q798" s="11" t="s">
        <v>244</v>
      </c>
      <c r="R798" s="11" t="n">
        <v>3</v>
      </c>
      <c r="S798" s="11" t="str">
        <f aca="false">IF(R798&gt;=2,"&gt; 2","&lt; 2")</f>
        <v>&gt; 2</v>
      </c>
      <c r="T798" s="12" t="n">
        <v>39356</v>
      </c>
      <c r="U798" s="29" t="n">
        <v>5</v>
      </c>
      <c r="V798" s="11" t="s">
        <v>54</v>
      </c>
      <c r="W798" s="11" t="n">
        <f aca="false">R798 *U798</f>
        <v>15</v>
      </c>
      <c r="X798" s="13" t="n">
        <v>10.65</v>
      </c>
      <c r="Y798" s="13" t="n">
        <v>1.61</v>
      </c>
      <c r="Z798" s="13" t="n">
        <f aca="false">Y798*SQRT(AA798)</f>
        <v>2.78860180018589</v>
      </c>
      <c r="AA798" s="11" t="n">
        <v>3</v>
      </c>
      <c r="AB798" s="13" t="n">
        <v>9.44</v>
      </c>
      <c r="AC798" s="13" t="n">
        <v>1.79</v>
      </c>
      <c r="AD798" s="13" t="n">
        <f aca="false">AC798*SQRT(AE798)</f>
        <v>3.10037094554829</v>
      </c>
      <c r="AE798" s="11" t="n">
        <v>3</v>
      </c>
      <c r="AF798" s="11" t="n">
        <f aca="false">LN(AB798/X798)</f>
        <v>-0.120603911998025</v>
      </c>
      <c r="AG798" s="11" t="n">
        <f aca="false">((AD798)^2/((AB798)^2 * AE798)) + ((Z798)^2/((X798)^2 * AA798))</f>
        <v>0.0588087204467954</v>
      </c>
      <c r="AH798" s="11" t="n">
        <f aca="false">1/AG798</f>
        <v>17.0042808685951</v>
      </c>
      <c r="AI798" s="11" t="n">
        <f aca="false">AH798/12</f>
        <v>1.41702340571626</v>
      </c>
      <c r="AJ798" s="11" t="n">
        <f aca="false">AI798*AF798</f>
        <v>-0.170898566122146</v>
      </c>
      <c r="AK798" s="11" t="s">
        <v>543</v>
      </c>
      <c r="AL798" s="11" t="s">
        <v>552</v>
      </c>
      <c r="AM798" s="11" t="s">
        <v>407</v>
      </c>
      <c r="AN798" s="11" t="s">
        <v>58</v>
      </c>
      <c r="AO798" s="11" t="s">
        <v>141</v>
      </c>
      <c r="AP798" s="11" t="s">
        <v>558</v>
      </c>
      <c r="AQ798" s="11" t="s">
        <v>559</v>
      </c>
    </row>
    <row r="799" customFormat="false" ht="13.8" hidden="false" customHeight="false" outlineLevel="0" collapsed="false">
      <c r="A799" s="11" t="s">
        <v>556</v>
      </c>
      <c r="B799" s="1" t="n">
        <v>56</v>
      </c>
      <c r="C799" s="11" t="s">
        <v>557</v>
      </c>
      <c r="D799" s="11" t="n">
        <v>2010</v>
      </c>
      <c r="E799" s="11" t="s">
        <v>435</v>
      </c>
      <c r="F799" s="11" t="s">
        <v>546</v>
      </c>
      <c r="G799" s="1" t="n">
        <v>14.35</v>
      </c>
      <c r="H799" s="1" t="n">
        <v>1322</v>
      </c>
      <c r="I799" s="11" t="n">
        <f aca="false">(G799+10) / (H799/1000)</f>
        <v>18.4190620272315</v>
      </c>
      <c r="J799" s="11" t="n">
        <v>5.8</v>
      </c>
      <c r="K799" s="11" t="s">
        <v>102</v>
      </c>
      <c r="L799" s="11" t="s">
        <v>89</v>
      </c>
      <c r="M799" s="11" t="s">
        <v>482</v>
      </c>
      <c r="N799" s="11" t="s">
        <v>77</v>
      </c>
      <c r="O799" s="11" t="s">
        <v>77</v>
      </c>
      <c r="P799" s="11" t="s">
        <v>483</v>
      </c>
      <c r="Q799" s="11" t="s">
        <v>244</v>
      </c>
      <c r="R799" s="11" t="n">
        <v>3</v>
      </c>
      <c r="S799" s="11" t="str">
        <f aca="false">IF(R799&gt;=2,"&gt; 2","&lt; 2")</f>
        <v>&gt; 2</v>
      </c>
      <c r="T799" s="12" t="n">
        <v>39356</v>
      </c>
      <c r="U799" s="29" t="n">
        <v>5</v>
      </c>
      <c r="V799" s="11" t="s">
        <v>54</v>
      </c>
      <c r="W799" s="11" t="n">
        <f aca="false">R799 *U799</f>
        <v>15</v>
      </c>
      <c r="X799" s="13" t="n">
        <v>6.1</v>
      </c>
      <c r="Y799" s="13" t="n">
        <v>0.47</v>
      </c>
      <c r="Z799" s="13" t="n">
        <f aca="false">Y799*SQRT(AA799)</f>
        <v>0.814063879557372</v>
      </c>
      <c r="AA799" s="11" t="n">
        <v>3</v>
      </c>
      <c r="AB799" s="13" t="n">
        <v>8.45</v>
      </c>
      <c r="AC799" s="13" t="n">
        <v>0.4</v>
      </c>
      <c r="AD799" s="13" t="n">
        <f aca="false">AC799*SQRT(AE799)</f>
        <v>0.692820323027551</v>
      </c>
      <c r="AE799" s="11" t="n">
        <v>3</v>
      </c>
      <c r="AF799" s="11" t="n">
        <f aca="false">LN(AB799/X799)</f>
        <v>0.325877670189817</v>
      </c>
      <c r="AG799" s="11" t="n">
        <f aca="false">((AD799)^2/((AB799)^2 * AE799)) + ((Z799)^2/((X799)^2 * AA799))</f>
        <v>0.00817739408772942</v>
      </c>
      <c r="AH799" s="11" t="n">
        <f aca="false">1/AG799</f>
        <v>122.288346296108</v>
      </c>
      <c r="AI799" s="11" t="n">
        <f aca="false">AH799/12</f>
        <v>10.1906955246757</v>
      </c>
      <c r="AJ799" s="11" t="n">
        <f aca="false">AI799*AF799</f>
        <v>3.32092011519511</v>
      </c>
      <c r="AK799" s="11" t="s">
        <v>543</v>
      </c>
      <c r="AL799" s="11" t="s">
        <v>552</v>
      </c>
      <c r="AM799" s="11" t="s">
        <v>407</v>
      </c>
      <c r="AN799" s="11" t="s">
        <v>58</v>
      </c>
      <c r="AO799" s="11" t="s">
        <v>141</v>
      </c>
      <c r="AP799" s="11" t="s">
        <v>558</v>
      </c>
      <c r="AQ799" s="11" t="s">
        <v>559</v>
      </c>
    </row>
    <row r="800" customFormat="false" ht="13.8" hidden="false" customHeight="false" outlineLevel="0" collapsed="false">
      <c r="A800" s="11" t="s">
        <v>556</v>
      </c>
      <c r="B800" s="1" t="n">
        <v>56</v>
      </c>
      <c r="C800" s="11" t="s">
        <v>557</v>
      </c>
      <c r="D800" s="11" t="n">
        <v>2010</v>
      </c>
      <c r="E800" s="11" t="s">
        <v>435</v>
      </c>
      <c r="F800" s="11" t="s">
        <v>561</v>
      </c>
      <c r="G800" s="1" t="n">
        <v>14.35</v>
      </c>
      <c r="H800" s="1" t="n">
        <v>1322</v>
      </c>
      <c r="I800" s="11" t="n">
        <f aca="false">(G800+10) / (H800/1000)</f>
        <v>18.4190620272315</v>
      </c>
      <c r="J800" s="11" t="n">
        <v>5.8</v>
      </c>
      <c r="K800" s="11" t="s">
        <v>102</v>
      </c>
      <c r="L800" s="11" t="s">
        <v>89</v>
      </c>
      <c r="M800" s="11" t="s">
        <v>482</v>
      </c>
      <c r="N800" s="11" t="s">
        <v>77</v>
      </c>
      <c r="O800" s="11" t="s">
        <v>77</v>
      </c>
      <c r="P800" s="11" t="s">
        <v>483</v>
      </c>
      <c r="Q800" s="11" t="s">
        <v>244</v>
      </c>
      <c r="R800" s="11" t="n">
        <v>3</v>
      </c>
      <c r="S800" s="11" t="str">
        <f aca="false">IF(R800&gt;=2,"&gt; 2","&lt; 2")</f>
        <v>&gt; 2</v>
      </c>
      <c r="T800" s="12" t="n">
        <v>39356</v>
      </c>
      <c r="U800" s="29" t="n">
        <v>5</v>
      </c>
      <c r="V800" s="11" t="s">
        <v>54</v>
      </c>
      <c r="W800" s="11" t="n">
        <f aca="false">R800 *U800</f>
        <v>15</v>
      </c>
      <c r="X800" s="13" t="n">
        <v>15.64</v>
      </c>
      <c r="Y800" s="13" t="n">
        <v>7.39</v>
      </c>
      <c r="Z800" s="13" t="n">
        <f aca="false">Y800*SQRT(AA800)</f>
        <v>12.799855467934</v>
      </c>
      <c r="AA800" s="11" t="n">
        <v>3</v>
      </c>
      <c r="AB800" s="13" t="n">
        <v>9.25</v>
      </c>
      <c r="AC800" s="13" t="n">
        <v>3.27</v>
      </c>
      <c r="AD800" s="13" t="n">
        <f aca="false">AC800*SQRT(AE800)</f>
        <v>5.66380614075023</v>
      </c>
      <c r="AE800" s="11" t="n">
        <v>3</v>
      </c>
      <c r="AF800" s="11" t="n">
        <f aca="false">LN(AB800/X800)</f>
        <v>-0.525208183592831</v>
      </c>
      <c r="AG800" s="11" t="n">
        <f aca="false">((AD800)^2/((AB800)^2 * AE800)) + ((Z800)^2/((X800)^2 * AA800))</f>
        <v>0.348234096477039</v>
      </c>
      <c r="AH800" s="11" t="n">
        <f aca="false">1/AG800</f>
        <v>2.87163149765243</v>
      </c>
      <c r="AI800" s="11" t="n">
        <f aca="false">AH800/12</f>
        <v>0.239302624804369</v>
      </c>
      <c r="AJ800" s="11" t="n">
        <f aca="false">AI800*AF800</f>
        <v>-0.125683696902499</v>
      </c>
      <c r="AK800" s="11" t="s">
        <v>543</v>
      </c>
      <c r="AL800" s="11" t="s">
        <v>552</v>
      </c>
      <c r="AM800" s="11" t="s">
        <v>407</v>
      </c>
      <c r="AN800" s="11" t="s">
        <v>58</v>
      </c>
      <c r="AO800" s="11" t="s">
        <v>141</v>
      </c>
      <c r="AP800" s="11" t="s">
        <v>558</v>
      </c>
      <c r="AQ800" s="11" t="s">
        <v>559</v>
      </c>
    </row>
    <row r="801" customFormat="false" ht="13.8" hidden="false" customHeight="false" outlineLevel="0" collapsed="false">
      <c r="A801" s="11" t="s">
        <v>556</v>
      </c>
      <c r="B801" s="1" t="n">
        <v>56</v>
      </c>
      <c r="C801" s="11" t="s">
        <v>557</v>
      </c>
      <c r="D801" s="11" t="n">
        <v>2010</v>
      </c>
      <c r="E801" s="11" t="s">
        <v>435</v>
      </c>
      <c r="F801" s="11" t="s">
        <v>136</v>
      </c>
      <c r="G801" s="1" t="n">
        <v>14.35</v>
      </c>
      <c r="H801" s="1" t="n">
        <v>1322</v>
      </c>
      <c r="I801" s="11" t="n">
        <f aca="false">(G801+10) / (H801/1000)</f>
        <v>18.4190620272315</v>
      </c>
      <c r="J801" s="11" t="n">
        <v>5.8</v>
      </c>
      <c r="K801" s="11" t="s">
        <v>102</v>
      </c>
      <c r="L801" s="11" t="s">
        <v>89</v>
      </c>
      <c r="M801" s="11" t="s">
        <v>562</v>
      </c>
      <c r="N801" s="11" t="s">
        <v>77</v>
      </c>
      <c r="O801" s="11" t="s">
        <v>50</v>
      </c>
      <c r="P801" s="11" t="s">
        <v>483</v>
      </c>
      <c r="Q801" s="11" t="s">
        <v>244</v>
      </c>
      <c r="R801" s="11" t="n">
        <v>3</v>
      </c>
      <c r="S801" s="11" t="str">
        <f aca="false">IF(R801&gt;=2,"&gt; 2","&lt; 2")</f>
        <v>&gt; 2</v>
      </c>
      <c r="T801" s="12" t="n">
        <v>39356</v>
      </c>
      <c r="U801" s="29" t="n">
        <v>5</v>
      </c>
      <c r="V801" s="11" t="s">
        <v>54</v>
      </c>
      <c r="W801" s="11" t="n">
        <f aca="false">R801 *U801</f>
        <v>15</v>
      </c>
      <c r="X801" s="13" t="n">
        <v>13.75</v>
      </c>
      <c r="Y801" s="13" t="n">
        <v>6.92</v>
      </c>
      <c r="Z801" s="13" t="n">
        <f aca="false">Y801*SQRT(AA801)</f>
        <v>11.9857915883766</v>
      </c>
      <c r="AA801" s="11" t="n">
        <v>3</v>
      </c>
      <c r="AB801" s="13" t="n">
        <v>11.45</v>
      </c>
      <c r="AC801" s="13" t="n">
        <v>7.62</v>
      </c>
      <c r="AD801" s="13" t="n">
        <f aca="false">AC801*SQRT(AE801)</f>
        <v>13.1982271536748</v>
      </c>
      <c r="AE801" s="11" t="n">
        <v>3</v>
      </c>
      <c r="AF801" s="11" t="n">
        <f aca="false">LN(AB801/X801)</f>
        <v>-0.183049094112332</v>
      </c>
      <c r="AG801" s="11" t="n">
        <f aca="false">((AD801)^2/((AB801)^2 * AE801)) + ((Z801)^2/((X801)^2 * AA801))</f>
        <v>0.696176594134833</v>
      </c>
      <c r="AH801" s="11" t="n">
        <f aca="false">1/AG801</f>
        <v>1.43641715108613</v>
      </c>
      <c r="AI801" s="11" t="n">
        <f aca="false">AH801/12</f>
        <v>0.119701429257177</v>
      </c>
      <c r="AJ801" s="11" t="n">
        <f aca="false">AI801*AF801</f>
        <v>-0.0219112381894776</v>
      </c>
      <c r="AK801" s="11" t="s">
        <v>543</v>
      </c>
      <c r="AL801" s="11" t="s">
        <v>552</v>
      </c>
      <c r="AM801" s="11" t="s">
        <v>407</v>
      </c>
      <c r="AN801" s="11" t="s">
        <v>58</v>
      </c>
      <c r="AO801" s="11" t="s">
        <v>141</v>
      </c>
      <c r="AP801" s="11" t="s">
        <v>558</v>
      </c>
      <c r="AQ801" s="11" t="s">
        <v>559</v>
      </c>
    </row>
    <row r="802" customFormat="false" ht="13.8" hidden="false" customHeight="false" outlineLevel="0" collapsed="false">
      <c r="A802" s="11" t="s">
        <v>556</v>
      </c>
      <c r="B802" s="1" t="n">
        <v>56</v>
      </c>
      <c r="C802" s="11" t="s">
        <v>557</v>
      </c>
      <c r="D802" s="11" t="n">
        <v>2010</v>
      </c>
      <c r="E802" s="11" t="s">
        <v>435</v>
      </c>
      <c r="F802" s="11" t="s">
        <v>560</v>
      </c>
      <c r="G802" s="1" t="n">
        <v>14.35</v>
      </c>
      <c r="H802" s="1" t="n">
        <v>1322</v>
      </c>
      <c r="I802" s="11" t="n">
        <f aca="false">(G802+10) / (H802/1000)</f>
        <v>18.4190620272315</v>
      </c>
      <c r="J802" s="11" t="n">
        <v>5.8</v>
      </c>
      <c r="K802" s="11" t="s">
        <v>102</v>
      </c>
      <c r="L802" s="11" t="s">
        <v>89</v>
      </c>
      <c r="M802" s="11" t="s">
        <v>562</v>
      </c>
      <c r="N802" s="11" t="s">
        <v>77</v>
      </c>
      <c r="O802" s="11" t="s">
        <v>50</v>
      </c>
      <c r="P802" s="11" t="s">
        <v>483</v>
      </c>
      <c r="Q802" s="11" t="s">
        <v>244</v>
      </c>
      <c r="R802" s="11" t="n">
        <v>3</v>
      </c>
      <c r="S802" s="11" t="str">
        <f aca="false">IF(R802&gt;=2,"&gt; 2","&lt; 2")</f>
        <v>&gt; 2</v>
      </c>
      <c r="T802" s="12" t="n">
        <v>39356</v>
      </c>
      <c r="U802" s="29" t="n">
        <v>5</v>
      </c>
      <c r="V802" s="11" t="s">
        <v>54</v>
      </c>
      <c r="W802" s="11" t="n">
        <f aca="false">R802 *U802</f>
        <v>15</v>
      </c>
      <c r="X802" s="13" t="n">
        <v>9.81</v>
      </c>
      <c r="Y802" s="13" t="n">
        <v>8.18</v>
      </c>
      <c r="Z802" s="13" t="n">
        <f aca="false">Y802*SQRT(AA802)</f>
        <v>14.1681756059134</v>
      </c>
      <c r="AA802" s="11" t="n">
        <v>3</v>
      </c>
      <c r="AB802" s="13" t="n">
        <v>4.77</v>
      </c>
      <c r="AC802" s="13" t="n">
        <v>4.29</v>
      </c>
      <c r="AD802" s="13" t="n">
        <f aca="false">AC802*SQRT(AE802)</f>
        <v>7.43049796447048</v>
      </c>
      <c r="AE802" s="11" t="n">
        <v>3</v>
      </c>
      <c r="AF802" s="11" t="n">
        <f aca="false">LN(AB802/X802)</f>
        <v>-0.721055968677022</v>
      </c>
      <c r="AG802" s="11" t="n">
        <f aca="false">((AD802)^2/((AB802)^2 * AE802)) + ((Z802)^2/((X802)^2 * AA802))</f>
        <v>1.50416249763103</v>
      </c>
      <c r="AH802" s="11" t="n">
        <f aca="false">1/AG802</f>
        <v>0.66482178725699</v>
      </c>
      <c r="AI802" s="11" t="n">
        <f aca="false">AH802/12</f>
        <v>0.0554018156047492</v>
      </c>
      <c r="AJ802" s="11" t="n">
        <f aca="false">AI802*AF802</f>
        <v>-0.0399478098173482</v>
      </c>
      <c r="AK802" s="11" t="s">
        <v>543</v>
      </c>
      <c r="AL802" s="11" t="s">
        <v>552</v>
      </c>
      <c r="AM802" s="11" t="s">
        <v>407</v>
      </c>
      <c r="AN802" s="11" t="s">
        <v>58</v>
      </c>
      <c r="AO802" s="11" t="s">
        <v>141</v>
      </c>
      <c r="AP802" s="11" t="s">
        <v>558</v>
      </c>
      <c r="AQ802" s="11" t="s">
        <v>559</v>
      </c>
    </row>
    <row r="803" customFormat="false" ht="13.8" hidden="false" customHeight="false" outlineLevel="0" collapsed="false">
      <c r="A803" s="11" t="s">
        <v>556</v>
      </c>
      <c r="B803" s="1" t="n">
        <v>56</v>
      </c>
      <c r="C803" s="11" t="s">
        <v>557</v>
      </c>
      <c r="D803" s="11" t="n">
        <v>2010</v>
      </c>
      <c r="E803" s="11" t="s">
        <v>435</v>
      </c>
      <c r="F803" s="11" t="s">
        <v>546</v>
      </c>
      <c r="G803" s="1" t="n">
        <v>14.35</v>
      </c>
      <c r="H803" s="1" t="n">
        <v>1322</v>
      </c>
      <c r="I803" s="11" t="n">
        <f aca="false">(G803+10) / (H803/1000)</f>
        <v>18.4190620272315</v>
      </c>
      <c r="J803" s="11" t="n">
        <v>5.8</v>
      </c>
      <c r="K803" s="11" t="s">
        <v>102</v>
      </c>
      <c r="L803" s="11" t="s">
        <v>89</v>
      </c>
      <c r="M803" s="11" t="s">
        <v>562</v>
      </c>
      <c r="N803" s="11" t="s">
        <v>77</v>
      </c>
      <c r="O803" s="11" t="s">
        <v>77</v>
      </c>
      <c r="P803" s="11" t="s">
        <v>483</v>
      </c>
      <c r="Q803" s="11" t="s">
        <v>244</v>
      </c>
      <c r="R803" s="11" t="n">
        <v>3</v>
      </c>
      <c r="S803" s="11" t="str">
        <f aca="false">IF(R803&gt;=2,"&gt; 2","&lt; 2")</f>
        <v>&gt; 2</v>
      </c>
      <c r="T803" s="12" t="n">
        <v>39356</v>
      </c>
      <c r="U803" s="29" t="n">
        <v>5</v>
      </c>
      <c r="V803" s="11" t="s">
        <v>54</v>
      </c>
      <c r="W803" s="11" t="n">
        <f aca="false">R803 *U803</f>
        <v>15</v>
      </c>
      <c r="X803" s="13" t="n">
        <v>2.94</v>
      </c>
      <c r="Y803" s="13" t="n">
        <v>2.66</v>
      </c>
      <c r="Z803" s="13" t="n">
        <f aca="false">Y803*SQRT(AA803)</f>
        <v>4.60725514813321</v>
      </c>
      <c r="AA803" s="11" t="n">
        <v>3</v>
      </c>
      <c r="AB803" s="13" t="n">
        <v>6.23</v>
      </c>
      <c r="AC803" s="13" t="n">
        <v>4.42</v>
      </c>
      <c r="AD803" s="13" t="n">
        <f aca="false">AC803*SQRT(AE803)</f>
        <v>7.65566456945444</v>
      </c>
      <c r="AE803" s="11" t="n">
        <v>3</v>
      </c>
      <c r="AF803" s="11" t="n">
        <f aca="false">LN(AB803/X803)</f>
        <v>0.750966751448772</v>
      </c>
      <c r="AG803" s="11" t="n">
        <f aca="false">((AD803)^2/((AB803)^2 * AE803)) + ((Z803)^2/((X803)^2 * AA803))</f>
        <v>1.32194221795102</v>
      </c>
      <c r="AH803" s="11" t="n">
        <f aca="false">1/AG803</f>
        <v>0.756462715556491</v>
      </c>
      <c r="AI803" s="11" t="n">
        <f aca="false">AH803/12</f>
        <v>0.0630385596297076</v>
      </c>
      <c r="AJ803" s="11" t="n">
        <f aca="false">AI803*AF803</f>
        <v>0.0473398623411312</v>
      </c>
      <c r="AK803" s="11" t="s">
        <v>543</v>
      </c>
      <c r="AL803" s="11" t="s">
        <v>552</v>
      </c>
      <c r="AM803" s="11" t="s">
        <v>407</v>
      </c>
      <c r="AN803" s="11" t="s">
        <v>58</v>
      </c>
      <c r="AO803" s="11" t="s">
        <v>141</v>
      </c>
      <c r="AP803" s="11" t="s">
        <v>558</v>
      </c>
      <c r="AQ803" s="11" t="s">
        <v>559</v>
      </c>
    </row>
    <row r="804" customFormat="false" ht="13.8" hidden="false" customHeight="false" outlineLevel="0" collapsed="false">
      <c r="A804" s="11" t="s">
        <v>556</v>
      </c>
      <c r="B804" s="1" t="n">
        <v>56</v>
      </c>
      <c r="C804" s="11" t="s">
        <v>557</v>
      </c>
      <c r="D804" s="11" t="n">
        <v>2010</v>
      </c>
      <c r="E804" s="11" t="s">
        <v>435</v>
      </c>
      <c r="F804" s="11" t="s">
        <v>561</v>
      </c>
      <c r="G804" s="1" t="n">
        <v>14.35</v>
      </c>
      <c r="H804" s="1" t="n">
        <v>1322</v>
      </c>
      <c r="I804" s="11" t="n">
        <f aca="false">(G804+10) / (H804/1000)</f>
        <v>18.4190620272315</v>
      </c>
      <c r="J804" s="11" t="n">
        <v>5.8</v>
      </c>
      <c r="K804" s="11" t="s">
        <v>102</v>
      </c>
      <c r="L804" s="11" t="s">
        <v>89</v>
      </c>
      <c r="M804" s="11" t="s">
        <v>562</v>
      </c>
      <c r="N804" s="11" t="s">
        <v>77</v>
      </c>
      <c r="O804" s="11" t="s">
        <v>77</v>
      </c>
      <c r="P804" s="11" t="s">
        <v>483</v>
      </c>
      <c r="Q804" s="11" t="s">
        <v>244</v>
      </c>
      <c r="R804" s="11" t="n">
        <v>3</v>
      </c>
      <c r="S804" s="11" t="str">
        <f aca="false">IF(R804&gt;=2,"&gt; 2","&lt; 2")</f>
        <v>&gt; 2</v>
      </c>
      <c r="T804" s="12" t="n">
        <v>39356</v>
      </c>
      <c r="U804" s="29" t="n">
        <v>5</v>
      </c>
      <c r="V804" s="11" t="s">
        <v>54</v>
      </c>
      <c r="W804" s="11" t="n">
        <f aca="false">R804 *U804</f>
        <v>15</v>
      </c>
      <c r="X804" s="13" t="n">
        <v>16.24</v>
      </c>
      <c r="Y804" s="13" t="n">
        <v>12.7</v>
      </c>
      <c r="Z804" s="13" t="n">
        <f aca="false">Y804*SQRT(AA804)</f>
        <v>21.9970452561247</v>
      </c>
      <c r="AA804" s="11" t="n">
        <v>3</v>
      </c>
      <c r="AB804" s="13" t="n">
        <v>5.21</v>
      </c>
      <c r="AC804" s="13" t="n">
        <v>7.23</v>
      </c>
      <c r="AD804" s="13" t="n">
        <f aca="false">AC804*SQRT(AE804)</f>
        <v>12.522727338723</v>
      </c>
      <c r="AE804" s="11" t="n">
        <v>3</v>
      </c>
      <c r="AF804" s="11" t="n">
        <f aca="false">LN(AB804/X804)</f>
        <v>-1.13689747896826</v>
      </c>
      <c r="AG804" s="11" t="n">
        <f aca="false">((AD804)^2/((AB804)^2 * AE804)) + ((Z804)^2/((X804)^2 * AA804))</f>
        <v>2.53731032300177</v>
      </c>
      <c r="AH804" s="11" t="n">
        <f aca="false">1/AG804</f>
        <v>0.394118130105957</v>
      </c>
      <c r="AI804" s="11" t="n">
        <f aca="false">AH804/12</f>
        <v>0.0328431775088298</v>
      </c>
      <c r="AJ804" s="11" t="n">
        <f aca="false">AI804*AF804</f>
        <v>-0.0373393257110957</v>
      </c>
      <c r="AK804" s="11" t="s">
        <v>543</v>
      </c>
      <c r="AL804" s="11" t="s">
        <v>552</v>
      </c>
      <c r="AM804" s="11" t="s">
        <v>407</v>
      </c>
      <c r="AN804" s="11" t="s">
        <v>58</v>
      </c>
      <c r="AO804" s="11" t="s">
        <v>141</v>
      </c>
      <c r="AP804" s="11" t="s">
        <v>558</v>
      </c>
      <c r="AQ804" s="11" t="s">
        <v>559</v>
      </c>
    </row>
    <row r="805" customFormat="false" ht="13.8" hidden="false" customHeight="false" outlineLevel="0" collapsed="false">
      <c r="A805" s="11" t="s">
        <v>556</v>
      </c>
      <c r="B805" s="1" t="n">
        <v>56</v>
      </c>
      <c r="C805" s="11" t="s">
        <v>557</v>
      </c>
      <c r="D805" s="11" t="n">
        <v>2010</v>
      </c>
      <c r="E805" s="11" t="s">
        <v>435</v>
      </c>
      <c r="F805" s="11" t="s">
        <v>136</v>
      </c>
      <c r="G805" s="1" t="n">
        <v>14.35</v>
      </c>
      <c r="H805" s="1" t="n">
        <v>1322</v>
      </c>
      <c r="I805" s="11" t="n">
        <f aca="false">(G805+10) / (H805/1000)</f>
        <v>18.4190620272315</v>
      </c>
      <c r="J805" s="11" t="n">
        <v>5.8</v>
      </c>
      <c r="K805" s="11" t="s">
        <v>102</v>
      </c>
      <c r="L805" s="11" t="s">
        <v>89</v>
      </c>
      <c r="M805" s="11" t="s">
        <v>563</v>
      </c>
      <c r="N805" s="11" t="s">
        <v>77</v>
      </c>
      <c r="O805" s="11" t="s">
        <v>50</v>
      </c>
      <c r="P805" s="11" t="s">
        <v>483</v>
      </c>
      <c r="Q805" s="11" t="s">
        <v>244</v>
      </c>
      <c r="R805" s="11" t="n">
        <v>3</v>
      </c>
      <c r="S805" s="11" t="str">
        <f aca="false">IF(R805&gt;=2,"&gt; 2","&lt; 2")</f>
        <v>&gt; 2</v>
      </c>
      <c r="T805" s="12" t="n">
        <v>39356</v>
      </c>
      <c r="U805" s="29" t="n">
        <v>5</v>
      </c>
      <c r="V805" s="11" t="s">
        <v>54</v>
      </c>
      <c r="W805" s="11" t="n">
        <f aca="false">R805 *U805</f>
        <v>15</v>
      </c>
      <c r="X805" s="13" t="n">
        <v>8.95</v>
      </c>
      <c r="Y805" s="13" t="n">
        <v>8.98</v>
      </c>
      <c r="Z805" s="13" t="n">
        <f aca="false">Y805*SQRT(AA805)</f>
        <v>15.5538162519685</v>
      </c>
      <c r="AA805" s="11" t="n">
        <v>3</v>
      </c>
      <c r="AB805" s="13" t="n">
        <v>20.02</v>
      </c>
      <c r="AC805" s="13" t="n">
        <v>12.69</v>
      </c>
      <c r="AD805" s="13" t="n">
        <f aca="false">AC805*SQRT(AE805)</f>
        <v>21.9797247480491</v>
      </c>
      <c r="AE805" s="11" t="n">
        <v>3</v>
      </c>
      <c r="AF805" s="11" t="n">
        <f aca="false">LN(AB805/X805)</f>
        <v>0.80507824160031</v>
      </c>
      <c r="AG805" s="11" t="n">
        <f aca="false">((AD805)^2/((AB805)^2 * AE805)) + ((Z805)^2/((X805)^2 * AA805))</f>
        <v>1.40850142188131</v>
      </c>
      <c r="AH805" s="11" t="n">
        <f aca="false">1/AG805</f>
        <v>0.709974434150246</v>
      </c>
      <c r="AI805" s="11" t="n">
        <f aca="false">AH805/12</f>
        <v>0.0591645361791872</v>
      </c>
      <c r="AJ805" s="11" t="n">
        <f aca="false">AI805*AF805</f>
        <v>0.047632080752238</v>
      </c>
      <c r="AK805" s="11" t="s">
        <v>543</v>
      </c>
      <c r="AL805" s="11" t="s">
        <v>552</v>
      </c>
      <c r="AM805" s="11" t="s">
        <v>407</v>
      </c>
      <c r="AN805" s="11" t="s">
        <v>58</v>
      </c>
      <c r="AO805" s="11" t="s">
        <v>141</v>
      </c>
      <c r="AP805" s="11" t="s">
        <v>558</v>
      </c>
      <c r="AQ805" s="11" t="s">
        <v>559</v>
      </c>
    </row>
    <row r="806" customFormat="false" ht="13.8" hidden="false" customHeight="false" outlineLevel="0" collapsed="false">
      <c r="A806" s="11" t="s">
        <v>556</v>
      </c>
      <c r="B806" s="1" t="n">
        <v>56</v>
      </c>
      <c r="C806" s="11" t="s">
        <v>557</v>
      </c>
      <c r="D806" s="11" t="n">
        <v>2010</v>
      </c>
      <c r="E806" s="11" t="s">
        <v>435</v>
      </c>
      <c r="F806" s="11" t="s">
        <v>560</v>
      </c>
      <c r="G806" s="1" t="n">
        <v>14.35</v>
      </c>
      <c r="H806" s="1" t="n">
        <v>1322</v>
      </c>
      <c r="I806" s="11" t="n">
        <f aca="false">(G806+10) / (H806/1000)</f>
        <v>18.4190620272315</v>
      </c>
      <c r="J806" s="11" t="n">
        <v>5.8</v>
      </c>
      <c r="K806" s="11" t="s">
        <v>102</v>
      </c>
      <c r="L806" s="11" t="s">
        <v>89</v>
      </c>
      <c r="M806" s="11" t="s">
        <v>563</v>
      </c>
      <c r="N806" s="11" t="s">
        <v>77</v>
      </c>
      <c r="O806" s="11" t="s">
        <v>50</v>
      </c>
      <c r="P806" s="11" t="s">
        <v>483</v>
      </c>
      <c r="Q806" s="11" t="s">
        <v>244</v>
      </c>
      <c r="R806" s="11" t="n">
        <v>3</v>
      </c>
      <c r="S806" s="11" t="str">
        <f aca="false">IF(R806&gt;=2,"&gt; 2","&lt; 2")</f>
        <v>&gt; 2</v>
      </c>
      <c r="T806" s="12" t="n">
        <v>39356</v>
      </c>
      <c r="U806" s="29" t="n">
        <v>5</v>
      </c>
      <c r="V806" s="11" t="s">
        <v>54</v>
      </c>
      <c r="W806" s="11" t="n">
        <f aca="false">R806 *U806</f>
        <v>15</v>
      </c>
      <c r="X806" s="13" t="n">
        <v>36.3</v>
      </c>
      <c r="Y806" s="13" t="n">
        <v>13.33</v>
      </c>
      <c r="Z806" s="13" t="n">
        <f aca="false">Y806*SQRT(AA806)</f>
        <v>23.0882372648931</v>
      </c>
      <c r="AA806" s="11" t="n">
        <v>3</v>
      </c>
      <c r="AB806" s="13" t="n">
        <v>5.03</v>
      </c>
      <c r="AC806" s="13" t="n">
        <v>3.32</v>
      </c>
      <c r="AD806" s="13" t="n">
        <f aca="false">AC806*SQRT(AE806)</f>
        <v>5.75040868112867</v>
      </c>
      <c r="AE806" s="11" t="n">
        <v>3</v>
      </c>
      <c r="AF806" s="11" t="n">
        <f aca="false">LN(AB806/X806)</f>
        <v>-1.97639775715916</v>
      </c>
      <c r="AG806" s="11" t="n">
        <f aca="false">((AD806)^2/((AB806)^2 * AE806)) + ((Z806)^2/((X806)^2 * AA806))</f>
        <v>0.570501275080455</v>
      </c>
      <c r="AH806" s="11" t="n">
        <f aca="false">1/AG806</f>
        <v>1.75284446096808</v>
      </c>
      <c r="AI806" s="11" t="n">
        <f aca="false">AH806/12</f>
        <v>0.14607037174734</v>
      </c>
      <c r="AJ806" s="11" t="n">
        <f aca="false">AI806*AF806</f>
        <v>-0.288693155108847</v>
      </c>
      <c r="AK806" s="11" t="s">
        <v>543</v>
      </c>
      <c r="AL806" s="11" t="s">
        <v>552</v>
      </c>
      <c r="AM806" s="11" t="s">
        <v>407</v>
      </c>
      <c r="AN806" s="11" t="s">
        <v>58</v>
      </c>
      <c r="AO806" s="11" t="s">
        <v>141</v>
      </c>
      <c r="AP806" s="11" t="s">
        <v>558</v>
      </c>
      <c r="AQ806" s="11" t="s">
        <v>559</v>
      </c>
    </row>
    <row r="807" customFormat="false" ht="13.8" hidden="false" customHeight="false" outlineLevel="0" collapsed="false">
      <c r="A807" s="11" t="s">
        <v>556</v>
      </c>
      <c r="B807" s="1" t="n">
        <v>56</v>
      </c>
      <c r="C807" s="11" t="s">
        <v>557</v>
      </c>
      <c r="D807" s="11" t="n">
        <v>2010</v>
      </c>
      <c r="E807" s="11" t="s">
        <v>435</v>
      </c>
      <c r="F807" s="11" t="s">
        <v>546</v>
      </c>
      <c r="G807" s="1" t="n">
        <v>14.35</v>
      </c>
      <c r="H807" s="1" t="n">
        <v>1322</v>
      </c>
      <c r="I807" s="11" t="n">
        <f aca="false">(G807+10) / (H807/1000)</f>
        <v>18.4190620272315</v>
      </c>
      <c r="J807" s="11" t="n">
        <v>5.8</v>
      </c>
      <c r="K807" s="11" t="s">
        <v>102</v>
      </c>
      <c r="L807" s="11" t="s">
        <v>89</v>
      </c>
      <c r="M807" s="11" t="s">
        <v>563</v>
      </c>
      <c r="N807" s="11" t="s">
        <v>77</v>
      </c>
      <c r="O807" s="11" t="s">
        <v>77</v>
      </c>
      <c r="P807" s="11" t="s">
        <v>483</v>
      </c>
      <c r="Q807" s="11" t="s">
        <v>244</v>
      </c>
      <c r="R807" s="11" t="n">
        <v>3</v>
      </c>
      <c r="S807" s="11" t="str">
        <f aca="false">IF(R807&gt;=2,"&gt; 2","&lt; 2")</f>
        <v>&gt; 2</v>
      </c>
      <c r="T807" s="12" t="n">
        <v>39356</v>
      </c>
      <c r="U807" s="29" t="n">
        <v>5</v>
      </c>
      <c r="V807" s="11" t="s">
        <v>54</v>
      </c>
      <c r="W807" s="11" t="n">
        <f aca="false">R807 *U807</f>
        <v>15</v>
      </c>
      <c r="X807" s="13" t="n">
        <v>6.47</v>
      </c>
      <c r="Y807" s="13" t="n">
        <v>7.5</v>
      </c>
      <c r="Z807" s="13" t="n">
        <f aca="false">Y807*SQRT(AA807)</f>
        <v>12.9903810567666</v>
      </c>
      <c r="AA807" s="11" t="n">
        <v>3</v>
      </c>
      <c r="AB807" s="13" t="n">
        <v>16.65</v>
      </c>
      <c r="AC807" s="13" t="n">
        <v>20.74</v>
      </c>
      <c r="AD807" s="13" t="n">
        <f aca="false">AC807*SQRT(AE807)</f>
        <v>35.9227337489785</v>
      </c>
      <c r="AE807" s="11" t="n">
        <v>3</v>
      </c>
      <c r="AF807" s="11" t="n">
        <f aca="false">LN(AB807/X807)</f>
        <v>0.945234107913644</v>
      </c>
      <c r="AG807" s="11" t="n">
        <f aca="false">((AD807)^2/((AB807)^2 * AE807)) + ((Z807)^2/((X807)^2 * AA807))</f>
        <v>2.89536911459154</v>
      </c>
      <c r="AH807" s="11" t="n">
        <f aca="false">1/AG807</f>
        <v>0.345379107264903</v>
      </c>
      <c r="AI807" s="11" t="n">
        <f aca="false">AH807/12</f>
        <v>0.0287815922720753</v>
      </c>
      <c r="AJ807" s="11" t="n">
        <f aca="false">AI807*AF807</f>
        <v>0.0272053426956293</v>
      </c>
      <c r="AK807" s="11" t="s">
        <v>543</v>
      </c>
      <c r="AL807" s="11" t="s">
        <v>552</v>
      </c>
      <c r="AM807" s="11" t="s">
        <v>407</v>
      </c>
      <c r="AN807" s="11" t="s">
        <v>58</v>
      </c>
      <c r="AO807" s="11" t="s">
        <v>141</v>
      </c>
      <c r="AP807" s="11" t="s">
        <v>558</v>
      </c>
      <c r="AQ807" s="11" t="s">
        <v>559</v>
      </c>
    </row>
    <row r="808" customFormat="false" ht="13.8" hidden="false" customHeight="false" outlineLevel="0" collapsed="false">
      <c r="A808" s="11" t="s">
        <v>556</v>
      </c>
      <c r="B808" s="1" t="n">
        <v>56</v>
      </c>
      <c r="C808" s="11" t="s">
        <v>557</v>
      </c>
      <c r="D808" s="11" t="n">
        <v>2010</v>
      </c>
      <c r="E808" s="11" t="s">
        <v>435</v>
      </c>
      <c r="F808" s="11" t="s">
        <v>561</v>
      </c>
      <c r="G808" s="1" t="n">
        <v>14.35</v>
      </c>
      <c r="H808" s="1" t="n">
        <v>1322</v>
      </c>
      <c r="I808" s="11" t="n">
        <f aca="false">(G808+10) / (H808/1000)</f>
        <v>18.4190620272315</v>
      </c>
      <c r="J808" s="11" t="n">
        <v>5.8</v>
      </c>
      <c r="K808" s="11" t="s">
        <v>102</v>
      </c>
      <c r="L808" s="11" t="s">
        <v>89</v>
      </c>
      <c r="M808" s="11" t="s">
        <v>563</v>
      </c>
      <c r="N808" s="11" t="s">
        <v>77</v>
      </c>
      <c r="O808" s="11" t="s">
        <v>77</v>
      </c>
      <c r="P808" s="11" t="s">
        <v>483</v>
      </c>
      <c r="Q808" s="11" t="s">
        <v>244</v>
      </c>
      <c r="R808" s="11" t="n">
        <v>3</v>
      </c>
      <c r="S808" s="11" t="str">
        <f aca="false">IF(R808&gt;=2,"&gt; 2","&lt; 2")</f>
        <v>&gt; 2</v>
      </c>
      <c r="T808" s="12" t="n">
        <v>39356</v>
      </c>
      <c r="U808" s="29" t="n">
        <v>5</v>
      </c>
      <c r="V808" s="11" t="s">
        <v>54</v>
      </c>
      <c r="W808" s="11" t="n">
        <f aca="false">R808 *U808</f>
        <v>15</v>
      </c>
      <c r="X808" s="13" t="n">
        <v>34.87</v>
      </c>
      <c r="Y808" s="13" t="n">
        <v>10.52</v>
      </c>
      <c r="Z808" s="13" t="n">
        <f aca="false">Y808*SQRT(AA808)</f>
        <v>18.2211744956246</v>
      </c>
      <c r="AA808" s="11" t="n">
        <v>3</v>
      </c>
      <c r="AB808" s="13" t="n">
        <v>12.06</v>
      </c>
      <c r="AC808" s="13" t="n">
        <v>18.47</v>
      </c>
      <c r="AD808" s="13" t="n">
        <f aca="false">AC808*SQRT(AE808)</f>
        <v>31.9909784157972</v>
      </c>
      <c r="AE808" s="11" t="n">
        <v>3</v>
      </c>
      <c r="AF808" s="11" t="n">
        <f aca="false">LN(AB808/X808)</f>
        <v>-1.06173266938852</v>
      </c>
      <c r="AG808" s="11" t="n">
        <f aca="false">((AD808)^2/((AB808)^2 * AE808)) + ((Z808)^2/((X808)^2 * AA808))</f>
        <v>2.43653825006599</v>
      </c>
      <c r="AH808" s="11" t="n">
        <f aca="false">1/AG808</f>
        <v>0.410418346591898</v>
      </c>
      <c r="AI808" s="11" t="n">
        <f aca="false">AH808/12</f>
        <v>0.0342015288826582</v>
      </c>
      <c r="AJ808" s="11" t="n">
        <f aca="false">AI808*AF808</f>
        <v>-0.0363128805577533</v>
      </c>
      <c r="AK808" s="11" t="s">
        <v>543</v>
      </c>
      <c r="AL808" s="11" t="s">
        <v>552</v>
      </c>
      <c r="AM808" s="11" t="s">
        <v>407</v>
      </c>
      <c r="AN808" s="11" t="s">
        <v>58</v>
      </c>
      <c r="AO808" s="11" t="s">
        <v>141</v>
      </c>
      <c r="AP808" s="11" t="s">
        <v>558</v>
      </c>
      <c r="AQ808" s="11" t="s">
        <v>559</v>
      </c>
    </row>
    <row r="809" customFormat="false" ht="13.8" hidden="false" customHeight="false" outlineLevel="0" collapsed="false">
      <c r="A809" s="11" t="s">
        <v>556</v>
      </c>
      <c r="B809" s="1" t="n">
        <v>56</v>
      </c>
      <c r="C809" s="11" t="s">
        <v>557</v>
      </c>
      <c r="D809" s="11" t="n">
        <v>2010</v>
      </c>
      <c r="E809" s="11" t="s">
        <v>435</v>
      </c>
      <c r="F809" s="11" t="s">
        <v>136</v>
      </c>
      <c r="G809" s="1" t="n">
        <v>14.35</v>
      </c>
      <c r="H809" s="1" t="n">
        <v>1322</v>
      </c>
      <c r="I809" s="11" t="n">
        <f aca="false">(G809+10) / (H809/1000)</f>
        <v>18.4190620272315</v>
      </c>
      <c r="J809" s="11" t="n">
        <v>5.8</v>
      </c>
      <c r="K809" s="11" t="s">
        <v>102</v>
      </c>
      <c r="L809" s="11" t="s">
        <v>89</v>
      </c>
      <c r="M809" s="11" t="s">
        <v>482</v>
      </c>
      <c r="N809" s="11" t="s">
        <v>77</v>
      </c>
      <c r="O809" s="11" t="s">
        <v>50</v>
      </c>
      <c r="P809" s="11" t="s">
        <v>483</v>
      </c>
      <c r="Q809" s="11" t="s">
        <v>244</v>
      </c>
      <c r="R809" s="11" t="n">
        <v>3</v>
      </c>
      <c r="S809" s="11" t="str">
        <f aca="false">IF(R809&gt;=2,"&gt; 2","&lt; 2")</f>
        <v>&gt; 2</v>
      </c>
      <c r="T809" s="12" t="n">
        <v>39356</v>
      </c>
      <c r="U809" s="29" t="n">
        <v>5</v>
      </c>
      <c r="V809" s="11" t="s">
        <v>54</v>
      </c>
      <c r="W809" s="11" t="n">
        <f aca="false">R809 *U809</f>
        <v>15</v>
      </c>
      <c r="X809" s="13" t="n">
        <v>21.82</v>
      </c>
      <c r="Y809" s="13" t="n">
        <v>5.61</v>
      </c>
      <c r="Z809" s="13" t="n">
        <f aca="false">Y809*SQRT(AA809)</f>
        <v>9.7168050304614</v>
      </c>
      <c r="AA809" s="11" t="n">
        <v>3</v>
      </c>
      <c r="AB809" s="13" t="n">
        <v>32.2</v>
      </c>
      <c r="AC809" s="13" t="n">
        <v>6.78</v>
      </c>
      <c r="AD809" s="13" t="n">
        <f aca="false">AC809*SQRT(AE809)</f>
        <v>11.743304475317</v>
      </c>
      <c r="AE809" s="11" t="n">
        <v>3</v>
      </c>
      <c r="AF809" s="11" t="n">
        <f aca="false">LN(AB809/X809)</f>
        <v>0.389139472145438</v>
      </c>
      <c r="AG809" s="11" t="n">
        <f aca="false">((AD809)^2/((AB809)^2 * AE809)) + ((Z809)^2/((X809)^2 * AA809))</f>
        <v>0.110437343221242</v>
      </c>
      <c r="AH809" s="11" t="n">
        <f aca="false">1/AG809</f>
        <v>9.05490815725867</v>
      </c>
      <c r="AI809" s="11" t="n">
        <f aca="false">AH809/12</f>
        <v>0.754575679771556</v>
      </c>
      <c r="AJ809" s="11" t="n">
        <f aca="false">AI809*AF809</f>
        <v>0.293635181720088</v>
      </c>
      <c r="AK809" s="11" t="s">
        <v>543</v>
      </c>
      <c r="AL809" s="11" t="s">
        <v>552</v>
      </c>
      <c r="AM809" s="11" t="s">
        <v>404</v>
      </c>
      <c r="AN809" s="11" t="s">
        <v>58</v>
      </c>
      <c r="AO809" s="11" t="s">
        <v>141</v>
      </c>
      <c r="AP809" s="11" t="s">
        <v>558</v>
      </c>
      <c r="AQ809" s="11" t="s">
        <v>559</v>
      </c>
    </row>
    <row r="810" customFormat="false" ht="13.8" hidden="false" customHeight="false" outlineLevel="0" collapsed="false">
      <c r="A810" s="11" t="s">
        <v>556</v>
      </c>
      <c r="B810" s="1" t="n">
        <v>56</v>
      </c>
      <c r="C810" s="11" t="s">
        <v>557</v>
      </c>
      <c r="D810" s="11" t="n">
        <v>2010</v>
      </c>
      <c r="E810" s="11" t="s">
        <v>435</v>
      </c>
      <c r="F810" s="11" t="s">
        <v>560</v>
      </c>
      <c r="G810" s="1" t="n">
        <v>14.35</v>
      </c>
      <c r="H810" s="1" t="n">
        <v>1322</v>
      </c>
      <c r="I810" s="11" t="n">
        <f aca="false">(G810+10) / (H810/1000)</f>
        <v>18.4190620272315</v>
      </c>
      <c r="J810" s="11" t="n">
        <v>5.8</v>
      </c>
      <c r="K810" s="11" t="s">
        <v>102</v>
      </c>
      <c r="L810" s="11" t="s">
        <v>89</v>
      </c>
      <c r="M810" s="11" t="s">
        <v>482</v>
      </c>
      <c r="N810" s="11" t="s">
        <v>77</v>
      </c>
      <c r="O810" s="11" t="s">
        <v>50</v>
      </c>
      <c r="P810" s="11" t="s">
        <v>483</v>
      </c>
      <c r="Q810" s="11" t="s">
        <v>244</v>
      </c>
      <c r="R810" s="11" t="n">
        <v>3</v>
      </c>
      <c r="S810" s="11" t="str">
        <f aca="false">IF(R810&gt;=2,"&gt; 2","&lt; 2")</f>
        <v>&gt; 2</v>
      </c>
      <c r="T810" s="12" t="n">
        <v>39356</v>
      </c>
      <c r="U810" s="29" t="n">
        <v>5</v>
      </c>
      <c r="V810" s="11" t="s">
        <v>54</v>
      </c>
      <c r="W810" s="11" t="n">
        <f aca="false">R810 *U810</f>
        <v>15</v>
      </c>
      <c r="X810" s="13" t="n">
        <v>38.33</v>
      </c>
      <c r="Y810" s="13" t="n">
        <v>12.55</v>
      </c>
      <c r="Z810" s="13" t="n">
        <f aca="false">Y810*SQRT(AA810)</f>
        <v>21.7372376349894</v>
      </c>
      <c r="AA810" s="11" t="n">
        <v>3</v>
      </c>
      <c r="AB810" s="13" t="n">
        <v>58.87</v>
      </c>
      <c r="AC810" s="13" t="n">
        <v>35.49</v>
      </c>
      <c r="AD810" s="13" t="n">
        <f aca="false">AC810*SQRT(AE810)</f>
        <v>61.4704831606195</v>
      </c>
      <c r="AE810" s="11" t="n">
        <v>3</v>
      </c>
      <c r="AF810" s="11" t="n">
        <f aca="false">LN(AB810/X810)</f>
        <v>0.429098743647706</v>
      </c>
      <c r="AG810" s="11" t="n">
        <f aca="false">((AD810)^2/((AB810)^2 * AE810)) + ((Z810)^2/((X810)^2 * AA810))</f>
        <v>0.470636347988184</v>
      </c>
      <c r="AH810" s="11" t="n">
        <f aca="false">1/AG810</f>
        <v>2.12478276332602</v>
      </c>
      <c r="AI810" s="11" t="n">
        <f aca="false">AH810/12</f>
        <v>0.177065230277168</v>
      </c>
      <c r="AJ810" s="11" t="n">
        <f aca="false">AI810*AF810</f>
        <v>0.0759784678556245</v>
      </c>
      <c r="AK810" s="11" t="s">
        <v>543</v>
      </c>
      <c r="AL810" s="11" t="s">
        <v>552</v>
      </c>
      <c r="AM810" s="11" t="s">
        <v>404</v>
      </c>
      <c r="AN810" s="11" t="s">
        <v>58</v>
      </c>
      <c r="AO810" s="11" t="s">
        <v>141</v>
      </c>
      <c r="AP810" s="11" t="s">
        <v>558</v>
      </c>
      <c r="AQ810" s="11" t="s">
        <v>559</v>
      </c>
    </row>
    <row r="811" customFormat="false" ht="13.8" hidden="false" customHeight="false" outlineLevel="0" collapsed="false">
      <c r="A811" s="11" t="s">
        <v>556</v>
      </c>
      <c r="B811" s="1" t="n">
        <v>56</v>
      </c>
      <c r="C811" s="11" t="s">
        <v>557</v>
      </c>
      <c r="D811" s="11" t="n">
        <v>2010</v>
      </c>
      <c r="E811" s="11" t="s">
        <v>435</v>
      </c>
      <c r="F811" s="11" t="s">
        <v>546</v>
      </c>
      <c r="G811" s="1" t="n">
        <v>14.35</v>
      </c>
      <c r="H811" s="1" t="n">
        <v>1322</v>
      </c>
      <c r="I811" s="11" t="n">
        <f aca="false">(G811+10) / (H811/1000)</f>
        <v>18.4190620272315</v>
      </c>
      <c r="J811" s="11" t="n">
        <v>5.8</v>
      </c>
      <c r="K811" s="11" t="s">
        <v>102</v>
      </c>
      <c r="L811" s="11" t="s">
        <v>89</v>
      </c>
      <c r="M811" s="11" t="s">
        <v>482</v>
      </c>
      <c r="N811" s="11" t="s">
        <v>77</v>
      </c>
      <c r="O811" s="11" t="s">
        <v>77</v>
      </c>
      <c r="P811" s="11" t="s">
        <v>483</v>
      </c>
      <c r="Q811" s="11" t="s">
        <v>244</v>
      </c>
      <c r="R811" s="11" t="n">
        <v>3</v>
      </c>
      <c r="S811" s="11" t="str">
        <f aca="false">IF(R811&gt;=2,"&gt; 2","&lt; 2")</f>
        <v>&gt; 2</v>
      </c>
      <c r="T811" s="12" t="n">
        <v>39356</v>
      </c>
      <c r="U811" s="29" t="n">
        <v>5</v>
      </c>
      <c r="V811" s="11" t="s">
        <v>54</v>
      </c>
      <c r="W811" s="11" t="n">
        <f aca="false">R811 *U811</f>
        <v>15</v>
      </c>
      <c r="X811" s="13" t="n">
        <v>17.46</v>
      </c>
      <c r="Y811" s="13" t="n">
        <v>5.99</v>
      </c>
      <c r="Z811" s="13" t="n">
        <f aca="false">Y811*SQRT(AA811)</f>
        <v>10.3749843373376</v>
      </c>
      <c r="AA811" s="11" t="n">
        <v>3</v>
      </c>
      <c r="AB811" s="13" t="n">
        <v>23.38</v>
      </c>
      <c r="AC811" s="13" t="n">
        <v>14.27</v>
      </c>
      <c r="AD811" s="13" t="n">
        <f aca="false">AC811*SQRT(AE811)</f>
        <v>24.7163650240079</v>
      </c>
      <c r="AE811" s="11" t="n">
        <v>3</v>
      </c>
      <c r="AF811" s="11" t="n">
        <f aca="false">LN(AB811/X811)</f>
        <v>0.291968405632466</v>
      </c>
      <c r="AG811" s="11" t="n">
        <f aca="false">((AD811)^2/((AB811)^2 * AE811)) + ((Z811)^2/((X811)^2 * AA811))</f>
        <v>0.490224948537292</v>
      </c>
      <c r="AH811" s="11" t="n">
        <f aca="false">1/AG811</f>
        <v>2.03987986124278</v>
      </c>
      <c r="AI811" s="11" t="n">
        <f aca="false">AH811/12</f>
        <v>0.169989988436898</v>
      </c>
      <c r="AJ811" s="11" t="n">
        <f aca="false">AI811*AF811</f>
        <v>0.0496317058974024</v>
      </c>
      <c r="AK811" s="11" t="s">
        <v>543</v>
      </c>
      <c r="AL811" s="11" t="s">
        <v>552</v>
      </c>
      <c r="AM811" s="11" t="s">
        <v>404</v>
      </c>
      <c r="AN811" s="11" t="s">
        <v>58</v>
      </c>
      <c r="AO811" s="11" t="s">
        <v>141</v>
      </c>
      <c r="AP811" s="11" t="s">
        <v>558</v>
      </c>
      <c r="AQ811" s="11" t="s">
        <v>559</v>
      </c>
    </row>
    <row r="812" customFormat="false" ht="13.8" hidden="false" customHeight="false" outlineLevel="0" collapsed="false">
      <c r="A812" s="11" t="s">
        <v>556</v>
      </c>
      <c r="B812" s="1" t="n">
        <v>56</v>
      </c>
      <c r="C812" s="11" t="s">
        <v>557</v>
      </c>
      <c r="D812" s="11" t="n">
        <v>2010</v>
      </c>
      <c r="E812" s="11" t="s">
        <v>435</v>
      </c>
      <c r="F812" s="11" t="s">
        <v>561</v>
      </c>
      <c r="G812" s="1" t="n">
        <v>14.35</v>
      </c>
      <c r="H812" s="1" t="n">
        <v>1322</v>
      </c>
      <c r="I812" s="11" t="n">
        <f aca="false">(G812+10) / (H812/1000)</f>
        <v>18.4190620272315</v>
      </c>
      <c r="J812" s="11" t="n">
        <v>5.8</v>
      </c>
      <c r="K812" s="11" t="s">
        <v>102</v>
      </c>
      <c r="L812" s="11" t="s">
        <v>89</v>
      </c>
      <c r="M812" s="11" t="s">
        <v>482</v>
      </c>
      <c r="N812" s="11" t="s">
        <v>77</v>
      </c>
      <c r="O812" s="11" t="s">
        <v>77</v>
      </c>
      <c r="P812" s="11" t="s">
        <v>483</v>
      </c>
      <c r="Q812" s="11" t="s">
        <v>244</v>
      </c>
      <c r="R812" s="11" t="n">
        <v>3</v>
      </c>
      <c r="S812" s="11" t="str">
        <f aca="false">IF(R812&gt;=2,"&gt; 2","&lt; 2")</f>
        <v>&gt; 2</v>
      </c>
      <c r="T812" s="12" t="n">
        <v>39356</v>
      </c>
      <c r="U812" s="29" t="n">
        <v>5</v>
      </c>
      <c r="V812" s="11" t="s">
        <v>54</v>
      </c>
      <c r="W812" s="11" t="n">
        <f aca="false">R812 *U812</f>
        <v>15</v>
      </c>
      <c r="X812" s="13" t="n">
        <v>48.74</v>
      </c>
      <c r="Y812" s="13" t="n">
        <v>10.95</v>
      </c>
      <c r="Z812" s="13" t="n">
        <f aca="false">Y812*SQRT(AA812)</f>
        <v>18.9659563428792</v>
      </c>
      <c r="AA812" s="11" t="n">
        <v>3</v>
      </c>
      <c r="AB812" s="13" t="n">
        <v>33.19</v>
      </c>
      <c r="AC812" s="13" t="n">
        <v>17.8</v>
      </c>
      <c r="AD812" s="13" t="n">
        <f aca="false">AC812*SQRT(AE812)</f>
        <v>30.830504374726</v>
      </c>
      <c r="AE812" s="11" t="n">
        <v>3</v>
      </c>
      <c r="AF812" s="11" t="n">
        <f aca="false">LN(AB812/X812)</f>
        <v>-0.384251422465177</v>
      </c>
      <c r="AG812" s="11" t="n">
        <f aca="false">((AD812)^2/((AB812)^2 * AE812)) + ((Z812)^2/((X812)^2 * AA812))</f>
        <v>0.33809702604279</v>
      </c>
      <c r="AH812" s="11" t="n">
        <f aca="false">1/AG812</f>
        <v>2.95773083751834</v>
      </c>
      <c r="AI812" s="11" t="n">
        <f aca="false">AH812/12</f>
        <v>0.246477569793195</v>
      </c>
      <c r="AJ812" s="11" t="n">
        <f aca="false">AI812*AF812</f>
        <v>-0.0947093567987951</v>
      </c>
      <c r="AK812" s="11" t="s">
        <v>543</v>
      </c>
      <c r="AL812" s="11" t="s">
        <v>552</v>
      </c>
      <c r="AM812" s="11" t="s">
        <v>404</v>
      </c>
      <c r="AN812" s="11" t="s">
        <v>58</v>
      </c>
      <c r="AO812" s="11" t="s">
        <v>141</v>
      </c>
      <c r="AP812" s="11" t="s">
        <v>558</v>
      </c>
      <c r="AQ812" s="11" t="s">
        <v>559</v>
      </c>
    </row>
    <row r="813" customFormat="false" ht="13.8" hidden="false" customHeight="false" outlineLevel="0" collapsed="false">
      <c r="A813" s="11" t="s">
        <v>556</v>
      </c>
      <c r="B813" s="1" t="n">
        <v>56</v>
      </c>
      <c r="C813" s="11" t="s">
        <v>557</v>
      </c>
      <c r="D813" s="11" t="n">
        <v>2010</v>
      </c>
      <c r="E813" s="11" t="s">
        <v>435</v>
      </c>
      <c r="F813" s="11" t="s">
        <v>136</v>
      </c>
      <c r="G813" s="1" t="n">
        <v>14.35</v>
      </c>
      <c r="H813" s="1" t="n">
        <v>1322</v>
      </c>
      <c r="I813" s="11" t="n">
        <f aca="false">(G813+10) / (H813/1000)</f>
        <v>18.4190620272315</v>
      </c>
      <c r="J813" s="11" t="n">
        <v>5.8</v>
      </c>
      <c r="K813" s="11" t="s">
        <v>102</v>
      </c>
      <c r="L813" s="11" t="s">
        <v>89</v>
      </c>
      <c r="M813" s="11" t="s">
        <v>562</v>
      </c>
      <c r="N813" s="11" t="s">
        <v>77</v>
      </c>
      <c r="O813" s="11" t="s">
        <v>50</v>
      </c>
      <c r="P813" s="11" t="s">
        <v>483</v>
      </c>
      <c r="Q813" s="11" t="s">
        <v>244</v>
      </c>
      <c r="R813" s="11" t="n">
        <v>3</v>
      </c>
      <c r="S813" s="11" t="str">
        <f aca="false">IF(R813&gt;=2,"&gt; 2","&lt; 2")</f>
        <v>&gt; 2</v>
      </c>
      <c r="T813" s="12" t="n">
        <v>39356</v>
      </c>
      <c r="U813" s="29" t="n">
        <v>5</v>
      </c>
      <c r="V813" s="11" t="s">
        <v>54</v>
      </c>
      <c r="W813" s="11" t="n">
        <f aca="false">R813 *U813</f>
        <v>15</v>
      </c>
      <c r="X813" s="13" t="n">
        <v>6.12</v>
      </c>
      <c r="Y813" s="13" t="n">
        <v>5.58</v>
      </c>
      <c r="Z813" s="13" t="n">
        <f aca="false">Y813*SQRT(AA813)</f>
        <v>9.66484350623434</v>
      </c>
      <c r="AA813" s="11" t="n">
        <v>3</v>
      </c>
      <c r="AB813" s="13" t="n">
        <v>14.27</v>
      </c>
      <c r="AC813" s="13" t="n">
        <v>7.61</v>
      </c>
      <c r="AD813" s="13" t="n">
        <f aca="false">AC813*SQRT(AE813)</f>
        <v>13.1809066455992</v>
      </c>
      <c r="AE813" s="11" t="n">
        <v>3</v>
      </c>
      <c r="AF813" s="11" t="n">
        <f aca="false">LN(AB813/X813)</f>
        <v>0.84659733496451</v>
      </c>
      <c r="AG813" s="11" t="n">
        <f aca="false">((AD813)^2/((AB813)^2 * AE813)) + ((Z813)^2/((X813)^2 * AA813))</f>
        <v>1.11570949292612</v>
      </c>
      <c r="AH813" s="11" t="n">
        <f aca="false">1/AG813</f>
        <v>0.896290661987061</v>
      </c>
      <c r="AI813" s="11" t="n">
        <f aca="false">AH813/12</f>
        <v>0.0746908884989217</v>
      </c>
      <c r="AJ813" s="11" t="n">
        <f aca="false">AI813*AF813</f>
        <v>0.0632331071493185</v>
      </c>
      <c r="AK813" s="11" t="s">
        <v>543</v>
      </c>
      <c r="AL813" s="11" t="s">
        <v>552</v>
      </c>
      <c r="AM813" s="11" t="s">
        <v>404</v>
      </c>
      <c r="AN813" s="11" t="s">
        <v>58</v>
      </c>
      <c r="AO813" s="11" t="s">
        <v>141</v>
      </c>
      <c r="AP813" s="11" t="s">
        <v>558</v>
      </c>
      <c r="AQ813" s="11" t="s">
        <v>559</v>
      </c>
    </row>
    <row r="814" customFormat="false" ht="13.8" hidden="false" customHeight="false" outlineLevel="0" collapsed="false">
      <c r="A814" s="11" t="s">
        <v>556</v>
      </c>
      <c r="B814" s="1" t="n">
        <v>56</v>
      </c>
      <c r="C814" s="11" t="s">
        <v>557</v>
      </c>
      <c r="D814" s="11" t="n">
        <v>2010</v>
      </c>
      <c r="E814" s="11" t="s">
        <v>435</v>
      </c>
      <c r="F814" s="11" t="s">
        <v>560</v>
      </c>
      <c r="G814" s="1" t="n">
        <v>14.35</v>
      </c>
      <c r="H814" s="1" t="n">
        <v>1322</v>
      </c>
      <c r="I814" s="11" t="n">
        <f aca="false">(G814+10) / (H814/1000)</f>
        <v>18.4190620272315</v>
      </c>
      <c r="J814" s="11" t="n">
        <v>5.8</v>
      </c>
      <c r="K814" s="11" t="s">
        <v>102</v>
      </c>
      <c r="L814" s="11" t="s">
        <v>89</v>
      </c>
      <c r="M814" s="11" t="s">
        <v>562</v>
      </c>
      <c r="N814" s="11" t="s">
        <v>77</v>
      </c>
      <c r="O814" s="11" t="s">
        <v>50</v>
      </c>
      <c r="P814" s="11" t="s">
        <v>483</v>
      </c>
      <c r="Q814" s="11" t="s">
        <v>244</v>
      </c>
      <c r="R814" s="11" t="n">
        <v>3</v>
      </c>
      <c r="S814" s="11" t="str">
        <f aca="false">IF(R814&gt;=2,"&gt; 2","&lt; 2")</f>
        <v>&gt; 2</v>
      </c>
      <c r="T814" s="12" t="n">
        <v>39356</v>
      </c>
      <c r="U814" s="29" t="n">
        <v>5</v>
      </c>
      <c r="V814" s="11" t="s">
        <v>54</v>
      </c>
      <c r="W814" s="11" t="n">
        <f aca="false">R814 *U814</f>
        <v>15</v>
      </c>
      <c r="X814" s="13" t="n">
        <v>18.34</v>
      </c>
      <c r="Y814" s="13" t="n">
        <v>8.76</v>
      </c>
      <c r="Z814" s="13" t="n">
        <f aca="false">Y814*SQRT(AA814)</f>
        <v>15.1727650743034</v>
      </c>
      <c r="AA814" s="11" t="n">
        <v>3</v>
      </c>
      <c r="AB814" s="13" t="n">
        <v>14.63</v>
      </c>
      <c r="AC814" s="13" t="n">
        <v>8.89</v>
      </c>
      <c r="AD814" s="13" t="n">
        <f aca="false">AC814*SQRT(AE814)</f>
        <v>15.3979316792873</v>
      </c>
      <c r="AE814" s="11" t="n">
        <v>3</v>
      </c>
      <c r="AF814" s="11" t="n">
        <f aca="false">LN(AB814/X814)</f>
        <v>-0.226010251796286</v>
      </c>
      <c r="AG814" s="11" t="n">
        <f aca="false">((AD814)^2/((AB814)^2 * AE814)) + ((Z814)^2/((X814)^2 * AA814))</f>
        <v>0.597389471196538</v>
      </c>
      <c r="AH814" s="11" t="n">
        <f aca="false">1/AG814</f>
        <v>1.67394982371727</v>
      </c>
      <c r="AI814" s="11" t="n">
        <f aca="false">AH814/12</f>
        <v>0.139495818643106</v>
      </c>
      <c r="AJ814" s="11" t="n">
        <f aca="false">AI814*AF814</f>
        <v>-0.0315274850960574</v>
      </c>
      <c r="AK814" s="11" t="s">
        <v>543</v>
      </c>
      <c r="AL814" s="11" t="s">
        <v>552</v>
      </c>
      <c r="AM814" s="11" t="s">
        <v>404</v>
      </c>
      <c r="AN814" s="11" t="s">
        <v>58</v>
      </c>
      <c r="AO814" s="11" t="s">
        <v>141</v>
      </c>
      <c r="AP814" s="11" t="s">
        <v>558</v>
      </c>
      <c r="AQ814" s="11" t="s">
        <v>559</v>
      </c>
    </row>
    <row r="815" customFormat="false" ht="13.8" hidden="false" customHeight="false" outlineLevel="0" collapsed="false">
      <c r="A815" s="11" t="s">
        <v>556</v>
      </c>
      <c r="B815" s="1" t="n">
        <v>56</v>
      </c>
      <c r="C815" s="11" t="s">
        <v>557</v>
      </c>
      <c r="D815" s="11" t="n">
        <v>2010</v>
      </c>
      <c r="E815" s="11" t="s">
        <v>435</v>
      </c>
      <c r="F815" s="11" t="s">
        <v>546</v>
      </c>
      <c r="G815" s="1" t="n">
        <v>14.35</v>
      </c>
      <c r="H815" s="1" t="n">
        <v>1322</v>
      </c>
      <c r="I815" s="11" t="n">
        <f aca="false">(G815+10) / (H815/1000)</f>
        <v>18.4190620272315</v>
      </c>
      <c r="J815" s="11" t="n">
        <v>5.8</v>
      </c>
      <c r="K815" s="11" t="s">
        <v>102</v>
      </c>
      <c r="L815" s="11" t="s">
        <v>89</v>
      </c>
      <c r="M815" s="11" t="s">
        <v>562</v>
      </c>
      <c r="N815" s="11" t="s">
        <v>77</v>
      </c>
      <c r="O815" s="11" t="s">
        <v>77</v>
      </c>
      <c r="P815" s="11" t="s">
        <v>483</v>
      </c>
      <c r="Q815" s="11" t="s">
        <v>244</v>
      </c>
      <c r="R815" s="11" t="n">
        <v>3</v>
      </c>
      <c r="S815" s="11" t="str">
        <f aca="false">IF(R815&gt;=2,"&gt; 2","&lt; 2")</f>
        <v>&gt; 2</v>
      </c>
      <c r="T815" s="12" t="n">
        <v>39356</v>
      </c>
      <c r="U815" s="29" t="n">
        <v>5</v>
      </c>
      <c r="V815" s="11" t="s">
        <v>54</v>
      </c>
      <c r="W815" s="11" t="n">
        <f aca="false">R815 *U815</f>
        <v>15</v>
      </c>
      <c r="X815" s="13" t="n">
        <v>13.88</v>
      </c>
      <c r="Y815" s="13" t="n">
        <v>14.55</v>
      </c>
      <c r="Z815" s="13" t="n">
        <f aca="false">Y815*SQRT(AA815)</f>
        <v>25.2013392501272</v>
      </c>
      <c r="AA815" s="11" t="n">
        <v>3</v>
      </c>
      <c r="AB815" s="13" t="n">
        <v>8.73</v>
      </c>
      <c r="AC815" s="13" t="n">
        <v>4.94</v>
      </c>
      <c r="AD815" s="13" t="n">
        <f aca="false">AC815*SQRT(AE815)</f>
        <v>8.55633098939025</v>
      </c>
      <c r="AE815" s="11" t="n">
        <v>3</v>
      </c>
      <c r="AF815" s="11" t="n">
        <f aca="false">LN(AB815/X815)</f>
        <v>-0.463683585227148</v>
      </c>
      <c r="AG815" s="11" t="n">
        <f aca="false">((AD815)^2/((AB815)^2 * AE815)) + ((Z815)^2/((X815)^2 * AA815))</f>
        <v>1.41907487614197</v>
      </c>
      <c r="AH815" s="11" t="n">
        <f aca="false">1/AG815</f>
        <v>0.704684450984499</v>
      </c>
      <c r="AI815" s="11" t="n">
        <f aca="false">AH815/12</f>
        <v>0.0587237042487082</v>
      </c>
      <c r="AJ815" s="11" t="n">
        <f aca="false">AI815*AF815</f>
        <v>-0.0272292177238597</v>
      </c>
      <c r="AK815" s="11" t="s">
        <v>543</v>
      </c>
      <c r="AL815" s="11" t="s">
        <v>552</v>
      </c>
      <c r="AM815" s="11" t="s">
        <v>404</v>
      </c>
      <c r="AN815" s="11" t="s">
        <v>58</v>
      </c>
      <c r="AO815" s="11" t="s">
        <v>141</v>
      </c>
      <c r="AP815" s="11" t="s">
        <v>558</v>
      </c>
      <c r="AQ815" s="11" t="s">
        <v>559</v>
      </c>
    </row>
    <row r="816" customFormat="false" ht="13.8" hidden="false" customHeight="false" outlineLevel="0" collapsed="false">
      <c r="A816" s="11" t="s">
        <v>556</v>
      </c>
      <c r="B816" s="1" t="n">
        <v>56</v>
      </c>
      <c r="C816" s="11" t="s">
        <v>557</v>
      </c>
      <c r="D816" s="11" t="n">
        <v>2010</v>
      </c>
      <c r="E816" s="11" t="s">
        <v>435</v>
      </c>
      <c r="F816" s="11" t="s">
        <v>561</v>
      </c>
      <c r="G816" s="1" t="n">
        <v>14.35</v>
      </c>
      <c r="H816" s="1" t="n">
        <v>1322</v>
      </c>
      <c r="I816" s="11" t="n">
        <f aca="false">(G816+10) / (H816/1000)</f>
        <v>18.4190620272315</v>
      </c>
      <c r="J816" s="11" t="n">
        <v>5.8</v>
      </c>
      <c r="K816" s="11" t="s">
        <v>102</v>
      </c>
      <c r="L816" s="11" t="s">
        <v>89</v>
      </c>
      <c r="M816" s="11" t="s">
        <v>562</v>
      </c>
      <c r="N816" s="11" t="s">
        <v>77</v>
      </c>
      <c r="O816" s="11" t="s">
        <v>77</v>
      </c>
      <c r="P816" s="11" t="s">
        <v>483</v>
      </c>
      <c r="Q816" s="11" t="s">
        <v>244</v>
      </c>
      <c r="R816" s="11" t="n">
        <v>3</v>
      </c>
      <c r="S816" s="11" t="str">
        <f aca="false">IF(R816&gt;=2,"&gt; 2","&lt; 2")</f>
        <v>&gt; 2</v>
      </c>
      <c r="T816" s="12" t="n">
        <v>39356</v>
      </c>
      <c r="U816" s="29" t="n">
        <v>5</v>
      </c>
      <c r="V816" s="11" t="s">
        <v>54</v>
      </c>
      <c r="W816" s="11" t="n">
        <f aca="false">R816 *U816</f>
        <v>15</v>
      </c>
      <c r="X816" s="13" t="n">
        <v>23.11</v>
      </c>
      <c r="Y816" s="13" t="n">
        <v>17.72</v>
      </c>
      <c r="Z816" s="13" t="n">
        <f aca="false">Y816*SQRT(AA816)</f>
        <v>30.6919403101205</v>
      </c>
      <c r="AA816" s="11" t="n">
        <v>3</v>
      </c>
      <c r="AB816" s="13" t="n">
        <v>8.18</v>
      </c>
      <c r="AC816" s="13" t="n">
        <v>4.22</v>
      </c>
      <c r="AD816" s="13" t="n">
        <f aca="false">AC816*SQRT(AE816)</f>
        <v>7.30925440794066</v>
      </c>
      <c r="AE816" s="11" t="n">
        <v>3</v>
      </c>
      <c r="AF816" s="11" t="n">
        <f aca="false">LN(AB816/X816)</f>
        <v>-1.03857327367163</v>
      </c>
      <c r="AG816" s="11" t="n">
        <f aca="false">((AD816)^2/((AB816)^2 * AE816)) + ((Z816)^2/((X816)^2 * AA816))</f>
        <v>0.854077592675784</v>
      </c>
      <c r="AH816" s="11" t="n">
        <f aca="false">1/AG816</f>
        <v>1.1708538059956</v>
      </c>
      <c r="AI816" s="11" t="n">
        <f aca="false">AH816/12</f>
        <v>0.0975711504996332</v>
      </c>
      <c r="AJ816" s="11" t="n">
        <f aca="false">AI816*AF816</f>
        <v>-0.101334789190311</v>
      </c>
      <c r="AK816" s="11" t="s">
        <v>543</v>
      </c>
      <c r="AL816" s="11" t="s">
        <v>552</v>
      </c>
      <c r="AM816" s="11" t="s">
        <v>404</v>
      </c>
      <c r="AN816" s="11" t="s">
        <v>58</v>
      </c>
      <c r="AO816" s="11" t="s">
        <v>141</v>
      </c>
      <c r="AP816" s="11" t="s">
        <v>558</v>
      </c>
      <c r="AQ816" s="11" t="s">
        <v>559</v>
      </c>
    </row>
    <row r="817" customFormat="false" ht="13.8" hidden="false" customHeight="false" outlineLevel="0" collapsed="false">
      <c r="A817" s="11" t="s">
        <v>556</v>
      </c>
      <c r="B817" s="1" t="n">
        <v>56</v>
      </c>
      <c r="C817" s="11" t="s">
        <v>557</v>
      </c>
      <c r="D817" s="11" t="n">
        <v>2010</v>
      </c>
      <c r="E817" s="11" t="s">
        <v>435</v>
      </c>
      <c r="F817" s="11" t="s">
        <v>136</v>
      </c>
      <c r="G817" s="1" t="n">
        <v>14.35</v>
      </c>
      <c r="H817" s="1" t="n">
        <v>1322</v>
      </c>
      <c r="I817" s="11" t="n">
        <f aca="false">(G817+10) / (H817/1000)</f>
        <v>18.4190620272315</v>
      </c>
      <c r="J817" s="11" t="n">
        <v>5.8</v>
      </c>
      <c r="K817" s="11" t="s">
        <v>102</v>
      </c>
      <c r="L817" s="11" t="s">
        <v>89</v>
      </c>
      <c r="M817" s="11" t="s">
        <v>563</v>
      </c>
      <c r="N817" s="11" t="s">
        <v>77</v>
      </c>
      <c r="O817" s="11" t="s">
        <v>50</v>
      </c>
      <c r="P817" s="11" t="s">
        <v>483</v>
      </c>
      <c r="Q817" s="11" t="s">
        <v>244</v>
      </c>
      <c r="R817" s="11" t="n">
        <v>3</v>
      </c>
      <c r="S817" s="11" t="str">
        <f aca="false">IF(R817&gt;=2,"&gt; 2","&lt; 2")</f>
        <v>&gt; 2</v>
      </c>
      <c r="T817" s="12" t="n">
        <v>39356</v>
      </c>
      <c r="U817" s="29" t="n">
        <v>5</v>
      </c>
      <c r="V817" s="11" t="s">
        <v>54</v>
      </c>
      <c r="W817" s="11" t="n">
        <f aca="false">R817 *U817</f>
        <v>15</v>
      </c>
      <c r="X817" s="13" t="n">
        <v>35.56</v>
      </c>
      <c r="Y817" s="13" t="n">
        <v>20.21</v>
      </c>
      <c r="Z817" s="13" t="n">
        <f aca="false">Y817*SQRT(AA817)</f>
        <v>35.004746820967</v>
      </c>
      <c r="AA817" s="11" t="n">
        <v>3</v>
      </c>
      <c r="AB817" s="13" t="n">
        <v>18.08</v>
      </c>
      <c r="AC817" s="13" t="n">
        <v>11.26</v>
      </c>
      <c r="AD817" s="13" t="n">
        <f aca="false">AC817*SQRT(AE817)</f>
        <v>19.5028920932256</v>
      </c>
      <c r="AE817" s="11" t="n">
        <v>3</v>
      </c>
      <c r="AF817" s="11" t="n">
        <f aca="false">LN(AB817/X817)</f>
        <v>-0.676415055681674</v>
      </c>
      <c r="AG817" s="11" t="n">
        <f aca="false">((AD817)^2/((AB817)^2 * AE817)) + ((Z817)^2/((X817)^2 * AA817))</f>
        <v>0.710869316706027</v>
      </c>
      <c r="AH817" s="11" t="n">
        <f aca="false">1/AG817</f>
        <v>1.40672832052131</v>
      </c>
      <c r="AI817" s="11" t="n">
        <f aca="false">AH817/12</f>
        <v>0.117227360043442</v>
      </c>
      <c r="AJ817" s="11" t="n">
        <f aca="false">AI817*AF817</f>
        <v>-0.0792943512712005</v>
      </c>
      <c r="AK817" s="11" t="s">
        <v>543</v>
      </c>
      <c r="AL817" s="11" t="s">
        <v>552</v>
      </c>
      <c r="AM817" s="11" t="s">
        <v>404</v>
      </c>
      <c r="AN817" s="11" t="s">
        <v>58</v>
      </c>
      <c r="AO817" s="11" t="s">
        <v>141</v>
      </c>
      <c r="AP817" s="11" t="s">
        <v>558</v>
      </c>
      <c r="AQ817" s="11" t="s">
        <v>559</v>
      </c>
    </row>
    <row r="818" customFormat="false" ht="13.8" hidden="false" customHeight="false" outlineLevel="0" collapsed="false">
      <c r="A818" s="11" t="s">
        <v>556</v>
      </c>
      <c r="B818" s="1" t="n">
        <v>56</v>
      </c>
      <c r="C818" s="11" t="s">
        <v>557</v>
      </c>
      <c r="D818" s="11" t="n">
        <v>2010</v>
      </c>
      <c r="E818" s="11" t="s">
        <v>435</v>
      </c>
      <c r="F818" s="11" t="s">
        <v>560</v>
      </c>
      <c r="G818" s="1" t="n">
        <v>14.35</v>
      </c>
      <c r="H818" s="1" t="n">
        <v>1322</v>
      </c>
      <c r="I818" s="11" t="n">
        <f aca="false">(G818+10) / (H818/1000)</f>
        <v>18.4190620272315</v>
      </c>
      <c r="J818" s="11" t="n">
        <v>5.8</v>
      </c>
      <c r="K818" s="11" t="s">
        <v>102</v>
      </c>
      <c r="L818" s="11" t="s">
        <v>89</v>
      </c>
      <c r="M818" s="11" t="s">
        <v>563</v>
      </c>
      <c r="N818" s="11" t="s">
        <v>77</v>
      </c>
      <c r="O818" s="11" t="s">
        <v>50</v>
      </c>
      <c r="P818" s="11" t="s">
        <v>483</v>
      </c>
      <c r="Q818" s="11" t="s">
        <v>244</v>
      </c>
      <c r="R818" s="11" t="n">
        <v>3</v>
      </c>
      <c r="S818" s="11" t="str">
        <f aca="false">IF(R818&gt;=2,"&gt; 2","&lt; 2")</f>
        <v>&gt; 2</v>
      </c>
      <c r="T818" s="12" t="n">
        <v>39356</v>
      </c>
      <c r="U818" s="29" t="n">
        <v>5</v>
      </c>
      <c r="V818" s="11" t="s">
        <v>54</v>
      </c>
      <c r="W818" s="11" t="n">
        <f aca="false">R818 *U818</f>
        <v>15</v>
      </c>
      <c r="X818" s="13" t="n">
        <v>70.38</v>
      </c>
      <c r="Y818" s="13" t="n">
        <v>34.98</v>
      </c>
      <c r="Z818" s="13" t="n">
        <f aca="false">Y818*SQRT(AA818)</f>
        <v>60.5871372487593</v>
      </c>
      <c r="AA818" s="11" t="n">
        <v>3</v>
      </c>
      <c r="AB818" s="13" t="n">
        <v>52.03</v>
      </c>
      <c r="AC818" s="13" t="n">
        <v>17.81</v>
      </c>
      <c r="AD818" s="13" t="n">
        <f aca="false">AC818*SQRT(AE818)</f>
        <v>30.8478248828017</v>
      </c>
      <c r="AE818" s="11" t="n">
        <v>3</v>
      </c>
      <c r="AF818" s="11" t="n">
        <f aca="false">LN(AB818/X818)</f>
        <v>-0.302088656591227</v>
      </c>
      <c r="AG818" s="11" t="n">
        <f aca="false">((AD818)^2/((AB818)^2 * AE818)) + ((Z818)^2/((X818)^2 * AA818))</f>
        <v>0.364196114536427</v>
      </c>
      <c r="AH818" s="11" t="n">
        <f aca="false">1/AG818</f>
        <v>2.74577338990249</v>
      </c>
      <c r="AI818" s="11" t="n">
        <f aca="false">AH818/12</f>
        <v>0.228814449158541</v>
      </c>
      <c r="AJ818" s="11" t="n">
        <f aca="false">AI818*AF818</f>
        <v>-0.0691222495549653</v>
      </c>
      <c r="AK818" s="11" t="s">
        <v>543</v>
      </c>
      <c r="AL818" s="11" t="s">
        <v>552</v>
      </c>
      <c r="AM818" s="11" t="s">
        <v>404</v>
      </c>
      <c r="AN818" s="11" t="s">
        <v>58</v>
      </c>
      <c r="AO818" s="11" t="s">
        <v>141</v>
      </c>
      <c r="AP818" s="11" t="s">
        <v>558</v>
      </c>
      <c r="AQ818" s="11" t="s">
        <v>559</v>
      </c>
    </row>
    <row r="819" customFormat="false" ht="13.8" hidden="false" customHeight="false" outlineLevel="0" collapsed="false">
      <c r="A819" s="11" t="s">
        <v>556</v>
      </c>
      <c r="B819" s="1" t="n">
        <v>56</v>
      </c>
      <c r="C819" s="11" t="s">
        <v>557</v>
      </c>
      <c r="D819" s="11" t="n">
        <v>2010</v>
      </c>
      <c r="E819" s="11" t="s">
        <v>435</v>
      </c>
      <c r="F819" s="11" t="s">
        <v>546</v>
      </c>
      <c r="G819" s="1" t="n">
        <v>14.35</v>
      </c>
      <c r="H819" s="1" t="n">
        <v>1322</v>
      </c>
      <c r="I819" s="11" t="n">
        <f aca="false">(G819+10) / (H819/1000)</f>
        <v>18.4190620272315</v>
      </c>
      <c r="J819" s="11" t="n">
        <v>5.8</v>
      </c>
      <c r="K819" s="11" t="s">
        <v>102</v>
      </c>
      <c r="L819" s="11" t="s">
        <v>89</v>
      </c>
      <c r="M819" s="11" t="s">
        <v>563</v>
      </c>
      <c r="N819" s="11" t="s">
        <v>77</v>
      </c>
      <c r="O819" s="11" t="s">
        <v>77</v>
      </c>
      <c r="P819" s="11" t="s">
        <v>483</v>
      </c>
      <c r="Q819" s="11" t="s">
        <v>244</v>
      </c>
      <c r="R819" s="11" t="n">
        <v>3</v>
      </c>
      <c r="S819" s="11" t="str">
        <f aca="false">IF(R819&gt;=2,"&gt; 2","&lt; 2")</f>
        <v>&gt; 2</v>
      </c>
      <c r="T819" s="12" t="n">
        <v>39356</v>
      </c>
      <c r="U819" s="29" t="n">
        <v>5</v>
      </c>
      <c r="V819" s="11" t="s">
        <v>54</v>
      </c>
      <c r="W819" s="11" t="n">
        <f aca="false">R819 *U819</f>
        <v>15</v>
      </c>
      <c r="X819" s="13" t="n">
        <v>23.8</v>
      </c>
      <c r="Y819" s="13" t="n">
        <v>22.07</v>
      </c>
      <c r="Z819" s="13" t="n">
        <f aca="false">Y819*SQRT(AA819)</f>
        <v>38.2263613230451</v>
      </c>
      <c r="AA819" s="11" t="n">
        <v>3</v>
      </c>
      <c r="AB819" s="13" t="n">
        <v>45.08</v>
      </c>
      <c r="AC819" s="13" t="n">
        <v>37.44</v>
      </c>
      <c r="AD819" s="13" t="n">
        <f aca="false">AC819*SQRT(AE819)</f>
        <v>64.8479822353788</v>
      </c>
      <c r="AE819" s="11" t="n">
        <v>3</v>
      </c>
      <c r="AF819" s="11" t="n">
        <f aca="false">LN(AB819/X819)</f>
        <v>0.638753108494146</v>
      </c>
      <c r="AG819" s="11" t="n">
        <f aca="false">((AD819)^2/((AB819)^2 * AE819)) + ((Z819)^2/((X819)^2 * AA819))</f>
        <v>1.54967485735265</v>
      </c>
      <c r="AH819" s="11" t="n">
        <f aca="false">1/AG819</f>
        <v>0.645296653846682</v>
      </c>
      <c r="AI819" s="11" t="n">
        <f aca="false">AH819/12</f>
        <v>0.0537747211538902</v>
      </c>
      <c r="AJ819" s="11" t="n">
        <f aca="false">AI819*AF819</f>
        <v>0.0343487702954533</v>
      </c>
      <c r="AK819" s="11" t="s">
        <v>543</v>
      </c>
      <c r="AL819" s="11" t="s">
        <v>552</v>
      </c>
      <c r="AM819" s="11" t="s">
        <v>404</v>
      </c>
      <c r="AN819" s="11" t="s">
        <v>58</v>
      </c>
      <c r="AO819" s="11" t="s">
        <v>141</v>
      </c>
      <c r="AP819" s="11" t="s">
        <v>558</v>
      </c>
      <c r="AQ819" s="11" t="s">
        <v>559</v>
      </c>
    </row>
    <row r="820" customFormat="false" ht="13.8" hidden="false" customHeight="false" outlineLevel="0" collapsed="false">
      <c r="A820" s="11" t="s">
        <v>556</v>
      </c>
      <c r="B820" s="1" t="n">
        <v>56</v>
      </c>
      <c r="C820" s="11" t="s">
        <v>557</v>
      </c>
      <c r="D820" s="11" t="n">
        <v>2010</v>
      </c>
      <c r="E820" s="11" t="s">
        <v>435</v>
      </c>
      <c r="F820" s="11" t="s">
        <v>561</v>
      </c>
      <c r="G820" s="1" t="n">
        <v>14.35</v>
      </c>
      <c r="H820" s="1" t="n">
        <v>1322</v>
      </c>
      <c r="I820" s="11" t="n">
        <f aca="false">(G820+10) / (H820/1000)</f>
        <v>18.4190620272315</v>
      </c>
      <c r="J820" s="11" t="n">
        <v>5.8</v>
      </c>
      <c r="K820" s="11" t="s">
        <v>102</v>
      </c>
      <c r="L820" s="11" t="s">
        <v>89</v>
      </c>
      <c r="M820" s="11" t="s">
        <v>563</v>
      </c>
      <c r="N820" s="11" t="s">
        <v>77</v>
      </c>
      <c r="O820" s="11" t="s">
        <v>77</v>
      </c>
      <c r="P820" s="11" t="s">
        <v>483</v>
      </c>
      <c r="Q820" s="11" t="s">
        <v>244</v>
      </c>
      <c r="R820" s="11" t="n">
        <v>3</v>
      </c>
      <c r="S820" s="11" t="str">
        <f aca="false">IF(R820&gt;=2,"&gt; 2","&lt; 2")</f>
        <v>&gt; 2</v>
      </c>
      <c r="T820" s="12" t="n">
        <v>39356</v>
      </c>
      <c r="U820" s="29" t="n">
        <v>5</v>
      </c>
      <c r="V820" s="11" t="s">
        <v>54</v>
      </c>
      <c r="W820" s="11" t="n">
        <f aca="false">R820 *U820</f>
        <v>15</v>
      </c>
      <c r="X820" s="13" t="n">
        <v>16.58</v>
      </c>
      <c r="Y820" s="13" t="n">
        <v>11.01</v>
      </c>
      <c r="Z820" s="13" t="n">
        <f aca="false">Y820*SQRT(AA820)</f>
        <v>19.0698793913333</v>
      </c>
      <c r="AA820" s="11" t="n">
        <v>3</v>
      </c>
      <c r="AB820" s="13" t="n">
        <v>49.1</v>
      </c>
      <c r="AC820" s="13" t="n">
        <v>15.39</v>
      </c>
      <c r="AD820" s="13" t="n">
        <f aca="false">AC820*SQRT(AE820)</f>
        <v>26.656261928485</v>
      </c>
      <c r="AE820" s="11" t="n">
        <v>3</v>
      </c>
      <c r="AF820" s="11" t="n">
        <f aca="false">LN(AB820/X820)</f>
        <v>1.08566188509333</v>
      </c>
      <c r="AG820" s="11" t="n">
        <f aca="false">((AD820)^2/((AB820)^2 * AE820)) + ((Z820)^2/((X820)^2 * AA820))</f>
        <v>0.539212347014167</v>
      </c>
      <c r="AH820" s="11" t="n">
        <f aca="false">1/AG820</f>
        <v>1.85455693946438</v>
      </c>
      <c r="AI820" s="11" t="n">
        <f aca="false">AH820/12</f>
        <v>0.154546411622032</v>
      </c>
      <c r="AJ820" s="11" t="n">
        <f aca="false">AI820*AF820</f>
        <v>0.167785148575985</v>
      </c>
      <c r="AK820" s="11" t="s">
        <v>543</v>
      </c>
      <c r="AL820" s="11" t="s">
        <v>552</v>
      </c>
      <c r="AM820" s="11" t="s">
        <v>404</v>
      </c>
      <c r="AN820" s="11" t="s">
        <v>58</v>
      </c>
      <c r="AO820" s="11" t="s">
        <v>141</v>
      </c>
      <c r="AP820" s="11" t="s">
        <v>558</v>
      </c>
      <c r="AQ820" s="11" t="s">
        <v>559</v>
      </c>
    </row>
    <row r="821" customFormat="false" ht="13.8" hidden="false" customHeight="false" outlineLevel="0" collapsed="false">
      <c r="A821" s="11" t="s">
        <v>556</v>
      </c>
      <c r="B821" s="1" t="n">
        <v>56</v>
      </c>
      <c r="C821" s="11" t="s">
        <v>557</v>
      </c>
      <c r="D821" s="11" t="n">
        <v>2010</v>
      </c>
      <c r="E821" s="11" t="s">
        <v>435</v>
      </c>
      <c r="F821" s="11" t="s">
        <v>136</v>
      </c>
      <c r="G821" s="1" t="n">
        <v>14.35</v>
      </c>
      <c r="H821" s="1" t="n">
        <v>1322</v>
      </c>
      <c r="I821" s="11" t="n">
        <f aca="false">(G821+10) / (H821/1000)</f>
        <v>18.4190620272315</v>
      </c>
      <c r="J821" s="11" t="n">
        <v>5.8</v>
      </c>
      <c r="K821" s="11" t="s">
        <v>102</v>
      </c>
      <c r="L821" s="11" t="s">
        <v>89</v>
      </c>
      <c r="M821" s="11" t="s">
        <v>482</v>
      </c>
      <c r="N821" s="11" t="s">
        <v>77</v>
      </c>
      <c r="O821" s="11" t="s">
        <v>50</v>
      </c>
      <c r="P821" s="11" t="s">
        <v>483</v>
      </c>
      <c r="Q821" s="11" t="s">
        <v>244</v>
      </c>
      <c r="R821" s="11" t="n">
        <v>3</v>
      </c>
      <c r="S821" s="11" t="str">
        <f aca="false">IF(R821&gt;=2,"&gt; 2","&lt; 2")</f>
        <v>&gt; 2</v>
      </c>
      <c r="T821" s="12" t="n">
        <v>39356</v>
      </c>
      <c r="U821" s="29" t="n">
        <v>5</v>
      </c>
      <c r="V821" s="11" t="s">
        <v>54</v>
      </c>
      <c r="W821" s="11" t="n">
        <f aca="false">R821 *U821</f>
        <v>15</v>
      </c>
      <c r="X821" s="13" t="n">
        <v>19.83</v>
      </c>
      <c r="Y821" s="13" t="n">
        <v>12.28</v>
      </c>
      <c r="Z821" s="13" t="n">
        <f aca="false">Y821*SQRT(AA821)</f>
        <v>21.2695839169458</v>
      </c>
      <c r="AA821" s="11" t="n">
        <v>3</v>
      </c>
      <c r="AB821" s="13" t="n">
        <v>27.08</v>
      </c>
      <c r="AC821" s="13" t="n">
        <v>16.85</v>
      </c>
      <c r="AD821" s="13" t="n">
        <f aca="false">AC821*SQRT(AE821)</f>
        <v>29.1850561075356</v>
      </c>
      <c r="AE821" s="11" t="n">
        <v>3</v>
      </c>
      <c r="AF821" s="11" t="n">
        <f aca="false">LN(AB821/X821)</f>
        <v>0.31159950551237</v>
      </c>
      <c r="AG821" s="11" t="n">
        <f aca="false">((AD821)^2/((AB821)^2 * AE821)) + ((Z821)^2/((X821)^2 * AA821))</f>
        <v>0.770658287892341</v>
      </c>
      <c r="AH821" s="11" t="n">
        <f aca="false">1/AG821</f>
        <v>1.29759196223644</v>
      </c>
      <c r="AI821" s="11" t="n">
        <f aca="false">AH821/12</f>
        <v>0.108132663519704</v>
      </c>
      <c r="AJ821" s="11" t="n">
        <f aca="false">AI821*AF821</f>
        <v>0.0336940844824753</v>
      </c>
      <c r="AK821" s="11" t="s">
        <v>543</v>
      </c>
      <c r="AL821" s="11" t="s">
        <v>552</v>
      </c>
      <c r="AM821" s="11" t="s">
        <v>406</v>
      </c>
      <c r="AN821" s="11" t="s">
        <v>58</v>
      </c>
      <c r="AO821" s="11" t="s">
        <v>141</v>
      </c>
      <c r="AP821" s="11" t="s">
        <v>558</v>
      </c>
      <c r="AQ821" s="11" t="s">
        <v>559</v>
      </c>
    </row>
    <row r="822" customFormat="false" ht="13.8" hidden="false" customHeight="false" outlineLevel="0" collapsed="false">
      <c r="A822" s="11" t="s">
        <v>556</v>
      </c>
      <c r="B822" s="1" t="n">
        <v>56</v>
      </c>
      <c r="C822" s="11" t="s">
        <v>557</v>
      </c>
      <c r="D822" s="11" t="n">
        <v>2010</v>
      </c>
      <c r="E822" s="11" t="s">
        <v>435</v>
      </c>
      <c r="F822" s="11" t="s">
        <v>560</v>
      </c>
      <c r="G822" s="1" t="n">
        <v>14.35</v>
      </c>
      <c r="H822" s="1" t="n">
        <v>1322</v>
      </c>
      <c r="I822" s="11" t="n">
        <f aca="false">(G822+10) / (H822/1000)</f>
        <v>18.4190620272315</v>
      </c>
      <c r="J822" s="11" t="n">
        <v>5.8</v>
      </c>
      <c r="K822" s="11" t="s">
        <v>102</v>
      </c>
      <c r="L822" s="11" t="s">
        <v>89</v>
      </c>
      <c r="M822" s="11" t="s">
        <v>482</v>
      </c>
      <c r="N822" s="11" t="s">
        <v>77</v>
      </c>
      <c r="O822" s="11" t="s">
        <v>50</v>
      </c>
      <c r="P822" s="11" t="s">
        <v>483</v>
      </c>
      <c r="Q822" s="11" t="s">
        <v>244</v>
      </c>
      <c r="R822" s="11" t="n">
        <v>3</v>
      </c>
      <c r="S822" s="11" t="str">
        <f aca="false">IF(R822&gt;=2,"&gt; 2","&lt; 2")</f>
        <v>&gt; 2</v>
      </c>
      <c r="T822" s="12" t="n">
        <v>39356</v>
      </c>
      <c r="U822" s="29" t="n">
        <v>5</v>
      </c>
      <c r="V822" s="11" t="s">
        <v>54</v>
      </c>
      <c r="W822" s="11" t="n">
        <f aca="false">R822 *U822</f>
        <v>15</v>
      </c>
      <c r="X822" s="13" t="n">
        <v>12.16</v>
      </c>
      <c r="Y822" s="13" t="n">
        <v>10.62</v>
      </c>
      <c r="Z822" s="13" t="n">
        <f aca="false">Y822*SQRT(AA822)</f>
        <v>18.3943795763815</v>
      </c>
      <c r="AA822" s="11" t="n">
        <v>3</v>
      </c>
      <c r="AB822" s="13" t="n">
        <v>9.95</v>
      </c>
      <c r="AC822" s="13" t="n">
        <v>2.28</v>
      </c>
      <c r="AD822" s="13" t="n">
        <f aca="false">AC822*SQRT(AE822)</f>
        <v>3.94907584125704</v>
      </c>
      <c r="AE822" s="11" t="n">
        <v>3</v>
      </c>
      <c r="AF822" s="11" t="n">
        <f aca="false">LN(AB822/X822)</f>
        <v>-0.20057932536752</v>
      </c>
      <c r="AG822" s="11" t="n">
        <f aca="false">((AD822)^2/((AB822)^2 * AE822)) + ((Z822)^2/((X822)^2 * AA822))</f>
        <v>0.815257180641026</v>
      </c>
      <c r="AH822" s="11" t="n">
        <f aca="false">1/AG822</f>
        <v>1.22660679813174</v>
      </c>
      <c r="AI822" s="11" t="n">
        <f aca="false">AH822/12</f>
        <v>0.102217233177645</v>
      </c>
      <c r="AJ822" s="11" t="n">
        <f aca="false">AI822*AF822</f>
        <v>-0.0205026636717065</v>
      </c>
      <c r="AK822" s="11" t="s">
        <v>543</v>
      </c>
      <c r="AL822" s="11" t="s">
        <v>552</v>
      </c>
      <c r="AM822" s="11" t="s">
        <v>406</v>
      </c>
      <c r="AN822" s="11" t="s">
        <v>58</v>
      </c>
      <c r="AO822" s="11" t="s">
        <v>141</v>
      </c>
      <c r="AP822" s="11" t="s">
        <v>558</v>
      </c>
      <c r="AQ822" s="11" t="s">
        <v>559</v>
      </c>
    </row>
    <row r="823" customFormat="false" ht="13.8" hidden="false" customHeight="false" outlineLevel="0" collapsed="false">
      <c r="A823" s="11" t="s">
        <v>556</v>
      </c>
      <c r="B823" s="1" t="n">
        <v>56</v>
      </c>
      <c r="C823" s="11" t="s">
        <v>557</v>
      </c>
      <c r="D823" s="11" t="n">
        <v>2010</v>
      </c>
      <c r="E823" s="11" t="s">
        <v>435</v>
      </c>
      <c r="F823" s="11" t="s">
        <v>546</v>
      </c>
      <c r="G823" s="1" t="n">
        <v>14.35</v>
      </c>
      <c r="H823" s="1" t="n">
        <v>1322</v>
      </c>
      <c r="I823" s="11" t="n">
        <f aca="false">(G823+10) / (H823/1000)</f>
        <v>18.4190620272315</v>
      </c>
      <c r="J823" s="11" t="n">
        <v>5.8</v>
      </c>
      <c r="K823" s="11" t="s">
        <v>102</v>
      </c>
      <c r="L823" s="11" t="s">
        <v>89</v>
      </c>
      <c r="M823" s="11" t="s">
        <v>482</v>
      </c>
      <c r="N823" s="11" t="s">
        <v>77</v>
      </c>
      <c r="O823" s="11" t="s">
        <v>77</v>
      </c>
      <c r="P823" s="11" t="s">
        <v>483</v>
      </c>
      <c r="Q823" s="11" t="s">
        <v>244</v>
      </c>
      <c r="R823" s="11" t="n">
        <v>3</v>
      </c>
      <c r="S823" s="11" t="str">
        <f aca="false">IF(R823&gt;=2,"&gt; 2","&lt; 2")</f>
        <v>&gt; 2</v>
      </c>
      <c r="T823" s="12" t="n">
        <v>39356</v>
      </c>
      <c r="U823" s="29" t="n">
        <v>5</v>
      </c>
      <c r="V823" s="11" t="s">
        <v>54</v>
      </c>
      <c r="W823" s="11" t="n">
        <f aca="false">R823 *U823</f>
        <v>15</v>
      </c>
      <c r="X823" s="13" t="n">
        <v>54.72</v>
      </c>
      <c r="Y823" s="13" t="n">
        <v>50.5</v>
      </c>
      <c r="Z823" s="13" t="n">
        <f aca="false">Y823*SQRT(AA823)</f>
        <v>87.4685657822283</v>
      </c>
      <c r="AA823" s="11" t="n">
        <v>3</v>
      </c>
      <c r="AB823" s="13" t="n">
        <v>16.58</v>
      </c>
      <c r="AC823" s="13" t="n">
        <v>9.32</v>
      </c>
      <c r="AD823" s="13" t="n">
        <f aca="false">AC823*SQRT(AE823)</f>
        <v>16.1427135265419</v>
      </c>
      <c r="AE823" s="11" t="n">
        <v>3</v>
      </c>
      <c r="AF823" s="11" t="n">
        <f aca="false">LN(AB823/X823)</f>
        <v>-1.19403212360715</v>
      </c>
      <c r="AG823" s="11" t="n">
        <f aca="false">((AD823)^2/((AB823)^2 * AE823)) + ((Z823)^2/((X823)^2 * AA823))</f>
        <v>1.16769002216023</v>
      </c>
      <c r="AH823" s="11" t="n">
        <f aca="false">1/AG823</f>
        <v>0.856391663045983</v>
      </c>
      <c r="AI823" s="11" t="n">
        <f aca="false">AH823/12</f>
        <v>0.0713659719204986</v>
      </c>
      <c r="AJ823" s="11" t="n">
        <f aca="false">AI823*AF823</f>
        <v>-0.0852132630055212</v>
      </c>
      <c r="AK823" s="11" t="s">
        <v>543</v>
      </c>
      <c r="AL823" s="11" t="s">
        <v>552</v>
      </c>
      <c r="AM823" s="11" t="s">
        <v>406</v>
      </c>
      <c r="AN823" s="11" t="s">
        <v>58</v>
      </c>
      <c r="AO823" s="11" t="s">
        <v>141</v>
      </c>
      <c r="AP823" s="11" t="s">
        <v>558</v>
      </c>
      <c r="AQ823" s="11" t="s">
        <v>559</v>
      </c>
    </row>
    <row r="824" customFormat="false" ht="13.8" hidden="false" customHeight="false" outlineLevel="0" collapsed="false">
      <c r="A824" s="11" t="s">
        <v>556</v>
      </c>
      <c r="B824" s="1" t="n">
        <v>56</v>
      </c>
      <c r="C824" s="11" t="s">
        <v>557</v>
      </c>
      <c r="D824" s="11" t="n">
        <v>2010</v>
      </c>
      <c r="E824" s="11" t="s">
        <v>435</v>
      </c>
      <c r="F824" s="11" t="s">
        <v>561</v>
      </c>
      <c r="G824" s="1" t="n">
        <v>14.35</v>
      </c>
      <c r="H824" s="1" t="n">
        <v>1322</v>
      </c>
      <c r="I824" s="11" t="n">
        <f aca="false">(G824+10) / (H824/1000)</f>
        <v>18.4190620272315</v>
      </c>
      <c r="J824" s="11" t="n">
        <v>5.8</v>
      </c>
      <c r="K824" s="11" t="s">
        <v>102</v>
      </c>
      <c r="L824" s="11" t="s">
        <v>89</v>
      </c>
      <c r="M824" s="11" t="s">
        <v>482</v>
      </c>
      <c r="N824" s="11" t="s">
        <v>77</v>
      </c>
      <c r="O824" s="11" t="s">
        <v>77</v>
      </c>
      <c r="P824" s="11" t="s">
        <v>483</v>
      </c>
      <c r="Q824" s="11" t="s">
        <v>244</v>
      </c>
      <c r="R824" s="11" t="n">
        <v>3</v>
      </c>
      <c r="S824" s="11" t="str">
        <f aca="false">IF(R824&gt;=2,"&gt; 2","&lt; 2")</f>
        <v>&gt; 2</v>
      </c>
      <c r="T824" s="12" t="n">
        <v>39356</v>
      </c>
      <c r="U824" s="29" t="n">
        <v>5</v>
      </c>
      <c r="V824" s="11" t="s">
        <v>54</v>
      </c>
      <c r="W824" s="11" t="n">
        <f aca="false">R824 *U824</f>
        <v>15</v>
      </c>
      <c r="X824" s="13" t="n">
        <v>19.27</v>
      </c>
      <c r="Y824" s="13" t="n">
        <v>17.4</v>
      </c>
      <c r="Z824" s="13" t="n">
        <f aca="false">Y824*SQRT(AA824)</f>
        <v>30.1376840516985</v>
      </c>
      <c r="AA824" s="11" t="n">
        <v>3</v>
      </c>
      <c r="AB824" s="13" t="n">
        <v>14.1</v>
      </c>
      <c r="AC824" s="13" t="n">
        <v>10.09</v>
      </c>
      <c r="AD824" s="13" t="n">
        <f aca="false">AC824*SQRT(AE824)</f>
        <v>17.47639264837</v>
      </c>
      <c r="AE824" s="11" t="n">
        <v>3</v>
      </c>
      <c r="AF824" s="11" t="n">
        <f aca="false">LN(AB824/X824)</f>
        <v>-0.312374685042152</v>
      </c>
      <c r="AG824" s="11" t="n">
        <f aca="false">((AD824)^2/((AB824)^2 * AE824)) + ((Z824)^2/((X824)^2 * AA824))</f>
        <v>1.32742050806104</v>
      </c>
      <c r="AH824" s="11" t="n">
        <f aca="false">1/AG824</f>
        <v>0.753340779298866</v>
      </c>
      <c r="AI824" s="11" t="n">
        <f aca="false">AH824/12</f>
        <v>0.0627783982749055</v>
      </c>
      <c r="AJ824" s="11" t="n">
        <f aca="false">AI824*AF824</f>
        <v>-0.0196103823885744</v>
      </c>
      <c r="AK824" s="11" t="s">
        <v>543</v>
      </c>
      <c r="AL824" s="11" t="s">
        <v>552</v>
      </c>
      <c r="AM824" s="11" t="s">
        <v>406</v>
      </c>
      <c r="AN824" s="11" t="s">
        <v>58</v>
      </c>
      <c r="AO824" s="11" t="s">
        <v>141</v>
      </c>
      <c r="AP824" s="11" t="s">
        <v>558</v>
      </c>
      <c r="AQ824" s="11" t="s">
        <v>559</v>
      </c>
    </row>
    <row r="825" customFormat="false" ht="13.8" hidden="false" customHeight="false" outlineLevel="0" collapsed="false">
      <c r="A825" s="11" t="s">
        <v>556</v>
      </c>
      <c r="B825" s="1" t="n">
        <v>56</v>
      </c>
      <c r="C825" s="11" t="s">
        <v>557</v>
      </c>
      <c r="D825" s="11" t="n">
        <v>2010</v>
      </c>
      <c r="E825" s="11" t="s">
        <v>435</v>
      </c>
      <c r="F825" s="11" t="s">
        <v>136</v>
      </c>
      <c r="G825" s="1" t="n">
        <v>14.35</v>
      </c>
      <c r="H825" s="1" t="n">
        <v>1322</v>
      </c>
      <c r="I825" s="11" t="n">
        <f aca="false">(G825+10) / (H825/1000)</f>
        <v>18.4190620272315</v>
      </c>
      <c r="J825" s="11" t="n">
        <v>5.8</v>
      </c>
      <c r="K825" s="11" t="s">
        <v>102</v>
      </c>
      <c r="L825" s="11" t="s">
        <v>89</v>
      </c>
      <c r="M825" s="11" t="s">
        <v>562</v>
      </c>
      <c r="N825" s="11" t="s">
        <v>77</v>
      </c>
      <c r="O825" s="11" t="s">
        <v>50</v>
      </c>
      <c r="P825" s="11" t="s">
        <v>483</v>
      </c>
      <c r="Q825" s="11" t="s">
        <v>244</v>
      </c>
      <c r="R825" s="11" t="n">
        <v>3</v>
      </c>
      <c r="S825" s="11" t="str">
        <f aca="false">IF(R825&gt;=2,"&gt; 2","&lt; 2")</f>
        <v>&gt; 2</v>
      </c>
      <c r="T825" s="12" t="n">
        <v>39356</v>
      </c>
      <c r="U825" s="29" t="n">
        <v>5</v>
      </c>
      <c r="V825" s="11" t="s">
        <v>54</v>
      </c>
      <c r="W825" s="11" t="n">
        <f aca="false">R825 *U825</f>
        <v>15</v>
      </c>
      <c r="X825" s="13" t="n">
        <v>24.44</v>
      </c>
      <c r="Y825" s="13" t="n">
        <v>32.48</v>
      </c>
      <c r="Z825" s="13" t="n">
        <f aca="false">Y825*SQRT(AA825)</f>
        <v>56.2570102298371</v>
      </c>
      <c r="AA825" s="11" t="n">
        <v>3</v>
      </c>
      <c r="AB825" s="13" t="n">
        <v>11.15</v>
      </c>
      <c r="AC825" s="13" t="n">
        <v>13.1</v>
      </c>
      <c r="AD825" s="13" t="n">
        <f aca="false">AC825*SQRT(AE825)</f>
        <v>22.6898655791523</v>
      </c>
      <c r="AE825" s="11" t="n">
        <v>3</v>
      </c>
      <c r="AF825" s="11" t="n">
        <f aca="false">LN(AB825/X825)</f>
        <v>-0.784781636397267</v>
      </c>
      <c r="AG825" s="11" t="n">
        <f aca="false">((AD825)^2/((AB825)^2 * AE825)) + ((Z825)^2/((X825)^2 * AA825))</f>
        <v>3.14651990595583</v>
      </c>
      <c r="AH825" s="11" t="n">
        <f aca="false">1/AG825</f>
        <v>0.31781143291265</v>
      </c>
      <c r="AI825" s="11" t="n">
        <f aca="false">AH825/12</f>
        <v>0.0264842860760542</v>
      </c>
      <c r="AJ825" s="11" t="n">
        <f aca="false">AI825*AF825</f>
        <v>-0.0207843813655792</v>
      </c>
      <c r="AK825" s="11" t="s">
        <v>543</v>
      </c>
      <c r="AL825" s="11" t="s">
        <v>552</v>
      </c>
      <c r="AM825" s="11" t="s">
        <v>406</v>
      </c>
      <c r="AN825" s="11" t="s">
        <v>58</v>
      </c>
      <c r="AO825" s="11" t="s">
        <v>141</v>
      </c>
      <c r="AP825" s="11" t="s">
        <v>558</v>
      </c>
      <c r="AQ825" s="11" t="s">
        <v>559</v>
      </c>
    </row>
    <row r="826" customFormat="false" ht="13.8" hidden="false" customHeight="false" outlineLevel="0" collapsed="false">
      <c r="A826" s="11" t="s">
        <v>556</v>
      </c>
      <c r="B826" s="1" t="n">
        <v>56</v>
      </c>
      <c r="C826" s="11" t="s">
        <v>557</v>
      </c>
      <c r="D826" s="11" t="n">
        <v>2010</v>
      </c>
      <c r="E826" s="11" t="s">
        <v>435</v>
      </c>
      <c r="F826" s="11" t="s">
        <v>560</v>
      </c>
      <c r="G826" s="1" t="n">
        <v>14.35</v>
      </c>
      <c r="H826" s="1" t="n">
        <v>1322</v>
      </c>
      <c r="I826" s="11" t="n">
        <f aca="false">(G826+10) / (H826/1000)</f>
        <v>18.4190620272315</v>
      </c>
      <c r="J826" s="11" t="n">
        <v>5.8</v>
      </c>
      <c r="K826" s="11" t="s">
        <v>102</v>
      </c>
      <c r="L826" s="11" t="s">
        <v>89</v>
      </c>
      <c r="M826" s="11" t="s">
        <v>562</v>
      </c>
      <c r="N826" s="11" t="s">
        <v>77</v>
      </c>
      <c r="O826" s="11" t="s">
        <v>50</v>
      </c>
      <c r="P826" s="11" t="s">
        <v>483</v>
      </c>
      <c r="Q826" s="11" t="s">
        <v>244</v>
      </c>
      <c r="R826" s="11" t="n">
        <v>3</v>
      </c>
      <c r="S826" s="11" t="str">
        <f aca="false">IF(R826&gt;=2,"&gt; 2","&lt; 2")</f>
        <v>&gt; 2</v>
      </c>
      <c r="T826" s="12" t="n">
        <v>39356</v>
      </c>
      <c r="U826" s="29" t="n">
        <v>5</v>
      </c>
      <c r="V826" s="11" t="s">
        <v>54</v>
      </c>
      <c r="W826" s="11" t="n">
        <f aca="false">R826 *U826</f>
        <v>15</v>
      </c>
      <c r="X826" s="13" t="n">
        <v>3.68</v>
      </c>
      <c r="Y826" s="13" t="n">
        <v>4.49</v>
      </c>
      <c r="Z826" s="13" t="n">
        <f aca="false">Y826*SQRT(AA826)</f>
        <v>7.77690812598426</v>
      </c>
      <c r="AA826" s="11" t="n">
        <v>3</v>
      </c>
      <c r="AB826" s="13" t="n">
        <v>4.88</v>
      </c>
      <c r="AC826" s="13" t="n">
        <v>5.09</v>
      </c>
      <c r="AD826" s="13" t="n">
        <f aca="false">AC826*SQRT(AE826)</f>
        <v>8.81613861052558</v>
      </c>
      <c r="AE826" s="11" t="n">
        <v>3</v>
      </c>
      <c r="AF826" s="11" t="n">
        <f aca="false">LN(AB826/X826)</f>
        <v>0.282232467684216</v>
      </c>
      <c r="AG826" s="11" t="n">
        <f aca="false">((AD826)^2/((AB826)^2 * AE826)) + ((Z826)^2/((X826)^2 * AA826))</f>
        <v>2.57658262372365</v>
      </c>
      <c r="AH826" s="11" t="n">
        <f aca="false">1/AG826</f>
        <v>0.388110977227197</v>
      </c>
      <c r="AI826" s="11" t="n">
        <f aca="false">AH826/12</f>
        <v>0.0323425814355997</v>
      </c>
      <c r="AJ826" s="11" t="n">
        <f aca="false">AI826*AF826</f>
        <v>0.00912812656984702</v>
      </c>
      <c r="AK826" s="11" t="s">
        <v>543</v>
      </c>
      <c r="AL826" s="11" t="s">
        <v>552</v>
      </c>
      <c r="AM826" s="11" t="s">
        <v>406</v>
      </c>
      <c r="AN826" s="11" t="s">
        <v>58</v>
      </c>
      <c r="AO826" s="11" t="s">
        <v>141</v>
      </c>
      <c r="AP826" s="11" t="s">
        <v>558</v>
      </c>
      <c r="AQ826" s="11" t="s">
        <v>559</v>
      </c>
    </row>
    <row r="827" customFormat="false" ht="13.8" hidden="false" customHeight="false" outlineLevel="0" collapsed="false">
      <c r="A827" s="11" t="s">
        <v>556</v>
      </c>
      <c r="B827" s="1" t="n">
        <v>56</v>
      </c>
      <c r="C827" s="11" t="s">
        <v>557</v>
      </c>
      <c r="D827" s="11" t="n">
        <v>2010</v>
      </c>
      <c r="E827" s="11" t="s">
        <v>435</v>
      </c>
      <c r="F827" s="11" t="s">
        <v>546</v>
      </c>
      <c r="G827" s="1" t="n">
        <v>14.35</v>
      </c>
      <c r="H827" s="1" t="n">
        <v>1322</v>
      </c>
      <c r="I827" s="11" t="n">
        <f aca="false">(G827+10) / (H827/1000)</f>
        <v>18.4190620272315</v>
      </c>
      <c r="J827" s="11" t="n">
        <v>5.8</v>
      </c>
      <c r="K827" s="11" t="s">
        <v>102</v>
      </c>
      <c r="L827" s="11" t="s">
        <v>89</v>
      </c>
      <c r="M827" s="11" t="s">
        <v>562</v>
      </c>
      <c r="N827" s="11" t="s">
        <v>77</v>
      </c>
      <c r="O827" s="11" t="s">
        <v>77</v>
      </c>
      <c r="P827" s="11" t="s">
        <v>483</v>
      </c>
      <c r="Q827" s="11" t="s">
        <v>244</v>
      </c>
      <c r="R827" s="11" t="n">
        <v>3</v>
      </c>
      <c r="S827" s="11" t="str">
        <f aca="false">IF(R827&gt;=2,"&gt; 2","&lt; 2")</f>
        <v>&gt; 2</v>
      </c>
      <c r="T827" s="12" t="n">
        <v>39356</v>
      </c>
      <c r="U827" s="29" t="n">
        <v>5</v>
      </c>
      <c r="V827" s="11" t="s">
        <v>54</v>
      </c>
      <c r="W827" s="11" t="n">
        <f aca="false">R827 *U827</f>
        <v>15</v>
      </c>
      <c r="X827" s="13" t="n">
        <v>29.81</v>
      </c>
      <c r="Y827" s="13" t="n">
        <v>33.03</v>
      </c>
      <c r="Z827" s="13" t="n">
        <f aca="false">Y827*SQRT(AA827)</f>
        <v>57.209638174</v>
      </c>
      <c r="AA827" s="11" t="n">
        <v>3</v>
      </c>
      <c r="AB827" s="13" t="n">
        <v>21.49</v>
      </c>
      <c r="AC827" s="13" t="n">
        <v>25.43</v>
      </c>
      <c r="AD827" s="13" t="n">
        <f aca="false">AC827*SQRT(AE827)</f>
        <v>44.0460520364765</v>
      </c>
      <c r="AE827" s="11" t="n">
        <v>3</v>
      </c>
      <c r="AF827" s="11" t="n">
        <f aca="false">LN(AB827/X827)</f>
        <v>-0.327256197035561</v>
      </c>
      <c r="AG827" s="11" t="n">
        <f aca="false">((AD827)^2/((AB827)^2 * AE827)) + ((Z827)^2/((X827)^2 * AA827))</f>
        <v>2.62799878841729</v>
      </c>
      <c r="AH827" s="11" t="n">
        <f aca="false">1/AG827</f>
        <v>0.380517679234643</v>
      </c>
      <c r="AI827" s="11" t="n">
        <f aca="false">AH827/12</f>
        <v>0.0317098066028869</v>
      </c>
      <c r="AJ827" s="11" t="n">
        <f aca="false">AI827*AF827</f>
        <v>-0.0103772307175939</v>
      </c>
      <c r="AK827" s="11" t="s">
        <v>543</v>
      </c>
      <c r="AL827" s="11" t="s">
        <v>552</v>
      </c>
      <c r="AM827" s="11" t="s">
        <v>406</v>
      </c>
      <c r="AN827" s="11" t="s">
        <v>58</v>
      </c>
      <c r="AO827" s="11" t="s">
        <v>141</v>
      </c>
      <c r="AP827" s="11" t="s">
        <v>558</v>
      </c>
      <c r="AQ827" s="11" t="s">
        <v>559</v>
      </c>
    </row>
    <row r="828" customFormat="false" ht="13.8" hidden="false" customHeight="false" outlineLevel="0" collapsed="false">
      <c r="A828" s="11" t="s">
        <v>556</v>
      </c>
      <c r="B828" s="1" t="n">
        <v>56</v>
      </c>
      <c r="C828" s="11" t="s">
        <v>557</v>
      </c>
      <c r="D828" s="11" t="n">
        <v>2010</v>
      </c>
      <c r="E828" s="11" t="s">
        <v>435</v>
      </c>
      <c r="F828" s="11" t="s">
        <v>561</v>
      </c>
      <c r="G828" s="1" t="n">
        <v>14.35</v>
      </c>
      <c r="H828" s="1" t="n">
        <v>1322</v>
      </c>
      <c r="I828" s="11" t="n">
        <f aca="false">(G828+10) / (H828/1000)</f>
        <v>18.4190620272315</v>
      </c>
      <c r="J828" s="11" t="n">
        <v>5.8</v>
      </c>
      <c r="K828" s="11" t="s">
        <v>102</v>
      </c>
      <c r="L828" s="11" t="s">
        <v>89</v>
      </c>
      <c r="M828" s="11" t="s">
        <v>562</v>
      </c>
      <c r="N828" s="11" t="s">
        <v>77</v>
      </c>
      <c r="O828" s="11" t="s">
        <v>77</v>
      </c>
      <c r="P828" s="11" t="s">
        <v>483</v>
      </c>
      <c r="Q828" s="11" t="s">
        <v>244</v>
      </c>
      <c r="R828" s="11" t="n">
        <v>3</v>
      </c>
      <c r="S828" s="11" t="str">
        <f aca="false">IF(R828&gt;=2,"&gt; 2","&lt; 2")</f>
        <v>&gt; 2</v>
      </c>
      <c r="T828" s="12" t="n">
        <v>39356</v>
      </c>
      <c r="U828" s="29" t="n">
        <v>5</v>
      </c>
      <c r="V828" s="11" t="s">
        <v>54</v>
      </c>
      <c r="W828" s="11" t="n">
        <f aca="false">R828 *U828</f>
        <v>15</v>
      </c>
      <c r="X828" s="13" t="n">
        <v>51.56</v>
      </c>
      <c r="Y828" s="13" t="n">
        <v>24.53</v>
      </c>
      <c r="Z828" s="13" t="n">
        <f aca="false">Y828*SQRT(AA828)</f>
        <v>42.4872063096646</v>
      </c>
      <c r="AA828" s="11" t="n">
        <v>3</v>
      </c>
      <c r="AB828" s="13" t="n">
        <v>15.64</v>
      </c>
      <c r="AC828" s="13" t="n">
        <v>21.07</v>
      </c>
      <c r="AD828" s="13" t="n">
        <f aca="false">AC828*SQRT(AE828)</f>
        <v>36.4943105154762</v>
      </c>
      <c r="AE828" s="11" t="n">
        <v>3</v>
      </c>
      <c r="AF828" s="11" t="n">
        <f aca="false">LN(AB828/X828)</f>
        <v>-1.19291444295382</v>
      </c>
      <c r="AG828" s="11" t="n">
        <f aca="false">((AD828)^2/((AB828)^2 * AE828)) + ((Z828)^2/((X828)^2 * AA828))</f>
        <v>2.04125615916042</v>
      </c>
      <c r="AH828" s="11" t="n">
        <f aca="false">1/AG828</f>
        <v>0.489894418940201</v>
      </c>
      <c r="AI828" s="11" t="n">
        <f aca="false">AH828/12</f>
        <v>0.0408245349116834</v>
      </c>
      <c r="AJ828" s="11" t="n">
        <f aca="false">AI828*AF828</f>
        <v>-0.0487001773230196</v>
      </c>
      <c r="AK828" s="11" t="s">
        <v>543</v>
      </c>
      <c r="AL828" s="11" t="s">
        <v>552</v>
      </c>
      <c r="AM828" s="11" t="s">
        <v>406</v>
      </c>
      <c r="AN828" s="11" t="s">
        <v>58</v>
      </c>
      <c r="AO828" s="11" t="s">
        <v>141</v>
      </c>
      <c r="AP828" s="11" t="s">
        <v>558</v>
      </c>
      <c r="AQ828" s="11" t="s">
        <v>559</v>
      </c>
    </row>
    <row r="829" customFormat="false" ht="13.8" hidden="false" customHeight="false" outlineLevel="0" collapsed="false">
      <c r="A829" s="11" t="s">
        <v>556</v>
      </c>
      <c r="B829" s="1" t="n">
        <v>56</v>
      </c>
      <c r="C829" s="11" t="s">
        <v>557</v>
      </c>
      <c r="D829" s="11" t="n">
        <v>2010</v>
      </c>
      <c r="E829" s="11" t="s">
        <v>435</v>
      </c>
      <c r="F829" s="11" t="s">
        <v>136</v>
      </c>
      <c r="G829" s="1" t="n">
        <v>14.35</v>
      </c>
      <c r="H829" s="1" t="n">
        <v>1322</v>
      </c>
      <c r="I829" s="11" t="n">
        <f aca="false">(G829+10) / (H829/1000)</f>
        <v>18.4190620272315</v>
      </c>
      <c r="J829" s="11" t="n">
        <v>5.8</v>
      </c>
      <c r="K829" s="11" t="s">
        <v>102</v>
      </c>
      <c r="L829" s="11" t="s">
        <v>89</v>
      </c>
      <c r="M829" s="11" t="s">
        <v>563</v>
      </c>
      <c r="N829" s="11" t="s">
        <v>77</v>
      </c>
      <c r="O829" s="11" t="s">
        <v>50</v>
      </c>
      <c r="P829" s="11" t="s">
        <v>483</v>
      </c>
      <c r="Q829" s="11" t="s">
        <v>244</v>
      </c>
      <c r="R829" s="11" t="n">
        <v>3</v>
      </c>
      <c r="S829" s="11" t="str">
        <f aca="false">IF(R829&gt;=2,"&gt; 2","&lt; 2")</f>
        <v>&gt; 2</v>
      </c>
      <c r="T829" s="12" t="n">
        <v>39356</v>
      </c>
      <c r="U829" s="29" t="n">
        <v>5</v>
      </c>
      <c r="V829" s="11" t="s">
        <v>54</v>
      </c>
      <c r="W829" s="11" t="n">
        <f aca="false">R829 *U829</f>
        <v>15</v>
      </c>
      <c r="X829" s="13" t="n">
        <v>20.17</v>
      </c>
      <c r="Y829" s="13" t="n">
        <v>22.66</v>
      </c>
      <c r="Z829" s="13" t="n">
        <f aca="false">Y829*SQRT(AA829)</f>
        <v>39.2482712995108</v>
      </c>
      <c r="AA829" s="11" t="n">
        <v>3</v>
      </c>
      <c r="AB829" s="13" t="n">
        <v>16.91</v>
      </c>
      <c r="AC829" s="13" t="n">
        <v>23.61</v>
      </c>
      <c r="AD829" s="13" t="n">
        <f aca="false">AC829*SQRT(AE829)</f>
        <v>40.8937195667012</v>
      </c>
      <c r="AE829" s="11" t="n">
        <v>3</v>
      </c>
      <c r="AF829" s="11" t="n">
        <f aca="false">LN(AB829/X829)</f>
        <v>-0.176291189055632</v>
      </c>
      <c r="AG829" s="11" t="n">
        <f aca="false">((AD829)^2/((AB829)^2 * AE829)) + ((Z829)^2/((X829)^2 * AA829))</f>
        <v>3.2115584509366</v>
      </c>
      <c r="AH829" s="11" t="n">
        <f aca="false">1/AG829</f>
        <v>0.311375307433176</v>
      </c>
      <c r="AI829" s="11" t="n">
        <f aca="false">AH829/12</f>
        <v>0.025947942286098</v>
      </c>
      <c r="AJ829" s="11" t="n">
        <f aca="false">AI829*AF829</f>
        <v>-0.00457439359916313</v>
      </c>
      <c r="AK829" s="11" t="s">
        <v>543</v>
      </c>
      <c r="AL829" s="11" t="s">
        <v>552</v>
      </c>
      <c r="AM829" s="11" t="s">
        <v>406</v>
      </c>
      <c r="AN829" s="11" t="s">
        <v>58</v>
      </c>
      <c r="AO829" s="11" t="s">
        <v>141</v>
      </c>
      <c r="AP829" s="11" t="s">
        <v>558</v>
      </c>
      <c r="AQ829" s="11" t="s">
        <v>559</v>
      </c>
    </row>
    <row r="830" customFormat="false" ht="13.8" hidden="false" customHeight="false" outlineLevel="0" collapsed="false">
      <c r="A830" s="11" t="s">
        <v>556</v>
      </c>
      <c r="B830" s="1" t="n">
        <v>56</v>
      </c>
      <c r="C830" s="11" t="s">
        <v>557</v>
      </c>
      <c r="D830" s="11" t="n">
        <v>2010</v>
      </c>
      <c r="E830" s="11" t="s">
        <v>435</v>
      </c>
      <c r="F830" s="11" t="s">
        <v>560</v>
      </c>
      <c r="G830" s="1" t="n">
        <v>14.35</v>
      </c>
      <c r="H830" s="1" t="n">
        <v>1322</v>
      </c>
      <c r="I830" s="11" t="n">
        <f aca="false">(G830+10) / (H830/1000)</f>
        <v>18.4190620272315</v>
      </c>
      <c r="J830" s="11" t="n">
        <v>5.8</v>
      </c>
      <c r="K830" s="11" t="s">
        <v>102</v>
      </c>
      <c r="L830" s="11" t="s">
        <v>89</v>
      </c>
      <c r="M830" s="11" t="s">
        <v>563</v>
      </c>
      <c r="N830" s="11" t="s">
        <v>77</v>
      </c>
      <c r="O830" s="11" t="s">
        <v>50</v>
      </c>
      <c r="P830" s="11" t="s">
        <v>483</v>
      </c>
      <c r="Q830" s="11" t="s">
        <v>244</v>
      </c>
      <c r="R830" s="11" t="n">
        <v>3</v>
      </c>
      <c r="S830" s="11" t="str">
        <f aca="false">IF(R830&gt;=2,"&gt; 2","&lt; 2")</f>
        <v>&gt; 2</v>
      </c>
      <c r="T830" s="12" t="n">
        <v>39356</v>
      </c>
      <c r="U830" s="29" t="n">
        <v>5</v>
      </c>
      <c r="V830" s="11" t="s">
        <v>54</v>
      </c>
      <c r="W830" s="11" t="n">
        <f aca="false">R830 *U830</f>
        <v>15</v>
      </c>
      <c r="X830" s="13" t="n">
        <v>25.52</v>
      </c>
      <c r="Y830" s="13" t="n">
        <v>28.7</v>
      </c>
      <c r="Z830" s="13" t="n">
        <f aca="false">Y830*SQRT(AA830)</f>
        <v>49.7098581772268</v>
      </c>
      <c r="AA830" s="11" t="n">
        <v>3</v>
      </c>
      <c r="AB830" s="13" t="n">
        <v>19.33</v>
      </c>
      <c r="AC830" s="13" t="n">
        <v>12.43</v>
      </c>
      <c r="AD830" s="13" t="n">
        <f aca="false">AC830*SQRT(AE830)</f>
        <v>21.5293915380811</v>
      </c>
      <c r="AE830" s="11" t="n">
        <v>3</v>
      </c>
      <c r="AF830" s="11" t="n">
        <f aca="false">LN(AB830/X830)</f>
        <v>-0.27780416525635</v>
      </c>
      <c r="AG830" s="11" t="n">
        <f aca="false">((AD830)^2/((AB830)^2 * AE830)) + ((Z830)^2/((X830)^2 * AA830))</f>
        <v>1.67824638211657</v>
      </c>
      <c r="AH830" s="11" t="n">
        <f aca="false">1/AG830</f>
        <v>0.595860065992706</v>
      </c>
      <c r="AI830" s="11" t="n">
        <f aca="false">AH830/12</f>
        <v>0.0496550054993922</v>
      </c>
      <c r="AJ830" s="11" t="n">
        <f aca="false">AI830*AF830</f>
        <v>-0.0137943673535581</v>
      </c>
      <c r="AK830" s="11" t="s">
        <v>543</v>
      </c>
      <c r="AL830" s="11" t="s">
        <v>552</v>
      </c>
      <c r="AM830" s="11" t="s">
        <v>406</v>
      </c>
      <c r="AN830" s="11" t="s">
        <v>58</v>
      </c>
      <c r="AO830" s="11" t="s">
        <v>141</v>
      </c>
      <c r="AP830" s="11" t="s">
        <v>558</v>
      </c>
      <c r="AQ830" s="11" t="s">
        <v>559</v>
      </c>
    </row>
    <row r="831" customFormat="false" ht="13.8" hidden="false" customHeight="false" outlineLevel="0" collapsed="false">
      <c r="A831" s="11" t="s">
        <v>556</v>
      </c>
      <c r="B831" s="1" t="n">
        <v>56</v>
      </c>
      <c r="C831" s="11" t="s">
        <v>557</v>
      </c>
      <c r="D831" s="11" t="n">
        <v>2010</v>
      </c>
      <c r="E831" s="11" t="s">
        <v>435</v>
      </c>
      <c r="F831" s="11" t="s">
        <v>546</v>
      </c>
      <c r="G831" s="1" t="n">
        <v>14.35</v>
      </c>
      <c r="H831" s="1" t="n">
        <v>1322</v>
      </c>
      <c r="I831" s="11" t="n">
        <f aca="false">(G831+10) / (H831/1000)</f>
        <v>18.4190620272315</v>
      </c>
      <c r="J831" s="11" t="n">
        <v>5.8</v>
      </c>
      <c r="K831" s="11" t="s">
        <v>102</v>
      </c>
      <c r="L831" s="11" t="s">
        <v>89</v>
      </c>
      <c r="M831" s="11" t="s">
        <v>563</v>
      </c>
      <c r="N831" s="11" t="s">
        <v>77</v>
      </c>
      <c r="O831" s="11" t="s">
        <v>77</v>
      </c>
      <c r="P831" s="11" t="s">
        <v>483</v>
      </c>
      <c r="Q831" s="11" t="s">
        <v>244</v>
      </c>
      <c r="R831" s="11" t="n">
        <v>3</v>
      </c>
      <c r="S831" s="11" t="str">
        <f aca="false">IF(R831&gt;=2,"&gt; 2","&lt; 2")</f>
        <v>&gt; 2</v>
      </c>
      <c r="T831" s="12" t="n">
        <v>39356</v>
      </c>
      <c r="U831" s="29" t="n">
        <v>5</v>
      </c>
      <c r="V831" s="11" t="s">
        <v>54</v>
      </c>
      <c r="W831" s="11" t="n">
        <f aca="false">R831 *U831</f>
        <v>15</v>
      </c>
      <c r="X831" s="13" t="n">
        <v>54.86</v>
      </c>
      <c r="Y831" s="13" t="n">
        <v>53.15</v>
      </c>
      <c r="Z831" s="13" t="n">
        <f aca="false">Y831*SQRT(AA831)</f>
        <v>92.0585004222858</v>
      </c>
      <c r="AA831" s="11" t="n">
        <v>3</v>
      </c>
      <c r="AB831" s="13" t="n">
        <v>45.48</v>
      </c>
      <c r="AC831" s="13" t="n">
        <v>34.56</v>
      </c>
      <c r="AD831" s="13" t="n">
        <f aca="false">AC831*SQRT(AE831)</f>
        <v>59.8596759095804</v>
      </c>
      <c r="AE831" s="11" t="n">
        <v>3</v>
      </c>
      <c r="AF831" s="11" t="n">
        <f aca="false">LN(AB831/X831)</f>
        <v>-0.187511816627122</v>
      </c>
      <c r="AG831" s="11" t="n">
        <f aca="false">((AD831)^2/((AB831)^2 * AE831)) + ((Z831)^2/((X831)^2 * AA831))</f>
        <v>1.51607067045815</v>
      </c>
      <c r="AH831" s="11" t="n">
        <f aca="false">1/AG831</f>
        <v>0.659599858691155</v>
      </c>
      <c r="AI831" s="11" t="n">
        <f aca="false">AH831/12</f>
        <v>0.0549666548909296</v>
      </c>
      <c r="AJ831" s="11" t="n">
        <f aca="false">AI831*AF831</f>
        <v>-0.0103068973125143</v>
      </c>
      <c r="AK831" s="11" t="s">
        <v>543</v>
      </c>
      <c r="AL831" s="11" t="s">
        <v>552</v>
      </c>
      <c r="AM831" s="11" t="s">
        <v>406</v>
      </c>
      <c r="AN831" s="11" t="s">
        <v>58</v>
      </c>
      <c r="AO831" s="11" t="s">
        <v>141</v>
      </c>
      <c r="AP831" s="11" t="s">
        <v>558</v>
      </c>
      <c r="AQ831" s="11" t="s">
        <v>559</v>
      </c>
    </row>
    <row r="832" customFormat="false" ht="13.8" hidden="false" customHeight="false" outlineLevel="0" collapsed="false">
      <c r="A832" s="11" t="s">
        <v>556</v>
      </c>
      <c r="B832" s="1" t="n">
        <v>56</v>
      </c>
      <c r="C832" s="11" t="s">
        <v>557</v>
      </c>
      <c r="D832" s="11" t="n">
        <v>2010</v>
      </c>
      <c r="E832" s="11" t="s">
        <v>435</v>
      </c>
      <c r="F832" s="11" t="s">
        <v>561</v>
      </c>
      <c r="G832" s="1" t="n">
        <v>14.35</v>
      </c>
      <c r="H832" s="1" t="n">
        <v>1322</v>
      </c>
      <c r="I832" s="11" t="n">
        <f aca="false">(G832+10) / (H832/1000)</f>
        <v>18.4190620272315</v>
      </c>
      <c r="J832" s="11" t="n">
        <v>5.8</v>
      </c>
      <c r="K832" s="11" t="s">
        <v>102</v>
      </c>
      <c r="L832" s="11" t="s">
        <v>89</v>
      </c>
      <c r="M832" s="11" t="s">
        <v>563</v>
      </c>
      <c r="N832" s="11" t="s">
        <v>77</v>
      </c>
      <c r="O832" s="11" t="s">
        <v>77</v>
      </c>
      <c r="P832" s="11" t="s">
        <v>483</v>
      </c>
      <c r="Q832" s="11" t="s">
        <v>244</v>
      </c>
      <c r="R832" s="11" t="n">
        <v>3</v>
      </c>
      <c r="S832" s="11" t="str">
        <f aca="false">IF(R832&gt;=2,"&gt; 2","&lt; 2")</f>
        <v>&gt; 2</v>
      </c>
      <c r="T832" s="12" t="n">
        <v>39356</v>
      </c>
      <c r="U832" s="29" t="n">
        <v>5</v>
      </c>
      <c r="V832" s="11" t="s">
        <v>54</v>
      </c>
      <c r="W832" s="11" t="n">
        <f aca="false">R832 *U832</f>
        <v>15</v>
      </c>
      <c r="X832" s="13" t="n">
        <v>13.59</v>
      </c>
      <c r="Y832" s="13" t="n">
        <v>17.59</v>
      </c>
      <c r="Z832" s="13" t="n">
        <f aca="false">Y832*SQRT(AA832)</f>
        <v>30.4667737051366</v>
      </c>
      <c r="AA832" s="11" t="n">
        <v>3</v>
      </c>
      <c r="AB832" s="13" t="n">
        <v>31.52</v>
      </c>
      <c r="AC832" s="13" t="n">
        <v>26.77</v>
      </c>
      <c r="AD832" s="13" t="n">
        <f aca="false">AC832*SQRT(AE832)</f>
        <v>46.3670001186188</v>
      </c>
      <c r="AE832" s="11" t="n">
        <v>3</v>
      </c>
      <c r="AF832" s="11" t="n">
        <f aca="false">LN(AB832/X832)</f>
        <v>0.841288036826626</v>
      </c>
      <c r="AG832" s="11" t="n">
        <f aca="false">((AD832)^2/((AB832)^2 * AE832)) + ((Z832)^2/((X832)^2 * AA832))</f>
        <v>2.39661462154844</v>
      </c>
      <c r="AH832" s="11" t="n">
        <f aca="false">1/AG832</f>
        <v>0.417255236202267</v>
      </c>
      <c r="AI832" s="11" t="n">
        <f aca="false">AH832/12</f>
        <v>0.0347712696835222</v>
      </c>
      <c r="AJ832" s="11" t="n">
        <f aca="false">AI832*AF832</f>
        <v>0.0292526532100196</v>
      </c>
      <c r="AK832" s="11" t="s">
        <v>543</v>
      </c>
      <c r="AL832" s="11" t="s">
        <v>552</v>
      </c>
      <c r="AM832" s="11" t="s">
        <v>406</v>
      </c>
      <c r="AN832" s="11" t="s">
        <v>58</v>
      </c>
      <c r="AO832" s="11" t="s">
        <v>141</v>
      </c>
      <c r="AP832" s="11" t="s">
        <v>558</v>
      </c>
      <c r="AQ832" s="11" t="s">
        <v>559</v>
      </c>
    </row>
    <row r="833" customFormat="false" ht="13.8" hidden="false" customHeight="false" outlineLevel="0" collapsed="false">
      <c r="A833" s="11" t="s">
        <v>556</v>
      </c>
      <c r="B833" s="1" t="n">
        <v>56</v>
      </c>
      <c r="C833" s="11" t="s">
        <v>557</v>
      </c>
      <c r="D833" s="11" t="n">
        <v>2010</v>
      </c>
      <c r="E833" s="11" t="s">
        <v>435</v>
      </c>
      <c r="F833" s="11" t="s">
        <v>136</v>
      </c>
      <c r="G833" s="1" t="n">
        <v>14.35</v>
      </c>
      <c r="H833" s="1" t="n">
        <v>1322</v>
      </c>
      <c r="I833" s="11" t="n">
        <f aca="false">(G833+10) / (H833/1000)</f>
        <v>18.4190620272315</v>
      </c>
      <c r="J833" s="11" t="n">
        <v>5.8</v>
      </c>
      <c r="K833" s="11" t="s">
        <v>102</v>
      </c>
      <c r="L833" s="11" t="s">
        <v>89</v>
      </c>
      <c r="M833" s="11" t="s">
        <v>482</v>
      </c>
      <c r="N833" s="11" t="s">
        <v>77</v>
      </c>
      <c r="O833" s="11" t="s">
        <v>50</v>
      </c>
      <c r="P833" s="11" t="s">
        <v>483</v>
      </c>
      <c r="Q833" s="11" t="s">
        <v>244</v>
      </c>
      <c r="R833" s="11" t="n">
        <v>3</v>
      </c>
      <c r="S833" s="11" t="str">
        <f aca="false">IF(R833&gt;=2,"&gt; 2","&lt; 2")</f>
        <v>&gt; 2</v>
      </c>
      <c r="T833" s="12" t="n">
        <v>39356</v>
      </c>
      <c r="U833" s="29" t="n">
        <v>5</v>
      </c>
      <c r="V833" s="11" t="s">
        <v>54</v>
      </c>
      <c r="W833" s="11" t="n">
        <f aca="false">R833 *U833</f>
        <v>15</v>
      </c>
      <c r="X833" s="13" t="n">
        <v>1.54</v>
      </c>
      <c r="Y833" s="13" t="n">
        <v>0.86</v>
      </c>
      <c r="Z833" s="13" t="n">
        <f aca="false">Y833*SQRT(AA833)</f>
        <v>1.48956369450923</v>
      </c>
      <c r="AA833" s="11" t="n">
        <v>3</v>
      </c>
      <c r="AB833" s="13" t="n">
        <v>1.84</v>
      </c>
      <c r="AC833" s="13" t="n">
        <v>0.52</v>
      </c>
      <c r="AD833" s="13" t="n">
        <f aca="false">AC833*SQRT(AE833)</f>
        <v>0.900666419935816</v>
      </c>
      <c r="AE833" s="11" t="n">
        <v>3</v>
      </c>
      <c r="AF833" s="11" t="n">
        <f aca="false">LN(AB833/X833)</f>
        <v>0.177983155195356</v>
      </c>
      <c r="AG833" s="11" t="n">
        <f aca="false">((AD833)^2/((AB833)^2 * AE833)) + ((Z833)^2/((X833)^2 * AA833))</f>
        <v>0.391724649052859</v>
      </c>
      <c r="AH833" s="11" t="n">
        <f aca="false">1/AG833</f>
        <v>2.5528135704962</v>
      </c>
      <c r="AI833" s="11" t="n">
        <f aca="false">AH833/12</f>
        <v>0.212734464208017</v>
      </c>
      <c r="AJ833" s="11" t="n">
        <f aca="false">AI833*AF833</f>
        <v>0.0378631511585364</v>
      </c>
      <c r="AK833" s="11" t="s">
        <v>543</v>
      </c>
      <c r="AL833" s="11" t="s">
        <v>552</v>
      </c>
      <c r="AM833" s="11" t="s">
        <v>408</v>
      </c>
      <c r="AN833" s="11" t="s">
        <v>58</v>
      </c>
      <c r="AO833" s="11" t="s">
        <v>141</v>
      </c>
      <c r="AP833" s="11" t="s">
        <v>558</v>
      </c>
      <c r="AQ833" s="11" t="s">
        <v>559</v>
      </c>
    </row>
    <row r="834" customFormat="false" ht="13.8" hidden="false" customHeight="false" outlineLevel="0" collapsed="false">
      <c r="A834" s="11" t="s">
        <v>556</v>
      </c>
      <c r="B834" s="1" t="n">
        <v>56</v>
      </c>
      <c r="C834" s="11" t="s">
        <v>557</v>
      </c>
      <c r="D834" s="11" t="n">
        <v>2010</v>
      </c>
      <c r="E834" s="11" t="s">
        <v>435</v>
      </c>
      <c r="F834" s="11" t="s">
        <v>560</v>
      </c>
      <c r="G834" s="1" t="n">
        <v>14.35</v>
      </c>
      <c r="H834" s="1" t="n">
        <v>1322</v>
      </c>
      <c r="I834" s="11" t="n">
        <f aca="false">(G834+10) / (H834/1000)</f>
        <v>18.4190620272315</v>
      </c>
      <c r="J834" s="11" t="n">
        <v>5.8</v>
      </c>
      <c r="K834" s="11" t="s">
        <v>102</v>
      </c>
      <c r="L834" s="11" t="s">
        <v>89</v>
      </c>
      <c r="M834" s="11" t="s">
        <v>482</v>
      </c>
      <c r="N834" s="11" t="s">
        <v>77</v>
      </c>
      <c r="O834" s="11" t="s">
        <v>50</v>
      </c>
      <c r="P834" s="11" t="s">
        <v>483</v>
      </c>
      <c r="Q834" s="11" t="s">
        <v>244</v>
      </c>
      <c r="R834" s="11" t="n">
        <v>3</v>
      </c>
      <c r="S834" s="11" t="str">
        <f aca="false">IF(R834&gt;=2,"&gt; 2","&lt; 2")</f>
        <v>&gt; 2</v>
      </c>
      <c r="T834" s="12" t="n">
        <v>39356</v>
      </c>
      <c r="U834" s="29" t="n">
        <v>5</v>
      </c>
      <c r="V834" s="11" t="s">
        <v>54</v>
      </c>
      <c r="W834" s="11" t="n">
        <f aca="false">R834 *U834</f>
        <v>15</v>
      </c>
      <c r="X834" s="13" t="n">
        <v>1.66</v>
      </c>
      <c r="Y834" s="13" t="n">
        <v>0.66</v>
      </c>
      <c r="Z834" s="13" t="n">
        <f aca="false">Y834*SQRT(AA834)</f>
        <v>1.14315353299546</v>
      </c>
      <c r="AA834" s="11" t="n">
        <v>3</v>
      </c>
      <c r="AB834" s="13" t="n">
        <v>3.6</v>
      </c>
      <c r="AC834" s="13" t="n">
        <v>0.97</v>
      </c>
      <c r="AD834" s="13" t="n">
        <f aca="false">AC834*SQRT(AE834)</f>
        <v>1.68008928334181</v>
      </c>
      <c r="AE834" s="11" t="n">
        <v>3</v>
      </c>
      <c r="AF834" s="11" t="n">
        <f aca="false">LN(AB834/X834)</f>
        <v>0.774116243093613</v>
      </c>
      <c r="AG834" s="11" t="n">
        <f aca="false">((AD834)^2/((AB834)^2 * AE834)) + ((Z834)^2/((X834)^2 * AA834))</f>
        <v>0.230678404156564</v>
      </c>
      <c r="AH834" s="11" t="n">
        <f aca="false">1/AG834</f>
        <v>4.33503952680932</v>
      </c>
      <c r="AI834" s="11" t="n">
        <f aca="false">AH834/12</f>
        <v>0.361253293900777</v>
      </c>
      <c r="AJ834" s="11" t="n">
        <f aca="false">AI834*AF834</f>
        <v>0.279652042679662</v>
      </c>
      <c r="AK834" s="11" t="s">
        <v>543</v>
      </c>
      <c r="AL834" s="11" t="s">
        <v>552</v>
      </c>
      <c r="AM834" s="11" t="s">
        <v>408</v>
      </c>
      <c r="AN834" s="11" t="s">
        <v>58</v>
      </c>
      <c r="AO834" s="11" t="s">
        <v>141</v>
      </c>
      <c r="AP834" s="11" t="s">
        <v>558</v>
      </c>
      <c r="AQ834" s="11" t="s">
        <v>559</v>
      </c>
    </row>
    <row r="835" customFormat="false" ht="13.8" hidden="false" customHeight="false" outlineLevel="0" collapsed="false">
      <c r="A835" s="11" t="s">
        <v>556</v>
      </c>
      <c r="B835" s="1" t="n">
        <v>56</v>
      </c>
      <c r="C835" s="11" t="s">
        <v>557</v>
      </c>
      <c r="D835" s="11" t="n">
        <v>2010</v>
      </c>
      <c r="E835" s="11" t="s">
        <v>435</v>
      </c>
      <c r="F835" s="11" t="s">
        <v>546</v>
      </c>
      <c r="G835" s="1" t="n">
        <v>14.35</v>
      </c>
      <c r="H835" s="1" t="n">
        <v>1322</v>
      </c>
      <c r="I835" s="11" t="n">
        <f aca="false">(G835+10) / (H835/1000)</f>
        <v>18.4190620272315</v>
      </c>
      <c r="J835" s="11" t="n">
        <v>5.8</v>
      </c>
      <c r="K835" s="11" t="s">
        <v>102</v>
      </c>
      <c r="L835" s="11" t="s">
        <v>89</v>
      </c>
      <c r="M835" s="11" t="s">
        <v>482</v>
      </c>
      <c r="N835" s="11" t="s">
        <v>77</v>
      </c>
      <c r="O835" s="11" t="s">
        <v>77</v>
      </c>
      <c r="P835" s="11" t="s">
        <v>483</v>
      </c>
      <c r="Q835" s="11" t="s">
        <v>244</v>
      </c>
      <c r="R835" s="11" t="n">
        <v>3</v>
      </c>
      <c r="S835" s="11" t="str">
        <f aca="false">IF(R835&gt;=2,"&gt; 2","&lt; 2")</f>
        <v>&gt; 2</v>
      </c>
      <c r="T835" s="12" t="n">
        <v>39356</v>
      </c>
      <c r="U835" s="29" t="n">
        <v>5</v>
      </c>
      <c r="V835" s="11" t="s">
        <v>54</v>
      </c>
      <c r="W835" s="11" t="n">
        <f aca="false">R835 *U835</f>
        <v>15</v>
      </c>
      <c r="X835" s="13" t="n">
        <v>2.87</v>
      </c>
      <c r="Y835" s="13" t="n">
        <v>0.89</v>
      </c>
      <c r="Z835" s="13" t="n">
        <f aca="false">Y835*SQRT(AA835)</f>
        <v>1.5415252187363</v>
      </c>
      <c r="AA835" s="11" t="n">
        <v>3</v>
      </c>
      <c r="AB835" s="13" t="n">
        <v>0.32</v>
      </c>
      <c r="AC835" s="13" t="n">
        <v>0.19</v>
      </c>
      <c r="AD835" s="13" t="n">
        <f aca="false">AC835*SQRT(AE835)</f>
        <v>0.329089653438087</v>
      </c>
      <c r="AE835" s="11" t="n">
        <v>3</v>
      </c>
      <c r="AF835" s="11" t="n">
        <f aca="false">LN(AB835/X835)</f>
        <v>-2.19374631295989</v>
      </c>
      <c r="AG835" s="11" t="n">
        <f aca="false">((AD835)^2/((AB835)^2 * AE835)) + ((Z835)^2/((X835)^2 * AA835))</f>
        <v>0.44870388178881</v>
      </c>
      <c r="AH835" s="11" t="n">
        <f aca="false">1/AG835</f>
        <v>2.22864129459586</v>
      </c>
      <c r="AI835" s="11" t="n">
        <f aca="false">AH835/12</f>
        <v>0.185720107882988</v>
      </c>
      <c r="AJ835" s="11" t="n">
        <f aca="false">AI835*AF835</f>
        <v>-0.407422801910818</v>
      </c>
      <c r="AK835" s="11" t="s">
        <v>543</v>
      </c>
      <c r="AL835" s="11" t="s">
        <v>552</v>
      </c>
      <c r="AM835" s="11" t="s">
        <v>408</v>
      </c>
      <c r="AN835" s="11" t="s">
        <v>58</v>
      </c>
      <c r="AO835" s="11" t="s">
        <v>141</v>
      </c>
      <c r="AP835" s="11" t="s">
        <v>558</v>
      </c>
      <c r="AQ835" s="11" t="s">
        <v>559</v>
      </c>
    </row>
    <row r="836" customFormat="false" ht="13.8" hidden="false" customHeight="false" outlineLevel="0" collapsed="false">
      <c r="A836" s="11" t="s">
        <v>556</v>
      </c>
      <c r="B836" s="1" t="n">
        <v>56</v>
      </c>
      <c r="C836" s="11" t="s">
        <v>557</v>
      </c>
      <c r="D836" s="11" t="n">
        <v>2010</v>
      </c>
      <c r="E836" s="11" t="s">
        <v>435</v>
      </c>
      <c r="F836" s="11" t="s">
        <v>561</v>
      </c>
      <c r="G836" s="1" t="n">
        <v>14.35</v>
      </c>
      <c r="H836" s="1" t="n">
        <v>1322</v>
      </c>
      <c r="I836" s="11" t="n">
        <f aca="false">(G836+10) / (H836/1000)</f>
        <v>18.4190620272315</v>
      </c>
      <c r="J836" s="11" t="n">
        <v>5.8</v>
      </c>
      <c r="K836" s="11" t="s">
        <v>102</v>
      </c>
      <c r="L836" s="11" t="s">
        <v>89</v>
      </c>
      <c r="M836" s="11" t="s">
        <v>482</v>
      </c>
      <c r="N836" s="11" t="s">
        <v>77</v>
      </c>
      <c r="O836" s="11" t="s">
        <v>77</v>
      </c>
      <c r="P836" s="11" t="s">
        <v>483</v>
      </c>
      <c r="Q836" s="11" t="s">
        <v>244</v>
      </c>
      <c r="R836" s="11" t="n">
        <v>3</v>
      </c>
      <c r="S836" s="11" t="str">
        <f aca="false">IF(R836&gt;=2,"&gt; 2","&lt; 2")</f>
        <v>&gt; 2</v>
      </c>
      <c r="T836" s="12" t="n">
        <v>39356</v>
      </c>
      <c r="U836" s="29" t="n">
        <v>5</v>
      </c>
      <c r="V836" s="11" t="s">
        <v>54</v>
      </c>
      <c r="W836" s="11" t="n">
        <f aca="false">R836 *U836</f>
        <v>15</v>
      </c>
      <c r="X836" s="13" t="n">
        <v>0.58</v>
      </c>
      <c r="Y836" s="13" t="n">
        <v>0.37</v>
      </c>
      <c r="Z836" s="13" t="n">
        <f aca="false">Y836*SQRT(AA836)</f>
        <v>0.640858798800485</v>
      </c>
      <c r="AA836" s="11" t="n">
        <v>3</v>
      </c>
      <c r="AB836" s="13" t="n">
        <v>0.57</v>
      </c>
      <c r="AC836" s="13" t="n">
        <v>0.4</v>
      </c>
      <c r="AD836" s="13" t="n">
        <f aca="false">AC836*SQRT(AE836)</f>
        <v>0.692820323027551</v>
      </c>
      <c r="AE836" s="11" t="n">
        <v>3</v>
      </c>
      <c r="AF836" s="11" t="n">
        <f aca="false">LN(AB836/X836)</f>
        <v>-0.0173917427118692</v>
      </c>
      <c r="AG836" s="11" t="n">
        <f aca="false">((AD836)^2/((AB836)^2 * AE836)) + ((Z836)^2/((X836)^2 * AA836))</f>
        <v>0.899415222977234</v>
      </c>
      <c r="AH836" s="11" t="n">
        <f aca="false">1/AG836</f>
        <v>1.11183352744443</v>
      </c>
      <c r="AI836" s="11" t="n">
        <f aca="false">AH836/12</f>
        <v>0.0926527939537028</v>
      </c>
      <c r="AJ836" s="11" t="n">
        <f aca="false">AI836*AF836</f>
        <v>-0.00161139355397863</v>
      </c>
      <c r="AK836" s="11" t="s">
        <v>543</v>
      </c>
      <c r="AL836" s="11" t="s">
        <v>552</v>
      </c>
      <c r="AM836" s="11" t="s">
        <v>408</v>
      </c>
      <c r="AN836" s="11" t="s">
        <v>58</v>
      </c>
      <c r="AO836" s="11" t="s">
        <v>141</v>
      </c>
      <c r="AP836" s="11" t="s">
        <v>558</v>
      </c>
      <c r="AQ836" s="11" t="s">
        <v>559</v>
      </c>
    </row>
    <row r="837" customFormat="false" ht="13.8" hidden="false" customHeight="false" outlineLevel="0" collapsed="false">
      <c r="A837" s="11" t="s">
        <v>556</v>
      </c>
      <c r="B837" s="1" t="n">
        <v>56</v>
      </c>
      <c r="C837" s="11" t="s">
        <v>557</v>
      </c>
      <c r="D837" s="11" t="n">
        <v>2010</v>
      </c>
      <c r="E837" s="11" t="s">
        <v>435</v>
      </c>
      <c r="F837" s="11" t="s">
        <v>136</v>
      </c>
      <c r="G837" s="1" t="n">
        <v>14.35</v>
      </c>
      <c r="H837" s="1" t="n">
        <v>1322</v>
      </c>
      <c r="I837" s="11" t="n">
        <f aca="false">(G837+10) / (H837/1000)</f>
        <v>18.4190620272315</v>
      </c>
      <c r="J837" s="11" t="n">
        <v>5.8</v>
      </c>
      <c r="K837" s="11" t="s">
        <v>102</v>
      </c>
      <c r="L837" s="11" t="s">
        <v>89</v>
      </c>
      <c r="M837" s="11" t="s">
        <v>562</v>
      </c>
      <c r="N837" s="11" t="s">
        <v>77</v>
      </c>
      <c r="O837" s="11" t="s">
        <v>50</v>
      </c>
      <c r="P837" s="11" t="s">
        <v>483</v>
      </c>
      <c r="Q837" s="11" t="s">
        <v>244</v>
      </c>
      <c r="R837" s="11" t="n">
        <v>3</v>
      </c>
      <c r="S837" s="11" t="str">
        <f aca="false">IF(R837&gt;=2,"&gt; 2","&lt; 2")</f>
        <v>&gt; 2</v>
      </c>
      <c r="T837" s="12" t="n">
        <v>39356</v>
      </c>
      <c r="U837" s="29" t="n">
        <v>5</v>
      </c>
      <c r="V837" s="11" t="s">
        <v>54</v>
      </c>
      <c r="W837" s="11" t="n">
        <f aca="false">R837 *U837</f>
        <v>15</v>
      </c>
      <c r="X837" s="13" t="n">
        <v>2.65</v>
      </c>
      <c r="Y837" s="13" t="n">
        <v>1.8</v>
      </c>
      <c r="Z837" s="13" t="n">
        <f aca="false">Y837*SQRT(AA837)</f>
        <v>3.11769145362398</v>
      </c>
      <c r="AA837" s="11" t="n">
        <v>3</v>
      </c>
      <c r="AB837" s="13" t="n">
        <v>1.89</v>
      </c>
      <c r="AC837" s="13" t="n">
        <v>0.94</v>
      </c>
      <c r="AD837" s="13" t="n">
        <f aca="false">AC837*SQRT(AE837)</f>
        <v>1.62812775911474</v>
      </c>
      <c r="AE837" s="11" t="n">
        <v>3</v>
      </c>
      <c r="AF837" s="11" t="n">
        <f aca="false">LN(AB837/X837)</f>
        <v>-0.33798281092658</v>
      </c>
      <c r="AG837" s="11" t="n">
        <f aca="false">((AD837)^2/((AB837)^2 * AE837)) + ((Z837)^2/((X837)^2 * AA837))</f>
        <v>0.708735650542127</v>
      </c>
      <c r="AH837" s="11" t="n">
        <f aca="false">1/AG837</f>
        <v>1.41096331084104</v>
      </c>
      <c r="AI837" s="11" t="n">
        <f aca="false">AH837/12</f>
        <v>0.11758027590342</v>
      </c>
      <c r="AJ837" s="11" t="n">
        <f aca="false">AI837*AF837</f>
        <v>-0.0397401121593607</v>
      </c>
      <c r="AK837" s="11" t="s">
        <v>543</v>
      </c>
      <c r="AL837" s="11" t="s">
        <v>552</v>
      </c>
      <c r="AM837" s="11" t="s">
        <v>408</v>
      </c>
      <c r="AN837" s="11" t="s">
        <v>58</v>
      </c>
      <c r="AO837" s="11" t="s">
        <v>141</v>
      </c>
      <c r="AP837" s="11" t="s">
        <v>558</v>
      </c>
      <c r="AQ837" s="11" t="s">
        <v>559</v>
      </c>
    </row>
    <row r="838" customFormat="false" ht="13.8" hidden="false" customHeight="false" outlineLevel="0" collapsed="false">
      <c r="A838" s="11" t="s">
        <v>556</v>
      </c>
      <c r="B838" s="1" t="n">
        <v>56</v>
      </c>
      <c r="C838" s="11" t="s">
        <v>557</v>
      </c>
      <c r="D838" s="11" t="n">
        <v>2010</v>
      </c>
      <c r="E838" s="11" t="s">
        <v>435</v>
      </c>
      <c r="F838" s="11" t="s">
        <v>560</v>
      </c>
      <c r="G838" s="1" t="n">
        <v>14.35</v>
      </c>
      <c r="H838" s="1" t="n">
        <v>1322</v>
      </c>
      <c r="I838" s="11" t="n">
        <f aca="false">(G838+10) / (H838/1000)</f>
        <v>18.4190620272315</v>
      </c>
      <c r="J838" s="11" t="n">
        <v>5.8</v>
      </c>
      <c r="K838" s="11" t="s">
        <v>102</v>
      </c>
      <c r="L838" s="11" t="s">
        <v>89</v>
      </c>
      <c r="M838" s="11" t="s">
        <v>562</v>
      </c>
      <c r="N838" s="11" t="s">
        <v>77</v>
      </c>
      <c r="O838" s="11" t="s">
        <v>50</v>
      </c>
      <c r="P838" s="11" t="s">
        <v>483</v>
      </c>
      <c r="Q838" s="11" t="s">
        <v>244</v>
      </c>
      <c r="R838" s="11" t="n">
        <v>3</v>
      </c>
      <c r="S838" s="11" t="str">
        <f aca="false">IF(R838&gt;=2,"&gt; 2","&lt; 2")</f>
        <v>&gt; 2</v>
      </c>
      <c r="T838" s="12" t="n">
        <v>39356</v>
      </c>
      <c r="U838" s="29" t="n">
        <v>5</v>
      </c>
      <c r="V838" s="11" t="s">
        <v>54</v>
      </c>
      <c r="W838" s="11" t="n">
        <f aca="false">R838 *U838</f>
        <v>15</v>
      </c>
      <c r="X838" s="13" t="n">
        <v>4.17</v>
      </c>
      <c r="Y838" s="13" t="n">
        <v>5.07</v>
      </c>
      <c r="Z838" s="13" t="n">
        <f aca="false">Y838*SQRT(AA838)</f>
        <v>8.78149759437421</v>
      </c>
      <c r="AA838" s="11" t="n">
        <v>3</v>
      </c>
      <c r="AB838" s="13" t="n">
        <v>2.19</v>
      </c>
      <c r="AC838" s="13" t="n">
        <v>0.62</v>
      </c>
      <c r="AD838" s="13" t="n">
        <f aca="false">AC838*SQRT(AE838)</f>
        <v>1.0738715006927</v>
      </c>
      <c r="AE838" s="11" t="n">
        <v>3</v>
      </c>
      <c r="AF838" s="11" t="n">
        <f aca="false">LN(AB838/X838)</f>
        <v>-0.644014491982301</v>
      </c>
      <c r="AG838" s="11" t="n">
        <f aca="false">((AD838)^2/((AB838)^2 * AE838)) + ((Z838)^2/((X838)^2 * AA838))</f>
        <v>1.55838457009523</v>
      </c>
      <c r="AH838" s="11" t="n">
        <f aca="false">1/AG838</f>
        <v>0.64169013168482</v>
      </c>
      <c r="AI838" s="11" t="n">
        <f aca="false">AH838/12</f>
        <v>0.0534741776404017</v>
      </c>
      <c r="AJ838" s="11" t="n">
        <f aca="false">AI838*AF838</f>
        <v>-0.0344381453472546</v>
      </c>
      <c r="AK838" s="11" t="s">
        <v>543</v>
      </c>
      <c r="AL838" s="11" t="s">
        <v>552</v>
      </c>
      <c r="AM838" s="11" t="s">
        <v>408</v>
      </c>
      <c r="AN838" s="11" t="s">
        <v>58</v>
      </c>
      <c r="AO838" s="11" t="s">
        <v>141</v>
      </c>
      <c r="AP838" s="11" t="s">
        <v>558</v>
      </c>
      <c r="AQ838" s="11" t="s">
        <v>559</v>
      </c>
    </row>
    <row r="839" customFormat="false" ht="13.8" hidden="false" customHeight="false" outlineLevel="0" collapsed="false">
      <c r="A839" s="11" t="s">
        <v>556</v>
      </c>
      <c r="B839" s="1" t="n">
        <v>56</v>
      </c>
      <c r="C839" s="11" t="s">
        <v>557</v>
      </c>
      <c r="D839" s="11" t="n">
        <v>2010</v>
      </c>
      <c r="E839" s="11" t="s">
        <v>435</v>
      </c>
      <c r="F839" s="11" t="s">
        <v>546</v>
      </c>
      <c r="G839" s="1" t="n">
        <v>14.35</v>
      </c>
      <c r="H839" s="1" t="n">
        <v>1322</v>
      </c>
      <c r="I839" s="11" t="n">
        <f aca="false">(G839+10) / (H839/1000)</f>
        <v>18.4190620272315</v>
      </c>
      <c r="J839" s="11" t="n">
        <v>5.8</v>
      </c>
      <c r="K839" s="11" t="s">
        <v>102</v>
      </c>
      <c r="L839" s="11" t="s">
        <v>89</v>
      </c>
      <c r="M839" s="11" t="s">
        <v>562</v>
      </c>
      <c r="N839" s="11" t="s">
        <v>77</v>
      </c>
      <c r="O839" s="11" t="s">
        <v>77</v>
      </c>
      <c r="P839" s="11" t="s">
        <v>483</v>
      </c>
      <c r="Q839" s="11" t="s">
        <v>244</v>
      </c>
      <c r="R839" s="11" t="n">
        <v>3</v>
      </c>
      <c r="S839" s="11" t="str">
        <f aca="false">IF(R839&gt;=2,"&gt; 2","&lt; 2")</f>
        <v>&gt; 2</v>
      </c>
      <c r="T839" s="12" t="n">
        <v>39356</v>
      </c>
      <c r="U839" s="29" t="n">
        <v>5</v>
      </c>
      <c r="V839" s="11" t="s">
        <v>54</v>
      </c>
      <c r="W839" s="11" t="n">
        <f aca="false">R839 *U839</f>
        <v>15</v>
      </c>
      <c r="X839" s="13" t="n">
        <v>7</v>
      </c>
      <c r="Y839" s="13" t="n">
        <v>7.36</v>
      </c>
      <c r="Z839" s="13" t="n">
        <f aca="false">Y839*SQRT(AA839)</f>
        <v>12.7478939437069</v>
      </c>
      <c r="AA839" s="11" t="n">
        <v>3</v>
      </c>
      <c r="AB839" s="13" t="n">
        <v>2.15</v>
      </c>
      <c r="AC839" s="13" t="n">
        <v>1.18</v>
      </c>
      <c r="AD839" s="13" t="n">
        <f aca="false">AC839*SQRT(AE839)</f>
        <v>2.04381995293127</v>
      </c>
      <c r="AE839" s="11" t="n">
        <v>3</v>
      </c>
      <c r="AF839" s="11" t="n">
        <f aca="false">LN(AB839/X839)</f>
        <v>-1.18044230691574</v>
      </c>
      <c r="AG839" s="11" t="n">
        <f aca="false">((AD839)^2/((AB839)^2 * AE839)) + ((Z839)^2/((X839)^2 * AA839))</f>
        <v>1.40672432313109</v>
      </c>
      <c r="AH839" s="11" t="n">
        <f aca="false">1/AG839</f>
        <v>0.710871336733695</v>
      </c>
      <c r="AI839" s="11" t="n">
        <f aca="false">AH839/12</f>
        <v>0.0592392780611412</v>
      </c>
      <c r="AJ839" s="11" t="n">
        <f aca="false">AI839*AF839</f>
        <v>-0.0699285500545165</v>
      </c>
      <c r="AK839" s="11" t="s">
        <v>543</v>
      </c>
      <c r="AL839" s="11" t="s">
        <v>552</v>
      </c>
      <c r="AM839" s="11" t="s">
        <v>408</v>
      </c>
      <c r="AN839" s="11" t="s">
        <v>58</v>
      </c>
      <c r="AO839" s="11" t="s">
        <v>141</v>
      </c>
      <c r="AP839" s="11" t="s">
        <v>558</v>
      </c>
      <c r="AQ839" s="11" t="s">
        <v>559</v>
      </c>
    </row>
    <row r="840" customFormat="false" ht="13.8" hidden="false" customHeight="false" outlineLevel="0" collapsed="false">
      <c r="A840" s="11" t="s">
        <v>556</v>
      </c>
      <c r="B840" s="1" t="n">
        <v>56</v>
      </c>
      <c r="C840" s="11" t="s">
        <v>557</v>
      </c>
      <c r="D840" s="11" t="n">
        <v>2010</v>
      </c>
      <c r="E840" s="11" t="s">
        <v>435</v>
      </c>
      <c r="F840" s="11" t="s">
        <v>561</v>
      </c>
      <c r="G840" s="1" t="n">
        <v>14.35</v>
      </c>
      <c r="H840" s="1" t="n">
        <v>1322</v>
      </c>
      <c r="I840" s="11" t="n">
        <f aca="false">(G840+10) / (H840/1000)</f>
        <v>18.4190620272315</v>
      </c>
      <c r="J840" s="11" t="n">
        <v>5.8</v>
      </c>
      <c r="K840" s="11" t="s">
        <v>102</v>
      </c>
      <c r="L840" s="11" t="s">
        <v>89</v>
      </c>
      <c r="M840" s="11" t="s">
        <v>562</v>
      </c>
      <c r="N840" s="11" t="s">
        <v>77</v>
      </c>
      <c r="O840" s="11" t="s">
        <v>77</v>
      </c>
      <c r="P840" s="11" t="s">
        <v>483</v>
      </c>
      <c r="Q840" s="11" t="s">
        <v>244</v>
      </c>
      <c r="R840" s="11" t="n">
        <v>3</v>
      </c>
      <c r="S840" s="11" t="str">
        <f aca="false">IF(R840&gt;=2,"&gt; 2","&lt; 2")</f>
        <v>&gt; 2</v>
      </c>
      <c r="T840" s="12" t="n">
        <v>39356</v>
      </c>
      <c r="U840" s="29" t="n">
        <v>5</v>
      </c>
      <c r="V840" s="11" t="s">
        <v>54</v>
      </c>
      <c r="W840" s="11" t="n">
        <f aca="false">R840 *U840</f>
        <v>15</v>
      </c>
      <c r="X840" s="13" t="n">
        <v>2.63</v>
      </c>
      <c r="Y840" s="13" t="n">
        <v>3.16</v>
      </c>
      <c r="Z840" s="13" t="n">
        <f aca="false">Y840*SQRT(AA840)</f>
        <v>5.47328055191765</v>
      </c>
      <c r="AA840" s="11" t="n">
        <v>3</v>
      </c>
      <c r="AB840" s="13" t="n">
        <v>3.5</v>
      </c>
      <c r="AC840" s="13" t="n">
        <v>3.6</v>
      </c>
      <c r="AD840" s="13" t="n">
        <f aca="false">AC840*SQRT(AE840)</f>
        <v>6.23538290724796</v>
      </c>
      <c r="AE840" s="11" t="n">
        <v>3</v>
      </c>
      <c r="AF840" s="11" t="n">
        <f aca="false">LN(AB840/X840)</f>
        <v>0.285779122305695</v>
      </c>
      <c r="AG840" s="11" t="n">
        <f aca="false">((AD840)^2/((AB840)^2 * AE840)) + ((Z840)^2/((X840)^2 * AA840))</f>
        <v>2.50161168696251</v>
      </c>
      <c r="AH840" s="11" t="n">
        <f aca="false">1/AG840</f>
        <v>0.399742296221127</v>
      </c>
      <c r="AI840" s="11" t="n">
        <f aca="false">AH840/12</f>
        <v>0.0333118580184272</v>
      </c>
      <c r="AJ840" s="11" t="n">
        <f aca="false">AI840*AF840</f>
        <v>0.00951983354687805</v>
      </c>
      <c r="AK840" s="11" t="s">
        <v>543</v>
      </c>
      <c r="AL840" s="11" t="s">
        <v>552</v>
      </c>
      <c r="AM840" s="11" t="s">
        <v>408</v>
      </c>
      <c r="AN840" s="11" t="s">
        <v>58</v>
      </c>
      <c r="AO840" s="11" t="s">
        <v>141</v>
      </c>
      <c r="AP840" s="11" t="s">
        <v>558</v>
      </c>
      <c r="AQ840" s="11" t="s">
        <v>559</v>
      </c>
    </row>
    <row r="841" customFormat="false" ht="13.8" hidden="false" customHeight="false" outlineLevel="0" collapsed="false">
      <c r="A841" s="11" t="s">
        <v>556</v>
      </c>
      <c r="B841" s="1" t="n">
        <v>56</v>
      </c>
      <c r="C841" s="11" t="s">
        <v>557</v>
      </c>
      <c r="D841" s="11" t="n">
        <v>2010</v>
      </c>
      <c r="E841" s="11" t="s">
        <v>435</v>
      </c>
      <c r="F841" s="11" t="s">
        <v>136</v>
      </c>
      <c r="G841" s="1" t="n">
        <v>14.35</v>
      </c>
      <c r="H841" s="1" t="n">
        <v>1322</v>
      </c>
      <c r="I841" s="11" t="n">
        <f aca="false">(G841+10) / (H841/1000)</f>
        <v>18.4190620272315</v>
      </c>
      <c r="J841" s="11" t="n">
        <v>5.8</v>
      </c>
      <c r="K841" s="11" t="s">
        <v>102</v>
      </c>
      <c r="L841" s="11" t="s">
        <v>89</v>
      </c>
      <c r="M841" s="11" t="s">
        <v>563</v>
      </c>
      <c r="N841" s="11" t="s">
        <v>77</v>
      </c>
      <c r="O841" s="11" t="s">
        <v>50</v>
      </c>
      <c r="P841" s="11" t="s">
        <v>483</v>
      </c>
      <c r="Q841" s="11" t="s">
        <v>244</v>
      </c>
      <c r="R841" s="11" t="n">
        <v>3</v>
      </c>
      <c r="S841" s="11" t="str">
        <f aca="false">IF(R841&gt;=2,"&gt; 2","&lt; 2")</f>
        <v>&gt; 2</v>
      </c>
      <c r="T841" s="12" t="n">
        <v>39356</v>
      </c>
      <c r="U841" s="29" t="n">
        <v>5</v>
      </c>
      <c r="V841" s="11" t="s">
        <v>54</v>
      </c>
      <c r="W841" s="11" t="n">
        <f aca="false">R841 *U841</f>
        <v>15</v>
      </c>
      <c r="X841" s="13" t="n">
        <v>4.85</v>
      </c>
      <c r="Y841" s="13" t="n">
        <v>3.36</v>
      </c>
      <c r="Z841" s="13" t="n">
        <f aca="false">Y841*SQRT(AA841)</f>
        <v>5.81969071343143</v>
      </c>
      <c r="AA841" s="11" t="n">
        <v>3</v>
      </c>
      <c r="AB841" s="13" t="n">
        <v>3.25</v>
      </c>
      <c r="AC841" s="13" t="n">
        <v>4.61</v>
      </c>
      <c r="AD841" s="13" t="n">
        <f aca="false">AC841*SQRT(AE841)</f>
        <v>7.98475422289252</v>
      </c>
      <c r="AE841" s="11" t="n">
        <v>3</v>
      </c>
      <c r="AF841" s="11" t="n">
        <f aca="false">LN(AB841/X841)</f>
        <v>-0.400323708607746</v>
      </c>
      <c r="AG841" s="11" t="n">
        <f aca="false">((AD841)^2/((AB841)^2 * AE841)) + ((Z841)^2/((X841)^2 * AA841))</f>
        <v>2.49198212110902</v>
      </c>
      <c r="AH841" s="11" t="n">
        <f aca="false">1/AG841</f>
        <v>0.401286988188729</v>
      </c>
      <c r="AI841" s="11" t="n">
        <f aca="false">AH841/12</f>
        <v>0.0334405823490608</v>
      </c>
      <c r="AJ841" s="11" t="n">
        <f aca="false">AI841*AF841</f>
        <v>-0.0133870579439788</v>
      </c>
      <c r="AK841" s="11" t="s">
        <v>543</v>
      </c>
      <c r="AL841" s="11" t="s">
        <v>552</v>
      </c>
      <c r="AM841" s="11" t="s">
        <v>408</v>
      </c>
      <c r="AN841" s="11" t="s">
        <v>58</v>
      </c>
      <c r="AO841" s="11" t="s">
        <v>141</v>
      </c>
      <c r="AP841" s="11" t="s">
        <v>558</v>
      </c>
      <c r="AQ841" s="11" t="s">
        <v>559</v>
      </c>
    </row>
    <row r="842" customFormat="false" ht="13.8" hidden="false" customHeight="false" outlineLevel="0" collapsed="false">
      <c r="A842" s="11" t="s">
        <v>556</v>
      </c>
      <c r="B842" s="1" t="n">
        <v>56</v>
      </c>
      <c r="C842" s="11" t="s">
        <v>557</v>
      </c>
      <c r="D842" s="11" t="n">
        <v>2010</v>
      </c>
      <c r="E842" s="11" t="s">
        <v>435</v>
      </c>
      <c r="F842" s="11" t="s">
        <v>560</v>
      </c>
      <c r="G842" s="1" t="n">
        <v>14.35</v>
      </c>
      <c r="H842" s="1" t="n">
        <v>1322</v>
      </c>
      <c r="I842" s="11" t="n">
        <f aca="false">(G842+10) / (H842/1000)</f>
        <v>18.4190620272315</v>
      </c>
      <c r="J842" s="11" t="n">
        <v>5.8</v>
      </c>
      <c r="K842" s="11" t="s">
        <v>102</v>
      </c>
      <c r="L842" s="11" t="s">
        <v>89</v>
      </c>
      <c r="M842" s="11" t="s">
        <v>563</v>
      </c>
      <c r="N842" s="11" t="s">
        <v>77</v>
      </c>
      <c r="O842" s="11" t="s">
        <v>50</v>
      </c>
      <c r="P842" s="11" t="s">
        <v>483</v>
      </c>
      <c r="Q842" s="11" t="s">
        <v>244</v>
      </c>
      <c r="R842" s="11" t="n">
        <v>3</v>
      </c>
      <c r="S842" s="11" t="str">
        <f aca="false">IF(R842&gt;=2,"&gt; 2","&lt; 2")</f>
        <v>&gt; 2</v>
      </c>
      <c r="T842" s="12" t="n">
        <v>39356</v>
      </c>
      <c r="U842" s="29" t="n">
        <v>5</v>
      </c>
      <c r="V842" s="11" t="s">
        <v>54</v>
      </c>
      <c r="W842" s="11" t="n">
        <f aca="false">R842 *U842</f>
        <v>15</v>
      </c>
      <c r="X842" s="13" t="n">
        <v>2.73</v>
      </c>
      <c r="Y842" s="13" t="n">
        <v>2.73</v>
      </c>
      <c r="Z842" s="13" t="n">
        <f aca="false">Y842*SQRT(AA842)</f>
        <v>4.72849870466304</v>
      </c>
      <c r="AA842" s="11" t="n">
        <v>3</v>
      </c>
      <c r="AB842" s="13" t="n">
        <v>1.27</v>
      </c>
      <c r="AC842" s="13" t="n">
        <v>1.44</v>
      </c>
      <c r="AD842" s="13" t="n">
        <f aca="false">AC842*SQRT(AE842)</f>
        <v>2.49415316289918</v>
      </c>
      <c r="AE842" s="11" t="n">
        <v>3</v>
      </c>
      <c r="AF842" s="11" t="n">
        <f aca="false">LN(AB842/X842)</f>
        <v>-0.765284708726368</v>
      </c>
      <c r="AG842" s="11" t="n">
        <f aca="false">((AD842)^2/((AB842)^2 * AE842)) + ((Z842)^2/((X842)^2 * AA842))</f>
        <v>2.28563457126914</v>
      </c>
      <c r="AH842" s="11" t="n">
        <f aca="false">1/AG842</f>
        <v>0.437515258375153</v>
      </c>
      <c r="AI842" s="11" t="n">
        <f aca="false">AH842/12</f>
        <v>0.0364596048645961</v>
      </c>
      <c r="AJ842" s="11" t="n">
        <f aca="false">AI842*AF842</f>
        <v>-0.0279019780890809</v>
      </c>
      <c r="AK842" s="11" t="s">
        <v>543</v>
      </c>
      <c r="AL842" s="11" t="s">
        <v>552</v>
      </c>
      <c r="AM842" s="11" t="s">
        <v>408</v>
      </c>
      <c r="AN842" s="11" t="s">
        <v>58</v>
      </c>
      <c r="AO842" s="11" t="s">
        <v>141</v>
      </c>
      <c r="AP842" s="11" t="s">
        <v>558</v>
      </c>
      <c r="AQ842" s="11" t="s">
        <v>559</v>
      </c>
    </row>
    <row r="843" customFormat="false" ht="13.8" hidden="false" customHeight="false" outlineLevel="0" collapsed="false">
      <c r="A843" s="11" t="s">
        <v>556</v>
      </c>
      <c r="B843" s="1" t="n">
        <v>56</v>
      </c>
      <c r="C843" s="11" t="s">
        <v>557</v>
      </c>
      <c r="D843" s="11" t="n">
        <v>2010</v>
      </c>
      <c r="E843" s="11" t="s">
        <v>435</v>
      </c>
      <c r="F843" s="11" t="s">
        <v>546</v>
      </c>
      <c r="G843" s="1" t="n">
        <v>14.35</v>
      </c>
      <c r="H843" s="1" t="n">
        <v>1322</v>
      </c>
      <c r="I843" s="11" t="n">
        <f aca="false">(G843+10) / (H843/1000)</f>
        <v>18.4190620272315</v>
      </c>
      <c r="J843" s="11" t="n">
        <v>5.8</v>
      </c>
      <c r="K843" s="11" t="s">
        <v>102</v>
      </c>
      <c r="L843" s="11" t="s">
        <v>89</v>
      </c>
      <c r="M843" s="11" t="s">
        <v>563</v>
      </c>
      <c r="N843" s="11" t="s">
        <v>77</v>
      </c>
      <c r="O843" s="11" t="s">
        <v>77</v>
      </c>
      <c r="P843" s="11" t="s">
        <v>483</v>
      </c>
      <c r="Q843" s="11" t="s">
        <v>244</v>
      </c>
      <c r="R843" s="11" t="n">
        <v>3</v>
      </c>
      <c r="S843" s="11" t="str">
        <f aca="false">IF(R843&gt;=2,"&gt; 2","&lt; 2")</f>
        <v>&gt; 2</v>
      </c>
      <c r="T843" s="12" t="n">
        <v>39356</v>
      </c>
      <c r="U843" s="29" t="n">
        <v>5</v>
      </c>
      <c r="V843" s="11" t="s">
        <v>54</v>
      </c>
      <c r="W843" s="11" t="n">
        <f aca="false">R843 *U843</f>
        <v>15</v>
      </c>
      <c r="X843" s="13" t="n">
        <v>3.6</v>
      </c>
      <c r="Y843" s="13" t="n">
        <v>3.82</v>
      </c>
      <c r="Z843" s="13" t="n">
        <f aca="false">Y843*SQRT(AA843)</f>
        <v>6.61643408491311</v>
      </c>
      <c r="AA843" s="11" t="n">
        <v>3</v>
      </c>
      <c r="AB843" s="13" t="n">
        <v>2.07</v>
      </c>
      <c r="AC843" s="13" t="n">
        <v>2.16</v>
      </c>
      <c r="AD843" s="13" t="n">
        <f aca="false">AC843*SQRT(AE843)</f>
        <v>3.74122974434878</v>
      </c>
      <c r="AE843" s="11" t="n">
        <v>3</v>
      </c>
      <c r="AF843" s="11" t="n">
        <f aca="false">LN(AB843/X843)</f>
        <v>-0.553385238184787</v>
      </c>
      <c r="AG843" s="11" t="n">
        <f aca="false">((AD843)^2/((AB843)^2 * AE843)) + ((Z843)^2/((X843)^2 * AA843))</f>
        <v>2.21480367103083</v>
      </c>
      <c r="AH843" s="11" t="n">
        <f aca="false">1/AG843</f>
        <v>0.45150728846976</v>
      </c>
      <c r="AI843" s="11" t="n">
        <f aca="false">AH843/12</f>
        <v>0.03762560737248</v>
      </c>
      <c r="AJ843" s="11" t="n">
        <f aca="false">AI843*AF843</f>
        <v>-0.0208214556976671</v>
      </c>
      <c r="AK843" s="11" t="s">
        <v>543</v>
      </c>
      <c r="AL843" s="11" t="s">
        <v>552</v>
      </c>
      <c r="AM843" s="11" t="s">
        <v>408</v>
      </c>
      <c r="AN843" s="11" t="s">
        <v>58</v>
      </c>
      <c r="AO843" s="11" t="s">
        <v>141</v>
      </c>
      <c r="AP843" s="11" t="s">
        <v>558</v>
      </c>
      <c r="AQ843" s="11" t="s">
        <v>559</v>
      </c>
    </row>
    <row r="844" customFormat="false" ht="13.8" hidden="false" customHeight="false" outlineLevel="0" collapsed="false">
      <c r="A844" s="11" t="s">
        <v>556</v>
      </c>
      <c r="B844" s="1" t="n">
        <v>56</v>
      </c>
      <c r="C844" s="11" t="s">
        <v>557</v>
      </c>
      <c r="D844" s="11" t="n">
        <v>2010</v>
      </c>
      <c r="E844" s="11" t="s">
        <v>435</v>
      </c>
      <c r="F844" s="11" t="s">
        <v>561</v>
      </c>
      <c r="G844" s="1" t="n">
        <v>14.35</v>
      </c>
      <c r="H844" s="1" t="n">
        <v>1322</v>
      </c>
      <c r="I844" s="11" t="n">
        <f aca="false">(G844+10) / (H844/1000)</f>
        <v>18.4190620272315</v>
      </c>
      <c r="J844" s="11" t="n">
        <v>5.8</v>
      </c>
      <c r="K844" s="11" t="s">
        <v>102</v>
      </c>
      <c r="L844" s="11" t="s">
        <v>89</v>
      </c>
      <c r="M844" s="11" t="s">
        <v>563</v>
      </c>
      <c r="N844" s="11" t="s">
        <v>77</v>
      </c>
      <c r="O844" s="11" t="s">
        <v>77</v>
      </c>
      <c r="P844" s="11" t="s">
        <v>483</v>
      </c>
      <c r="Q844" s="11" t="s">
        <v>244</v>
      </c>
      <c r="R844" s="11" t="n">
        <v>3</v>
      </c>
      <c r="S844" s="11" t="str">
        <f aca="false">IF(R844&gt;=2,"&gt; 2","&lt; 2")</f>
        <v>&gt; 2</v>
      </c>
      <c r="T844" s="12" t="n">
        <v>39356</v>
      </c>
      <c r="U844" s="29" t="n">
        <v>5</v>
      </c>
      <c r="V844" s="11" t="s">
        <v>54</v>
      </c>
      <c r="W844" s="11" t="n">
        <f aca="false">R844 *U844</f>
        <v>15</v>
      </c>
      <c r="X844" s="13" t="n">
        <v>3.57</v>
      </c>
      <c r="Y844" s="13" t="n">
        <v>3.66</v>
      </c>
      <c r="Z844" s="13" t="n">
        <f aca="false">Y844*SQRT(AA844)</f>
        <v>6.33930595570209</v>
      </c>
      <c r="AA844" s="11" t="n">
        <v>3</v>
      </c>
      <c r="AB844" s="13" t="n">
        <v>2.24</v>
      </c>
      <c r="AC844" s="13" t="n">
        <v>1.53</v>
      </c>
      <c r="AD844" s="13" t="n">
        <f aca="false">AC844*SQRT(AE844)</f>
        <v>2.65003773558038</v>
      </c>
      <c r="AE844" s="11" t="n">
        <v>3</v>
      </c>
      <c r="AF844" s="11" t="n">
        <f aca="false">LN(AB844/X844)</f>
        <v>-0.466089729924599</v>
      </c>
      <c r="AG844" s="11" t="n">
        <f aca="false">((AD844)^2/((AB844)^2 * AE844)) + ((Z844)^2/((X844)^2 * AA844))</f>
        <v>1.517593503394</v>
      </c>
      <c r="AH844" s="11" t="n">
        <f aca="false">1/AG844</f>
        <v>0.658937981589645</v>
      </c>
      <c r="AI844" s="11" t="n">
        <f aca="false">AH844/12</f>
        <v>0.0549114984658037</v>
      </c>
      <c r="AJ844" s="11" t="n">
        <f aca="false">AI844*AF844</f>
        <v>-0.0255936854896815</v>
      </c>
      <c r="AK844" s="11" t="s">
        <v>543</v>
      </c>
      <c r="AL844" s="11" t="s">
        <v>552</v>
      </c>
      <c r="AM844" s="11" t="s">
        <v>408</v>
      </c>
      <c r="AN844" s="11" t="s">
        <v>58</v>
      </c>
      <c r="AO844" s="11" t="s">
        <v>141</v>
      </c>
      <c r="AP844" s="11" t="s">
        <v>558</v>
      </c>
      <c r="AQ844" s="11" t="s">
        <v>559</v>
      </c>
    </row>
    <row r="845" customFormat="false" ht="13.8" hidden="false" customHeight="false" outlineLevel="0" collapsed="false">
      <c r="A845" s="11" t="s">
        <v>556</v>
      </c>
      <c r="B845" s="1" t="n">
        <v>56</v>
      </c>
      <c r="C845" s="11" t="s">
        <v>557</v>
      </c>
      <c r="D845" s="11" t="n">
        <v>2010</v>
      </c>
      <c r="E845" s="11" t="s">
        <v>435</v>
      </c>
      <c r="F845" s="11" t="s">
        <v>560</v>
      </c>
      <c r="G845" s="1" t="n">
        <v>14.35</v>
      </c>
      <c r="H845" s="1" t="n">
        <v>1322</v>
      </c>
      <c r="I845" s="11" t="n">
        <f aca="false">(G845+10) / (H845/1000)</f>
        <v>18.4190620272315</v>
      </c>
      <c r="J845" s="11" t="n">
        <v>5.8</v>
      </c>
      <c r="K845" s="11" t="s">
        <v>102</v>
      </c>
      <c r="L845" s="11" t="s">
        <v>89</v>
      </c>
      <c r="M845" s="11" t="s">
        <v>482</v>
      </c>
      <c r="N845" s="11" t="s">
        <v>77</v>
      </c>
      <c r="O845" s="11" t="s">
        <v>50</v>
      </c>
      <c r="P845" s="11" t="s">
        <v>483</v>
      </c>
      <c r="Q845" s="11" t="s">
        <v>244</v>
      </c>
      <c r="R845" s="11" t="n">
        <v>3</v>
      </c>
      <c r="S845" s="11" t="str">
        <f aca="false">IF(R845&gt;=2,"&gt; 2","&lt; 2")</f>
        <v>&gt; 2</v>
      </c>
      <c r="T845" s="12" t="n">
        <v>39356</v>
      </c>
      <c r="U845" s="29" t="n">
        <v>5</v>
      </c>
      <c r="V845" s="11" t="s">
        <v>54</v>
      </c>
      <c r="W845" s="11" t="n">
        <f aca="false">R845 *U845</f>
        <v>15</v>
      </c>
      <c r="X845" s="13" t="n">
        <v>0.33</v>
      </c>
      <c r="Y845" s="13" t="n">
        <v>0.31</v>
      </c>
      <c r="Z845" s="13" t="n">
        <f aca="false">Y845*SQRT(AA845)</f>
        <v>0.536935750346352</v>
      </c>
      <c r="AA845" s="11" t="n">
        <v>3</v>
      </c>
      <c r="AB845" s="13" t="n">
        <v>0.06</v>
      </c>
      <c r="AC845" s="13" t="n">
        <v>0.06</v>
      </c>
      <c r="AD845" s="13" t="n">
        <f aca="false">AC845*SQRT(AE845)</f>
        <v>0.103923048454133</v>
      </c>
      <c r="AE845" s="11" t="n">
        <v>3</v>
      </c>
      <c r="AF845" s="11" t="n">
        <f aca="false">LN(AB845/X845)</f>
        <v>-1.70474809223843</v>
      </c>
      <c r="AG845" s="11" t="n">
        <f aca="false">((AD845)^2/((AB845)^2 * AE845)) + ((Z845)^2/((X845)^2 * AA845))</f>
        <v>1.88246097337006</v>
      </c>
      <c r="AH845" s="11" t="n">
        <f aca="false">1/AG845</f>
        <v>0.531219512195123</v>
      </c>
      <c r="AI845" s="11" t="n">
        <f aca="false">AH845/10</f>
        <v>0.0531219512195123</v>
      </c>
      <c r="AJ845" s="11" t="n">
        <f aca="false">AI845*AF845</f>
        <v>-0.0905595449974465</v>
      </c>
      <c r="AK845" s="11" t="s">
        <v>543</v>
      </c>
      <c r="AL845" s="11" t="s">
        <v>564</v>
      </c>
      <c r="AM845" s="11" t="s">
        <v>476</v>
      </c>
      <c r="AN845" s="11" t="s">
        <v>58</v>
      </c>
      <c r="AO845" s="11" t="s">
        <v>141</v>
      </c>
      <c r="AP845" s="11" t="s">
        <v>558</v>
      </c>
      <c r="AQ845" s="11" t="s">
        <v>559</v>
      </c>
    </row>
    <row r="846" customFormat="false" ht="13.8" hidden="false" customHeight="false" outlineLevel="0" collapsed="false">
      <c r="A846" s="11" t="s">
        <v>556</v>
      </c>
      <c r="B846" s="1" t="n">
        <v>56</v>
      </c>
      <c r="C846" s="11" t="s">
        <v>557</v>
      </c>
      <c r="D846" s="11" t="n">
        <v>2010</v>
      </c>
      <c r="E846" s="11" t="s">
        <v>435</v>
      </c>
      <c r="F846" s="11" t="s">
        <v>561</v>
      </c>
      <c r="G846" s="1" t="n">
        <v>14.35</v>
      </c>
      <c r="H846" s="1" t="n">
        <v>1322</v>
      </c>
      <c r="I846" s="11" t="n">
        <f aca="false">(G846+10) / (H846/1000)</f>
        <v>18.4190620272315</v>
      </c>
      <c r="J846" s="11" t="n">
        <v>5.8</v>
      </c>
      <c r="K846" s="11" t="s">
        <v>102</v>
      </c>
      <c r="L846" s="11" t="s">
        <v>89</v>
      </c>
      <c r="M846" s="11" t="s">
        <v>482</v>
      </c>
      <c r="N846" s="11" t="s">
        <v>77</v>
      </c>
      <c r="O846" s="11" t="s">
        <v>77</v>
      </c>
      <c r="P846" s="11" t="s">
        <v>483</v>
      </c>
      <c r="Q846" s="11" t="s">
        <v>244</v>
      </c>
      <c r="R846" s="11" t="n">
        <v>3</v>
      </c>
      <c r="S846" s="11" t="str">
        <f aca="false">IF(R846&gt;=2,"&gt; 2","&lt; 2")</f>
        <v>&gt; 2</v>
      </c>
      <c r="T846" s="12" t="n">
        <v>39356</v>
      </c>
      <c r="U846" s="29" t="n">
        <v>5</v>
      </c>
      <c r="V846" s="11" t="s">
        <v>54</v>
      </c>
      <c r="W846" s="11" t="n">
        <f aca="false">R846 *U846</f>
        <v>15</v>
      </c>
      <c r="X846" s="13" t="n">
        <v>0.01</v>
      </c>
      <c r="Y846" s="13" t="n">
        <v>0.01</v>
      </c>
      <c r="Z846" s="13" t="n">
        <f aca="false">Y846*SQRT(AA846)</f>
        <v>0.0173205080756888</v>
      </c>
      <c r="AA846" s="11" t="n">
        <v>3</v>
      </c>
      <c r="AB846" s="13" t="n">
        <v>0.02</v>
      </c>
      <c r="AC846" s="13" t="n">
        <v>0.02</v>
      </c>
      <c r="AD846" s="13" t="n">
        <f aca="false">AC846*SQRT(AE846)</f>
        <v>0.0346410161513775</v>
      </c>
      <c r="AE846" s="11" t="n">
        <v>3</v>
      </c>
      <c r="AF846" s="11" t="n">
        <f aca="false">LN(AB846/X846)</f>
        <v>0.693147180559945</v>
      </c>
      <c r="AG846" s="11" t="n">
        <f aca="false">((AD846)^2/((AB846)^2 * AE846)) + ((Z846)^2/((X846)^2 * AA846))</f>
        <v>2</v>
      </c>
      <c r="AH846" s="11" t="n">
        <f aca="false">1/AG846</f>
        <v>0.5</v>
      </c>
      <c r="AI846" s="11" t="n">
        <f aca="false">AH846/10</f>
        <v>0.05</v>
      </c>
      <c r="AJ846" s="11" t="n">
        <f aca="false">AI846*AF846</f>
        <v>0.0346573590279972</v>
      </c>
      <c r="AK846" s="11" t="s">
        <v>543</v>
      </c>
      <c r="AL846" s="11" t="s">
        <v>564</v>
      </c>
      <c r="AM846" s="11" t="s">
        <v>476</v>
      </c>
      <c r="AN846" s="11" t="s">
        <v>58</v>
      </c>
      <c r="AO846" s="11" t="s">
        <v>141</v>
      </c>
      <c r="AP846" s="11" t="s">
        <v>558</v>
      </c>
      <c r="AQ846" s="11" t="s">
        <v>559</v>
      </c>
    </row>
    <row r="847" customFormat="false" ht="13.8" hidden="false" customHeight="false" outlineLevel="0" collapsed="false">
      <c r="A847" s="11" t="s">
        <v>556</v>
      </c>
      <c r="B847" s="1" t="n">
        <v>56</v>
      </c>
      <c r="C847" s="11" t="s">
        <v>557</v>
      </c>
      <c r="D847" s="11" t="n">
        <v>2010</v>
      </c>
      <c r="E847" s="11" t="s">
        <v>435</v>
      </c>
      <c r="F847" s="11" t="s">
        <v>136</v>
      </c>
      <c r="G847" s="1" t="n">
        <v>14.35</v>
      </c>
      <c r="H847" s="1" t="n">
        <v>1322</v>
      </c>
      <c r="I847" s="11" t="n">
        <f aca="false">(G847+10) / (H847/1000)</f>
        <v>18.4190620272315</v>
      </c>
      <c r="J847" s="11" t="n">
        <v>5.8</v>
      </c>
      <c r="K847" s="11" t="s">
        <v>102</v>
      </c>
      <c r="L847" s="11" t="s">
        <v>89</v>
      </c>
      <c r="M847" s="11" t="s">
        <v>562</v>
      </c>
      <c r="N847" s="11" t="s">
        <v>77</v>
      </c>
      <c r="O847" s="11" t="s">
        <v>50</v>
      </c>
      <c r="P847" s="11" t="s">
        <v>483</v>
      </c>
      <c r="Q847" s="11" t="s">
        <v>244</v>
      </c>
      <c r="R847" s="11" t="n">
        <v>3</v>
      </c>
      <c r="S847" s="11" t="str">
        <f aca="false">IF(R847&gt;=2,"&gt; 2","&lt; 2")</f>
        <v>&gt; 2</v>
      </c>
      <c r="T847" s="12" t="n">
        <v>39356</v>
      </c>
      <c r="U847" s="29" t="n">
        <v>5</v>
      </c>
      <c r="V847" s="11" t="s">
        <v>54</v>
      </c>
      <c r="W847" s="11" t="n">
        <f aca="false">R847 *U847</f>
        <v>15</v>
      </c>
      <c r="X847" s="13" t="n">
        <v>0.18</v>
      </c>
      <c r="Y847" s="13" t="n">
        <v>0.16</v>
      </c>
      <c r="Z847" s="13" t="n">
        <f aca="false">Y847*SQRT(AA847)</f>
        <v>0.27712812921102</v>
      </c>
      <c r="AA847" s="11" t="n">
        <v>3</v>
      </c>
      <c r="AB847" s="13" t="n">
        <v>1</v>
      </c>
      <c r="AC847" s="13" t="n">
        <v>1.12</v>
      </c>
      <c r="AD847" s="13" t="n">
        <f aca="false">AC847*SQRT(AE847)</f>
        <v>1.93989690447714</v>
      </c>
      <c r="AE847" s="11" t="n">
        <v>3</v>
      </c>
      <c r="AF847" s="11" t="n">
        <f aca="false">LN(AB847/X847)</f>
        <v>1.71479842809193</v>
      </c>
      <c r="AG847" s="11" t="n">
        <f aca="false">((AD847)^2/((AB847)^2 * AE847)) + ((Z847)^2/((X847)^2 * AA847))</f>
        <v>2.04452345679012</v>
      </c>
      <c r="AH847" s="11" t="n">
        <f aca="false">1/AG847</f>
        <v>0.489111531921473</v>
      </c>
      <c r="AI847" s="11" t="n">
        <f aca="false">AH847/10</f>
        <v>0.0489111531921473</v>
      </c>
      <c r="AJ847" s="11" t="n">
        <f aca="false">AI847*AF847</f>
        <v>0.0838727686100578</v>
      </c>
      <c r="AK847" s="11" t="s">
        <v>543</v>
      </c>
      <c r="AL847" s="11" t="s">
        <v>564</v>
      </c>
      <c r="AM847" s="11" t="s">
        <v>476</v>
      </c>
      <c r="AN847" s="11" t="s">
        <v>58</v>
      </c>
      <c r="AO847" s="11" t="s">
        <v>141</v>
      </c>
      <c r="AP847" s="11" t="s">
        <v>558</v>
      </c>
      <c r="AQ847" s="11" t="s">
        <v>559</v>
      </c>
    </row>
    <row r="848" customFormat="false" ht="13.8" hidden="false" customHeight="false" outlineLevel="0" collapsed="false">
      <c r="A848" s="11" t="s">
        <v>556</v>
      </c>
      <c r="B848" s="1" t="n">
        <v>56</v>
      </c>
      <c r="C848" s="11" t="s">
        <v>557</v>
      </c>
      <c r="D848" s="11" t="n">
        <v>2010</v>
      </c>
      <c r="E848" s="11" t="s">
        <v>435</v>
      </c>
      <c r="F848" s="11" t="s">
        <v>560</v>
      </c>
      <c r="G848" s="1" t="n">
        <v>14.35</v>
      </c>
      <c r="H848" s="1" t="n">
        <v>1322</v>
      </c>
      <c r="I848" s="11" t="n">
        <f aca="false">(G848+10) / (H848/1000)</f>
        <v>18.4190620272315</v>
      </c>
      <c r="J848" s="11" t="n">
        <v>5.8</v>
      </c>
      <c r="K848" s="11" t="s">
        <v>102</v>
      </c>
      <c r="L848" s="11" t="s">
        <v>89</v>
      </c>
      <c r="M848" s="11" t="s">
        <v>562</v>
      </c>
      <c r="N848" s="11" t="s">
        <v>77</v>
      </c>
      <c r="O848" s="11" t="s">
        <v>50</v>
      </c>
      <c r="P848" s="11" t="s">
        <v>483</v>
      </c>
      <c r="Q848" s="11" t="s">
        <v>244</v>
      </c>
      <c r="R848" s="11" t="n">
        <v>3</v>
      </c>
      <c r="S848" s="11" t="str">
        <f aca="false">IF(R848&gt;=2,"&gt; 2","&lt; 2")</f>
        <v>&gt; 2</v>
      </c>
      <c r="T848" s="12" t="n">
        <v>39356</v>
      </c>
      <c r="U848" s="29" t="n">
        <v>5</v>
      </c>
      <c r="V848" s="11" t="s">
        <v>54</v>
      </c>
      <c r="W848" s="11" t="n">
        <f aca="false">R848 *U848</f>
        <v>15</v>
      </c>
      <c r="X848" s="13" t="n">
        <v>1.86</v>
      </c>
      <c r="Y848" s="13" t="n">
        <v>1.49</v>
      </c>
      <c r="Z848" s="13" t="n">
        <f aca="false">Y848*SQRT(AA848)</f>
        <v>2.58075570327763</v>
      </c>
      <c r="AA848" s="11" t="n">
        <v>3</v>
      </c>
      <c r="AB848" s="13" t="n">
        <v>1.1</v>
      </c>
      <c r="AC848" s="13" t="n">
        <v>0.97</v>
      </c>
      <c r="AD848" s="13" t="n">
        <f aca="false">AC848*SQRT(AE848)</f>
        <v>1.68008928334181</v>
      </c>
      <c r="AE848" s="11" t="n">
        <v>3</v>
      </c>
      <c r="AF848" s="11" t="n">
        <f aca="false">LN(AB848/X848)</f>
        <v>-0.525266307920785</v>
      </c>
      <c r="AG848" s="11" t="n">
        <f aca="false">((AD848)^2/((AB848)^2 * AE848)) + ((Z848)^2/((X848)^2 * AA848))</f>
        <v>1.41932489209568</v>
      </c>
      <c r="AH848" s="11" t="n">
        <f aca="false">1/AG848</f>
        <v>0.704560319888047</v>
      </c>
      <c r="AI848" s="11" t="n">
        <f aca="false">AH848/10</f>
        <v>0.0704560319888047</v>
      </c>
      <c r="AJ848" s="11" t="n">
        <f aca="false">AI848*AF848</f>
        <v>-0.0370081797935082</v>
      </c>
      <c r="AK848" s="11" t="s">
        <v>543</v>
      </c>
      <c r="AL848" s="11" t="s">
        <v>564</v>
      </c>
      <c r="AM848" s="11" t="s">
        <v>476</v>
      </c>
      <c r="AN848" s="11" t="s">
        <v>58</v>
      </c>
      <c r="AO848" s="11" t="s">
        <v>141</v>
      </c>
      <c r="AP848" s="11" t="s">
        <v>558</v>
      </c>
      <c r="AQ848" s="11" t="s">
        <v>559</v>
      </c>
    </row>
    <row r="849" customFormat="false" ht="13.8" hidden="false" customHeight="false" outlineLevel="0" collapsed="false">
      <c r="A849" s="11" t="s">
        <v>556</v>
      </c>
      <c r="B849" s="1" t="n">
        <v>56</v>
      </c>
      <c r="C849" s="11" t="s">
        <v>557</v>
      </c>
      <c r="D849" s="11" t="n">
        <v>2010</v>
      </c>
      <c r="E849" s="11" t="s">
        <v>435</v>
      </c>
      <c r="F849" s="11" t="s">
        <v>546</v>
      </c>
      <c r="G849" s="1" t="n">
        <v>14.35</v>
      </c>
      <c r="H849" s="1" t="n">
        <v>1322</v>
      </c>
      <c r="I849" s="11" t="n">
        <f aca="false">(G849+10) / (H849/1000)</f>
        <v>18.4190620272315</v>
      </c>
      <c r="J849" s="11" t="n">
        <v>5.8</v>
      </c>
      <c r="K849" s="11" t="s">
        <v>102</v>
      </c>
      <c r="L849" s="11" t="s">
        <v>89</v>
      </c>
      <c r="M849" s="11" t="s">
        <v>562</v>
      </c>
      <c r="N849" s="11" t="s">
        <v>77</v>
      </c>
      <c r="O849" s="11" t="s">
        <v>77</v>
      </c>
      <c r="P849" s="11" t="s">
        <v>483</v>
      </c>
      <c r="Q849" s="11" t="s">
        <v>244</v>
      </c>
      <c r="R849" s="11" t="n">
        <v>3</v>
      </c>
      <c r="S849" s="11" t="str">
        <f aca="false">IF(R849&gt;=2,"&gt; 2","&lt; 2")</f>
        <v>&gt; 2</v>
      </c>
      <c r="T849" s="12" t="n">
        <v>39356</v>
      </c>
      <c r="U849" s="29" t="n">
        <v>5</v>
      </c>
      <c r="V849" s="11" t="s">
        <v>54</v>
      </c>
      <c r="W849" s="11" t="n">
        <f aca="false">R849 *U849</f>
        <v>15</v>
      </c>
      <c r="X849" s="13" t="n">
        <v>0.43</v>
      </c>
      <c r="Y849" s="13" t="n">
        <v>0.35</v>
      </c>
      <c r="Z849" s="13" t="n">
        <f aca="false">Y849*SQRT(AA849)</f>
        <v>0.606217782649107</v>
      </c>
      <c r="AA849" s="11" t="n">
        <v>3</v>
      </c>
      <c r="AB849" s="13" t="n">
        <v>0.18</v>
      </c>
      <c r="AC849" s="13" t="n">
        <v>0.31</v>
      </c>
      <c r="AD849" s="13" t="n">
        <f aca="false">AC849*SQRT(AE849)</f>
        <v>0.536935750346352</v>
      </c>
      <c r="AE849" s="11" t="n">
        <v>3</v>
      </c>
      <c r="AF849" s="11" t="n">
        <f aca="false">LN(AB849/X849)</f>
        <v>-0.870828357797398</v>
      </c>
      <c r="AG849" s="11" t="n">
        <f aca="false">((AD849)^2/((AB849)^2 * AE849)) + ((Z849)^2/((X849)^2 * AA849))</f>
        <v>3.62856966394915</v>
      </c>
      <c r="AH849" s="11" t="n">
        <f aca="false">1/AG849</f>
        <v>0.275590685204498</v>
      </c>
      <c r="AI849" s="11" t="n">
        <f aca="false">AH849/10</f>
        <v>0.0275590685204498</v>
      </c>
      <c r="AJ849" s="11" t="n">
        <f aca="false">AI849*AF849</f>
        <v>-0.0239992183820893</v>
      </c>
      <c r="AK849" s="11" t="s">
        <v>543</v>
      </c>
      <c r="AL849" s="11" t="s">
        <v>564</v>
      </c>
      <c r="AM849" s="11" t="s">
        <v>476</v>
      </c>
      <c r="AN849" s="11" t="s">
        <v>58</v>
      </c>
      <c r="AO849" s="11" t="s">
        <v>141</v>
      </c>
      <c r="AP849" s="11" t="s">
        <v>558</v>
      </c>
      <c r="AQ849" s="11" t="s">
        <v>559</v>
      </c>
    </row>
    <row r="850" customFormat="false" ht="13.8" hidden="false" customHeight="false" outlineLevel="0" collapsed="false">
      <c r="A850" s="11" t="s">
        <v>556</v>
      </c>
      <c r="B850" s="1" t="n">
        <v>56</v>
      </c>
      <c r="C850" s="11" t="s">
        <v>557</v>
      </c>
      <c r="D850" s="11" t="n">
        <v>2010</v>
      </c>
      <c r="E850" s="11" t="s">
        <v>435</v>
      </c>
      <c r="F850" s="11" t="s">
        <v>561</v>
      </c>
      <c r="G850" s="1" t="n">
        <v>14.35</v>
      </c>
      <c r="H850" s="1" t="n">
        <v>1322</v>
      </c>
      <c r="I850" s="11" t="n">
        <f aca="false">(G850+10) / (H850/1000)</f>
        <v>18.4190620272315</v>
      </c>
      <c r="J850" s="11" t="n">
        <v>5.8</v>
      </c>
      <c r="K850" s="11" t="s">
        <v>102</v>
      </c>
      <c r="L850" s="11" t="s">
        <v>89</v>
      </c>
      <c r="M850" s="11" t="s">
        <v>562</v>
      </c>
      <c r="N850" s="11" t="s">
        <v>77</v>
      </c>
      <c r="O850" s="11" t="s">
        <v>77</v>
      </c>
      <c r="P850" s="11" t="s">
        <v>483</v>
      </c>
      <c r="Q850" s="11" t="s">
        <v>244</v>
      </c>
      <c r="R850" s="11" t="n">
        <v>3</v>
      </c>
      <c r="S850" s="11" t="str">
        <f aca="false">IF(R850&gt;=2,"&gt; 2","&lt; 2")</f>
        <v>&gt; 2</v>
      </c>
      <c r="T850" s="12" t="n">
        <v>39356</v>
      </c>
      <c r="U850" s="29" t="n">
        <v>5</v>
      </c>
      <c r="V850" s="11" t="s">
        <v>54</v>
      </c>
      <c r="W850" s="11" t="n">
        <f aca="false">R850 *U850</f>
        <v>15</v>
      </c>
      <c r="X850" s="13" t="n">
        <v>0.26</v>
      </c>
      <c r="Y850" s="13" t="n">
        <v>0.08</v>
      </c>
      <c r="Z850" s="13" t="n">
        <f aca="false">Y850*SQRT(AA850)</f>
        <v>0.13856406460551</v>
      </c>
      <c r="AA850" s="11" t="n">
        <v>3</v>
      </c>
      <c r="AB850" s="13" t="n">
        <v>0.49</v>
      </c>
      <c r="AC850" s="13" t="n">
        <v>0.44</v>
      </c>
      <c r="AD850" s="13" t="n">
        <f aca="false">AC850*SQRT(AE850)</f>
        <v>0.762102355330306</v>
      </c>
      <c r="AE850" s="11" t="n">
        <v>3</v>
      </c>
      <c r="AF850" s="11" t="n">
        <f aca="false">LN(AB850/X850)</f>
        <v>0.633723760089145</v>
      </c>
      <c r="AG850" s="11" t="n">
        <f aca="false">((AD850)^2/((AB850)^2 * AE850)) + ((Z850)^2/((X850)^2 * AA850))</f>
        <v>0.901005251756541</v>
      </c>
      <c r="AH850" s="11" t="n">
        <f aca="false">1/AG850</f>
        <v>1.10987144420131</v>
      </c>
      <c r="AI850" s="11" t="n">
        <f aca="false">AH850/10</f>
        <v>0.110987144420131</v>
      </c>
      <c r="AJ850" s="11" t="n">
        <f aca="false">AI850*AF850</f>
        <v>0.0703351904834824</v>
      </c>
      <c r="AK850" s="11" t="s">
        <v>543</v>
      </c>
      <c r="AL850" s="11" t="s">
        <v>564</v>
      </c>
      <c r="AM850" s="11" t="s">
        <v>476</v>
      </c>
      <c r="AN850" s="11" t="s">
        <v>58</v>
      </c>
      <c r="AO850" s="11" t="s">
        <v>141</v>
      </c>
      <c r="AP850" s="11" t="s">
        <v>558</v>
      </c>
      <c r="AQ850" s="11" t="s">
        <v>559</v>
      </c>
    </row>
    <row r="851" customFormat="false" ht="13.8" hidden="false" customHeight="false" outlineLevel="0" collapsed="false">
      <c r="A851" s="11" t="s">
        <v>556</v>
      </c>
      <c r="B851" s="1" t="n">
        <v>56</v>
      </c>
      <c r="C851" s="11" t="s">
        <v>557</v>
      </c>
      <c r="D851" s="11" t="n">
        <v>2010</v>
      </c>
      <c r="E851" s="11" t="s">
        <v>435</v>
      </c>
      <c r="F851" s="11" t="s">
        <v>136</v>
      </c>
      <c r="G851" s="1" t="n">
        <v>14.35</v>
      </c>
      <c r="H851" s="1" t="n">
        <v>1322</v>
      </c>
      <c r="I851" s="11" t="n">
        <f aca="false">(G851+10) / (H851/1000)</f>
        <v>18.4190620272315</v>
      </c>
      <c r="J851" s="11" t="n">
        <v>5.8</v>
      </c>
      <c r="K851" s="11" t="s">
        <v>102</v>
      </c>
      <c r="L851" s="11" t="s">
        <v>89</v>
      </c>
      <c r="M851" s="11" t="s">
        <v>563</v>
      </c>
      <c r="N851" s="11" t="s">
        <v>77</v>
      </c>
      <c r="O851" s="11" t="s">
        <v>50</v>
      </c>
      <c r="P851" s="11" t="s">
        <v>483</v>
      </c>
      <c r="Q851" s="11" t="s">
        <v>244</v>
      </c>
      <c r="R851" s="11" t="n">
        <v>3</v>
      </c>
      <c r="S851" s="11" t="str">
        <f aca="false">IF(R851&gt;=2,"&gt; 2","&lt; 2")</f>
        <v>&gt; 2</v>
      </c>
      <c r="T851" s="12" t="n">
        <v>39356</v>
      </c>
      <c r="U851" s="29" t="n">
        <v>5</v>
      </c>
      <c r="V851" s="11" t="s">
        <v>54</v>
      </c>
      <c r="W851" s="11" t="n">
        <f aca="false">R851 *U851</f>
        <v>15</v>
      </c>
      <c r="X851" s="13" t="n">
        <v>0.32</v>
      </c>
      <c r="Y851" s="13" t="n">
        <v>0.44</v>
      </c>
      <c r="Z851" s="13" t="n">
        <f aca="false">Y851*SQRT(AA851)</f>
        <v>0.762102355330306</v>
      </c>
      <c r="AA851" s="11" t="n">
        <v>3</v>
      </c>
      <c r="AB851" s="13" t="n">
        <v>2.1</v>
      </c>
      <c r="AC851" s="13" t="n">
        <v>1.57</v>
      </c>
      <c r="AD851" s="13" t="n">
        <f aca="false">AC851*SQRT(AE851)</f>
        <v>2.71931976788314</v>
      </c>
      <c r="AE851" s="11" t="n">
        <v>3</v>
      </c>
      <c r="AF851" s="11" t="n">
        <f aca="false">LN(AB851/X851)</f>
        <v>1.88137162791774</v>
      </c>
      <c r="AG851" s="11" t="n">
        <f aca="false">((AD851)^2/((AB851)^2 * AE851)) + ((Z851)^2/((X851)^2 * AA851))</f>
        <v>2.44955924036281</v>
      </c>
      <c r="AH851" s="11" t="n">
        <f aca="false">1/AG851</f>
        <v>0.408236707862549</v>
      </c>
      <c r="AI851" s="11" t="n">
        <f aca="false">AH851/10</f>
        <v>0.0408236707862549</v>
      </c>
      <c r="AJ851" s="11" t="n">
        <f aca="false">AI851*AF851</f>
        <v>0.0768044959647143</v>
      </c>
      <c r="AK851" s="11" t="s">
        <v>543</v>
      </c>
      <c r="AL851" s="11" t="s">
        <v>564</v>
      </c>
      <c r="AM851" s="11" t="s">
        <v>476</v>
      </c>
      <c r="AN851" s="11" t="s">
        <v>58</v>
      </c>
      <c r="AO851" s="11" t="s">
        <v>141</v>
      </c>
      <c r="AP851" s="11" t="s">
        <v>558</v>
      </c>
      <c r="AQ851" s="11" t="s">
        <v>559</v>
      </c>
    </row>
    <row r="852" customFormat="false" ht="13.8" hidden="false" customHeight="false" outlineLevel="0" collapsed="false">
      <c r="A852" s="11" t="s">
        <v>556</v>
      </c>
      <c r="B852" s="1" t="n">
        <v>56</v>
      </c>
      <c r="C852" s="11" t="s">
        <v>557</v>
      </c>
      <c r="D852" s="11" t="n">
        <v>2010</v>
      </c>
      <c r="E852" s="11" t="s">
        <v>435</v>
      </c>
      <c r="F852" s="11" t="s">
        <v>560</v>
      </c>
      <c r="G852" s="1" t="n">
        <v>14.35</v>
      </c>
      <c r="H852" s="1" t="n">
        <v>1322</v>
      </c>
      <c r="I852" s="11" t="n">
        <f aca="false">(G852+10) / (H852/1000)</f>
        <v>18.4190620272315</v>
      </c>
      <c r="J852" s="11" t="n">
        <v>5.8</v>
      </c>
      <c r="K852" s="11" t="s">
        <v>102</v>
      </c>
      <c r="L852" s="11" t="s">
        <v>89</v>
      </c>
      <c r="M852" s="11" t="s">
        <v>563</v>
      </c>
      <c r="N852" s="11" t="s">
        <v>77</v>
      </c>
      <c r="O852" s="11" t="s">
        <v>50</v>
      </c>
      <c r="P852" s="11" t="s">
        <v>483</v>
      </c>
      <c r="Q852" s="11" t="s">
        <v>244</v>
      </c>
      <c r="R852" s="11" t="n">
        <v>3</v>
      </c>
      <c r="S852" s="11" t="str">
        <f aca="false">IF(R852&gt;=2,"&gt; 2","&lt; 2")</f>
        <v>&gt; 2</v>
      </c>
      <c r="T852" s="12" t="n">
        <v>39356</v>
      </c>
      <c r="U852" s="29" t="n">
        <v>5</v>
      </c>
      <c r="V852" s="11" t="s">
        <v>54</v>
      </c>
      <c r="W852" s="11" t="n">
        <f aca="false">R852 *U852</f>
        <v>15</v>
      </c>
      <c r="X852" s="13" t="n">
        <v>0.96</v>
      </c>
      <c r="Y852" s="13" t="n">
        <v>1.06</v>
      </c>
      <c r="Z852" s="13" t="n">
        <f aca="false">Y852*SQRT(AA852)</f>
        <v>1.83597385602301</v>
      </c>
      <c r="AA852" s="11" t="n">
        <v>3</v>
      </c>
      <c r="AB852" s="13" t="n">
        <v>1.14</v>
      </c>
      <c r="AC852" s="13" t="n">
        <v>1.16</v>
      </c>
      <c r="AD852" s="13" t="n">
        <f aca="false">AC852*SQRT(AE852)</f>
        <v>2.0091789367799</v>
      </c>
      <c r="AE852" s="11" t="n">
        <v>3</v>
      </c>
      <c r="AF852" s="11" t="n">
        <f aca="false">LN(AB852/X852)</f>
        <v>0.171850256926659</v>
      </c>
      <c r="AG852" s="11" t="n">
        <f aca="false">((AD852)^2/((AB852)^2 * AE852)) + ((Z852)^2/((X852)^2 * AA852))</f>
        <v>2.25457953408741</v>
      </c>
      <c r="AH852" s="11" t="n">
        <f aca="false">1/AG852</f>
        <v>0.443541682553582</v>
      </c>
      <c r="AI852" s="11" t="n">
        <f aca="false">AH852/10</f>
        <v>0.0443541682553582</v>
      </c>
      <c r="AJ852" s="11" t="n">
        <f aca="false">AI852*AF852</f>
        <v>0.00762227521045157</v>
      </c>
      <c r="AK852" s="11" t="s">
        <v>543</v>
      </c>
      <c r="AL852" s="11" t="s">
        <v>564</v>
      </c>
      <c r="AM852" s="11" t="s">
        <v>476</v>
      </c>
      <c r="AN852" s="11" t="s">
        <v>58</v>
      </c>
      <c r="AO852" s="11" t="s">
        <v>141</v>
      </c>
      <c r="AP852" s="11" t="s">
        <v>558</v>
      </c>
      <c r="AQ852" s="11" t="s">
        <v>559</v>
      </c>
    </row>
    <row r="853" customFormat="false" ht="13.8" hidden="false" customHeight="false" outlineLevel="0" collapsed="false">
      <c r="A853" s="11" t="s">
        <v>556</v>
      </c>
      <c r="B853" s="1" t="n">
        <v>56</v>
      </c>
      <c r="C853" s="11" t="s">
        <v>557</v>
      </c>
      <c r="D853" s="11" t="n">
        <v>2010</v>
      </c>
      <c r="E853" s="11" t="s">
        <v>435</v>
      </c>
      <c r="F853" s="11" t="s">
        <v>546</v>
      </c>
      <c r="G853" s="1" t="n">
        <v>14.35</v>
      </c>
      <c r="H853" s="1" t="n">
        <v>1322</v>
      </c>
      <c r="I853" s="11" t="n">
        <f aca="false">(G853+10) / (H853/1000)</f>
        <v>18.4190620272315</v>
      </c>
      <c r="J853" s="11" t="n">
        <v>5.8</v>
      </c>
      <c r="K853" s="11" t="s">
        <v>102</v>
      </c>
      <c r="L853" s="11" t="s">
        <v>89</v>
      </c>
      <c r="M853" s="11" t="s">
        <v>563</v>
      </c>
      <c r="N853" s="11" t="s">
        <v>77</v>
      </c>
      <c r="O853" s="11" t="s">
        <v>77</v>
      </c>
      <c r="P853" s="11" t="s">
        <v>483</v>
      </c>
      <c r="Q853" s="11" t="s">
        <v>244</v>
      </c>
      <c r="R853" s="11" t="n">
        <v>3</v>
      </c>
      <c r="S853" s="11" t="str">
        <f aca="false">IF(R853&gt;=2,"&gt; 2","&lt; 2")</f>
        <v>&gt; 2</v>
      </c>
      <c r="T853" s="12" t="n">
        <v>39356</v>
      </c>
      <c r="U853" s="29" t="n">
        <v>5</v>
      </c>
      <c r="V853" s="11" t="s">
        <v>54</v>
      </c>
      <c r="W853" s="11" t="n">
        <f aca="false">R853 *U853</f>
        <v>15</v>
      </c>
      <c r="X853" s="13" t="n">
        <v>0.27</v>
      </c>
      <c r="Y853" s="13" t="n">
        <v>0.04</v>
      </c>
      <c r="Z853" s="13" t="n">
        <f aca="false">Y853*SQRT(AA853)</f>
        <v>0.0692820323027551</v>
      </c>
      <c r="AA853" s="11" t="n">
        <v>3</v>
      </c>
      <c r="AB853" s="13" t="n">
        <v>0.31</v>
      </c>
      <c r="AC853" s="13" t="n">
        <v>0.46</v>
      </c>
      <c r="AD853" s="13" t="n">
        <f aca="false">AC853*SQRT(AE853)</f>
        <v>0.796743371481684</v>
      </c>
      <c r="AE853" s="11" t="n">
        <v>3</v>
      </c>
      <c r="AF853" s="11" t="n">
        <f aca="false">LN(AB853/X853)</f>
        <v>0.138150338480817</v>
      </c>
      <c r="AG853" s="11" t="n">
        <f aca="false">((AD853)^2/((AB853)^2 * AE853)) + ((Z853)^2/((X853)^2 * AA853))</f>
        <v>2.22382092270711</v>
      </c>
      <c r="AH853" s="11" t="n">
        <f aca="false">1/AG853</f>
        <v>0.449676495885593</v>
      </c>
      <c r="AI853" s="11" t="n">
        <f aca="false">AH853/10</f>
        <v>0.0449676495885593</v>
      </c>
      <c r="AJ853" s="11" t="n">
        <f aca="false">AI853*AF853</f>
        <v>0.00621229601134624</v>
      </c>
      <c r="AK853" s="11" t="s">
        <v>543</v>
      </c>
      <c r="AL853" s="11" t="s">
        <v>564</v>
      </c>
      <c r="AM853" s="11" t="s">
        <v>476</v>
      </c>
      <c r="AN853" s="11" t="s">
        <v>58</v>
      </c>
      <c r="AO853" s="11" t="s">
        <v>141</v>
      </c>
      <c r="AP853" s="11" t="s">
        <v>558</v>
      </c>
      <c r="AQ853" s="11" t="s">
        <v>559</v>
      </c>
    </row>
    <row r="854" customFormat="false" ht="13.8" hidden="false" customHeight="false" outlineLevel="0" collapsed="false">
      <c r="A854" s="11" t="s">
        <v>556</v>
      </c>
      <c r="B854" s="1" t="n">
        <v>56</v>
      </c>
      <c r="C854" s="11" t="s">
        <v>557</v>
      </c>
      <c r="D854" s="11" t="n">
        <v>2010</v>
      </c>
      <c r="E854" s="11" t="s">
        <v>435</v>
      </c>
      <c r="F854" s="11" t="s">
        <v>561</v>
      </c>
      <c r="G854" s="1" t="n">
        <v>14.35</v>
      </c>
      <c r="H854" s="1" t="n">
        <v>1322</v>
      </c>
      <c r="I854" s="11" t="n">
        <f aca="false">(G854+10) / (H854/1000)</f>
        <v>18.4190620272315</v>
      </c>
      <c r="J854" s="11" t="n">
        <v>5.8</v>
      </c>
      <c r="K854" s="11" t="s">
        <v>102</v>
      </c>
      <c r="L854" s="11" t="s">
        <v>89</v>
      </c>
      <c r="M854" s="11" t="s">
        <v>563</v>
      </c>
      <c r="N854" s="11" t="s">
        <v>77</v>
      </c>
      <c r="O854" s="11" t="s">
        <v>77</v>
      </c>
      <c r="P854" s="11" t="s">
        <v>483</v>
      </c>
      <c r="Q854" s="11" t="s">
        <v>244</v>
      </c>
      <c r="R854" s="11" t="n">
        <v>3</v>
      </c>
      <c r="S854" s="11" t="str">
        <f aca="false">IF(R854&gt;=2,"&gt; 2","&lt; 2")</f>
        <v>&gt; 2</v>
      </c>
      <c r="T854" s="12" t="n">
        <v>39356</v>
      </c>
      <c r="U854" s="29" t="n">
        <v>5</v>
      </c>
      <c r="V854" s="11" t="s">
        <v>54</v>
      </c>
      <c r="W854" s="11" t="n">
        <f aca="false">R854 *U854</f>
        <v>15</v>
      </c>
      <c r="X854" s="13" t="n">
        <v>0.94</v>
      </c>
      <c r="Y854" s="13" t="n">
        <v>0.72</v>
      </c>
      <c r="Z854" s="13" t="n">
        <f aca="false">Y854*SQRT(AA854)</f>
        <v>1.24707658144959</v>
      </c>
      <c r="AA854" s="11" t="n">
        <v>3</v>
      </c>
      <c r="AB854" s="13" t="n">
        <v>0.47</v>
      </c>
      <c r="AC854" s="13" t="n">
        <v>0.28</v>
      </c>
      <c r="AD854" s="13" t="n">
        <f aca="false">AC854*SQRT(AE854)</f>
        <v>0.484974226119286</v>
      </c>
      <c r="AE854" s="11" t="n">
        <v>3</v>
      </c>
      <c r="AF854" s="11" t="n">
        <f aca="false">LN(AB854/X854)</f>
        <v>-0.693147180559945</v>
      </c>
      <c r="AG854" s="11" t="n">
        <f aca="false">((AD854)^2/((AB854)^2 * AE854)) + ((Z854)^2/((X854)^2 * AA854))</f>
        <v>0.941602535083748</v>
      </c>
      <c r="AH854" s="11" t="n">
        <f aca="false">1/AG854</f>
        <v>1.06201923076923</v>
      </c>
      <c r="AI854" s="11" t="n">
        <f aca="false">AH854/10</f>
        <v>0.106201923076923</v>
      </c>
      <c r="AJ854" s="11" t="n">
        <f aca="false">AI854*AF854</f>
        <v>-0.0736135635508133</v>
      </c>
      <c r="AK854" s="11" t="s">
        <v>543</v>
      </c>
      <c r="AL854" s="11" t="s">
        <v>564</v>
      </c>
      <c r="AM854" s="11" t="s">
        <v>476</v>
      </c>
      <c r="AN854" s="11" t="s">
        <v>58</v>
      </c>
      <c r="AO854" s="11" t="s">
        <v>141</v>
      </c>
      <c r="AP854" s="11" t="s">
        <v>558</v>
      </c>
      <c r="AQ854" s="11" t="s">
        <v>559</v>
      </c>
    </row>
    <row r="855" customFormat="false" ht="13.8" hidden="false" customHeight="false" outlineLevel="0" collapsed="false">
      <c r="A855" s="11" t="s">
        <v>556</v>
      </c>
      <c r="B855" s="1" t="n">
        <v>56</v>
      </c>
      <c r="C855" s="11" t="s">
        <v>557</v>
      </c>
      <c r="D855" s="11" t="n">
        <v>2010</v>
      </c>
      <c r="E855" s="11" t="s">
        <v>435</v>
      </c>
      <c r="F855" s="11" t="s">
        <v>136</v>
      </c>
      <c r="G855" s="1" t="n">
        <v>14.35</v>
      </c>
      <c r="H855" s="1" t="n">
        <v>1322</v>
      </c>
      <c r="I855" s="11" t="n">
        <f aca="false">(G855+10) / (H855/1000)</f>
        <v>18.4190620272315</v>
      </c>
      <c r="J855" s="11" t="n">
        <v>5.8</v>
      </c>
      <c r="K855" s="11" t="s">
        <v>102</v>
      </c>
      <c r="L855" s="11" t="s">
        <v>89</v>
      </c>
      <c r="M855" s="11" t="s">
        <v>482</v>
      </c>
      <c r="N855" s="11" t="s">
        <v>77</v>
      </c>
      <c r="O855" s="11" t="s">
        <v>50</v>
      </c>
      <c r="P855" s="11" t="s">
        <v>483</v>
      </c>
      <c r="Q855" s="11" t="s">
        <v>244</v>
      </c>
      <c r="R855" s="11" t="n">
        <v>3</v>
      </c>
      <c r="S855" s="11" t="str">
        <f aca="false">IF(R855&gt;=2,"&gt; 2","&lt; 2")</f>
        <v>&gt; 2</v>
      </c>
      <c r="T855" s="12" t="n">
        <v>39356</v>
      </c>
      <c r="U855" s="29" t="n">
        <v>5</v>
      </c>
      <c r="V855" s="11" t="s">
        <v>54</v>
      </c>
      <c r="W855" s="11" t="n">
        <f aca="false">R855 *U855</f>
        <v>15</v>
      </c>
      <c r="X855" s="13" t="n">
        <v>0.54</v>
      </c>
      <c r="Y855" s="13" t="n">
        <v>0.28</v>
      </c>
      <c r="Z855" s="13" t="n">
        <f aca="false">Y855*SQRT(AA855)</f>
        <v>0.484974226119286</v>
      </c>
      <c r="AA855" s="11" t="n">
        <v>3</v>
      </c>
      <c r="AB855" s="13" t="n">
        <v>0.53</v>
      </c>
      <c r="AC855" s="13" t="n">
        <v>0.47</v>
      </c>
      <c r="AD855" s="13" t="n">
        <f aca="false">AC855*SQRT(AE855)</f>
        <v>0.814063879557372</v>
      </c>
      <c r="AE855" s="11" t="n">
        <v>3</v>
      </c>
      <c r="AF855" s="11" t="n">
        <f aca="false">LN(AB855/X855)</f>
        <v>-0.0186921330121525</v>
      </c>
      <c r="AG855" s="11" t="n">
        <f aca="false">((AD855)^2/((AB855)^2 * AE855)) + ((Z855)^2/((X855)^2 * AA855))</f>
        <v>1.05526230844322</v>
      </c>
      <c r="AH855" s="11" t="n">
        <f aca="false">1/AG855</f>
        <v>0.947631685505051</v>
      </c>
      <c r="AI855" s="11" t="n">
        <f aca="false">AH855/12</f>
        <v>0.078969307125421</v>
      </c>
      <c r="AJ855" s="11" t="n">
        <f aca="false">AI855*AF855</f>
        <v>-0.00147610479266589</v>
      </c>
      <c r="AK855" s="11" t="s">
        <v>543</v>
      </c>
      <c r="AL855" s="11" t="s">
        <v>564</v>
      </c>
      <c r="AM855" s="11" t="s">
        <v>551</v>
      </c>
      <c r="AN855" s="11" t="s">
        <v>58</v>
      </c>
      <c r="AO855" s="11" t="s">
        <v>141</v>
      </c>
      <c r="AP855" s="11" t="s">
        <v>558</v>
      </c>
      <c r="AQ855" s="11" t="s">
        <v>559</v>
      </c>
    </row>
    <row r="856" customFormat="false" ht="13.8" hidden="false" customHeight="false" outlineLevel="0" collapsed="false">
      <c r="A856" s="11" t="s">
        <v>556</v>
      </c>
      <c r="B856" s="1" t="n">
        <v>56</v>
      </c>
      <c r="C856" s="11" t="s">
        <v>557</v>
      </c>
      <c r="D856" s="11" t="n">
        <v>2010</v>
      </c>
      <c r="E856" s="11" t="s">
        <v>435</v>
      </c>
      <c r="F856" s="11" t="s">
        <v>560</v>
      </c>
      <c r="G856" s="1" t="n">
        <v>14.35</v>
      </c>
      <c r="H856" s="1" t="n">
        <v>1322</v>
      </c>
      <c r="I856" s="11" t="n">
        <f aca="false">(G856+10) / (H856/1000)</f>
        <v>18.4190620272315</v>
      </c>
      <c r="J856" s="11" t="n">
        <v>5.8</v>
      </c>
      <c r="K856" s="11" t="s">
        <v>102</v>
      </c>
      <c r="L856" s="11" t="s">
        <v>89</v>
      </c>
      <c r="M856" s="11" t="s">
        <v>482</v>
      </c>
      <c r="N856" s="11" t="s">
        <v>77</v>
      </c>
      <c r="O856" s="11" t="s">
        <v>50</v>
      </c>
      <c r="P856" s="11" t="s">
        <v>483</v>
      </c>
      <c r="Q856" s="11" t="s">
        <v>244</v>
      </c>
      <c r="R856" s="11" t="n">
        <v>3</v>
      </c>
      <c r="S856" s="11" t="str">
        <f aca="false">IF(R856&gt;=2,"&gt; 2","&lt; 2")</f>
        <v>&gt; 2</v>
      </c>
      <c r="T856" s="12" t="n">
        <v>39356</v>
      </c>
      <c r="U856" s="29" t="n">
        <v>5</v>
      </c>
      <c r="V856" s="11" t="s">
        <v>54</v>
      </c>
      <c r="W856" s="11" t="n">
        <f aca="false">R856 *U856</f>
        <v>15</v>
      </c>
      <c r="X856" s="13" t="n">
        <v>0.43</v>
      </c>
      <c r="Y856" s="13" t="n">
        <v>0.22</v>
      </c>
      <c r="Z856" s="13" t="n">
        <f aca="false">Y856*SQRT(AA856)</f>
        <v>0.381051177665153</v>
      </c>
      <c r="AA856" s="11" t="n">
        <v>3</v>
      </c>
      <c r="AB856" s="13" t="n">
        <v>0.95</v>
      </c>
      <c r="AC856" s="13" t="n">
        <v>0.39</v>
      </c>
      <c r="AD856" s="13" t="n">
        <f aca="false">AC856*SQRT(AE856)</f>
        <v>0.675499814951862</v>
      </c>
      <c r="AE856" s="11" t="n">
        <v>3</v>
      </c>
      <c r="AF856" s="11" t="n">
        <f aca="false">LN(AB856/X856)</f>
        <v>0.792676775906978</v>
      </c>
      <c r="AG856" s="11" t="n">
        <f aca="false">((AD856)^2/((AB856)^2 * AE856)) + ((Z856)^2/((X856)^2 * AA856))</f>
        <v>0.430294971153083</v>
      </c>
      <c r="AH856" s="11" t="n">
        <f aca="false">1/AG856</f>
        <v>2.32398718795214</v>
      </c>
      <c r="AI856" s="11" t="n">
        <f aca="false">AH856/12</f>
        <v>0.193665598996012</v>
      </c>
      <c r="AJ856" s="11" t="n">
        <f aca="false">AI856*AF856</f>
        <v>0.153514222616252</v>
      </c>
      <c r="AK856" s="11" t="s">
        <v>543</v>
      </c>
      <c r="AL856" s="11" t="s">
        <v>564</v>
      </c>
      <c r="AM856" s="11" t="s">
        <v>551</v>
      </c>
      <c r="AN856" s="11" t="s">
        <v>58</v>
      </c>
      <c r="AO856" s="11" t="s">
        <v>141</v>
      </c>
      <c r="AP856" s="11" t="s">
        <v>558</v>
      </c>
      <c r="AQ856" s="11" t="s">
        <v>559</v>
      </c>
    </row>
    <row r="857" customFormat="false" ht="13.8" hidden="false" customHeight="false" outlineLevel="0" collapsed="false">
      <c r="A857" s="11" t="s">
        <v>556</v>
      </c>
      <c r="B857" s="1" t="n">
        <v>56</v>
      </c>
      <c r="C857" s="11" t="s">
        <v>557</v>
      </c>
      <c r="D857" s="11" t="n">
        <v>2010</v>
      </c>
      <c r="E857" s="11" t="s">
        <v>435</v>
      </c>
      <c r="F857" s="11" t="s">
        <v>546</v>
      </c>
      <c r="G857" s="1" t="n">
        <v>14.35</v>
      </c>
      <c r="H857" s="1" t="n">
        <v>1322</v>
      </c>
      <c r="I857" s="11" t="n">
        <f aca="false">(G857+10) / (H857/1000)</f>
        <v>18.4190620272315</v>
      </c>
      <c r="J857" s="11" t="n">
        <v>5.8</v>
      </c>
      <c r="K857" s="11" t="s">
        <v>102</v>
      </c>
      <c r="L857" s="11" t="s">
        <v>89</v>
      </c>
      <c r="M857" s="11" t="s">
        <v>482</v>
      </c>
      <c r="N857" s="11" t="s">
        <v>77</v>
      </c>
      <c r="O857" s="11" t="s">
        <v>77</v>
      </c>
      <c r="P857" s="11" t="s">
        <v>483</v>
      </c>
      <c r="Q857" s="11" t="s">
        <v>244</v>
      </c>
      <c r="R857" s="11" t="n">
        <v>3</v>
      </c>
      <c r="S857" s="11" t="str">
        <f aca="false">IF(R857&gt;=2,"&gt; 2","&lt; 2")</f>
        <v>&gt; 2</v>
      </c>
      <c r="T857" s="12" t="n">
        <v>39356</v>
      </c>
      <c r="U857" s="29" t="n">
        <v>5</v>
      </c>
      <c r="V857" s="11" t="s">
        <v>54</v>
      </c>
      <c r="W857" s="11" t="n">
        <f aca="false">R857 *U857</f>
        <v>15</v>
      </c>
      <c r="X857" s="13" t="n">
        <v>0.58</v>
      </c>
      <c r="Y857" s="13" t="n">
        <v>0.38</v>
      </c>
      <c r="Z857" s="13" t="n">
        <f aca="false">Y857*SQRT(AA857)</f>
        <v>0.658179306876173</v>
      </c>
      <c r="AA857" s="11" t="n">
        <v>3</v>
      </c>
      <c r="AB857" s="13" t="n">
        <v>0.22</v>
      </c>
      <c r="AC857" s="13" t="n">
        <v>0.15</v>
      </c>
      <c r="AD857" s="13" t="n">
        <f aca="false">AC857*SQRT(AE857)</f>
        <v>0.259807621135332</v>
      </c>
      <c r="AE857" s="11" t="n">
        <v>3</v>
      </c>
      <c r="AF857" s="11" t="n">
        <f aca="false">LN(AB857/X857)</f>
        <v>-0.969400557188103</v>
      </c>
      <c r="AG857" s="11" t="n">
        <f aca="false">((AD857)^2/((AB857)^2 * AE857)) + ((Z857)^2/((X857)^2 * AA857))</f>
        <v>0.894126924853333</v>
      </c>
      <c r="AH857" s="11" t="n">
        <f aca="false">1/AG857</f>
        <v>1.11840944747753</v>
      </c>
      <c r="AI857" s="11" t="n">
        <f aca="false">AH857/12</f>
        <v>0.0932007872897943</v>
      </c>
      <c r="AJ857" s="11" t="n">
        <f aca="false">AI857*AF857</f>
        <v>-0.0903488951290965</v>
      </c>
      <c r="AK857" s="11" t="s">
        <v>543</v>
      </c>
      <c r="AL857" s="11" t="s">
        <v>564</v>
      </c>
      <c r="AM857" s="11" t="s">
        <v>551</v>
      </c>
      <c r="AN857" s="11" t="s">
        <v>58</v>
      </c>
      <c r="AO857" s="11" t="s">
        <v>141</v>
      </c>
      <c r="AP857" s="11" t="s">
        <v>558</v>
      </c>
      <c r="AQ857" s="11" t="s">
        <v>559</v>
      </c>
    </row>
    <row r="858" customFormat="false" ht="13.8" hidden="false" customHeight="false" outlineLevel="0" collapsed="false">
      <c r="A858" s="11" t="s">
        <v>556</v>
      </c>
      <c r="B858" s="1" t="n">
        <v>56</v>
      </c>
      <c r="C858" s="11" t="s">
        <v>557</v>
      </c>
      <c r="D858" s="11" t="n">
        <v>2010</v>
      </c>
      <c r="E858" s="11" t="s">
        <v>435</v>
      </c>
      <c r="F858" s="11" t="s">
        <v>561</v>
      </c>
      <c r="G858" s="1" t="n">
        <v>14.35</v>
      </c>
      <c r="H858" s="1" t="n">
        <v>1322</v>
      </c>
      <c r="I858" s="11" t="n">
        <f aca="false">(G858+10) / (H858/1000)</f>
        <v>18.4190620272315</v>
      </c>
      <c r="J858" s="11" t="n">
        <v>5.8</v>
      </c>
      <c r="K858" s="11" t="s">
        <v>102</v>
      </c>
      <c r="L858" s="11" t="s">
        <v>89</v>
      </c>
      <c r="M858" s="11" t="s">
        <v>482</v>
      </c>
      <c r="N858" s="11" t="s">
        <v>77</v>
      </c>
      <c r="O858" s="11" t="s">
        <v>77</v>
      </c>
      <c r="P858" s="11" t="s">
        <v>483</v>
      </c>
      <c r="Q858" s="11" t="s">
        <v>244</v>
      </c>
      <c r="R858" s="11" t="n">
        <v>3</v>
      </c>
      <c r="S858" s="11" t="str">
        <f aca="false">IF(R858&gt;=2,"&gt; 2","&lt; 2")</f>
        <v>&gt; 2</v>
      </c>
      <c r="T858" s="12" t="n">
        <v>39356</v>
      </c>
      <c r="U858" s="29" t="n">
        <v>5</v>
      </c>
      <c r="V858" s="11" t="s">
        <v>54</v>
      </c>
      <c r="W858" s="11" t="n">
        <f aca="false">R858 *U858</f>
        <v>15</v>
      </c>
      <c r="X858" s="13" t="n">
        <v>0.36</v>
      </c>
      <c r="Y858" s="13" t="n">
        <v>0.19</v>
      </c>
      <c r="Z858" s="13" t="n">
        <f aca="false">Y858*SQRT(AA858)</f>
        <v>0.329089653438087</v>
      </c>
      <c r="AA858" s="11" t="n">
        <v>3</v>
      </c>
      <c r="AB858" s="13" t="n">
        <v>1.19</v>
      </c>
      <c r="AC858" s="13" t="n">
        <v>0.9</v>
      </c>
      <c r="AD858" s="13" t="n">
        <f aca="false">AC858*SQRT(AE858)</f>
        <v>1.55884572681199</v>
      </c>
      <c r="AE858" s="11" t="n">
        <v>3</v>
      </c>
      <c r="AF858" s="11" t="n">
        <f aca="false">LN(AB858/X858)</f>
        <v>1.19560455465542</v>
      </c>
      <c r="AG858" s="11" t="n">
        <f aca="false">((AD858)^2/((AB858)^2 * AE858)) + ((Z858)^2/((X858)^2 * AA858))</f>
        <v>0.850542885999716</v>
      </c>
      <c r="AH858" s="11" t="n">
        <f aca="false">1/AG858</f>
        <v>1.17571966853219</v>
      </c>
      <c r="AI858" s="11" t="n">
        <f aca="false">AH858/12</f>
        <v>0.0979766390443493</v>
      </c>
      <c r="AJ858" s="11" t="n">
        <f aca="false">AI858*AF858</f>
        <v>0.117141315891254</v>
      </c>
      <c r="AK858" s="11" t="s">
        <v>543</v>
      </c>
      <c r="AL858" s="11" t="s">
        <v>564</v>
      </c>
      <c r="AM858" s="11" t="s">
        <v>551</v>
      </c>
      <c r="AN858" s="11" t="s">
        <v>58</v>
      </c>
      <c r="AO858" s="11" t="s">
        <v>141</v>
      </c>
      <c r="AP858" s="11" t="s">
        <v>558</v>
      </c>
      <c r="AQ858" s="11" t="s">
        <v>559</v>
      </c>
    </row>
    <row r="859" customFormat="false" ht="13.8" hidden="false" customHeight="false" outlineLevel="0" collapsed="false">
      <c r="A859" s="11" t="s">
        <v>556</v>
      </c>
      <c r="B859" s="1" t="n">
        <v>56</v>
      </c>
      <c r="C859" s="11" t="s">
        <v>557</v>
      </c>
      <c r="D859" s="11" t="n">
        <v>2010</v>
      </c>
      <c r="E859" s="11" t="s">
        <v>435</v>
      </c>
      <c r="F859" s="11" t="s">
        <v>136</v>
      </c>
      <c r="G859" s="1" t="n">
        <v>14.35</v>
      </c>
      <c r="H859" s="1" t="n">
        <v>1322</v>
      </c>
      <c r="I859" s="11" t="n">
        <f aca="false">(G859+10) / (H859/1000)</f>
        <v>18.4190620272315</v>
      </c>
      <c r="J859" s="11" t="n">
        <v>5.8</v>
      </c>
      <c r="K859" s="11" t="s">
        <v>102</v>
      </c>
      <c r="L859" s="11" t="s">
        <v>89</v>
      </c>
      <c r="M859" s="11" t="s">
        <v>562</v>
      </c>
      <c r="N859" s="11" t="s">
        <v>77</v>
      </c>
      <c r="O859" s="11" t="s">
        <v>50</v>
      </c>
      <c r="P859" s="11" t="s">
        <v>483</v>
      </c>
      <c r="Q859" s="11" t="s">
        <v>244</v>
      </c>
      <c r="R859" s="11" t="n">
        <v>3</v>
      </c>
      <c r="S859" s="11" t="str">
        <f aca="false">IF(R859&gt;=2,"&gt; 2","&lt; 2")</f>
        <v>&gt; 2</v>
      </c>
      <c r="T859" s="12" t="n">
        <v>39356</v>
      </c>
      <c r="U859" s="29" t="n">
        <v>5</v>
      </c>
      <c r="V859" s="11" t="s">
        <v>54</v>
      </c>
      <c r="W859" s="11" t="n">
        <f aca="false">R859 *U859</f>
        <v>15</v>
      </c>
      <c r="X859" s="13" t="n">
        <v>4.15</v>
      </c>
      <c r="Y859" s="13" t="n">
        <v>1.33</v>
      </c>
      <c r="Z859" s="13" t="n">
        <f aca="false">Y859*SQRT(AA859)</f>
        <v>2.30362757406661</v>
      </c>
      <c r="AA859" s="11" t="n">
        <v>3</v>
      </c>
      <c r="AB859" s="13" t="n">
        <v>4.4</v>
      </c>
      <c r="AC859" s="13" t="n">
        <v>2.05</v>
      </c>
      <c r="AD859" s="13" t="n">
        <f aca="false">AC859*SQRT(AE859)</f>
        <v>3.5507041555162</v>
      </c>
      <c r="AE859" s="11" t="n">
        <v>3</v>
      </c>
      <c r="AF859" s="11" t="n">
        <f aca="false">LN(AB859/X859)</f>
        <v>0.0584962066816086</v>
      </c>
      <c r="AG859" s="11" t="n">
        <f aca="false">((AD859)^2/((AB859)^2 * AE859)) + ((Z859)^2/((X859)^2 * AA859))</f>
        <v>0.319779946980994</v>
      </c>
      <c r="AH859" s="11" t="n">
        <f aca="false">1/AG859</f>
        <v>3.12715043404343</v>
      </c>
      <c r="AI859" s="11" t="n">
        <f aca="false">AH859/12</f>
        <v>0.260595869503619</v>
      </c>
      <c r="AJ859" s="11" t="n">
        <f aca="false">AI859*AF859</f>
        <v>0.0152438698428572</v>
      </c>
      <c r="AK859" s="11" t="s">
        <v>543</v>
      </c>
      <c r="AL859" s="11" t="s">
        <v>564</v>
      </c>
      <c r="AM859" s="11" t="s">
        <v>551</v>
      </c>
      <c r="AN859" s="11" t="s">
        <v>58</v>
      </c>
      <c r="AO859" s="11" t="s">
        <v>141</v>
      </c>
      <c r="AP859" s="11" t="s">
        <v>558</v>
      </c>
      <c r="AQ859" s="11" t="s">
        <v>559</v>
      </c>
    </row>
    <row r="860" customFormat="false" ht="13.8" hidden="false" customHeight="false" outlineLevel="0" collapsed="false">
      <c r="A860" s="11" t="s">
        <v>556</v>
      </c>
      <c r="B860" s="1" t="n">
        <v>56</v>
      </c>
      <c r="C860" s="11" t="s">
        <v>557</v>
      </c>
      <c r="D860" s="11" t="n">
        <v>2010</v>
      </c>
      <c r="E860" s="11" t="s">
        <v>435</v>
      </c>
      <c r="F860" s="11" t="s">
        <v>560</v>
      </c>
      <c r="G860" s="1" t="n">
        <v>14.35</v>
      </c>
      <c r="H860" s="1" t="n">
        <v>1322</v>
      </c>
      <c r="I860" s="11" t="n">
        <f aca="false">(G860+10) / (H860/1000)</f>
        <v>18.4190620272315</v>
      </c>
      <c r="J860" s="11" t="n">
        <v>5.8</v>
      </c>
      <c r="K860" s="11" t="s">
        <v>102</v>
      </c>
      <c r="L860" s="11" t="s">
        <v>89</v>
      </c>
      <c r="M860" s="11" t="s">
        <v>562</v>
      </c>
      <c r="N860" s="11" t="s">
        <v>77</v>
      </c>
      <c r="O860" s="11" t="s">
        <v>50</v>
      </c>
      <c r="P860" s="11" t="s">
        <v>483</v>
      </c>
      <c r="Q860" s="11" t="s">
        <v>244</v>
      </c>
      <c r="R860" s="11" t="n">
        <v>3</v>
      </c>
      <c r="S860" s="11" t="str">
        <f aca="false">IF(R860&gt;=2,"&gt; 2","&lt; 2")</f>
        <v>&gt; 2</v>
      </c>
      <c r="T860" s="12" t="n">
        <v>39356</v>
      </c>
      <c r="U860" s="29" t="n">
        <v>5</v>
      </c>
      <c r="V860" s="11" t="s">
        <v>54</v>
      </c>
      <c r="W860" s="11" t="n">
        <f aca="false">R860 *U860</f>
        <v>15</v>
      </c>
      <c r="X860" s="13" t="n">
        <v>4.5</v>
      </c>
      <c r="Y860" s="13" t="n">
        <v>1.39</v>
      </c>
      <c r="Z860" s="13" t="n">
        <f aca="false">Y860*SQRT(AA860)</f>
        <v>2.40755062252074</v>
      </c>
      <c r="AA860" s="11" t="n">
        <v>3</v>
      </c>
      <c r="AB860" s="13" t="n">
        <v>2.6</v>
      </c>
      <c r="AC860" s="13" t="n">
        <v>2.52</v>
      </c>
      <c r="AD860" s="13" t="n">
        <f aca="false">AC860*SQRT(AE860)</f>
        <v>4.36476803507357</v>
      </c>
      <c r="AE860" s="11" t="n">
        <v>3</v>
      </c>
      <c r="AF860" s="11" t="n">
        <f aca="false">LN(AB860/X860)</f>
        <v>-0.548565951748838</v>
      </c>
      <c r="AG860" s="11" t="n">
        <f aca="false">((AD860)^2/((AB860)^2 * AE860)) + ((Z860)^2/((X860)^2 * AA860))</f>
        <v>1.03482062970268</v>
      </c>
      <c r="AH860" s="11" t="n">
        <f aca="false">1/AG860</f>
        <v>0.96635104799497</v>
      </c>
      <c r="AI860" s="11" t="n">
        <f aca="false">AH860/12</f>
        <v>0.0805292539995809</v>
      </c>
      <c r="AJ860" s="11" t="n">
        <f aca="false">AI860*AF860</f>
        <v>-0.044175606863904</v>
      </c>
      <c r="AK860" s="11" t="s">
        <v>543</v>
      </c>
      <c r="AL860" s="11" t="s">
        <v>564</v>
      </c>
      <c r="AM860" s="11" t="s">
        <v>551</v>
      </c>
      <c r="AN860" s="11" t="s">
        <v>58</v>
      </c>
      <c r="AO860" s="11" t="s">
        <v>141</v>
      </c>
      <c r="AP860" s="11" t="s">
        <v>558</v>
      </c>
      <c r="AQ860" s="11" t="s">
        <v>559</v>
      </c>
    </row>
    <row r="861" customFormat="false" ht="13.8" hidden="false" customHeight="false" outlineLevel="0" collapsed="false">
      <c r="A861" s="11" t="s">
        <v>556</v>
      </c>
      <c r="B861" s="1" t="n">
        <v>56</v>
      </c>
      <c r="C861" s="11" t="s">
        <v>557</v>
      </c>
      <c r="D861" s="11" t="n">
        <v>2010</v>
      </c>
      <c r="E861" s="11" t="s">
        <v>435</v>
      </c>
      <c r="F861" s="11" t="s">
        <v>546</v>
      </c>
      <c r="G861" s="1" t="n">
        <v>14.35</v>
      </c>
      <c r="H861" s="1" t="n">
        <v>1322</v>
      </c>
      <c r="I861" s="11" t="n">
        <f aca="false">(G861+10) / (H861/1000)</f>
        <v>18.4190620272315</v>
      </c>
      <c r="J861" s="11" t="n">
        <v>5.8</v>
      </c>
      <c r="K861" s="11" t="s">
        <v>102</v>
      </c>
      <c r="L861" s="11" t="s">
        <v>89</v>
      </c>
      <c r="M861" s="11" t="s">
        <v>562</v>
      </c>
      <c r="N861" s="11" t="s">
        <v>77</v>
      </c>
      <c r="O861" s="11" t="s">
        <v>77</v>
      </c>
      <c r="P861" s="11" t="s">
        <v>483</v>
      </c>
      <c r="Q861" s="11" t="s">
        <v>244</v>
      </c>
      <c r="R861" s="11" t="n">
        <v>3</v>
      </c>
      <c r="S861" s="11" t="str">
        <f aca="false">IF(R861&gt;=2,"&gt; 2","&lt; 2")</f>
        <v>&gt; 2</v>
      </c>
      <c r="T861" s="12" t="n">
        <v>39356</v>
      </c>
      <c r="U861" s="29" t="n">
        <v>5</v>
      </c>
      <c r="V861" s="11" t="s">
        <v>54</v>
      </c>
      <c r="W861" s="11" t="n">
        <f aca="false">R861 *U861</f>
        <v>15</v>
      </c>
      <c r="X861" s="13" t="n">
        <v>1.35</v>
      </c>
      <c r="Y861" s="13" t="n">
        <v>0.64</v>
      </c>
      <c r="Z861" s="13" t="n">
        <f aca="false">Y861*SQRT(AA861)</f>
        <v>1.10851251684408</v>
      </c>
      <c r="AA861" s="11" t="n">
        <v>3</v>
      </c>
      <c r="AB861" s="13" t="n">
        <v>1.47</v>
      </c>
      <c r="AC861" s="13" t="n">
        <v>0.79</v>
      </c>
      <c r="AD861" s="13" t="n">
        <f aca="false">AC861*SQRT(AE861)</f>
        <v>1.36832013797941</v>
      </c>
      <c r="AE861" s="11" t="n">
        <v>3</v>
      </c>
      <c r="AF861" s="11" t="n">
        <f aca="false">LN(AB861/X861)</f>
        <v>0.0851578083403068</v>
      </c>
      <c r="AG861" s="11" t="n">
        <f aca="false">((AD861)^2/((AB861)^2 * AE861)) + ((Z861)^2/((X861)^2 * AA861))</f>
        <v>0.513561073375348</v>
      </c>
      <c r="AH861" s="11" t="n">
        <f aca="false">1/AG861</f>
        <v>1.94718807916566</v>
      </c>
      <c r="AI861" s="11" t="n">
        <f aca="false">AH861/12</f>
        <v>0.162265673263805</v>
      </c>
      <c r="AJ861" s="11" t="n">
        <f aca="false">AI861*AF861</f>
        <v>0.01381818910401</v>
      </c>
      <c r="AK861" s="11" t="s">
        <v>543</v>
      </c>
      <c r="AL861" s="11" t="s">
        <v>564</v>
      </c>
      <c r="AM861" s="11" t="s">
        <v>551</v>
      </c>
      <c r="AN861" s="11" t="s">
        <v>58</v>
      </c>
      <c r="AO861" s="11" t="s">
        <v>141</v>
      </c>
      <c r="AP861" s="11" t="s">
        <v>558</v>
      </c>
      <c r="AQ861" s="11" t="s">
        <v>559</v>
      </c>
    </row>
    <row r="862" customFormat="false" ht="13.8" hidden="false" customHeight="false" outlineLevel="0" collapsed="false">
      <c r="A862" s="11" t="s">
        <v>556</v>
      </c>
      <c r="B862" s="1" t="n">
        <v>56</v>
      </c>
      <c r="C862" s="11" t="s">
        <v>557</v>
      </c>
      <c r="D862" s="11" t="n">
        <v>2010</v>
      </c>
      <c r="E862" s="11" t="s">
        <v>435</v>
      </c>
      <c r="F862" s="11" t="s">
        <v>561</v>
      </c>
      <c r="G862" s="1" t="n">
        <v>14.35</v>
      </c>
      <c r="H862" s="1" t="n">
        <v>1322</v>
      </c>
      <c r="I862" s="11" t="n">
        <f aca="false">(G862+10) / (H862/1000)</f>
        <v>18.4190620272315</v>
      </c>
      <c r="J862" s="11" t="n">
        <v>5.8</v>
      </c>
      <c r="K862" s="11" t="s">
        <v>102</v>
      </c>
      <c r="L862" s="11" t="s">
        <v>89</v>
      </c>
      <c r="M862" s="11" t="s">
        <v>562</v>
      </c>
      <c r="N862" s="11" t="s">
        <v>77</v>
      </c>
      <c r="O862" s="11" t="s">
        <v>77</v>
      </c>
      <c r="P862" s="11" t="s">
        <v>483</v>
      </c>
      <c r="Q862" s="11" t="s">
        <v>244</v>
      </c>
      <c r="R862" s="11" t="n">
        <v>3</v>
      </c>
      <c r="S862" s="11" t="str">
        <f aca="false">IF(R862&gt;=2,"&gt; 2","&lt; 2")</f>
        <v>&gt; 2</v>
      </c>
      <c r="T862" s="12" t="n">
        <v>39356</v>
      </c>
      <c r="U862" s="29" t="n">
        <v>5</v>
      </c>
      <c r="V862" s="11" t="s">
        <v>54</v>
      </c>
      <c r="W862" s="11" t="n">
        <f aca="false">R862 *U862</f>
        <v>15</v>
      </c>
      <c r="X862" s="13" t="n">
        <v>2.75</v>
      </c>
      <c r="Y862" s="13" t="n">
        <v>1.7</v>
      </c>
      <c r="Z862" s="13" t="n">
        <f aca="false">Y862*SQRT(AA862)</f>
        <v>2.94448637286709</v>
      </c>
      <c r="AA862" s="11" t="n">
        <v>3</v>
      </c>
      <c r="AB862" s="13" t="n">
        <v>1.58</v>
      </c>
      <c r="AC862" s="13" t="n">
        <v>0.77</v>
      </c>
      <c r="AD862" s="13" t="n">
        <f aca="false">AC862*SQRT(AE862)</f>
        <v>1.33367912182804</v>
      </c>
      <c r="AE862" s="11" t="n">
        <v>3</v>
      </c>
      <c r="AF862" s="11" t="n">
        <f aca="false">LN(AB862/X862)</f>
        <v>-0.554176064639604</v>
      </c>
      <c r="AG862" s="11" t="n">
        <f aca="false">((AD862)^2/((AB862)^2 * AE862)) + ((Z862)^2/((X862)^2 * AA862))</f>
        <v>0.619650763214732</v>
      </c>
      <c r="AH862" s="11" t="n">
        <f aca="false">1/AG862</f>
        <v>1.61381226226855</v>
      </c>
      <c r="AI862" s="11" t="n">
        <f aca="false">AH862/12</f>
        <v>0.134484355189046</v>
      </c>
      <c r="AJ862" s="11" t="n">
        <f aca="false">AI862*AF862</f>
        <v>-0.0745280107142602</v>
      </c>
      <c r="AK862" s="11" t="s">
        <v>543</v>
      </c>
      <c r="AL862" s="11" t="s">
        <v>564</v>
      </c>
      <c r="AM862" s="11" t="s">
        <v>551</v>
      </c>
      <c r="AN862" s="11" t="s">
        <v>58</v>
      </c>
      <c r="AO862" s="11" t="s">
        <v>141</v>
      </c>
      <c r="AP862" s="11" t="s">
        <v>558</v>
      </c>
      <c r="AQ862" s="11" t="s">
        <v>559</v>
      </c>
    </row>
    <row r="863" customFormat="false" ht="13.8" hidden="false" customHeight="false" outlineLevel="0" collapsed="false">
      <c r="A863" s="11" t="s">
        <v>556</v>
      </c>
      <c r="B863" s="1" t="n">
        <v>56</v>
      </c>
      <c r="C863" s="11" t="s">
        <v>557</v>
      </c>
      <c r="D863" s="11" t="n">
        <v>2010</v>
      </c>
      <c r="E863" s="11" t="s">
        <v>435</v>
      </c>
      <c r="F863" s="11" t="s">
        <v>136</v>
      </c>
      <c r="G863" s="1" t="n">
        <v>14.35</v>
      </c>
      <c r="H863" s="1" t="n">
        <v>1322</v>
      </c>
      <c r="I863" s="11" t="n">
        <f aca="false">(G863+10) / (H863/1000)</f>
        <v>18.4190620272315</v>
      </c>
      <c r="J863" s="11" t="n">
        <v>5.8</v>
      </c>
      <c r="K863" s="11" t="s">
        <v>102</v>
      </c>
      <c r="L863" s="11" t="s">
        <v>89</v>
      </c>
      <c r="M863" s="11" t="s">
        <v>563</v>
      </c>
      <c r="N863" s="11" t="s">
        <v>77</v>
      </c>
      <c r="O863" s="11" t="s">
        <v>50</v>
      </c>
      <c r="P863" s="11" t="s">
        <v>483</v>
      </c>
      <c r="Q863" s="11" t="s">
        <v>244</v>
      </c>
      <c r="R863" s="11" t="n">
        <v>3</v>
      </c>
      <c r="S863" s="11" t="str">
        <f aca="false">IF(R863&gt;=2,"&gt; 2","&lt; 2")</f>
        <v>&gt; 2</v>
      </c>
      <c r="T863" s="12" t="n">
        <v>39356</v>
      </c>
      <c r="U863" s="29" t="n">
        <v>5</v>
      </c>
      <c r="V863" s="11" t="s">
        <v>54</v>
      </c>
      <c r="W863" s="11" t="n">
        <f aca="false">R863 *U863</f>
        <v>15</v>
      </c>
      <c r="X863" s="13" t="n">
        <v>4.86</v>
      </c>
      <c r="Y863" s="13" t="n">
        <v>0.4</v>
      </c>
      <c r="Z863" s="13" t="n">
        <f aca="false">Y863*SQRT(AA863)</f>
        <v>0.692820323027551</v>
      </c>
      <c r="AA863" s="11" t="n">
        <v>3</v>
      </c>
      <c r="AB863" s="13" t="n">
        <v>3.09</v>
      </c>
      <c r="AC863" s="13" t="n">
        <v>1.67</v>
      </c>
      <c r="AD863" s="13" t="n">
        <f aca="false">AC863*SQRT(AE863)</f>
        <v>2.89252484864002</v>
      </c>
      <c r="AE863" s="11" t="n">
        <v>3</v>
      </c>
      <c r="AF863" s="11" t="n">
        <f aca="false">LN(AB863/X863)</f>
        <v>-0.452867347002748</v>
      </c>
      <c r="AG863" s="11" t="n">
        <f aca="false">((AD863)^2/((AB863)^2 * AE863)) + ((Z863)^2/((X863)^2 * AA863))</f>
        <v>0.298863560788164</v>
      </c>
      <c r="AH863" s="11" t="n">
        <f aca="false">1/AG863</f>
        <v>3.34600845068832</v>
      </c>
      <c r="AI863" s="11" t="n">
        <f aca="false">AH863/12</f>
        <v>0.27883403755736</v>
      </c>
      <c r="AJ863" s="11" t="n">
        <f aca="false">AI863*AF863</f>
        <v>-0.126274830842666</v>
      </c>
      <c r="AK863" s="11" t="s">
        <v>543</v>
      </c>
      <c r="AL863" s="11" t="s">
        <v>564</v>
      </c>
      <c r="AM863" s="11" t="s">
        <v>551</v>
      </c>
      <c r="AN863" s="11" t="s">
        <v>58</v>
      </c>
      <c r="AO863" s="11" t="s">
        <v>141</v>
      </c>
      <c r="AP863" s="11" t="s">
        <v>558</v>
      </c>
      <c r="AQ863" s="11" t="s">
        <v>559</v>
      </c>
    </row>
    <row r="864" customFormat="false" ht="13.8" hidden="false" customHeight="false" outlineLevel="0" collapsed="false">
      <c r="A864" s="11" t="s">
        <v>556</v>
      </c>
      <c r="B864" s="1" t="n">
        <v>56</v>
      </c>
      <c r="C864" s="11" t="s">
        <v>557</v>
      </c>
      <c r="D864" s="11" t="n">
        <v>2010</v>
      </c>
      <c r="E864" s="11" t="s">
        <v>435</v>
      </c>
      <c r="F864" s="11" t="s">
        <v>560</v>
      </c>
      <c r="G864" s="1" t="n">
        <v>14.35</v>
      </c>
      <c r="H864" s="1" t="n">
        <v>1322</v>
      </c>
      <c r="I864" s="11" t="n">
        <f aca="false">(G864+10) / (H864/1000)</f>
        <v>18.4190620272315</v>
      </c>
      <c r="J864" s="11" t="n">
        <v>5.8</v>
      </c>
      <c r="K864" s="11" t="s">
        <v>102</v>
      </c>
      <c r="L864" s="11" t="s">
        <v>89</v>
      </c>
      <c r="M864" s="11" t="s">
        <v>563</v>
      </c>
      <c r="N864" s="11" t="s">
        <v>77</v>
      </c>
      <c r="O864" s="11" t="s">
        <v>50</v>
      </c>
      <c r="P864" s="11" t="s">
        <v>483</v>
      </c>
      <c r="Q864" s="11" t="s">
        <v>244</v>
      </c>
      <c r="R864" s="11" t="n">
        <v>3</v>
      </c>
      <c r="S864" s="11" t="str">
        <f aca="false">IF(R864&gt;=2,"&gt; 2","&lt; 2")</f>
        <v>&gt; 2</v>
      </c>
      <c r="T864" s="12" t="n">
        <v>39356</v>
      </c>
      <c r="U864" s="29" t="n">
        <v>5</v>
      </c>
      <c r="V864" s="11" t="s">
        <v>54</v>
      </c>
      <c r="W864" s="11" t="n">
        <f aca="false">R864 *U864</f>
        <v>15</v>
      </c>
      <c r="X864" s="13" t="n">
        <v>5.98</v>
      </c>
      <c r="Y864" s="2" t="n">
        <v>3.2</v>
      </c>
      <c r="Z864" s="13" t="n">
        <f aca="false">Y864*SQRT(AA864)</f>
        <v>5.54256258422041</v>
      </c>
      <c r="AA864" s="11" t="n">
        <v>3</v>
      </c>
      <c r="AB864" s="13" t="n">
        <v>3.74</v>
      </c>
      <c r="AC864" s="13" t="n">
        <v>2.45</v>
      </c>
      <c r="AD864" s="13" t="n">
        <f aca="false">AC864*SQRT(AE864)</f>
        <v>4.24352447854375</v>
      </c>
      <c r="AE864" s="11" t="n">
        <v>3</v>
      </c>
      <c r="AF864" s="11" t="n">
        <f aca="false">LN(AB864/X864)</f>
        <v>-0.4693349565361</v>
      </c>
      <c r="AG864" s="11" t="n">
        <f aca="false">((AD864)^2/((AB864)^2 * AE864)) + ((Z864)^2/((X864)^2 * AA864))</f>
        <v>0.715480351186602</v>
      </c>
      <c r="AH864" s="11" t="n">
        <f aca="false">1/AG864</f>
        <v>1.39766242125522</v>
      </c>
      <c r="AI864" s="11" t="n">
        <f aca="false">AH864/12</f>
        <v>0.116471868437935</v>
      </c>
      <c r="AJ864" s="11" t="n">
        <f aca="false">AI864*AF864</f>
        <v>-0.0546643193109966</v>
      </c>
      <c r="AK864" s="11" t="s">
        <v>543</v>
      </c>
      <c r="AL864" s="11" t="s">
        <v>564</v>
      </c>
      <c r="AM864" s="11" t="s">
        <v>551</v>
      </c>
      <c r="AN864" s="11" t="s">
        <v>58</v>
      </c>
      <c r="AO864" s="11" t="s">
        <v>141</v>
      </c>
      <c r="AP864" s="11" t="s">
        <v>558</v>
      </c>
      <c r="AQ864" s="11" t="s">
        <v>559</v>
      </c>
    </row>
    <row r="865" customFormat="false" ht="13.8" hidden="false" customHeight="false" outlineLevel="0" collapsed="false">
      <c r="A865" s="11" t="s">
        <v>556</v>
      </c>
      <c r="B865" s="1" t="n">
        <v>56</v>
      </c>
      <c r="C865" s="11" t="s">
        <v>557</v>
      </c>
      <c r="D865" s="11" t="n">
        <v>2010</v>
      </c>
      <c r="E865" s="11" t="s">
        <v>435</v>
      </c>
      <c r="F865" s="11" t="s">
        <v>546</v>
      </c>
      <c r="G865" s="1" t="n">
        <v>14.35</v>
      </c>
      <c r="H865" s="1" t="n">
        <v>1322</v>
      </c>
      <c r="I865" s="11" t="n">
        <f aca="false">(G865+10) / (H865/1000)</f>
        <v>18.4190620272315</v>
      </c>
      <c r="J865" s="11" t="n">
        <v>5.8</v>
      </c>
      <c r="K865" s="11" t="s">
        <v>102</v>
      </c>
      <c r="L865" s="11" t="s">
        <v>89</v>
      </c>
      <c r="M865" s="11" t="s">
        <v>563</v>
      </c>
      <c r="N865" s="11" t="s">
        <v>77</v>
      </c>
      <c r="O865" s="11" t="s">
        <v>77</v>
      </c>
      <c r="P865" s="11" t="s">
        <v>483</v>
      </c>
      <c r="Q865" s="11" t="s">
        <v>244</v>
      </c>
      <c r="R865" s="11" t="n">
        <v>3</v>
      </c>
      <c r="S865" s="11" t="str">
        <f aca="false">IF(R865&gt;=2,"&gt; 2","&lt; 2")</f>
        <v>&gt; 2</v>
      </c>
      <c r="T865" s="12" t="n">
        <v>39356</v>
      </c>
      <c r="U865" s="29" t="n">
        <v>5</v>
      </c>
      <c r="V865" s="11" t="s">
        <v>54</v>
      </c>
      <c r="W865" s="11" t="n">
        <f aca="false">R865 *U865</f>
        <v>15</v>
      </c>
      <c r="X865" s="13" t="n">
        <v>1.76</v>
      </c>
      <c r="Y865" s="13" t="n">
        <v>0.18</v>
      </c>
      <c r="Z865" s="13" t="n">
        <f aca="false">Y865*SQRT(AA865)</f>
        <v>0.311769145362398</v>
      </c>
      <c r="AA865" s="11" t="n">
        <v>3</v>
      </c>
      <c r="AB865" s="13" t="n">
        <v>2.11</v>
      </c>
      <c r="AC865" s="13" t="n">
        <v>1.31</v>
      </c>
      <c r="AD865" s="13" t="n">
        <f aca="false">AC865*SQRT(AE865)</f>
        <v>2.26898655791523</v>
      </c>
      <c r="AE865" s="11" t="n">
        <v>3</v>
      </c>
      <c r="AF865" s="11" t="n">
        <f aca="false">LN(AB865/X865)</f>
        <v>0.181374138437915</v>
      </c>
      <c r="AG865" s="11" t="n">
        <f aca="false">((AD865)^2/((AB865)^2 * AE865)) + ((Z865)^2/((X865)^2 * AA865))</f>
        <v>0.395918258395472</v>
      </c>
      <c r="AH865" s="11" t="n">
        <f aca="false">1/AG865</f>
        <v>2.52577389093566</v>
      </c>
      <c r="AI865" s="11" t="n">
        <f aca="false">AH865/12</f>
        <v>0.210481157577971</v>
      </c>
      <c r="AJ865" s="11" t="n">
        <f aca="false">AI865*AF865</f>
        <v>0.0381758386131195</v>
      </c>
      <c r="AK865" s="11" t="s">
        <v>543</v>
      </c>
      <c r="AL865" s="11" t="s">
        <v>564</v>
      </c>
      <c r="AM865" s="11" t="s">
        <v>551</v>
      </c>
      <c r="AN865" s="11" t="s">
        <v>58</v>
      </c>
      <c r="AO865" s="11" t="s">
        <v>141</v>
      </c>
      <c r="AP865" s="11" t="s">
        <v>558</v>
      </c>
      <c r="AQ865" s="11" t="s">
        <v>559</v>
      </c>
    </row>
    <row r="866" customFormat="false" ht="13.8" hidden="false" customHeight="false" outlineLevel="0" collapsed="false">
      <c r="A866" s="11" t="s">
        <v>556</v>
      </c>
      <c r="B866" s="1" t="n">
        <v>56</v>
      </c>
      <c r="C866" s="11" t="s">
        <v>557</v>
      </c>
      <c r="D866" s="11" t="n">
        <v>2010</v>
      </c>
      <c r="E866" s="11" t="s">
        <v>435</v>
      </c>
      <c r="F866" s="11" t="s">
        <v>561</v>
      </c>
      <c r="G866" s="1" t="n">
        <v>14.35</v>
      </c>
      <c r="H866" s="1" t="n">
        <v>1322</v>
      </c>
      <c r="I866" s="11" t="n">
        <f aca="false">(G866+10) / (H866/1000)</f>
        <v>18.4190620272315</v>
      </c>
      <c r="J866" s="11" t="n">
        <v>5.8</v>
      </c>
      <c r="K866" s="11" t="s">
        <v>102</v>
      </c>
      <c r="L866" s="11" t="s">
        <v>89</v>
      </c>
      <c r="M866" s="11" t="s">
        <v>563</v>
      </c>
      <c r="N866" s="11" t="s">
        <v>77</v>
      </c>
      <c r="O866" s="11" t="s">
        <v>77</v>
      </c>
      <c r="P866" s="11" t="s">
        <v>483</v>
      </c>
      <c r="Q866" s="11" t="s">
        <v>244</v>
      </c>
      <c r="R866" s="11" t="n">
        <v>3</v>
      </c>
      <c r="S866" s="11" t="str">
        <f aca="false">IF(R866&gt;=2,"&gt; 2","&lt; 2")</f>
        <v>&gt; 2</v>
      </c>
      <c r="T866" s="12" t="n">
        <v>39356</v>
      </c>
      <c r="U866" s="29" t="n">
        <v>5</v>
      </c>
      <c r="V866" s="11" t="s">
        <v>54</v>
      </c>
      <c r="W866" s="11" t="n">
        <f aca="false">R866 *U866</f>
        <v>15</v>
      </c>
      <c r="X866" s="13" t="n">
        <v>2.52</v>
      </c>
      <c r="Y866" s="13" t="n">
        <v>2.84</v>
      </c>
      <c r="Z866" s="13" t="n">
        <f aca="false">Y866*SQRT(AA866)</f>
        <v>4.91902429349561</v>
      </c>
      <c r="AA866" s="11" t="n">
        <v>3</v>
      </c>
      <c r="AB866" s="13" t="n">
        <v>2.65</v>
      </c>
      <c r="AC866" s="13" t="n">
        <v>1.26</v>
      </c>
      <c r="AD866" s="13" t="n">
        <f aca="false">AC866*SQRT(AE866)</f>
        <v>2.18238401753679</v>
      </c>
      <c r="AE866" s="11" t="n">
        <v>3</v>
      </c>
      <c r="AF866" s="11" t="n">
        <f aca="false">LN(AB866/X866)</f>
        <v>0.0503007384747989</v>
      </c>
      <c r="AG866" s="11" t="n">
        <f aca="false">((AD866)^2/((AB866)^2 * AE866)) + ((Z866)^2/((X866)^2 * AA866))</f>
        <v>1.49616655818083</v>
      </c>
      <c r="AH866" s="11" t="n">
        <f aca="false">1/AG866</f>
        <v>0.668374783898316</v>
      </c>
      <c r="AI866" s="11" t="n">
        <f aca="false">AH866/12</f>
        <v>0.055697898658193</v>
      </c>
      <c r="AJ866" s="11" t="n">
        <f aca="false">AI866*AF866</f>
        <v>0.00280164543400162</v>
      </c>
      <c r="AK866" s="11" t="s">
        <v>543</v>
      </c>
      <c r="AL866" s="11" t="s">
        <v>564</v>
      </c>
      <c r="AM866" s="11" t="s">
        <v>551</v>
      </c>
      <c r="AN866" s="11" t="s">
        <v>58</v>
      </c>
      <c r="AO866" s="11" t="s">
        <v>141</v>
      </c>
      <c r="AP866" s="11" t="s">
        <v>558</v>
      </c>
      <c r="AQ866" s="11" t="s">
        <v>559</v>
      </c>
    </row>
    <row r="867" customFormat="false" ht="13.8" hidden="false" customHeight="false" outlineLevel="0" collapsed="false">
      <c r="A867" s="11" t="s">
        <v>565</v>
      </c>
      <c r="B867" s="11" t="n">
        <v>58</v>
      </c>
      <c r="C867" s="11" t="s">
        <v>277</v>
      </c>
      <c r="D867" s="11" t="n">
        <v>2007</v>
      </c>
      <c r="E867" s="11" t="s">
        <v>88</v>
      </c>
      <c r="F867" s="11" t="s">
        <v>46</v>
      </c>
      <c r="G867" s="1" t="n">
        <v>16.3</v>
      </c>
      <c r="H867" s="1" t="n">
        <v>915</v>
      </c>
      <c r="I867" s="11" t="n">
        <f aca="false">(G867+10) / (H867/1000)</f>
        <v>28.7431693989071</v>
      </c>
      <c r="J867" s="11" t="n">
        <v>6.8</v>
      </c>
      <c r="K867" s="11" t="s">
        <v>47</v>
      </c>
      <c r="L867" s="11" t="s">
        <v>89</v>
      </c>
      <c r="M867" s="11" t="s">
        <v>566</v>
      </c>
      <c r="N867" s="11" t="s">
        <v>77</v>
      </c>
      <c r="O867" s="11" t="s">
        <v>50</v>
      </c>
      <c r="P867" s="11" t="s">
        <v>91</v>
      </c>
      <c r="Q867" s="11" t="s">
        <v>78</v>
      </c>
      <c r="R867" s="11" t="n">
        <v>1.4</v>
      </c>
      <c r="S867" s="11" t="str">
        <f aca="false">IF(R867&gt;=2,"&gt; 2","&lt; 2")</f>
        <v>&lt; 2</v>
      </c>
      <c r="T867" s="1" t="n">
        <v>2000</v>
      </c>
      <c r="U867" s="29" t="n">
        <v>6</v>
      </c>
      <c r="V867" s="11" t="s">
        <v>54</v>
      </c>
      <c r="W867" s="11" t="n">
        <f aca="false">R867 *U867</f>
        <v>8.4</v>
      </c>
      <c r="X867" s="13" t="n">
        <v>711.96</v>
      </c>
      <c r="Y867" s="13" t="n">
        <v>89</v>
      </c>
      <c r="Z867" s="13" t="n">
        <f aca="false">Y867*SQRT(AA867)</f>
        <v>218.004587107703</v>
      </c>
      <c r="AA867" s="11" t="n">
        <v>6</v>
      </c>
      <c r="AB867" s="2" t="n">
        <v>737.8</v>
      </c>
      <c r="AC867" s="2" t="n">
        <v>68.9000000000001</v>
      </c>
      <c r="AD867" s="13" t="n">
        <f aca="false">AC867*SQRT(AE867)</f>
        <v>168.769843277761</v>
      </c>
      <c r="AE867" s="11" t="n">
        <v>6</v>
      </c>
      <c r="AF867" s="11" t="n">
        <f aca="false">LN(AB867/X867)</f>
        <v>0.0356510551040229</v>
      </c>
      <c r="AG867" s="11" t="n">
        <f aca="false">((AD867)^2/((AB867)^2 * AE867)) + ((Z867)^2/((X867)^2 * AA867))</f>
        <v>0.0243476524615162</v>
      </c>
      <c r="AH867" s="11" t="n">
        <f aca="false">1/AG867</f>
        <v>41.0717214557172</v>
      </c>
      <c r="AI867" s="11" t="n">
        <f aca="false">AH867/12</f>
        <v>3.4226434546431</v>
      </c>
      <c r="AJ867" s="11" t="n">
        <f aca="false">AI867*AF867</f>
        <v>0.122020850402904</v>
      </c>
      <c r="AK867" s="11" t="s">
        <v>567</v>
      </c>
      <c r="AL867" s="11" t="s">
        <v>568</v>
      </c>
      <c r="AM867" s="11" t="s">
        <v>376</v>
      </c>
      <c r="AN867" s="11" t="s">
        <v>58</v>
      </c>
      <c r="AO867" s="11" t="s">
        <v>93</v>
      </c>
      <c r="AP867" s="11" t="s">
        <v>191</v>
      </c>
      <c r="AQ867" s="11" t="s">
        <v>95</v>
      </c>
    </row>
    <row r="868" customFormat="false" ht="13.8" hidden="false" customHeight="false" outlineLevel="0" collapsed="false">
      <c r="A868" s="11" t="s">
        <v>565</v>
      </c>
      <c r="B868" s="11" t="n">
        <v>58</v>
      </c>
      <c r="C868" s="11" t="s">
        <v>277</v>
      </c>
      <c r="D868" s="11" t="n">
        <v>2007</v>
      </c>
      <c r="E868" s="11" t="s">
        <v>88</v>
      </c>
      <c r="F868" s="11" t="s">
        <v>96</v>
      </c>
      <c r="G868" s="1" t="n">
        <v>16.3</v>
      </c>
      <c r="H868" s="1" t="n">
        <v>915</v>
      </c>
      <c r="I868" s="11" t="n">
        <f aca="false">(G868+10) / (H868/1000)</f>
        <v>28.7431693989071</v>
      </c>
      <c r="J868" s="11" t="n">
        <v>6.8</v>
      </c>
      <c r="K868" s="11" t="s">
        <v>47</v>
      </c>
      <c r="L868" s="11" t="s">
        <v>89</v>
      </c>
      <c r="M868" s="11" t="s">
        <v>566</v>
      </c>
      <c r="N868" s="11" t="s">
        <v>77</v>
      </c>
      <c r="O868" s="11" t="s">
        <v>50</v>
      </c>
      <c r="P868" s="11" t="s">
        <v>91</v>
      </c>
      <c r="Q868" s="11" t="s">
        <v>78</v>
      </c>
      <c r="R868" s="11" t="n">
        <v>2</v>
      </c>
      <c r="S868" s="11" t="str">
        <f aca="false">IF(R868&gt;=2,"&gt; 2","&lt; 2")</f>
        <v>&gt; 2</v>
      </c>
      <c r="T868" s="1" t="n">
        <v>2000</v>
      </c>
      <c r="U868" s="29" t="n">
        <v>6</v>
      </c>
      <c r="V868" s="11" t="s">
        <v>54</v>
      </c>
      <c r="W868" s="11" t="n">
        <f aca="false">R868 *U868</f>
        <v>12</v>
      </c>
      <c r="X868" s="2" t="n">
        <v>683.25</v>
      </c>
      <c r="Y868" s="2" t="n">
        <v>60.29</v>
      </c>
      <c r="Z868" s="13" t="n">
        <f aca="false">Y868*SQRT(AA868)</f>
        <v>147.679736592398</v>
      </c>
      <c r="AA868" s="11" t="n">
        <v>6</v>
      </c>
      <c r="AB868" s="2" t="n">
        <v>766.51</v>
      </c>
      <c r="AC868" s="2" t="n">
        <v>83.25</v>
      </c>
      <c r="AD868" s="13" t="n">
        <f aca="false">AC868*SQRT(AE868)</f>
        <v>203.9200210867</v>
      </c>
      <c r="AE868" s="11" t="n">
        <v>6</v>
      </c>
      <c r="AF868" s="11" t="n">
        <f aca="false">LN(AB868/X868)</f>
        <v>0.114986919733005</v>
      </c>
      <c r="AG868" s="11" t="n">
        <f aca="false">((AD868)^2/((AB868)^2 * AE868)) + ((Z868)^2/((X868)^2 * AA868))</f>
        <v>0.0195822503524695</v>
      </c>
      <c r="AH868" s="11" t="n">
        <f aca="false">1/AG868</f>
        <v>51.0666538319428</v>
      </c>
      <c r="AI868" s="11" t="n">
        <f aca="false">AH868/12</f>
        <v>4.25555448599523</v>
      </c>
      <c r="AJ868" s="11" t="n">
        <f aca="false">AI868*AF868</f>
        <v>0.489333102100563</v>
      </c>
      <c r="AK868" s="11" t="s">
        <v>567</v>
      </c>
      <c r="AL868" s="11" t="s">
        <v>568</v>
      </c>
      <c r="AM868" s="11" t="s">
        <v>376</v>
      </c>
      <c r="AN868" s="11" t="s">
        <v>58</v>
      </c>
      <c r="AO868" s="11" t="s">
        <v>93</v>
      </c>
      <c r="AP868" s="11" t="s">
        <v>191</v>
      </c>
      <c r="AQ868" s="11" t="s">
        <v>95</v>
      </c>
    </row>
    <row r="869" customFormat="false" ht="13.8" hidden="false" customHeight="false" outlineLevel="0" collapsed="false">
      <c r="A869" s="11" t="s">
        <v>565</v>
      </c>
      <c r="B869" s="11" t="n">
        <v>58</v>
      </c>
      <c r="C869" s="11" t="s">
        <v>277</v>
      </c>
      <c r="D869" s="11" t="n">
        <v>2007</v>
      </c>
      <c r="E869" s="11" t="s">
        <v>88</v>
      </c>
      <c r="F869" s="11" t="s">
        <v>46</v>
      </c>
      <c r="G869" s="1" t="n">
        <v>16.3</v>
      </c>
      <c r="H869" s="1" t="n">
        <v>915</v>
      </c>
      <c r="I869" s="11" t="n">
        <f aca="false">(G869+10) / (H869/1000)</f>
        <v>28.7431693989071</v>
      </c>
      <c r="J869" s="11" t="n">
        <v>6.8</v>
      </c>
      <c r="K869" s="11" t="s">
        <v>47</v>
      </c>
      <c r="L869" s="11" t="s">
        <v>89</v>
      </c>
      <c r="M869" s="11" t="s">
        <v>566</v>
      </c>
      <c r="N869" s="11" t="s">
        <v>77</v>
      </c>
      <c r="O869" s="11" t="s">
        <v>50</v>
      </c>
      <c r="P869" s="11" t="s">
        <v>91</v>
      </c>
      <c r="Q869" s="11" t="s">
        <v>78</v>
      </c>
      <c r="R869" s="11" t="n">
        <v>1.4</v>
      </c>
      <c r="S869" s="11" t="str">
        <f aca="false">IF(R869&gt;=2,"&gt; 2","&lt; 2")</f>
        <v>&lt; 2</v>
      </c>
      <c r="T869" s="1" t="n">
        <v>2001</v>
      </c>
      <c r="U869" s="29" t="n">
        <v>6</v>
      </c>
      <c r="V869" s="11" t="s">
        <v>54</v>
      </c>
      <c r="W869" s="11" t="n">
        <f aca="false">R869 *U869</f>
        <v>8.4</v>
      </c>
      <c r="X869" s="13" t="n">
        <v>706.22</v>
      </c>
      <c r="Y869" s="13" t="n">
        <v>74.64</v>
      </c>
      <c r="Z869" s="13" t="n">
        <f aca="false">Y869*SQRT(AA869)</f>
        <v>182.829914401336</v>
      </c>
      <c r="AA869" s="11" t="n">
        <v>6</v>
      </c>
      <c r="AB869" s="2" t="n">
        <v>795.22</v>
      </c>
      <c r="AC869" s="2" t="n">
        <v>71.77</v>
      </c>
      <c r="AD869" s="13" t="n">
        <f aca="false">AC869*SQRT(AE869)</f>
        <v>175.799878839549</v>
      </c>
      <c r="AE869" s="11" t="n">
        <v>6</v>
      </c>
      <c r="AF869" s="11" t="n">
        <f aca="false">LN(AB869/X869)</f>
        <v>0.118692002249184</v>
      </c>
      <c r="AG869" s="11" t="n">
        <f aca="false">((AD869)^2/((AB869)^2 * AE869)) + ((Z869)^2/((X869)^2 * AA869))</f>
        <v>0.0193156379718022</v>
      </c>
      <c r="AH869" s="11" t="n">
        <f aca="false">1/AG869</f>
        <v>51.7715232321005</v>
      </c>
      <c r="AI869" s="11" t="n">
        <f aca="false">AH869/12</f>
        <v>4.31429360267504</v>
      </c>
      <c r="AJ869" s="11" t="n">
        <f aca="false">AI869*AF869</f>
        <v>0.512072145992346</v>
      </c>
      <c r="AK869" s="11" t="s">
        <v>567</v>
      </c>
      <c r="AL869" s="11" t="s">
        <v>568</v>
      </c>
      <c r="AM869" s="11" t="s">
        <v>376</v>
      </c>
      <c r="AN869" s="11" t="s">
        <v>58</v>
      </c>
      <c r="AO869" s="11" t="s">
        <v>93</v>
      </c>
      <c r="AP869" s="11" t="s">
        <v>191</v>
      </c>
      <c r="AQ869" s="11" t="s">
        <v>95</v>
      </c>
    </row>
    <row r="870" customFormat="false" ht="13.8" hidden="false" customHeight="false" outlineLevel="0" collapsed="false">
      <c r="A870" s="11" t="s">
        <v>565</v>
      </c>
      <c r="B870" s="11" t="n">
        <v>58</v>
      </c>
      <c r="C870" s="11" t="s">
        <v>277</v>
      </c>
      <c r="D870" s="11" t="n">
        <v>2007</v>
      </c>
      <c r="E870" s="11" t="s">
        <v>88</v>
      </c>
      <c r="F870" s="11" t="s">
        <v>96</v>
      </c>
      <c r="G870" s="1" t="n">
        <v>16.3</v>
      </c>
      <c r="H870" s="1" t="n">
        <v>915</v>
      </c>
      <c r="I870" s="11" t="n">
        <f aca="false">(G870+10) / (H870/1000)</f>
        <v>28.7431693989071</v>
      </c>
      <c r="J870" s="11" t="n">
        <v>6.8</v>
      </c>
      <c r="K870" s="11" t="s">
        <v>47</v>
      </c>
      <c r="L870" s="11" t="s">
        <v>89</v>
      </c>
      <c r="M870" s="11" t="s">
        <v>566</v>
      </c>
      <c r="N870" s="11" t="s">
        <v>77</v>
      </c>
      <c r="O870" s="11" t="s">
        <v>50</v>
      </c>
      <c r="P870" s="11" t="s">
        <v>91</v>
      </c>
      <c r="Q870" s="11" t="s">
        <v>78</v>
      </c>
      <c r="R870" s="11" t="n">
        <v>2</v>
      </c>
      <c r="S870" s="11" t="str">
        <f aca="false">IF(R870&gt;=2,"&gt; 2","&lt; 2")</f>
        <v>&gt; 2</v>
      </c>
      <c r="T870" s="1" t="n">
        <v>2001</v>
      </c>
      <c r="U870" s="29" t="n">
        <v>6</v>
      </c>
      <c r="V870" s="11" t="s">
        <v>54</v>
      </c>
      <c r="W870" s="11" t="n">
        <f aca="false">R870 *U870</f>
        <v>12</v>
      </c>
      <c r="X870" s="2" t="n">
        <v>691.87</v>
      </c>
      <c r="Y870" s="2" t="n">
        <v>74.64</v>
      </c>
      <c r="Z870" s="13" t="n">
        <f aca="false">Y870*SQRT(AA870)</f>
        <v>182.829914401336</v>
      </c>
      <c r="AA870" s="11" t="n">
        <v>6</v>
      </c>
      <c r="AB870" s="2" t="n">
        <v>789.47</v>
      </c>
      <c r="AC870" s="2" t="n">
        <v>71.77</v>
      </c>
      <c r="AD870" s="13" t="n">
        <f aca="false">AC870*SQRT(AE870)</f>
        <v>175.799878839549</v>
      </c>
      <c r="AE870" s="11" t="n">
        <v>6</v>
      </c>
      <c r="AF870" s="11" t="n">
        <f aca="false">LN(AB870/X870)</f>
        <v>0.131963757542497</v>
      </c>
      <c r="AG870" s="11" t="n">
        <f aca="false">((AD870)^2/((AB870)^2 * AE870)) + ((Z870)^2/((X870)^2 * AA870))</f>
        <v>0.019902889145948</v>
      </c>
      <c r="AH870" s="11" t="n">
        <f aca="false">1/AG870</f>
        <v>50.2439617015899</v>
      </c>
      <c r="AI870" s="11" t="n">
        <f aca="false">AH870/12</f>
        <v>4.18699680846582</v>
      </c>
      <c r="AJ870" s="11" t="n">
        <f aca="false">AI870*AF870</f>
        <v>0.552531831663592</v>
      </c>
      <c r="AK870" s="11" t="s">
        <v>567</v>
      </c>
      <c r="AL870" s="11" t="s">
        <v>568</v>
      </c>
      <c r="AM870" s="11" t="s">
        <v>376</v>
      </c>
      <c r="AN870" s="11" t="s">
        <v>58</v>
      </c>
      <c r="AO870" s="11" t="s">
        <v>93</v>
      </c>
      <c r="AP870" s="11" t="s">
        <v>191</v>
      </c>
      <c r="AQ870" s="11" t="s">
        <v>95</v>
      </c>
    </row>
    <row r="871" customFormat="false" ht="13.8" hidden="false" customHeight="false" outlineLevel="0" collapsed="false">
      <c r="A871" s="11" t="s">
        <v>565</v>
      </c>
      <c r="B871" s="11" t="n">
        <v>58</v>
      </c>
      <c r="C871" s="11" t="s">
        <v>277</v>
      </c>
      <c r="D871" s="11" t="n">
        <v>2007</v>
      </c>
      <c r="E871" s="11" t="s">
        <v>88</v>
      </c>
      <c r="F871" s="11" t="s">
        <v>46</v>
      </c>
      <c r="G871" s="1" t="n">
        <v>16.3</v>
      </c>
      <c r="H871" s="1" t="n">
        <v>915</v>
      </c>
      <c r="I871" s="11" t="n">
        <f aca="false">(G871+10) / (H871/1000)</f>
        <v>28.7431693989071</v>
      </c>
      <c r="J871" s="11" t="n">
        <v>6.8</v>
      </c>
      <c r="K871" s="11" t="s">
        <v>47</v>
      </c>
      <c r="L871" s="11" t="s">
        <v>89</v>
      </c>
      <c r="M871" s="11" t="s">
        <v>566</v>
      </c>
      <c r="N871" s="11" t="s">
        <v>77</v>
      </c>
      <c r="O871" s="11" t="s">
        <v>50</v>
      </c>
      <c r="P871" s="11" t="s">
        <v>91</v>
      </c>
      <c r="Q871" s="11" t="s">
        <v>78</v>
      </c>
      <c r="R871" s="11" t="n">
        <v>1.4</v>
      </c>
      <c r="S871" s="11" t="str">
        <f aca="false">IF(R871&gt;=2,"&gt; 2","&lt; 2")</f>
        <v>&lt; 2</v>
      </c>
      <c r="T871" s="1" t="n">
        <v>2002</v>
      </c>
      <c r="U871" s="29" t="n">
        <v>6</v>
      </c>
      <c r="V871" s="11" t="s">
        <v>54</v>
      </c>
      <c r="W871" s="11" t="n">
        <f aca="false">R871 *U871</f>
        <v>8.4</v>
      </c>
      <c r="X871" s="13" t="n">
        <v>806.7</v>
      </c>
      <c r="Y871" s="13" t="n">
        <v>86.12</v>
      </c>
      <c r="Z871" s="13" t="n">
        <f aca="false">Y871*SQRT(AA871)</f>
        <v>210.950056648487</v>
      </c>
      <c r="AA871" s="11" t="n">
        <v>6</v>
      </c>
      <c r="AB871" s="2" t="n">
        <v>891.39</v>
      </c>
      <c r="AC871" s="2" t="n">
        <v>103.35</v>
      </c>
      <c r="AD871" s="13" t="n">
        <f aca="false">AC871*SQRT(AE871)</f>
        <v>253.154764916641</v>
      </c>
      <c r="AE871" s="11" t="n">
        <v>6</v>
      </c>
      <c r="AF871" s="11" t="n">
        <f aca="false">LN(AB871/X871)</f>
        <v>0.0998301901983218</v>
      </c>
      <c r="AG871" s="11" t="n">
        <f aca="false">((AD871)^2/((AB871)^2 * AE871)) + ((Z871)^2/((X871)^2 * AA871))</f>
        <v>0.0248394934681232</v>
      </c>
      <c r="AH871" s="11" t="n">
        <f aca="false">1/AG871</f>
        <v>40.2584698952622</v>
      </c>
      <c r="AI871" s="11" t="n">
        <f aca="false">AH871/12</f>
        <v>3.35487249127185</v>
      </c>
      <c r="AJ871" s="11" t="n">
        <f aca="false">AI871*AF871</f>
        <v>0.334917558894786</v>
      </c>
      <c r="AK871" s="11" t="s">
        <v>567</v>
      </c>
      <c r="AL871" s="11" t="s">
        <v>568</v>
      </c>
      <c r="AM871" s="11" t="s">
        <v>376</v>
      </c>
      <c r="AN871" s="11" t="s">
        <v>58</v>
      </c>
      <c r="AO871" s="11" t="s">
        <v>93</v>
      </c>
      <c r="AP871" s="11" t="s">
        <v>191</v>
      </c>
      <c r="AQ871" s="11" t="s">
        <v>95</v>
      </c>
    </row>
    <row r="872" customFormat="false" ht="13.8" hidden="false" customHeight="false" outlineLevel="0" collapsed="false">
      <c r="A872" s="11" t="s">
        <v>565</v>
      </c>
      <c r="B872" s="11" t="n">
        <v>58</v>
      </c>
      <c r="C872" s="11" t="s">
        <v>277</v>
      </c>
      <c r="D872" s="11" t="n">
        <v>2007</v>
      </c>
      <c r="E872" s="11" t="s">
        <v>88</v>
      </c>
      <c r="F872" s="11" t="s">
        <v>96</v>
      </c>
      <c r="G872" s="1" t="n">
        <v>16.3</v>
      </c>
      <c r="H872" s="1" t="n">
        <v>915</v>
      </c>
      <c r="I872" s="11" t="n">
        <f aca="false">(G872+10) / (H872/1000)</f>
        <v>28.7431693989071</v>
      </c>
      <c r="J872" s="11" t="n">
        <v>6.8</v>
      </c>
      <c r="K872" s="11" t="s">
        <v>47</v>
      </c>
      <c r="L872" s="11" t="s">
        <v>89</v>
      </c>
      <c r="M872" s="11" t="s">
        <v>566</v>
      </c>
      <c r="N872" s="11" t="s">
        <v>77</v>
      </c>
      <c r="O872" s="11" t="s">
        <v>50</v>
      </c>
      <c r="P872" s="11" t="s">
        <v>91</v>
      </c>
      <c r="Q872" s="11" t="s">
        <v>78</v>
      </c>
      <c r="R872" s="11" t="n">
        <v>2</v>
      </c>
      <c r="S872" s="11" t="str">
        <f aca="false">IF(R872&gt;=2,"&gt; 2","&lt; 2")</f>
        <v>&gt; 2</v>
      </c>
      <c r="T872" s="1" t="n">
        <v>2002</v>
      </c>
      <c r="U872" s="29" t="n">
        <v>6</v>
      </c>
      <c r="V872" s="11" t="s">
        <v>54</v>
      </c>
      <c r="W872" s="11" t="n">
        <f aca="false">R872 *U872</f>
        <v>12</v>
      </c>
      <c r="X872" s="2" t="n">
        <v>792.34</v>
      </c>
      <c r="Y872" s="2" t="n">
        <v>86.13</v>
      </c>
      <c r="Z872" s="13" t="n">
        <f aca="false">Y872*SQRT(AA872)</f>
        <v>210.974551545915</v>
      </c>
      <c r="AA872" s="11" t="n">
        <v>6</v>
      </c>
      <c r="AB872" s="2" t="n">
        <v>927.27</v>
      </c>
      <c r="AC872" s="2" t="n">
        <v>97.6100000000001</v>
      </c>
      <c r="AD872" s="13" t="n">
        <f aca="false">AC872*SQRT(AE872)</f>
        <v>239.094693793066</v>
      </c>
      <c r="AE872" s="11" t="n">
        <v>6</v>
      </c>
      <c r="AF872" s="11" t="n">
        <f aca="false">LN(AB872/X872)</f>
        <v>0.157254192669324</v>
      </c>
      <c r="AG872" s="11" t="n">
        <f aca="false">((AD872)^2/((AB872)^2 * AE872)) + ((Z872)^2/((X872)^2 * AA872))</f>
        <v>0.0228973448042668</v>
      </c>
      <c r="AH872" s="11" t="n">
        <f aca="false">1/AG872</f>
        <v>43.6731860636372</v>
      </c>
      <c r="AI872" s="11" t="n">
        <f aca="false">AH872/12</f>
        <v>3.63943217196977</v>
      </c>
      <c r="AJ872" s="11" t="n">
        <f aca="false">AI872*AF872</f>
        <v>0.572315967977871</v>
      </c>
      <c r="AK872" s="11" t="s">
        <v>567</v>
      </c>
      <c r="AL872" s="11" t="s">
        <v>568</v>
      </c>
      <c r="AM872" s="11" t="s">
        <v>376</v>
      </c>
      <c r="AN872" s="11" t="s">
        <v>58</v>
      </c>
      <c r="AO872" s="11" t="s">
        <v>93</v>
      </c>
      <c r="AP872" s="11" t="s">
        <v>191</v>
      </c>
      <c r="AQ872" s="11" t="s">
        <v>95</v>
      </c>
    </row>
    <row r="873" customFormat="false" ht="13.8" hidden="false" customHeight="false" outlineLevel="0" collapsed="false">
      <c r="A873" s="11" t="s">
        <v>565</v>
      </c>
      <c r="B873" s="11" t="n">
        <v>58</v>
      </c>
      <c r="C873" s="11" t="s">
        <v>277</v>
      </c>
      <c r="D873" s="11" t="n">
        <v>2007</v>
      </c>
      <c r="E873" s="11" t="s">
        <v>88</v>
      </c>
      <c r="F873" s="11" t="s">
        <v>46</v>
      </c>
      <c r="G873" s="1" t="n">
        <v>16.3</v>
      </c>
      <c r="H873" s="1" t="n">
        <v>915</v>
      </c>
      <c r="I873" s="11" t="n">
        <f aca="false">(G873+10) / (H873/1000)</f>
        <v>28.7431693989071</v>
      </c>
      <c r="J873" s="11" t="n">
        <v>6.8</v>
      </c>
      <c r="K873" s="11" t="s">
        <v>47</v>
      </c>
      <c r="L873" s="11" t="s">
        <v>89</v>
      </c>
      <c r="M873" s="11" t="s">
        <v>566</v>
      </c>
      <c r="N873" s="11" t="s">
        <v>77</v>
      </c>
      <c r="O873" s="11" t="s">
        <v>50</v>
      </c>
      <c r="P873" s="11" t="s">
        <v>91</v>
      </c>
      <c r="Q873" s="11" t="s">
        <v>78</v>
      </c>
      <c r="R873" s="11" t="n">
        <v>1.4</v>
      </c>
      <c r="S873" s="11" t="str">
        <f aca="false">IF(R873&gt;=2,"&gt; 2","&lt; 2")</f>
        <v>&lt; 2</v>
      </c>
      <c r="T873" s="1" t="n">
        <v>2003</v>
      </c>
      <c r="U873" s="29" t="n">
        <v>6</v>
      </c>
      <c r="V873" s="11" t="s">
        <v>54</v>
      </c>
      <c r="W873" s="11" t="n">
        <f aca="false">R873 *U873</f>
        <v>8.4</v>
      </c>
      <c r="X873" s="13" t="n">
        <v>829.67</v>
      </c>
      <c r="Y873" s="13" t="n">
        <v>74.64</v>
      </c>
      <c r="Z873" s="13" t="n">
        <f aca="false">Y873*SQRT(AA873)</f>
        <v>182.829914401336</v>
      </c>
      <c r="AA873" s="11" t="n">
        <v>6</v>
      </c>
      <c r="AB873" s="2" t="n">
        <v>921.53</v>
      </c>
      <c r="AC873" s="2" t="n">
        <v>86.13</v>
      </c>
      <c r="AD873" s="13" t="n">
        <f aca="false">AC873*SQRT(AE873)</f>
        <v>210.974551545915</v>
      </c>
      <c r="AE873" s="11" t="n">
        <v>6</v>
      </c>
      <c r="AF873" s="11" t="n">
        <f aca="false">LN(AB873/X873)</f>
        <v>0.105007300826605</v>
      </c>
      <c r="AG873" s="11" t="n">
        <f aca="false">((AD873)^2/((AB873)^2 * AE873)) + ((Z873)^2/((X873)^2 * AA873))</f>
        <v>0.0168289712894506</v>
      </c>
      <c r="AH873" s="11" t="n">
        <f aca="false">1/AG873</f>
        <v>59.4213385239334</v>
      </c>
      <c r="AI873" s="11" t="n">
        <f aca="false">AH873/12</f>
        <v>4.95177821032778</v>
      </c>
      <c r="AJ873" s="11" t="n">
        <f aca="false">AI873*AF873</f>
        <v>0.519972864158517</v>
      </c>
      <c r="AK873" s="11" t="s">
        <v>567</v>
      </c>
      <c r="AL873" s="11" t="s">
        <v>568</v>
      </c>
      <c r="AM873" s="11" t="s">
        <v>376</v>
      </c>
      <c r="AN873" s="11" t="s">
        <v>58</v>
      </c>
      <c r="AO873" s="11" t="s">
        <v>93</v>
      </c>
      <c r="AP873" s="11" t="s">
        <v>191</v>
      </c>
      <c r="AQ873" s="11" t="s">
        <v>95</v>
      </c>
    </row>
    <row r="874" customFormat="false" ht="13.8" hidden="false" customHeight="false" outlineLevel="0" collapsed="false">
      <c r="A874" s="11" t="s">
        <v>565</v>
      </c>
      <c r="B874" s="11" t="n">
        <v>58</v>
      </c>
      <c r="C874" s="11" t="s">
        <v>277</v>
      </c>
      <c r="D874" s="11" t="n">
        <v>2007</v>
      </c>
      <c r="E874" s="11" t="s">
        <v>88</v>
      </c>
      <c r="F874" s="11" t="s">
        <v>96</v>
      </c>
      <c r="G874" s="1" t="n">
        <v>16.3</v>
      </c>
      <c r="H874" s="1" t="n">
        <v>915</v>
      </c>
      <c r="I874" s="11" t="n">
        <f aca="false">(G874+10) / (H874/1000)</f>
        <v>28.7431693989071</v>
      </c>
      <c r="J874" s="11" t="n">
        <v>6.8</v>
      </c>
      <c r="K874" s="11" t="s">
        <v>47</v>
      </c>
      <c r="L874" s="11" t="s">
        <v>89</v>
      </c>
      <c r="M874" s="11" t="s">
        <v>566</v>
      </c>
      <c r="N874" s="11" t="s">
        <v>77</v>
      </c>
      <c r="O874" s="11" t="s">
        <v>50</v>
      </c>
      <c r="P874" s="11" t="s">
        <v>91</v>
      </c>
      <c r="Q874" s="11" t="s">
        <v>78</v>
      </c>
      <c r="R874" s="11" t="n">
        <v>2</v>
      </c>
      <c r="S874" s="11" t="str">
        <f aca="false">IF(R874&gt;=2,"&gt; 2","&lt; 2")</f>
        <v>&gt; 2</v>
      </c>
      <c r="T874" s="1" t="n">
        <v>2003</v>
      </c>
      <c r="U874" s="29" t="n">
        <v>6</v>
      </c>
      <c r="V874" s="11" t="s">
        <v>54</v>
      </c>
      <c r="W874" s="11" t="n">
        <f aca="false">R874 *U874</f>
        <v>12</v>
      </c>
      <c r="X874" s="2" t="n">
        <v>757.89</v>
      </c>
      <c r="Y874" s="2" t="n">
        <v>70.34</v>
      </c>
      <c r="Z874" s="13" t="n">
        <f aca="false">Y874*SQRT(AA874)</f>
        <v>172.297108507369</v>
      </c>
      <c r="AA874" s="11" t="n">
        <v>6</v>
      </c>
      <c r="AB874" s="2" t="n">
        <v>918.66</v>
      </c>
      <c r="AC874" s="2" t="n">
        <v>83.25</v>
      </c>
      <c r="AD874" s="13" t="n">
        <f aca="false">AC874*SQRT(AE874)</f>
        <v>203.9200210867</v>
      </c>
      <c r="AE874" s="11" t="n">
        <v>6</v>
      </c>
      <c r="AF874" s="11" t="n">
        <f aca="false">LN(AB874/X874)</f>
        <v>0.192377830166939</v>
      </c>
      <c r="AG874" s="11" t="n">
        <f aca="false">((AD874)^2/((AB874)^2 * AE874)) + ((Z874)^2/((X874)^2 * AA874))</f>
        <v>0.0168259399755951</v>
      </c>
      <c r="AH874" s="11" t="n">
        <f aca="false">1/AG874</f>
        <v>59.4320437045677</v>
      </c>
      <c r="AI874" s="11" t="n">
        <f aca="false">AH874/12</f>
        <v>4.95267030871397</v>
      </c>
      <c r="AJ874" s="11" t="n">
        <f aca="false">AI874*AF874</f>
        <v>0.952783967522617</v>
      </c>
      <c r="AK874" s="11" t="s">
        <v>567</v>
      </c>
      <c r="AL874" s="11" t="s">
        <v>568</v>
      </c>
      <c r="AM874" s="11" t="s">
        <v>376</v>
      </c>
      <c r="AN874" s="11" t="s">
        <v>58</v>
      </c>
      <c r="AO874" s="11" t="s">
        <v>93</v>
      </c>
      <c r="AP874" s="11" t="s">
        <v>191</v>
      </c>
      <c r="AQ874" s="11" t="s">
        <v>95</v>
      </c>
    </row>
    <row r="875" customFormat="false" ht="13.8" hidden="false" customHeight="false" outlineLevel="0" collapsed="false">
      <c r="A875" s="11" t="s">
        <v>565</v>
      </c>
      <c r="B875" s="11" t="n">
        <v>58</v>
      </c>
      <c r="C875" s="11" t="s">
        <v>277</v>
      </c>
      <c r="D875" s="11" t="n">
        <v>2007</v>
      </c>
      <c r="E875" s="11" t="s">
        <v>88</v>
      </c>
      <c r="F875" s="11" t="s">
        <v>46</v>
      </c>
      <c r="G875" s="1" t="n">
        <v>16.3</v>
      </c>
      <c r="H875" s="1" t="n">
        <v>915</v>
      </c>
      <c r="I875" s="11" t="n">
        <f aca="false">(G875+10) / (H875/1000)</f>
        <v>28.7431693989071</v>
      </c>
      <c r="J875" s="11" t="n">
        <v>6.8</v>
      </c>
      <c r="K875" s="11" t="s">
        <v>47</v>
      </c>
      <c r="L875" s="11" t="s">
        <v>89</v>
      </c>
      <c r="M875" s="11" t="s">
        <v>566</v>
      </c>
      <c r="N875" s="11" t="s">
        <v>77</v>
      </c>
      <c r="O875" s="11" t="s">
        <v>50</v>
      </c>
      <c r="P875" s="11" t="s">
        <v>91</v>
      </c>
      <c r="Q875" s="11" t="s">
        <v>78</v>
      </c>
      <c r="R875" s="11" t="n">
        <v>1.4</v>
      </c>
      <c r="S875" s="11" t="str">
        <f aca="false">IF(R875&gt;=2,"&gt; 2","&lt; 2")</f>
        <v>&lt; 2</v>
      </c>
      <c r="T875" s="1" t="n">
        <v>2004</v>
      </c>
      <c r="U875" s="29" t="n">
        <v>6</v>
      </c>
      <c r="V875" s="11" t="s">
        <v>54</v>
      </c>
      <c r="W875" s="11" t="n">
        <f aca="false">R875 *U875</f>
        <v>8.4</v>
      </c>
      <c r="X875" s="13" t="n">
        <v>849.76</v>
      </c>
      <c r="Y875" s="13" t="n">
        <v>89</v>
      </c>
      <c r="Z875" s="13" t="n">
        <f aca="false">Y875*SQRT(AA875)</f>
        <v>218.004587107703</v>
      </c>
      <c r="AA875" s="11" t="n">
        <v>6</v>
      </c>
      <c r="AB875" s="2" t="n">
        <v>915.79</v>
      </c>
      <c r="AC875" s="2" t="n">
        <v>83.25</v>
      </c>
      <c r="AD875" s="13" t="n">
        <f aca="false">AC875*SQRT(AE875)</f>
        <v>203.9200210867</v>
      </c>
      <c r="AE875" s="11" t="n">
        <v>6</v>
      </c>
      <c r="AF875" s="11" t="n">
        <f aca="false">LN(AB875/X875)</f>
        <v>0.0748331240745695</v>
      </c>
      <c r="AG875" s="11" t="n">
        <f aca="false">((AD875)^2/((AB875)^2 * AE875)) + ((Z875)^2/((X875)^2 * AA875))</f>
        <v>0.0192332563477244</v>
      </c>
      <c r="AH875" s="11" t="n">
        <f aca="false">1/AG875</f>
        <v>51.9932757054068</v>
      </c>
      <c r="AI875" s="11" t="n">
        <f aca="false">AH875/12</f>
        <v>4.33277297545057</v>
      </c>
      <c r="AJ875" s="11" t="n">
        <f aca="false">AI875*AF875</f>
        <v>0.324234937658834</v>
      </c>
      <c r="AK875" s="11" t="s">
        <v>567</v>
      </c>
      <c r="AL875" s="11" t="s">
        <v>568</v>
      </c>
      <c r="AM875" s="11" t="s">
        <v>376</v>
      </c>
      <c r="AN875" s="11" t="s">
        <v>58</v>
      </c>
      <c r="AO875" s="11" t="s">
        <v>93</v>
      </c>
      <c r="AP875" s="11" t="s">
        <v>191</v>
      </c>
      <c r="AQ875" s="11" t="s">
        <v>95</v>
      </c>
    </row>
    <row r="876" customFormat="false" ht="13.8" hidden="false" customHeight="false" outlineLevel="0" collapsed="false">
      <c r="A876" s="11" t="s">
        <v>565</v>
      </c>
      <c r="B876" s="11" t="n">
        <v>58</v>
      </c>
      <c r="C876" s="11" t="s">
        <v>277</v>
      </c>
      <c r="D876" s="11" t="n">
        <v>2007</v>
      </c>
      <c r="E876" s="11" t="s">
        <v>88</v>
      </c>
      <c r="F876" s="11" t="s">
        <v>96</v>
      </c>
      <c r="G876" s="1" t="n">
        <v>16.3</v>
      </c>
      <c r="H876" s="1" t="n">
        <v>915</v>
      </c>
      <c r="I876" s="11" t="n">
        <f aca="false">(G876+10) / (H876/1000)</f>
        <v>28.7431693989071</v>
      </c>
      <c r="J876" s="11" t="n">
        <v>6.8</v>
      </c>
      <c r="K876" s="11" t="s">
        <v>47</v>
      </c>
      <c r="L876" s="11" t="s">
        <v>89</v>
      </c>
      <c r="M876" s="11" t="s">
        <v>566</v>
      </c>
      <c r="N876" s="11" t="s">
        <v>77</v>
      </c>
      <c r="O876" s="11" t="s">
        <v>50</v>
      </c>
      <c r="P876" s="11" t="s">
        <v>91</v>
      </c>
      <c r="Q876" s="11" t="s">
        <v>78</v>
      </c>
      <c r="R876" s="11" t="n">
        <v>2</v>
      </c>
      <c r="S876" s="11" t="str">
        <f aca="false">IF(R876&gt;=2,"&gt; 2","&lt; 2")</f>
        <v>&gt; 2</v>
      </c>
      <c r="T876" s="1" t="n">
        <v>2004</v>
      </c>
      <c r="U876" s="29" t="n">
        <v>6</v>
      </c>
      <c r="V876" s="11" t="s">
        <v>54</v>
      </c>
      <c r="W876" s="11" t="n">
        <f aca="false">R876 *U876</f>
        <v>12</v>
      </c>
      <c r="X876" s="2" t="n">
        <v>755.02</v>
      </c>
      <c r="Y876" s="2" t="n">
        <v>63.16</v>
      </c>
      <c r="Z876" s="13" t="n">
        <f aca="false">Y876*SQRT(AA876)</f>
        <v>154.709772154185</v>
      </c>
      <c r="AA876" s="11" t="n">
        <v>6</v>
      </c>
      <c r="AB876" s="2" t="n">
        <v>861.24</v>
      </c>
      <c r="AC876" s="2" t="n">
        <v>68.9</v>
      </c>
      <c r="AD876" s="13" t="n">
        <f aca="false">AC876*SQRT(AE876)</f>
        <v>168.769843277761</v>
      </c>
      <c r="AE876" s="11" t="n">
        <v>6</v>
      </c>
      <c r="AF876" s="11" t="n">
        <f aca="false">LN(AB876/X876)</f>
        <v>0.131628972265587</v>
      </c>
      <c r="AG876" s="11" t="n">
        <f aca="false">((AD876)^2/((AB876)^2 * AE876)) + ((Z876)^2/((X876)^2 * AA876))</f>
        <v>0.0133980421561959</v>
      </c>
      <c r="AH876" s="11" t="n">
        <f aca="false">1/AG876</f>
        <v>74.6377708281468</v>
      </c>
      <c r="AI876" s="11" t="n">
        <f aca="false">AH876/12</f>
        <v>6.2198142356789</v>
      </c>
      <c r="AJ876" s="11" t="n">
        <f aca="false">AI876*AF876</f>
        <v>0.818707755525281</v>
      </c>
      <c r="AK876" s="11" t="s">
        <v>567</v>
      </c>
      <c r="AL876" s="11" t="s">
        <v>568</v>
      </c>
      <c r="AM876" s="11" t="s">
        <v>376</v>
      </c>
      <c r="AN876" s="11" t="s">
        <v>58</v>
      </c>
      <c r="AO876" s="11" t="s">
        <v>93</v>
      </c>
      <c r="AP876" s="11" t="s">
        <v>191</v>
      </c>
      <c r="AQ876" s="11" t="s">
        <v>95</v>
      </c>
    </row>
    <row r="877" customFormat="false" ht="13.8" hidden="false" customHeight="false" outlineLevel="0" collapsed="false">
      <c r="A877" s="11" t="s">
        <v>565</v>
      </c>
      <c r="B877" s="11" t="n">
        <v>58</v>
      </c>
      <c r="C877" s="11" t="s">
        <v>277</v>
      </c>
      <c r="D877" s="11" t="n">
        <v>2007</v>
      </c>
      <c r="E877" s="11" t="s">
        <v>88</v>
      </c>
      <c r="F877" s="11" t="s">
        <v>46</v>
      </c>
      <c r="G877" s="1" t="n">
        <v>16.3</v>
      </c>
      <c r="H877" s="1" t="n">
        <v>915</v>
      </c>
      <c r="I877" s="11" t="n">
        <f aca="false">(G877+10) / (H877/1000)</f>
        <v>28.7431693989071</v>
      </c>
      <c r="J877" s="11" t="n">
        <v>6.8</v>
      </c>
      <c r="K877" s="11" t="s">
        <v>47</v>
      </c>
      <c r="L877" s="11" t="s">
        <v>89</v>
      </c>
      <c r="M877" s="11" t="s">
        <v>566</v>
      </c>
      <c r="N877" s="11" t="s">
        <v>77</v>
      </c>
      <c r="O877" s="11" t="s">
        <v>50</v>
      </c>
      <c r="P877" s="11" t="s">
        <v>91</v>
      </c>
      <c r="Q877" s="11" t="s">
        <v>78</v>
      </c>
      <c r="R877" s="11" t="n">
        <v>1.4</v>
      </c>
      <c r="S877" s="11" t="str">
        <f aca="false">IF(R877&gt;=2,"&gt; 2","&lt; 2")</f>
        <v>&lt; 2</v>
      </c>
      <c r="T877" s="1" t="n">
        <v>2005</v>
      </c>
      <c r="U877" s="29" t="n">
        <v>6</v>
      </c>
      <c r="V877" s="11" t="s">
        <v>54</v>
      </c>
      <c r="W877" s="11" t="n">
        <f aca="false">R877 *U877</f>
        <v>8.4</v>
      </c>
      <c r="X877" s="13" t="n">
        <v>884.21</v>
      </c>
      <c r="Y877" s="13" t="n">
        <v>60.29</v>
      </c>
      <c r="Z877" s="13" t="n">
        <f aca="false">Y877*SQRT(AA877)</f>
        <v>147.679736592398</v>
      </c>
      <c r="AA877" s="11" t="n">
        <v>6</v>
      </c>
      <c r="AB877" s="2" t="n">
        <v>970.33</v>
      </c>
      <c r="AC877" s="2" t="n">
        <v>97.61</v>
      </c>
      <c r="AD877" s="13" t="n">
        <f aca="false">AC877*SQRT(AE877)</f>
        <v>239.094693793066</v>
      </c>
      <c r="AE877" s="11" t="n">
        <v>6</v>
      </c>
      <c r="AF877" s="11" t="n">
        <f aca="false">LN(AB877/X877)</f>
        <v>0.0929416288393555</v>
      </c>
      <c r="AG877" s="11" t="n">
        <f aca="false">((AD877)^2/((AB877)^2 * AE877)) + ((Z877)^2/((X877)^2 * AA877))</f>
        <v>0.0147684982066011</v>
      </c>
      <c r="AH877" s="11" t="n">
        <f aca="false">1/AG877</f>
        <v>67.7116918735196</v>
      </c>
      <c r="AI877" s="11" t="n">
        <f aca="false">AH877/12</f>
        <v>5.64264098945996</v>
      </c>
      <c r="AJ877" s="11" t="n">
        <f aca="false">AI877*AF877</f>
        <v>0.524436244516121</v>
      </c>
      <c r="AK877" s="11" t="s">
        <v>567</v>
      </c>
      <c r="AL877" s="11" t="s">
        <v>568</v>
      </c>
      <c r="AM877" s="11" t="s">
        <v>376</v>
      </c>
      <c r="AN877" s="11" t="s">
        <v>58</v>
      </c>
      <c r="AO877" s="11" t="s">
        <v>93</v>
      </c>
      <c r="AP877" s="11" t="s">
        <v>191</v>
      </c>
      <c r="AQ877" s="11" t="s">
        <v>95</v>
      </c>
    </row>
    <row r="878" customFormat="false" ht="13.8" hidden="false" customHeight="false" outlineLevel="0" collapsed="false">
      <c r="A878" s="11" t="s">
        <v>565</v>
      </c>
      <c r="B878" s="11" t="n">
        <v>58</v>
      </c>
      <c r="C878" s="11" t="s">
        <v>277</v>
      </c>
      <c r="D878" s="11" t="n">
        <v>2007</v>
      </c>
      <c r="E878" s="11" t="s">
        <v>88</v>
      </c>
      <c r="F878" s="11" t="s">
        <v>96</v>
      </c>
      <c r="G878" s="1" t="n">
        <v>16.3</v>
      </c>
      <c r="H878" s="1" t="n">
        <v>915</v>
      </c>
      <c r="I878" s="11" t="n">
        <f aca="false">(G878+10) / (H878/1000)</f>
        <v>28.7431693989071</v>
      </c>
      <c r="J878" s="11" t="n">
        <v>6.8</v>
      </c>
      <c r="K878" s="11" t="s">
        <v>47</v>
      </c>
      <c r="L878" s="11" t="s">
        <v>89</v>
      </c>
      <c r="M878" s="11" t="s">
        <v>566</v>
      </c>
      <c r="N878" s="11" t="s">
        <v>77</v>
      </c>
      <c r="O878" s="11" t="s">
        <v>50</v>
      </c>
      <c r="P878" s="11" t="s">
        <v>91</v>
      </c>
      <c r="Q878" s="11" t="s">
        <v>78</v>
      </c>
      <c r="R878" s="11" t="n">
        <v>2</v>
      </c>
      <c r="S878" s="11" t="str">
        <f aca="false">IF(R878&gt;=2,"&gt; 2","&lt; 2")</f>
        <v>&gt; 2</v>
      </c>
      <c r="T878" s="1" t="n">
        <v>2005</v>
      </c>
      <c r="U878" s="29" t="n">
        <v>6</v>
      </c>
      <c r="V878" s="11" t="s">
        <v>54</v>
      </c>
      <c r="W878" s="11" t="n">
        <f aca="false">R878 *U878</f>
        <v>12</v>
      </c>
      <c r="X878" s="2" t="n">
        <v>809.57</v>
      </c>
      <c r="Y878" s="2" t="n">
        <v>71.77</v>
      </c>
      <c r="Z878" s="13" t="n">
        <f aca="false">Y878*SQRT(AA878)</f>
        <v>175.799878839549</v>
      </c>
      <c r="AA878" s="11" t="n">
        <v>6</v>
      </c>
      <c r="AB878" s="2" t="n">
        <v>892.82</v>
      </c>
      <c r="AC878" s="2" t="n">
        <v>71.77</v>
      </c>
      <c r="AD878" s="13" t="n">
        <f aca="false">AC878*SQRT(AE878)</f>
        <v>175.799878839549</v>
      </c>
      <c r="AE878" s="11" t="n">
        <v>6</v>
      </c>
      <c r="AF878" s="11" t="n">
        <f aca="false">LN(AB878/X878)</f>
        <v>0.097881750299163</v>
      </c>
      <c r="AG878" s="11" t="n">
        <f aca="false">((AD878)^2/((AB878)^2 * AE878)) + ((Z878)^2/((X878)^2 * AA878))</f>
        <v>0.0143210450288258</v>
      </c>
      <c r="AH878" s="11" t="n">
        <f aca="false">1/AG878</f>
        <v>69.82730645614</v>
      </c>
      <c r="AI878" s="11" t="n">
        <f aca="false">AH878/12</f>
        <v>5.81894220467834</v>
      </c>
      <c r="AJ878" s="11" t="n">
        <f aca="false">AI878*AF878</f>
        <v>0.569568247883586</v>
      </c>
      <c r="AK878" s="11" t="s">
        <v>567</v>
      </c>
      <c r="AL878" s="11" t="s">
        <v>568</v>
      </c>
      <c r="AM878" s="11" t="s">
        <v>376</v>
      </c>
      <c r="AN878" s="11" t="s">
        <v>58</v>
      </c>
      <c r="AO878" s="11" t="s">
        <v>93</v>
      </c>
      <c r="AP878" s="11" t="s">
        <v>191</v>
      </c>
      <c r="AQ878" s="11" t="s">
        <v>95</v>
      </c>
    </row>
    <row r="879" customFormat="false" ht="13.8" hidden="false" customHeight="false" outlineLevel="0" collapsed="false">
      <c r="A879" s="11" t="s">
        <v>565</v>
      </c>
      <c r="B879" s="11" t="n">
        <v>58</v>
      </c>
      <c r="C879" s="11" t="s">
        <v>277</v>
      </c>
      <c r="D879" s="11" t="n">
        <v>2007</v>
      </c>
      <c r="E879" s="11" t="s">
        <v>88</v>
      </c>
      <c r="F879" s="11" t="s">
        <v>46</v>
      </c>
      <c r="G879" s="1" t="n">
        <v>16.3</v>
      </c>
      <c r="H879" s="1" t="n">
        <v>915</v>
      </c>
      <c r="I879" s="11" t="n">
        <f aca="false">(G879+10) / (H879/1000)</f>
        <v>28.7431693989071</v>
      </c>
      <c r="J879" s="11" t="n">
        <v>6.8</v>
      </c>
      <c r="K879" s="11" t="s">
        <v>47</v>
      </c>
      <c r="L879" s="11" t="s">
        <v>89</v>
      </c>
      <c r="M879" s="11" t="s">
        <v>566</v>
      </c>
      <c r="N879" s="11" t="s">
        <v>77</v>
      </c>
      <c r="O879" s="11" t="s">
        <v>50</v>
      </c>
      <c r="P879" s="11" t="s">
        <v>91</v>
      </c>
      <c r="Q879" s="11" t="s">
        <v>78</v>
      </c>
      <c r="R879" s="11" t="n">
        <v>1.4</v>
      </c>
      <c r="S879" s="11" t="str">
        <f aca="false">IF(R879&gt;=2,"&gt; 2","&lt; 2")</f>
        <v>&lt; 2</v>
      </c>
      <c r="T879" s="1" t="n">
        <v>2002</v>
      </c>
      <c r="U879" s="29" t="n">
        <v>6</v>
      </c>
      <c r="V879" s="11" t="s">
        <v>54</v>
      </c>
      <c r="W879" s="11" t="n">
        <f aca="false">R879 *U879</f>
        <v>8.4</v>
      </c>
      <c r="X879" s="13" t="n">
        <v>528.23</v>
      </c>
      <c r="Y879" s="13" t="n">
        <v>66.03</v>
      </c>
      <c r="Z879" s="13" t="n">
        <f aca="false">Y879*SQRT(AA879)</f>
        <v>161.739807715973</v>
      </c>
      <c r="AA879" s="11" t="n">
        <v>6</v>
      </c>
      <c r="AB879" s="2" t="n">
        <v>591.39</v>
      </c>
      <c r="AC879" s="2" t="n">
        <v>83.25</v>
      </c>
      <c r="AD879" s="13" t="n">
        <f aca="false">AC879*SQRT(AE879)</f>
        <v>203.9200210867</v>
      </c>
      <c r="AE879" s="11" t="n">
        <v>6</v>
      </c>
      <c r="AF879" s="11" t="n">
        <f aca="false">LN(AB879/X879)</f>
        <v>0.112943903327905</v>
      </c>
      <c r="AG879" s="11" t="n">
        <f aca="false">((AD879)^2/((AB879)^2 * AE879)) + ((Z879)^2/((X879)^2 * AA879))</f>
        <v>0.0354417986430856</v>
      </c>
      <c r="AH879" s="11" t="n">
        <f aca="false">1/AG879</f>
        <v>28.215272313644</v>
      </c>
      <c r="AI879" s="11" t="n">
        <f aca="false">AH879/8</f>
        <v>3.5269090392055</v>
      </c>
      <c r="AJ879" s="11" t="n">
        <f aca="false">AI879*AF879</f>
        <v>0.39834287357034</v>
      </c>
      <c r="AK879" s="11" t="s">
        <v>567</v>
      </c>
      <c r="AL879" s="11" t="s">
        <v>568</v>
      </c>
      <c r="AM879" s="11" t="s">
        <v>390</v>
      </c>
      <c r="AN879" s="11" t="s">
        <v>58</v>
      </c>
      <c r="AO879" s="11" t="s">
        <v>93</v>
      </c>
      <c r="AP879" s="11" t="s">
        <v>191</v>
      </c>
      <c r="AQ879" s="11" t="s">
        <v>95</v>
      </c>
    </row>
    <row r="880" customFormat="false" ht="13.8" hidden="false" customHeight="false" outlineLevel="0" collapsed="false">
      <c r="A880" s="11" t="s">
        <v>565</v>
      </c>
      <c r="B880" s="11" t="n">
        <v>58</v>
      </c>
      <c r="C880" s="11" t="s">
        <v>277</v>
      </c>
      <c r="D880" s="11" t="n">
        <v>2007</v>
      </c>
      <c r="E880" s="11" t="s">
        <v>88</v>
      </c>
      <c r="F880" s="11" t="s">
        <v>96</v>
      </c>
      <c r="G880" s="1" t="n">
        <v>16.3</v>
      </c>
      <c r="H880" s="1" t="n">
        <v>915</v>
      </c>
      <c r="I880" s="11" t="n">
        <f aca="false">(G880+10) / (H880/1000)</f>
        <v>28.7431693989071</v>
      </c>
      <c r="J880" s="11" t="n">
        <v>6.8</v>
      </c>
      <c r="K880" s="11" t="s">
        <v>47</v>
      </c>
      <c r="L880" s="11" t="s">
        <v>89</v>
      </c>
      <c r="M880" s="11" t="s">
        <v>566</v>
      </c>
      <c r="N880" s="11" t="s">
        <v>77</v>
      </c>
      <c r="O880" s="11" t="s">
        <v>50</v>
      </c>
      <c r="P880" s="11" t="s">
        <v>91</v>
      </c>
      <c r="Q880" s="11" t="s">
        <v>78</v>
      </c>
      <c r="R880" s="11" t="n">
        <v>2</v>
      </c>
      <c r="S880" s="11" t="str">
        <f aca="false">IF(R880&gt;=2,"&gt; 2","&lt; 2")</f>
        <v>&gt; 2</v>
      </c>
      <c r="T880" s="1" t="n">
        <v>2002</v>
      </c>
      <c r="U880" s="29" t="n">
        <v>6</v>
      </c>
      <c r="V880" s="11" t="s">
        <v>54</v>
      </c>
      <c r="W880" s="11" t="n">
        <f aca="false">R880 *U880</f>
        <v>12</v>
      </c>
      <c r="X880" s="2" t="n">
        <v>488.04</v>
      </c>
      <c r="Y880" s="2" t="n">
        <v>74.6399999999999</v>
      </c>
      <c r="Z880" s="13" t="n">
        <f aca="false">Y880*SQRT(AA880)</f>
        <v>182.829914401336</v>
      </c>
      <c r="AA880" s="11" t="n">
        <v>6</v>
      </c>
      <c r="AB880" s="2" t="n">
        <v>525.36</v>
      </c>
      <c r="AC880" s="2" t="n">
        <v>80.38</v>
      </c>
      <c r="AD880" s="13" t="n">
        <f aca="false">AC880*SQRT(AE880)</f>
        <v>196.889985524912</v>
      </c>
      <c r="AE880" s="11" t="n">
        <v>6</v>
      </c>
      <c r="AF880" s="11" t="n">
        <f aca="false">LN(AB880/X880)</f>
        <v>0.0736863721755838</v>
      </c>
      <c r="AG880" s="11" t="n">
        <f aca="false">((AD880)^2/((AB880)^2 * AE880)) + ((Z880)^2/((X880)^2 * AA880))</f>
        <v>0.0467990720389531</v>
      </c>
      <c r="AH880" s="11" t="n">
        <f aca="false">1/AG880</f>
        <v>21.3679450559971</v>
      </c>
      <c r="AI880" s="11" t="n">
        <f aca="false">AH880/8</f>
        <v>2.67099313199964</v>
      </c>
      <c r="AJ880" s="11" t="n">
        <f aca="false">AI880*AF880</f>
        <v>0.196815794002954</v>
      </c>
      <c r="AK880" s="11" t="s">
        <v>567</v>
      </c>
      <c r="AL880" s="11" t="s">
        <v>568</v>
      </c>
      <c r="AM880" s="11" t="s">
        <v>390</v>
      </c>
      <c r="AN880" s="11" t="s">
        <v>58</v>
      </c>
      <c r="AO880" s="11" t="s">
        <v>93</v>
      </c>
      <c r="AP880" s="11" t="s">
        <v>191</v>
      </c>
      <c r="AQ880" s="11" t="s">
        <v>95</v>
      </c>
    </row>
    <row r="881" customFormat="false" ht="13.8" hidden="false" customHeight="false" outlineLevel="0" collapsed="false">
      <c r="A881" s="11" t="s">
        <v>565</v>
      </c>
      <c r="B881" s="11" t="n">
        <v>58</v>
      </c>
      <c r="C881" s="11" t="s">
        <v>277</v>
      </c>
      <c r="D881" s="11" t="n">
        <v>2007</v>
      </c>
      <c r="E881" s="11" t="s">
        <v>88</v>
      </c>
      <c r="F881" s="11" t="s">
        <v>46</v>
      </c>
      <c r="G881" s="1" t="n">
        <v>16.3</v>
      </c>
      <c r="H881" s="1" t="n">
        <v>915</v>
      </c>
      <c r="I881" s="11" t="n">
        <f aca="false">(G881+10) / (H881/1000)</f>
        <v>28.7431693989071</v>
      </c>
      <c r="J881" s="11" t="n">
        <v>6.8</v>
      </c>
      <c r="K881" s="11" t="s">
        <v>47</v>
      </c>
      <c r="L881" s="11" t="s">
        <v>89</v>
      </c>
      <c r="M881" s="11" t="s">
        <v>566</v>
      </c>
      <c r="N881" s="11" t="s">
        <v>77</v>
      </c>
      <c r="O881" s="11" t="s">
        <v>50</v>
      </c>
      <c r="P881" s="11" t="s">
        <v>91</v>
      </c>
      <c r="Q881" s="11" t="s">
        <v>78</v>
      </c>
      <c r="R881" s="11" t="n">
        <v>1.4</v>
      </c>
      <c r="S881" s="11" t="str">
        <f aca="false">IF(R881&gt;=2,"&gt; 2","&lt; 2")</f>
        <v>&lt; 2</v>
      </c>
      <c r="T881" s="1" t="n">
        <v>2003</v>
      </c>
      <c r="U881" s="29" t="n">
        <v>6</v>
      </c>
      <c r="V881" s="11" t="s">
        <v>54</v>
      </c>
      <c r="W881" s="11" t="n">
        <f aca="false">R881 *U881</f>
        <v>8.4</v>
      </c>
      <c r="X881" s="13" t="n">
        <v>588.52</v>
      </c>
      <c r="Y881" s="13" t="n">
        <v>80.38</v>
      </c>
      <c r="Z881" s="13" t="n">
        <f aca="false">Y881*SQRT(AA881)</f>
        <v>196.889985524912</v>
      </c>
      <c r="AA881" s="11" t="n">
        <v>6</v>
      </c>
      <c r="AB881" s="2" t="n">
        <v>657.42</v>
      </c>
      <c r="AC881" s="2" t="n">
        <v>91.86</v>
      </c>
      <c r="AD881" s="13" t="n">
        <f aca="false">AC881*SQRT(AE881)</f>
        <v>225.010127772063</v>
      </c>
      <c r="AE881" s="11" t="n">
        <v>6</v>
      </c>
      <c r="AF881" s="11" t="n">
        <f aca="false">LN(AB881/X881)</f>
        <v>0.110712172815611</v>
      </c>
      <c r="AG881" s="11" t="n">
        <f aca="false">((AD881)^2/((AB881)^2 * AE881)) + ((Z881)^2/((X881)^2 * AA881))</f>
        <v>0.0381779895459914</v>
      </c>
      <c r="AH881" s="11" t="n">
        <f aca="false">1/AG881</f>
        <v>26.1931026722961</v>
      </c>
      <c r="AI881" s="11" t="n">
        <f aca="false">AH881/8</f>
        <v>3.27413783403701</v>
      </c>
      <c r="AJ881" s="11" t="n">
        <f aca="false">AI881*AF881</f>
        <v>0.362486913704036</v>
      </c>
      <c r="AK881" s="11" t="s">
        <v>567</v>
      </c>
      <c r="AL881" s="11" t="s">
        <v>568</v>
      </c>
      <c r="AM881" s="11" t="s">
        <v>390</v>
      </c>
      <c r="AN881" s="11" t="s">
        <v>58</v>
      </c>
      <c r="AO881" s="11" t="s">
        <v>93</v>
      </c>
      <c r="AP881" s="11" t="s">
        <v>191</v>
      </c>
      <c r="AQ881" s="11" t="s">
        <v>95</v>
      </c>
    </row>
    <row r="882" customFormat="false" ht="13.8" hidden="false" customHeight="false" outlineLevel="0" collapsed="false">
      <c r="A882" s="11" t="s">
        <v>565</v>
      </c>
      <c r="B882" s="11" t="n">
        <v>58</v>
      </c>
      <c r="C882" s="11" t="s">
        <v>277</v>
      </c>
      <c r="D882" s="11" t="n">
        <v>2007</v>
      </c>
      <c r="E882" s="11" t="s">
        <v>88</v>
      </c>
      <c r="F882" s="11" t="s">
        <v>96</v>
      </c>
      <c r="G882" s="1" t="n">
        <v>16.3</v>
      </c>
      <c r="H882" s="1" t="n">
        <v>915</v>
      </c>
      <c r="I882" s="11" t="n">
        <f aca="false">(G882+10) / (H882/1000)</f>
        <v>28.7431693989071</v>
      </c>
      <c r="J882" s="11" t="n">
        <v>6.8</v>
      </c>
      <c r="K882" s="11" t="s">
        <v>47</v>
      </c>
      <c r="L882" s="11" t="s">
        <v>89</v>
      </c>
      <c r="M882" s="11" t="s">
        <v>566</v>
      </c>
      <c r="N882" s="11" t="s">
        <v>77</v>
      </c>
      <c r="O882" s="11" t="s">
        <v>50</v>
      </c>
      <c r="P882" s="11" t="s">
        <v>91</v>
      </c>
      <c r="Q882" s="11" t="s">
        <v>78</v>
      </c>
      <c r="R882" s="11" t="n">
        <v>2</v>
      </c>
      <c r="S882" s="11" t="str">
        <f aca="false">IF(R882&gt;=2,"&gt; 2","&lt; 2")</f>
        <v>&gt; 2</v>
      </c>
      <c r="T882" s="1" t="n">
        <v>2003</v>
      </c>
      <c r="U882" s="29" t="n">
        <v>6</v>
      </c>
      <c r="V882" s="11" t="s">
        <v>54</v>
      </c>
      <c r="W882" s="11" t="n">
        <f aca="false">R882 *U882</f>
        <v>12</v>
      </c>
      <c r="X882" s="2" t="n">
        <v>522.49</v>
      </c>
      <c r="Y882" s="2" t="n">
        <v>57.41</v>
      </c>
      <c r="Z882" s="13" t="n">
        <f aca="false">Y882*SQRT(AA882)</f>
        <v>140.625206133182</v>
      </c>
      <c r="AA882" s="11" t="n">
        <v>6</v>
      </c>
      <c r="AB882" s="2" t="n">
        <v>516.75</v>
      </c>
      <c r="AC882" s="2" t="n">
        <v>80.38</v>
      </c>
      <c r="AD882" s="13" t="n">
        <f aca="false">AC882*SQRT(AE882)</f>
        <v>196.889985524912</v>
      </c>
      <c r="AE882" s="11" t="n">
        <v>6</v>
      </c>
      <c r="AF882" s="11" t="n">
        <f aca="false">LN(AB882/X882)</f>
        <v>-0.0110466463379593</v>
      </c>
      <c r="AG882" s="11" t="n">
        <f aca="false">((AD882)^2/((AB882)^2 * AE882)) + ((Z882)^2/((X882)^2 * AA882))</f>
        <v>0.0362686332399755</v>
      </c>
      <c r="AH882" s="11" t="n">
        <f aca="false">1/AG882</f>
        <v>27.5720343080862</v>
      </c>
      <c r="AI882" s="11" t="n">
        <f aca="false">AH882/8</f>
        <v>3.44650428851077</v>
      </c>
      <c r="AJ882" s="11" t="n">
        <f aca="false">AI882*AF882</f>
        <v>-0.0380723139774385</v>
      </c>
      <c r="AK882" s="11" t="s">
        <v>567</v>
      </c>
      <c r="AL882" s="11" t="s">
        <v>568</v>
      </c>
      <c r="AM882" s="11" t="s">
        <v>390</v>
      </c>
      <c r="AN882" s="11" t="s">
        <v>58</v>
      </c>
      <c r="AO882" s="11" t="s">
        <v>93</v>
      </c>
      <c r="AP882" s="11" t="s">
        <v>191</v>
      </c>
      <c r="AQ882" s="11" t="s">
        <v>95</v>
      </c>
    </row>
    <row r="883" customFormat="false" ht="13.8" hidden="false" customHeight="false" outlineLevel="0" collapsed="false">
      <c r="A883" s="11" t="s">
        <v>565</v>
      </c>
      <c r="B883" s="11" t="n">
        <v>58</v>
      </c>
      <c r="C883" s="11" t="s">
        <v>277</v>
      </c>
      <c r="D883" s="11" t="n">
        <v>2007</v>
      </c>
      <c r="E883" s="11" t="s">
        <v>88</v>
      </c>
      <c r="F883" s="11" t="s">
        <v>46</v>
      </c>
      <c r="G883" s="1" t="n">
        <v>16.3</v>
      </c>
      <c r="H883" s="1" t="n">
        <v>915</v>
      </c>
      <c r="I883" s="11" t="n">
        <f aca="false">(G883+10) / (H883/1000)</f>
        <v>28.7431693989071</v>
      </c>
      <c r="J883" s="11" t="n">
        <v>6.8</v>
      </c>
      <c r="K883" s="11" t="s">
        <v>47</v>
      </c>
      <c r="L883" s="11" t="s">
        <v>89</v>
      </c>
      <c r="M883" s="11" t="s">
        <v>566</v>
      </c>
      <c r="N883" s="11" t="s">
        <v>77</v>
      </c>
      <c r="O883" s="11" t="s">
        <v>50</v>
      </c>
      <c r="P883" s="11" t="s">
        <v>91</v>
      </c>
      <c r="Q883" s="11" t="s">
        <v>78</v>
      </c>
      <c r="R883" s="11" t="n">
        <v>1.4</v>
      </c>
      <c r="S883" s="11" t="str">
        <f aca="false">IF(R883&gt;=2,"&gt; 2","&lt; 2")</f>
        <v>&lt; 2</v>
      </c>
      <c r="T883" s="1" t="n">
        <v>2004</v>
      </c>
      <c r="U883" s="29" t="n">
        <v>6</v>
      </c>
      <c r="V883" s="11" t="s">
        <v>54</v>
      </c>
      <c r="W883" s="11" t="n">
        <f aca="false">R883 *U883</f>
        <v>8.4</v>
      </c>
      <c r="X883" s="13" t="n">
        <v>485.17</v>
      </c>
      <c r="Y883" s="13" t="n">
        <v>63.16</v>
      </c>
      <c r="Z883" s="13" t="n">
        <f aca="false">Y883*SQRT(AA883)</f>
        <v>154.709772154186</v>
      </c>
      <c r="AA883" s="11" t="n">
        <v>6</v>
      </c>
      <c r="AB883" s="2" t="n">
        <v>602.87</v>
      </c>
      <c r="AC883" s="2" t="n">
        <v>97.61</v>
      </c>
      <c r="AD883" s="13" t="n">
        <f aca="false">AC883*SQRT(AE883)</f>
        <v>239.094693793066</v>
      </c>
      <c r="AE883" s="11" t="n">
        <v>6</v>
      </c>
      <c r="AF883" s="11" t="n">
        <f aca="false">LN(AB883/X883)</f>
        <v>0.217202239776338</v>
      </c>
      <c r="AG883" s="11" t="n">
        <f aca="false">((AD883)^2/((AB883)^2 * AE883)) + ((Z883)^2/((X883)^2 * AA883))</f>
        <v>0.0431616199015454</v>
      </c>
      <c r="AH883" s="11" t="n">
        <f aca="false">1/AG883</f>
        <v>23.1687319030441</v>
      </c>
      <c r="AI883" s="11" t="n">
        <f aca="false">AH883/8</f>
        <v>2.89609148788052</v>
      </c>
      <c r="AJ883" s="11" t="n">
        <f aca="false">AI883*AF883</f>
        <v>0.629037557764836</v>
      </c>
      <c r="AK883" s="11" t="s">
        <v>567</v>
      </c>
      <c r="AL883" s="11" t="s">
        <v>568</v>
      </c>
      <c r="AM883" s="11" t="s">
        <v>390</v>
      </c>
      <c r="AN883" s="11" t="s">
        <v>58</v>
      </c>
      <c r="AO883" s="11" t="s">
        <v>93</v>
      </c>
      <c r="AP883" s="11" t="s">
        <v>191</v>
      </c>
      <c r="AQ883" s="11" t="s">
        <v>95</v>
      </c>
    </row>
    <row r="884" customFormat="false" ht="13.8" hidden="false" customHeight="false" outlineLevel="0" collapsed="false">
      <c r="A884" s="11" t="s">
        <v>565</v>
      </c>
      <c r="B884" s="11" t="n">
        <v>58</v>
      </c>
      <c r="C884" s="11" t="s">
        <v>277</v>
      </c>
      <c r="D884" s="11" t="n">
        <v>2007</v>
      </c>
      <c r="E884" s="11" t="s">
        <v>88</v>
      </c>
      <c r="F884" s="11" t="s">
        <v>96</v>
      </c>
      <c r="G884" s="1" t="n">
        <v>16.3</v>
      </c>
      <c r="H884" s="1" t="n">
        <v>915</v>
      </c>
      <c r="I884" s="11" t="n">
        <f aca="false">(G884+10) / (H884/1000)</f>
        <v>28.7431693989071</v>
      </c>
      <c r="J884" s="11" t="n">
        <v>6.8</v>
      </c>
      <c r="K884" s="11" t="s">
        <v>47</v>
      </c>
      <c r="L884" s="11" t="s">
        <v>89</v>
      </c>
      <c r="M884" s="11" t="s">
        <v>566</v>
      </c>
      <c r="N884" s="11" t="s">
        <v>77</v>
      </c>
      <c r="O884" s="11" t="s">
        <v>50</v>
      </c>
      <c r="P884" s="11" t="s">
        <v>91</v>
      </c>
      <c r="Q884" s="11" t="s">
        <v>78</v>
      </c>
      <c r="R884" s="11" t="n">
        <v>2</v>
      </c>
      <c r="S884" s="11" t="str">
        <f aca="false">IF(R884&gt;=2,"&gt; 2","&lt; 2")</f>
        <v>&gt; 2</v>
      </c>
      <c r="T884" s="1" t="n">
        <v>2004</v>
      </c>
      <c r="U884" s="29" t="n">
        <v>6</v>
      </c>
      <c r="V884" s="11" t="s">
        <v>54</v>
      </c>
      <c r="W884" s="11" t="n">
        <f aca="false">R884 *U884</f>
        <v>12</v>
      </c>
      <c r="X884" s="2" t="n">
        <v>427.75</v>
      </c>
      <c r="Y884" s="2" t="n">
        <v>74.64</v>
      </c>
      <c r="Z884" s="13" t="n">
        <f aca="false">Y884*SQRT(AA884)</f>
        <v>182.829914401336</v>
      </c>
      <c r="AA884" s="11" t="n">
        <v>6</v>
      </c>
      <c r="AB884" s="2" t="n">
        <v>508.13</v>
      </c>
      <c r="AC884" s="2" t="n">
        <v>89</v>
      </c>
      <c r="AD884" s="13" t="n">
        <f aca="false">AC884*SQRT(AE884)</f>
        <v>218.004587107703</v>
      </c>
      <c r="AE884" s="11" t="n">
        <v>6</v>
      </c>
      <c r="AF884" s="11" t="n">
        <f aca="false">LN(AB884/X884)</f>
        <v>0.17219840757976</v>
      </c>
      <c r="AG884" s="11" t="n">
        <f aca="false">((AD884)^2/((AB884)^2 * AE884)) + ((Z884)^2/((X884)^2 * AA884))</f>
        <v>0.0611265451961634</v>
      </c>
      <c r="AH884" s="11" t="n">
        <f aca="false">1/AG884</f>
        <v>16.359504643864</v>
      </c>
      <c r="AI884" s="11" t="n">
        <f aca="false">AH884/8</f>
        <v>2.044938080483</v>
      </c>
      <c r="AJ884" s="11" t="n">
        <f aca="false">AI884*AF884</f>
        <v>0.352135081058384</v>
      </c>
      <c r="AK884" s="11" t="s">
        <v>567</v>
      </c>
      <c r="AL884" s="11" t="s">
        <v>568</v>
      </c>
      <c r="AM884" s="11" t="s">
        <v>390</v>
      </c>
      <c r="AN884" s="11" t="s">
        <v>58</v>
      </c>
      <c r="AO884" s="11" t="s">
        <v>93</v>
      </c>
      <c r="AP884" s="11" t="s">
        <v>191</v>
      </c>
      <c r="AQ884" s="11" t="s">
        <v>95</v>
      </c>
    </row>
    <row r="885" customFormat="false" ht="13.8" hidden="false" customHeight="false" outlineLevel="0" collapsed="false">
      <c r="A885" s="11" t="s">
        <v>565</v>
      </c>
      <c r="B885" s="11" t="n">
        <v>58</v>
      </c>
      <c r="C885" s="11" t="s">
        <v>277</v>
      </c>
      <c r="D885" s="11" t="n">
        <v>2007</v>
      </c>
      <c r="E885" s="11" t="s">
        <v>88</v>
      </c>
      <c r="F885" s="11" t="s">
        <v>46</v>
      </c>
      <c r="G885" s="1" t="n">
        <v>16.3</v>
      </c>
      <c r="H885" s="1" t="n">
        <v>915</v>
      </c>
      <c r="I885" s="11" t="n">
        <f aca="false">(G885+10) / (H885/1000)</f>
        <v>28.7431693989071</v>
      </c>
      <c r="J885" s="11" t="n">
        <v>6.8</v>
      </c>
      <c r="K885" s="11" t="s">
        <v>47</v>
      </c>
      <c r="L885" s="11" t="s">
        <v>89</v>
      </c>
      <c r="M885" s="11" t="s">
        <v>566</v>
      </c>
      <c r="N885" s="11" t="s">
        <v>77</v>
      </c>
      <c r="O885" s="11" t="s">
        <v>50</v>
      </c>
      <c r="P885" s="11" t="s">
        <v>91</v>
      </c>
      <c r="Q885" s="11" t="s">
        <v>78</v>
      </c>
      <c r="R885" s="11" t="n">
        <v>1.4</v>
      </c>
      <c r="S885" s="11" t="str">
        <f aca="false">IF(R885&gt;=2,"&gt; 2","&lt; 2")</f>
        <v>&lt; 2</v>
      </c>
      <c r="T885" s="1" t="n">
        <v>2005</v>
      </c>
      <c r="U885" s="29" t="n">
        <v>6</v>
      </c>
      <c r="V885" s="11" t="s">
        <v>54</v>
      </c>
      <c r="W885" s="11" t="n">
        <f aca="false">R885 *U885</f>
        <v>8.4</v>
      </c>
      <c r="X885" s="13" t="n">
        <v>565.55</v>
      </c>
      <c r="Y885" s="13" t="n">
        <v>91.87</v>
      </c>
      <c r="Z885" s="13" t="n">
        <f aca="false">Y885*SQRT(AA885)</f>
        <v>225.034622669491</v>
      </c>
      <c r="AA885" s="11" t="n">
        <v>6</v>
      </c>
      <c r="AB885" s="2" t="n">
        <v>640.19</v>
      </c>
      <c r="AC885" s="2" t="n">
        <v>111.96</v>
      </c>
      <c r="AD885" s="13" t="n">
        <f aca="false">AC885*SQRT(AE885)</f>
        <v>274.244871602004</v>
      </c>
      <c r="AE885" s="11" t="n">
        <v>6</v>
      </c>
      <c r="AF885" s="11" t="n">
        <f aca="false">LN(AB885/X885)</f>
        <v>0.123966298317665</v>
      </c>
      <c r="AG885" s="11" t="n">
        <f aca="false">((AD885)^2/((AB885)^2 * AE885)) + ((Z885)^2/((X885)^2 * AA885))</f>
        <v>0.0569729022174821</v>
      </c>
      <c r="AH885" s="11" t="n">
        <f aca="false">1/AG885</f>
        <v>17.5522039615028</v>
      </c>
      <c r="AI885" s="11" t="n">
        <f aca="false">AH885/8</f>
        <v>2.19402549518785</v>
      </c>
      <c r="AJ885" s="11" t="n">
        <f aca="false">AI885*AF885</f>
        <v>0.27198521905302</v>
      </c>
      <c r="AK885" s="11" t="s">
        <v>567</v>
      </c>
      <c r="AL885" s="11" t="s">
        <v>568</v>
      </c>
      <c r="AM885" s="11" t="s">
        <v>390</v>
      </c>
      <c r="AN885" s="11" t="s">
        <v>58</v>
      </c>
      <c r="AO885" s="11" t="s">
        <v>93</v>
      </c>
      <c r="AP885" s="11" t="s">
        <v>191</v>
      </c>
      <c r="AQ885" s="11" t="s">
        <v>95</v>
      </c>
    </row>
    <row r="886" customFormat="false" ht="13.8" hidden="false" customHeight="false" outlineLevel="0" collapsed="false">
      <c r="A886" s="11" t="s">
        <v>565</v>
      </c>
      <c r="B886" s="11" t="n">
        <v>58</v>
      </c>
      <c r="C886" s="11" t="s">
        <v>277</v>
      </c>
      <c r="D886" s="11" t="n">
        <v>2007</v>
      </c>
      <c r="E886" s="11" t="s">
        <v>88</v>
      </c>
      <c r="F886" s="11" t="s">
        <v>96</v>
      </c>
      <c r="G886" s="1" t="n">
        <v>16.3</v>
      </c>
      <c r="H886" s="1" t="n">
        <v>915</v>
      </c>
      <c r="I886" s="11" t="n">
        <f aca="false">(G886+10) / (H886/1000)</f>
        <v>28.7431693989071</v>
      </c>
      <c r="J886" s="11" t="n">
        <v>6.8</v>
      </c>
      <c r="K886" s="11" t="s">
        <v>47</v>
      </c>
      <c r="L886" s="11" t="s">
        <v>89</v>
      </c>
      <c r="M886" s="11" t="s">
        <v>566</v>
      </c>
      <c r="N886" s="11" t="s">
        <v>77</v>
      </c>
      <c r="O886" s="11" t="s">
        <v>50</v>
      </c>
      <c r="P886" s="11" t="s">
        <v>91</v>
      </c>
      <c r="Q886" s="11" t="s">
        <v>78</v>
      </c>
      <c r="R886" s="11" t="n">
        <v>2</v>
      </c>
      <c r="S886" s="11" t="str">
        <f aca="false">IF(R886&gt;=2,"&gt; 2","&lt; 2")</f>
        <v>&gt; 2</v>
      </c>
      <c r="T886" s="1" t="n">
        <v>2005</v>
      </c>
      <c r="U886" s="29" t="n">
        <v>6</v>
      </c>
      <c r="V886" s="11" t="s">
        <v>54</v>
      </c>
      <c r="W886" s="11" t="n">
        <f aca="false">R886 *U886</f>
        <v>12</v>
      </c>
      <c r="X886" s="2" t="n">
        <v>470.81</v>
      </c>
      <c r="Y886" s="2" t="n">
        <v>86.1300000000001</v>
      </c>
      <c r="Z886" s="13" t="n">
        <f aca="false">Y886*SQRT(AA886)</f>
        <v>210.974551545915</v>
      </c>
      <c r="AA886" s="11" t="n">
        <v>6</v>
      </c>
      <c r="AB886" s="2" t="n">
        <v>597.13</v>
      </c>
      <c r="AC886" s="2" t="n">
        <v>94.74</v>
      </c>
      <c r="AD886" s="13" t="n">
        <f aca="false">AC886*SQRT(AE886)</f>
        <v>232.064658231278</v>
      </c>
      <c r="AE886" s="11" t="n">
        <v>6</v>
      </c>
      <c r="AF886" s="11" t="n">
        <f aca="false">LN(AB886/X886)</f>
        <v>0.237680229528865</v>
      </c>
      <c r="AG886" s="11" t="n">
        <f aca="false">((AD886)^2/((AB886)^2 * AE886)) + ((Z886)^2/((X886)^2 * AA886))</f>
        <v>0.0586397104721114</v>
      </c>
      <c r="AH886" s="11" t="n">
        <f aca="false">1/AG886</f>
        <v>17.0532902012808</v>
      </c>
      <c r="AI886" s="11" t="n">
        <f aca="false">AH886/8</f>
        <v>2.1316612751601</v>
      </c>
      <c r="AJ886" s="11" t="n">
        <f aca="false">AI886*AF886</f>
        <v>0.506653741157846</v>
      </c>
      <c r="AK886" s="11" t="s">
        <v>567</v>
      </c>
      <c r="AL886" s="11" t="s">
        <v>568</v>
      </c>
      <c r="AM886" s="11" t="s">
        <v>390</v>
      </c>
      <c r="AN886" s="11" t="s">
        <v>58</v>
      </c>
      <c r="AO886" s="11" t="s">
        <v>93</v>
      </c>
      <c r="AP886" s="11" t="s">
        <v>191</v>
      </c>
      <c r="AQ886" s="11" t="s">
        <v>95</v>
      </c>
    </row>
    <row r="887" customFormat="false" ht="13.8" hidden="false" customHeight="false" outlineLevel="0" collapsed="false">
      <c r="A887" s="11" t="s">
        <v>569</v>
      </c>
      <c r="B887" s="11" t="n">
        <v>59</v>
      </c>
      <c r="C887" s="11" t="s">
        <v>570</v>
      </c>
      <c r="D887" s="11" t="n">
        <v>2014</v>
      </c>
      <c r="E887" s="11" t="s">
        <v>571</v>
      </c>
      <c r="F887" s="11" t="s">
        <v>46</v>
      </c>
      <c r="G887" s="1" t="n">
        <v>1.7</v>
      </c>
      <c r="H887" s="1" t="n">
        <v>902</v>
      </c>
      <c r="I887" s="11" t="n">
        <f aca="false">(G887+10) / (H887/1000)</f>
        <v>12.9711751662971</v>
      </c>
      <c r="J887" s="11" t="n">
        <v>7.8</v>
      </c>
      <c r="K887" s="11" t="s">
        <v>74</v>
      </c>
      <c r="L887" s="11" t="s">
        <v>89</v>
      </c>
      <c r="M887" s="11" t="s">
        <v>572</v>
      </c>
      <c r="N887" s="11" t="s">
        <v>50</v>
      </c>
      <c r="O887" s="11" t="s">
        <v>77</v>
      </c>
      <c r="P887" s="11" t="s">
        <v>91</v>
      </c>
      <c r="Q887" s="11" t="s">
        <v>244</v>
      </c>
      <c r="R887" s="11" t="n">
        <v>2</v>
      </c>
      <c r="S887" s="11" t="str">
        <f aca="false">IF(R887&gt;=2,"&gt; 2","&lt; 2")</f>
        <v>&gt; 2</v>
      </c>
      <c r="T887" s="33" t="n">
        <v>37820</v>
      </c>
      <c r="U887" s="29" t="n">
        <v>3</v>
      </c>
      <c r="V887" s="11" t="s">
        <v>106</v>
      </c>
      <c r="W887" s="11" t="n">
        <f aca="false">R887 *U887</f>
        <v>6</v>
      </c>
      <c r="X887" s="13" t="n">
        <v>0.36</v>
      </c>
      <c r="Y887" s="13" t="n">
        <v>0.04</v>
      </c>
      <c r="Z887" s="13" t="n">
        <f aca="false">Y887*SQRT(AA887)</f>
        <v>0.08</v>
      </c>
      <c r="AA887" s="11" t="n">
        <v>4</v>
      </c>
      <c r="AB887" s="2" t="n">
        <v>0.52</v>
      </c>
      <c r="AC887" s="2" t="n">
        <v>0.07</v>
      </c>
      <c r="AD887" s="13" t="n">
        <f aca="false">AC887*SQRT(AE887)</f>
        <v>0.14</v>
      </c>
      <c r="AE887" s="11" t="n">
        <v>4</v>
      </c>
      <c r="AF887" s="11" t="n">
        <f aca="false">LN(AB887/X887)</f>
        <v>0.367724780125317</v>
      </c>
      <c r="AG887" s="11" t="n">
        <f aca="false">((AD887)^2/((AB887)^2 * AE887)) + ((Z887)^2/((X887)^2 * AA887))</f>
        <v>0.0304669807874936</v>
      </c>
      <c r="AH887" s="11" t="n">
        <f aca="false">1/AG887</f>
        <v>32.8224187022329</v>
      </c>
      <c r="AI887" s="11" t="n">
        <f aca="false">AH887/14</f>
        <v>2.34445847873092</v>
      </c>
      <c r="AJ887" s="11" t="n">
        <f aca="false">AI887*AF887</f>
        <v>0.862115478604263</v>
      </c>
      <c r="AK887" s="11" t="s">
        <v>573</v>
      </c>
      <c r="AL887" s="11" t="s">
        <v>401</v>
      </c>
      <c r="AM887" s="11" t="s">
        <v>376</v>
      </c>
      <c r="AN887" s="11" t="s">
        <v>58</v>
      </c>
      <c r="AO887" s="11" t="s">
        <v>59</v>
      </c>
      <c r="AP887" s="11" t="s">
        <v>65</v>
      </c>
      <c r="AQ887" s="11" t="s">
        <v>574</v>
      </c>
    </row>
    <row r="888" customFormat="false" ht="13.8" hidden="false" customHeight="false" outlineLevel="0" collapsed="false">
      <c r="A888" s="11" t="s">
        <v>569</v>
      </c>
      <c r="B888" s="11" t="n">
        <v>59</v>
      </c>
      <c r="C888" s="11" t="s">
        <v>570</v>
      </c>
      <c r="D888" s="11" t="n">
        <v>2014</v>
      </c>
      <c r="E888" s="11" t="s">
        <v>571</v>
      </c>
      <c r="F888" s="11" t="s">
        <v>96</v>
      </c>
      <c r="G888" s="1" t="n">
        <v>1.7</v>
      </c>
      <c r="H888" s="1" t="n">
        <v>902</v>
      </c>
      <c r="I888" s="11" t="n">
        <f aca="false">(G888+10) / (H888/1000)</f>
        <v>12.9711751662971</v>
      </c>
      <c r="J888" s="11" t="n">
        <v>7.8</v>
      </c>
      <c r="K888" s="11" t="s">
        <v>74</v>
      </c>
      <c r="L888" s="11" t="s">
        <v>89</v>
      </c>
      <c r="M888" s="11" t="s">
        <v>572</v>
      </c>
      <c r="N888" s="11" t="s">
        <v>50</v>
      </c>
      <c r="O888" s="11" t="s">
        <v>77</v>
      </c>
      <c r="P888" s="11" t="s">
        <v>91</v>
      </c>
      <c r="Q888" s="11" t="s">
        <v>244</v>
      </c>
      <c r="R888" s="11" t="n">
        <v>2</v>
      </c>
      <c r="S888" s="11" t="str">
        <f aca="false">IF(R888&gt;=2,"&gt; 2","&lt; 2")</f>
        <v>&gt; 2</v>
      </c>
      <c r="T888" s="33" t="n">
        <v>37820</v>
      </c>
      <c r="U888" s="29" t="n">
        <v>3</v>
      </c>
      <c r="V888" s="11" t="s">
        <v>106</v>
      </c>
      <c r="W888" s="11" t="n">
        <f aca="false">R888 *U888</f>
        <v>6</v>
      </c>
      <c r="X888" s="2" t="n">
        <v>0.18</v>
      </c>
      <c r="Y888" s="2" t="n">
        <v>0.02</v>
      </c>
      <c r="Z888" s="13" t="n">
        <f aca="false">Y888*SQRT(AA888)</f>
        <v>0.04</v>
      </c>
      <c r="AA888" s="11" t="n">
        <v>4</v>
      </c>
      <c r="AB888" s="2" t="n">
        <v>0.38</v>
      </c>
      <c r="AC888" s="2" t="n">
        <v>0.05</v>
      </c>
      <c r="AD888" s="13" t="n">
        <f aca="false">AC888*SQRT(AE888)</f>
        <v>0.1</v>
      </c>
      <c r="AE888" s="11" t="n">
        <v>4</v>
      </c>
      <c r="AF888" s="11" t="n">
        <f aca="false">LN(AB888/X888)</f>
        <v>0.747214401830221</v>
      </c>
      <c r="AG888" s="11" t="n">
        <f aca="false">((AD888)^2/((AB888)^2 * AE888)) + ((Z888)^2/((X888)^2 * AA888))</f>
        <v>0.0296586984029274</v>
      </c>
      <c r="AH888" s="11" t="n">
        <f aca="false">1/AG888</f>
        <v>33.7169213029691</v>
      </c>
      <c r="AI888" s="11" t="n">
        <f aca="false">AH888/14</f>
        <v>2.40835152164065</v>
      </c>
      <c r="AJ888" s="11" t="n">
        <f aca="false">AI888*AF888</f>
        <v>1.79955494163962</v>
      </c>
      <c r="AK888" s="11" t="s">
        <v>573</v>
      </c>
      <c r="AL888" s="11" t="s">
        <v>401</v>
      </c>
      <c r="AM888" s="11" t="s">
        <v>376</v>
      </c>
      <c r="AN888" s="11" t="s">
        <v>58</v>
      </c>
      <c r="AO888" s="11" t="s">
        <v>59</v>
      </c>
      <c r="AP888" s="11" t="s">
        <v>65</v>
      </c>
      <c r="AQ888" s="11" t="s">
        <v>574</v>
      </c>
    </row>
    <row r="889" customFormat="false" ht="13.8" hidden="false" customHeight="false" outlineLevel="0" collapsed="false">
      <c r="A889" s="11" t="s">
        <v>569</v>
      </c>
      <c r="B889" s="11" t="n">
        <v>59</v>
      </c>
      <c r="C889" s="11" t="s">
        <v>570</v>
      </c>
      <c r="D889" s="11" t="n">
        <v>2014</v>
      </c>
      <c r="E889" s="11" t="s">
        <v>571</v>
      </c>
      <c r="F889" s="11" t="s">
        <v>46</v>
      </c>
      <c r="G889" s="1" t="n">
        <v>1.7</v>
      </c>
      <c r="H889" s="1" t="n">
        <v>902</v>
      </c>
      <c r="I889" s="11" t="n">
        <f aca="false">(G889+10) / (H889/1000)</f>
        <v>12.9711751662971</v>
      </c>
      <c r="J889" s="11" t="n">
        <v>7.8</v>
      </c>
      <c r="K889" s="11" t="s">
        <v>74</v>
      </c>
      <c r="L889" s="11" t="s">
        <v>89</v>
      </c>
      <c r="M889" s="11" t="s">
        <v>572</v>
      </c>
      <c r="N889" s="11" t="s">
        <v>50</v>
      </c>
      <c r="O889" s="11" t="s">
        <v>77</v>
      </c>
      <c r="P889" s="11" t="s">
        <v>91</v>
      </c>
      <c r="Q889" s="11" t="s">
        <v>244</v>
      </c>
      <c r="R889" s="11" t="n">
        <v>2</v>
      </c>
      <c r="S889" s="11" t="str">
        <f aca="false">IF(R889&gt;=2,"&gt; 2","&lt; 2")</f>
        <v>&gt; 2</v>
      </c>
      <c r="T889" s="33" t="n">
        <v>37831</v>
      </c>
      <c r="U889" s="29" t="n">
        <v>3</v>
      </c>
      <c r="V889" s="11" t="s">
        <v>106</v>
      </c>
      <c r="W889" s="11" t="n">
        <f aca="false">R889 *U889</f>
        <v>6</v>
      </c>
      <c r="X889" s="13" t="n">
        <v>0.27</v>
      </c>
      <c r="Y889" s="13" t="n">
        <v>0.03</v>
      </c>
      <c r="Z889" s="13" t="n">
        <f aca="false">Y889*SQRT(AA889)</f>
        <v>0.06</v>
      </c>
      <c r="AA889" s="11" t="n">
        <v>4</v>
      </c>
      <c r="AB889" s="2" t="n">
        <v>0.46</v>
      </c>
      <c r="AC889" s="2" t="n">
        <v>0.07</v>
      </c>
      <c r="AD889" s="13" t="n">
        <f aca="false">AC889*SQRT(AE889)</f>
        <v>0.14</v>
      </c>
      <c r="AE889" s="11" t="n">
        <v>4</v>
      </c>
      <c r="AF889" s="11" t="n">
        <f aca="false">LN(AB889/X889)</f>
        <v>0.532804530484766</v>
      </c>
      <c r="AG889" s="11" t="n">
        <f aca="false">((AD889)^2/((AB889)^2 * AE889)) + ((Z889)^2/((X889)^2 * AA889))</f>
        <v>0.0355025788233098</v>
      </c>
      <c r="AH889" s="11" t="n">
        <f aca="false">1/AG889</f>
        <v>28.1669679539852</v>
      </c>
      <c r="AI889" s="11" t="n">
        <f aca="false">AH889/14</f>
        <v>2.01192628242751</v>
      </c>
      <c r="AJ889" s="11" t="n">
        <f aca="false">AI889*AF889</f>
        <v>1.07196343827875</v>
      </c>
      <c r="AK889" s="11" t="s">
        <v>573</v>
      </c>
      <c r="AL889" s="11" t="s">
        <v>401</v>
      </c>
      <c r="AM889" s="11" t="s">
        <v>376</v>
      </c>
      <c r="AN889" s="11" t="s">
        <v>58</v>
      </c>
      <c r="AO889" s="11" t="s">
        <v>59</v>
      </c>
      <c r="AP889" s="11" t="s">
        <v>65</v>
      </c>
      <c r="AQ889" s="11" t="s">
        <v>574</v>
      </c>
    </row>
    <row r="890" customFormat="false" ht="13.8" hidden="false" customHeight="false" outlineLevel="0" collapsed="false">
      <c r="A890" s="11" t="s">
        <v>569</v>
      </c>
      <c r="B890" s="11" t="n">
        <v>59</v>
      </c>
      <c r="C890" s="11" t="s">
        <v>570</v>
      </c>
      <c r="D890" s="11" t="n">
        <v>2014</v>
      </c>
      <c r="E890" s="11" t="s">
        <v>571</v>
      </c>
      <c r="F890" s="11" t="s">
        <v>96</v>
      </c>
      <c r="G890" s="1" t="n">
        <v>1.7</v>
      </c>
      <c r="H890" s="1" t="n">
        <v>902</v>
      </c>
      <c r="I890" s="11" t="n">
        <f aca="false">(G890+10) / (H890/1000)</f>
        <v>12.9711751662971</v>
      </c>
      <c r="J890" s="11" t="n">
        <v>7.8</v>
      </c>
      <c r="K890" s="11" t="s">
        <v>74</v>
      </c>
      <c r="L890" s="11" t="s">
        <v>89</v>
      </c>
      <c r="M890" s="11" t="s">
        <v>572</v>
      </c>
      <c r="N890" s="11" t="s">
        <v>50</v>
      </c>
      <c r="O890" s="11" t="s">
        <v>77</v>
      </c>
      <c r="P890" s="11" t="s">
        <v>91</v>
      </c>
      <c r="Q890" s="11" t="s">
        <v>244</v>
      </c>
      <c r="R890" s="11" t="n">
        <v>2</v>
      </c>
      <c r="S890" s="11" t="str">
        <f aca="false">IF(R890&gt;=2,"&gt; 2","&lt; 2")</f>
        <v>&gt; 2</v>
      </c>
      <c r="T890" s="33" t="n">
        <v>37831</v>
      </c>
      <c r="U890" s="29" t="n">
        <v>3</v>
      </c>
      <c r="V890" s="11" t="s">
        <v>106</v>
      </c>
      <c r="W890" s="11" t="n">
        <f aca="false">R890 *U890</f>
        <v>6</v>
      </c>
      <c r="X890" s="2" t="n">
        <v>0.19</v>
      </c>
      <c r="Y890" s="2" t="n">
        <v>0.02</v>
      </c>
      <c r="Z890" s="13" t="n">
        <f aca="false">Y890*SQRT(AA890)</f>
        <v>0.04</v>
      </c>
      <c r="AA890" s="11" t="n">
        <v>4</v>
      </c>
      <c r="AB890" s="2" t="n">
        <v>0.37</v>
      </c>
      <c r="AC890" s="2" t="n">
        <v>0.04</v>
      </c>
      <c r="AD890" s="13" t="n">
        <f aca="false">AC890*SQRT(AE890)</f>
        <v>0.08</v>
      </c>
      <c r="AE890" s="11" t="n">
        <v>4</v>
      </c>
      <c r="AF890" s="11" t="n">
        <f aca="false">LN(AB890/X890)</f>
        <v>0.666478933477784</v>
      </c>
      <c r="AG890" s="11" t="n">
        <f aca="false">((AD890)^2/((AB890)^2 * AE890)) + ((Z890)^2/((X890)^2 * AA890))</f>
        <v>0.0227676954486867</v>
      </c>
      <c r="AH890" s="11" t="n">
        <f aca="false">1/AG890</f>
        <v>43.9218805545681</v>
      </c>
      <c r="AI890" s="11" t="n">
        <f aca="false">AH890/14</f>
        <v>3.13727718246915</v>
      </c>
      <c r="AJ890" s="11" t="n">
        <f aca="false">AI890*AF890</f>
        <v>2.09092915059623</v>
      </c>
      <c r="AK890" s="11" t="s">
        <v>573</v>
      </c>
      <c r="AL890" s="11" t="s">
        <v>401</v>
      </c>
      <c r="AM890" s="11" t="s">
        <v>376</v>
      </c>
      <c r="AN890" s="11" t="s">
        <v>58</v>
      </c>
      <c r="AO890" s="11" t="s">
        <v>59</v>
      </c>
      <c r="AP890" s="11" t="s">
        <v>65</v>
      </c>
      <c r="AQ890" s="11" t="s">
        <v>574</v>
      </c>
    </row>
    <row r="891" customFormat="false" ht="13.8" hidden="false" customHeight="false" outlineLevel="0" collapsed="false">
      <c r="A891" s="11" t="s">
        <v>569</v>
      </c>
      <c r="B891" s="11" t="n">
        <v>59</v>
      </c>
      <c r="C891" s="11" t="s">
        <v>570</v>
      </c>
      <c r="D891" s="11" t="n">
        <v>2014</v>
      </c>
      <c r="E891" s="11" t="s">
        <v>571</v>
      </c>
      <c r="F891" s="11" t="s">
        <v>46</v>
      </c>
      <c r="G891" s="1" t="n">
        <v>1.7</v>
      </c>
      <c r="H891" s="1" t="n">
        <v>902</v>
      </c>
      <c r="I891" s="11" t="n">
        <f aca="false">(G891+10) / (H891/1000)</f>
        <v>12.9711751662971</v>
      </c>
      <c r="J891" s="11" t="n">
        <v>7.8</v>
      </c>
      <c r="K891" s="11" t="s">
        <v>74</v>
      </c>
      <c r="L891" s="11" t="s">
        <v>89</v>
      </c>
      <c r="M891" s="11" t="s">
        <v>572</v>
      </c>
      <c r="N891" s="11" t="s">
        <v>50</v>
      </c>
      <c r="O891" s="11" t="s">
        <v>77</v>
      </c>
      <c r="P891" s="11" t="s">
        <v>91</v>
      </c>
      <c r="Q891" s="11" t="s">
        <v>244</v>
      </c>
      <c r="R891" s="11" t="n">
        <v>2</v>
      </c>
      <c r="S891" s="11" t="str">
        <f aca="false">IF(R891&gt;=2,"&gt; 2","&lt; 2")</f>
        <v>&gt; 2</v>
      </c>
      <c r="T891" s="33" t="n">
        <v>38176</v>
      </c>
      <c r="U891" s="29" t="n">
        <v>3</v>
      </c>
      <c r="V891" s="11" t="s">
        <v>106</v>
      </c>
      <c r="W891" s="11" t="n">
        <f aca="false">R891 *U891</f>
        <v>6</v>
      </c>
      <c r="X891" s="13" t="n">
        <v>0.73</v>
      </c>
      <c r="Y891" s="13" t="n">
        <v>0.06</v>
      </c>
      <c r="Z891" s="13" t="n">
        <f aca="false">Y891*SQRT(AA891)</f>
        <v>0.12</v>
      </c>
      <c r="AA891" s="11" t="n">
        <v>4</v>
      </c>
      <c r="AB891" s="2" t="n">
        <v>0.76</v>
      </c>
      <c r="AC891" s="2" t="n">
        <v>0.09</v>
      </c>
      <c r="AD891" s="13" t="n">
        <f aca="false">AC891*SQRT(AE891)</f>
        <v>0.18</v>
      </c>
      <c r="AE891" s="11" t="n">
        <v>4</v>
      </c>
      <c r="AF891" s="11" t="n">
        <f aca="false">LN(AB891/X891)</f>
        <v>0.0402738991379399</v>
      </c>
      <c r="AG891" s="11" t="n">
        <f aca="false">((AD891)^2/((AB891)^2 * AE891)) + ((Z891)^2/((X891)^2 * AA891))</f>
        <v>0.0207790345410494</v>
      </c>
      <c r="AH891" s="11" t="n">
        <f aca="false">1/AG891</f>
        <v>48.1254313343808</v>
      </c>
      <c r="AI891" s="11" t="n">
        <f aca="false">AH891/14</f>
        <v>3.43753080959863</v>
      </c>
      <c r="AJ891" s="11" t="n">
        <f aca="false">AI891*AF891</f>
        <v>0.138442769109336</v>
      </c>
      <c r="AK891" s="11" t="s">
        <v>573</v>
      </c>
      <c r="AL891" s="11" t="s">
        <v>401</v>
      </c>
      <c r="AM891" s="11" t="s">
        <v>376</v>
      </c>
      <c r="AN891" s="11" t="s">
        <v>58</v>
      </c>
      <c r="AO891" s="11" t="s">
        <v>59</v>
      </c>
      <c r="AP891" s="11" t="s">
        <v>65</v>
      </c>
      <c r="AQ891" s="11" t="s">
        <v>574</v>
      </c>
    </row>
    <row r="892" customFormat="false" ht="13.8" hidden="false" customHeight="false" outlineLevel="0" collapsed="false">
      <c r="A892" s="11" t="s">
        <v>569</v>
      </c>
      <c r="B892" s="11" t="n">
        <v>59</v>
      </c>
      <c r="C892" s="11" t="s">
        <v>570</v>
      </c>
      <c r="D892" s="11" t="n">
        <v>2014</v>
      </c>
      <c r="E892" s="11" t="s">
        <v>571</v>
      </c>
      <c r="F892" s="11" t="s">
        <v>96</v>
      </c>
      <c r="G892" s="1" t="n">
        <v>1.7</v>
      </c>
      <c r="H892" s="1" t="n">
        <v>902</v>
      </c>
      <c r="I892" s="11" t="n">
        <f aca="false">(G892+10) / (H892/1000)</f>
        <v>12.9711751662971</v>
      </c>
      <c r="J892" s="11" t="n">
        <v>7.8</v>
      </c>
      <c r="K892" s="11" t="s">
        <v>74</v>
      </c>
      <c r="L892" s="11" t="s">
        <v>89</v>
      </c>
      <c r="M892" s="11" t="s">
        <v>572</v>
      </c>
      <c r="N892" s="11" t="s">
        <v>50</v>
      </c>
      <c r="O892" s="11" t="s">
        <v>77</v>
      </c>
      <c r="P892" s="11" t="s">
        <v>91</v>
      </c>
      <c r="Q892" s="11" t="s">
        <v>244</v>
      </c>
      <c r="R892" s="11" t="n">
        <v>2</v>
      </c>
      <c r="S892" s="11" t="str">
        <f aca="false">IF(R892&gt;=2,"&gt; 2","&lt; 2")</f>
        <v>&gt; 2</v>
      </c>
      <c r="T892" s="33" t="n">
        <v>38176</v>
      </c>
      <c r="U892" s="29" t="n">
        <v>3</v>
      </c>
      <c r="V892" s="11" t="s">
        <v>106</v>
      </c>
      <c r="W892" s="11" t="n">
        <f aca="false">R892 *U892</f>
        <v>6</v>
      </c>
      <c r="X892" s="2" t="n">
        <v>0.56</v>
      </c>
      <c r="Y892" s="2" t="n">
        <v>0.06</v>
      </c>
      <c r="Z892" s="13" t="n">
        <f aca="false">Y892*SQRT(AA892)</f>
        <v>0.12</v>
      </c>
      <c r="AA892" s="11" t="n">
        <v>4</v>
      </c>
      <c r="AB892" s="2" t="n">
        <v>0.73</v>
      </c>
      <c r="AC892" s="2" t="n">
        <v>0.09</v>
      </c>
      <c r="AD892" s="13" t="n">
        <f aca="false">AC892*SQRT(AE892)</f>
        <v>0.18</v>
      </c>
      <c r="AE892" s="11" t="n">
        <v>4</v>
      </c>
      <c r="AF892" s="11" t="n">
        <f aca="false">LN(AB892/X892)</f>
        <v>0.265107750413242</v>
      </c>
      <c r="AG892" s="11" t="n">
        <f aca="false">((AD892)^2/((AB892)^2 * AE892)) + ((Z892)^2/((X892)^2 * AA892))</f>
        <v>0.0266794417147606</v>
      </c>
      <c r="AH892" s="11" t="n">
        <f aca="false">1/AG892</f>
        <v>37.4820436908446</v>
      </c>
      <c r="AI892" s="11" t="n">
        <f aca="false">AH892/14</f>
        <v>2.67728883506033</v>
      </c>
      <c r="AJ892" s="11" t="n">
        <f aca="false">AI892*AF892</f>
        <v>0.709770020269333</v>
      </c>
      <c r="AK892" s="11" t="s">
        <v>573</v>
      </c>
      <c r="AL892" s="11" t="s">
        <v>401</v>
      </c>
      <c r="AM892" s="11" t="s">
        <v>376</v>
      </c>
      <c r="AN892" s="11" t="s">
        <v>58</v>
      </c>
      <c r="AO892" s="11" t="s">
        <v>59</v>
      </c>
      <c r="AP892" s="11" t="s">
        <v>65</v>
      </c>
      <c r="AQ892" s="11" t="s">
        <v>574</v>
      </c>
    </row>
    <row r="893" customFormat="false" ht="13.8" hidden="false" customHeight="false" outlineLevel="0" collapsed="false">
      <c r="A893" s="11" t="s">
        <v>569</v>
      </c>
      <c r="B893" s="11" t="n">
        <v>59</v>
      </c>
      <c r="C893" s="11" t="s">
        <v>570</v>
      </c>
      <c r="D893" s="11" t="n">
        <v>2014</v>
      </c>
      <c r="E893" s="11" t="s">
        <v>571</v>
      </c>
      <c r="F893" s="11" t="s">
        <v>46</v>
      </c>
      <c r="G893" s="1" t="n">
        <v>1.7</v>
      </c>
      <c r="H893" s="1" t="n">
        <v>902</v>
      </c>
      <c r="I893" s="11" t="n">
        <f aca="false">(G893+10) / (H893/1000)</f>
        <v>12.9711751662971</v>
      </c>
      <c r="J893" s="11" t="n">
        <v>7.8</v>
      </c>
      <c r="K893" s="11" t="s">
        <v>74</v>
      </c>
      <c r="L893" s="11" t="s">
        <v>89</v>
      </c>
      <c r="M893" s="11" t="s">
        <v>572</v>
      </c>
      <c r="N893" s="11" t="s">
        <v>50</v>
      </c>
      <c r="O893" s="11" t="s">
        <v>77</v>
      </c>
      <c r="P893" s="11" t="s">
        <v>91</v>
      </c>
      <c r="Q893" s="11" t="s">
        <v>244</v>
      </c>
      <c r="R893" s="11" t="n">
        <v>2</v>
      </c>
      <c r="S893" s="11" t="str">
        <f aca="false">IF(R893&gt;=2,"&gt; 2","&lt; 2")</f>
        <v>&gt; 2</v>
      </c>
      <c r="T893" s="33" t="n">
        <v>38186</v>
      </c>
      <c r="U893" s="29" t="n">
        <v>3</v>
      </c>
      <c r="V893" s="11" t="s">
        <v>106</v>
      </c>
      <c r="W893" s="11" t="n">
        <f aca="false">R893 *U893</f>
        <v>6</v>
      </c>
      <c r="X893" s="13" t="n">
        <v>0.87</v>
      </c>
      <c r="Y893" s="13" t="n">
        <v>0.09</v>
      </c>
      <c r="Z893" s="13" t="n">
        <f aca="false">Y893*SQRT(AA893)</f>
        <v>0.18</v>
      </c>
      <c r="AA893" s="11" t="n">
        <v>4</v>
      </c>
      <c r="AB893" s="2" t="n">
        <v>0.75</v>
      </c>
      <c r="AC893" s="2" t="n">
        <v>0.08</v>
      </c>
      <c r="AD893" s="13" t="n">
        <f aca="false">AC893*SQRT(AE893)</f>
        <v>0.16</v>
      </c>
      <c r="AE893" s="11" t="n">
        <v>4</v>
      </c>
      <c r="AF893" s="11" t="n">
        <f aca="false">LN(AB893/X893)</f>
        <v>-0.148420005118273</v>
      </c>
      <c r="AG893" s="11" t="n">
        <f aca="false">((AD893)^2/((AB893)^2 * AE893)) + ((Z893)^2/((X893)^2 * AA893))</f>
        <v>0.0220793235566125</v>
      </c>
      <c r="AH893" s="11" t="n">
        <f aca="false">1/AG893</f>
        <v>45.2912426160136</v>
      </c>
      <c r="AI893" s="11" t="n">
        <f aca="false">AH893/14</f>
        <v>3.23508875828668</v>
      </c>
      <c r="AJ893" s="11" t="n">
        <f aca="false">AI893*AF893</f>
        <v>-0.480151890062976</v>
      </c>
      <c r="AK893" s="11" t="s">
        <v>573</v>
      </c>
      <c r="AL893" s="11" t="s">
        <v>401</v>
      </c>
      <c r="AM893" s="11" t="s">
        <v>376</v>
      </c>
      <c r="AN893" s="11" t="s">
        <v>58</v>
      </c>
      <c r="AO893" s="11" t="s">
        <v>59</v>
      </c>
      <c r="AP893" s="11" t="s">
        <v>65</v>
      </c>
      <c r="AQ893" s="11" t="s">
        <v>574</v>
      </c>
    </row>
    <row r="894" customFormat="false" ht="13.8" hidden="false" customHeight="false" outlineLevel="0" collapsed="false">
      <c r="A894" s="11" t="s">
        <v>569</v>
      </c>
      <c r="B894" s="11" t="n">
        <v>59</v>
      </c>
      <c r="C894" s="11" t="s">
        <v>570</v>
      </c>
      <c r="D894" s="11" t="n">
        <v>2014</v>
      </c>
      <c r="E894" s="11" t="s">
        <v>571</v>
      </c>
      <c r="F894" s="11" t="s">
        <v>96</v>
      </c>
      <c r="G894" s="1" t="n">
        <v>1.7</v>
      </c>
      <c r="H894" s="1" t="n">
        <v>902</v>
      </c>
      <c r="I894" s="11" t="n">
        <f aca="false">(G894+10) / (H894/1000)</f>
        <v>12.9711751662971</v>
      </c>
      <c r="J894" s="11" t="n">
        <v>7.8</v>
      </c>
      <c r="K894" s="11" t="s">
        <v>74</v>
      </c>
      <c r="L894" s="11" t="s">
        <v>89</v>
      </c>
      <c r="M894" s="11" t="s">
        <v>572</v>
      </c>
      <c r="N894" s="11" t="s">
        <v>50</v>
      </c>
      <c r="O894" s="11" t="s">
        <v>77</v>
      </c>
      <c r="P894" s="11" t="s">
        <v>91</v>
      </c>
      <c r="Q894" s="11" t="s">
        <v>244</v>
      </c>
      <c r="R894" s="11" t="n">
        <v>2</v>
      </c>
      <c r="S894" s="11" t="str">
        <f aca="false">IF(R894&gt;=2,"&gt; 2","&lt; 2")</f>
        <v>&gt; 2</v>
      </c>
      <c r="T894" s="33" t="n">
        <v>38186</v>
      </c>
      <c r="U894" s="29" t="n">
        <v>3</v>
      </c>
      <c r="V894" s="11" t="s">
        <v>106</v>
      </c>
      <c r="W894" s="11" t="n">
        <f aca="false">R894 *U894</f>
        <v>6</v>
      </c>
      <c r="X894" s="2" t="n">
        <v>0.76</v>
      </c>
      <c r="Y894" s="2" t="n">
        <v>0.07</v>
      </c>
      <c r="Z894" s="13" t="n">
        <f aca="false">Y894*SQRT(AA894)</f>
        <v>0.14</v>
      </c>
      <c r="AA894" s="11" t="n">
        <v>4</v>
      </c>
      <c r="AB894" s="2" t="n">
        <v>0.8</v>
      </c>
      <c r="AC894" s="2" t="n">
        <v>0.07</v>
      </c>
      <c r="AD894" s="13" t="n">
        <f aca="false">AC894*SQRT(AE894)</f>
        <v>0.14</v>
      </c>
      <c r="AE894" s="11" t="n">
        <v>4</v>
      </c>
      <c r="AF894" s="11" t="n">
        <f aca="false">LN(AB894/X894)</f>
        <v>0.0512932943875505</v>
      </c>
      <c r="AG894" s="11" t="n">
        <f aca="false">((AD894)^2/((AB894)^2 * AE894)) + ((Z894)^2/((X894)^2 * AA894))</f>
        <v>0.016139629501385</v>
      </c>
      <c r="AH894" s="11" t="n">
        <f aca="false">1/AG894</f>
        <v>61.9592909437101</v>
      </c>
      <c r="AI894" s="11" t="n">
        <f aca="false">AH894/14</f>
        <v>4.42566363883644</v>
      </c>
      <c r="AJ894" s="11" t="n">
        <f aca="false">AI894*AF894</f>
        <v>0.227006867887115</v>
      </c>
      <c r="AK894" s="11" t="s">
        <v>573</v>
      </c>
      <c r="AL894" s="11" t="s">
        <v>401</v>
      </c>
      <c r="AM894" s="11" t="s">
        <v>376</v>
      </c>
      <c r="AN894" s="11" t="s">
        <v>58</v>
      </c>
      <c r="AO894" s="11" t="s">
        <v>59</v>
      </c>
      <c r="AP894" s="11" t="s">
        <v>65</v>
      </c>
      <c r="AQ894" s="11" t="s">
        <v>574</v>
      </c>
    </row>
    <row r="895" customFormat="false" ht="13.8" hidden="false" customHeight="false" outlineLevel="0" collapsed="false">
      <c r="A895" s="11" t="s">
        <v>569</v>
      </c>
      <c r="B895" s="11" t="n">
        <v>59</v>
      </c>
      <c r="C895" s="11" t="s">
        <v>570</v>
      </c>
      <c r="D895" s="11" t="n">
        <v>2014</v>
      </c>
      <c r="E895" s="11" t="s">
        <v>571</v>
      </c>
      <c r="F895" s="11" t="s">
        <v>46</v>
      </c>
      <c r="G895" s="1" t="n">
        <v>1.7</v>
      </c>
      <c r="H895" s="1" t="n">
        <v>902</v>
      </c>
      <c r="I895" s="11" t="n">
        <f aca="false">(G895+10) / (H895/1000)</f>
        <v>12.9711751662971</v>
      </c>
      <c r="J895" s="11" t="n">
        <v>7.8</v>
      </c>
      <c r="K895" s="11" t="s">
        <v>74</v>
      </c>
      <c r="L895" s="11" t="s">
        <v>89</v>
      </c>
      <c r="M895" s="11" t="s">
        <v>572</v>
      </c>
      <c r="N895" s="11" t="s">
        <v>50</v>
      </c>
      <c r="O895" s="11" t="s">
        <v>77</v>
      </c>
      <c r="P895" s="11" t="s">
        <v>91</v>
      </c>
      <c r="Q895" s="11" t="s">
        <v>244</v>
      </c>
      <c r="R895" s="11" t="n">
        <v>2</v>
      </c>
      <c r="S895" s="11" t="str">
        <f aca="false">IF(R895&gt;=2,"&gt; 2","&lt; 2")</f>
        <v>&gt; 2</v>
      </c>
      <c r="T895" s="33" t="n">
        <v>38197</v>
      </c>
      <c r="U895" s="29" t="n">
        <v>3</v>
      </c>
      <c r="V895" s="11" t="s">
        <v>106</v>
      </c>
      <c r="W895" s="11" t="n">
        <f aca="false">R895 *U895</f>
        <v>6</v>
      </c>
      <c r="X895" s="13" t="n">
        <v>0.98</v>
      </c>
      <c r="Y895" s="13" t="n">
        <v>0.05</v>
      </c>
      <c r="Z895" s="13" t="n">
        <f aca="false">Y895*SQRT(AA895)</f>
        <v>0.1</v>
      </c>
      <c r="AA895" s="11" t="n">
        <v>4</v>
      </c>
      <c r="AB895" s="2" t="n">
        <v>0.97</v>
      </c>
      <c r="AC895" s="2" t="n">
        <v>0.02</v>
      </c>
      <c r="AD895" s="13" t="n">
        <f aca="false">AC895*SQRT(AE895)</f>
        <v>0.04</v>
      </c>
      <c r="AE895" s="11" t="n">
        <v>4</v>
      </c>
      <c r="AF895" s="11" t="n">
        <f aca="false">LN(AB895/X895)</f>
        <v>-0.0102565001671891</v>
      </c>
      <c r="AG895" s="11" t="n">
        <f aca="false">((AD895)^2/((AB895)^2 * AE895)) + ((Z895)^2/((X895)^2 * AA895))</f>
        <v>0.00302820692957982</v>
      </c>
      <c r="AH895" s="11" t="n">
        <f aca="false">1/AG895</f>
        <v>330.228423372228</v>
      </c>
      <c r="AI895" s="11" t="n">
        <f aca="false">AH895/14</f>
        <v>23.5877445265877</v>
      </c>
      <c r="AJ895" s="11" t="n">
        <f aca="false">AI895*AF895</f>
        <v>-0.24192770568056</v>
      </c>
      <c r="AK895" s="11" t="s">
        <v>573</v>
      </c>
      <c r="AL895" s="11" t="s">
        <v>401</v>
      </c>
      <c r="AM895" s="11" t="s">
        <v>376</v>
      </c>
      <c r="AN895" s="11" t="s">
        <v>58</v>
      </c>
      <c r="AO895" s="11" t="s">
        <v>59</v>
      </c>
      <c r="AP895" s="11" t="s">
        <v>65</v>
      </c>
      <c r="AQ895" s="11" t="s">
        <v>574</v>
      </c>
    </row>
    <row r="896" customFormat="false" ht="13.8" hidden="false" customHeight="false" outlineLevel="0" collapsed="false">
      <c r="A896" s="11" t="s">
        <v>569</v>
      </c>
      <c r="B896" s="11" t="n">
        <v>59</v>
      </c>
      <c r="C896" s="11" t="s">
        <v>570</v>
      </c>
      <c r="D896" s="11" t="n">
        <v>2014</v>
      </c>
      <c r="E896" s="11" t="s">
        <v>571</v>
      </c>
      <c r="F896" s="11" t="s">
        <v>96</v>
      </c>
      <c r="G896" s="1" t="n">
        <v>1.7</v>
      </c>
      <c r="H896" s="1" t="n">
        <v>902</v>
      </c>
      <c r="I896" s="11" t="n">
        <f aca="false">(G896+10) / (H896/1000)</f>
        <v>12.9711751662971</v>
      </c>
      <c r="J896" s="11" t="n">
        <v>7.8</v>
      </c>
      <c r="K896" s="11" t="s">
        <v>74</v>
      </c>
      <c r="L896" s="11" t="s">
        <v>89</v>
      </c>
      <c r="M896" s="11" t="s">
        <v>572</v>
      </c>
      <c r="N896" s="11" t="s">
        <v>50</v>
      </c>
      <c r="O896" s="11" t="s">
        <v>77</v>
      </c>
      <c r="P896" s="11" t="s">
        <v>91</v>
      </c>
      <c r="Q896" s="11" t="s">
        <v>244</v>
      </c>
      <c r="R896" s="11" t="n">
        <v>2</v>
      </c>
      <c r="S896" s="11" t="str">
        <f aca="false">IF(R896&gt;=2,"&gt; 2","&lt; 2")</f>
        <v>&gt; 2</v>
      </c>
      <c r="T896" s="33" t="n">
        <v>38197</v>
      </c>
      <c r="U896" s="29" t="n">
        <v>3</v>
      </c>
      <c r="V896" s="11" t="s">
        <v>106</v>
      </c>
      <c r="W896" s="11" t="n">
        <f aca="false">R896 *U896</f>
        <v>6</v>
      </c>
      <c r="X896" s="2" t="n">
        <v>0.82</v>
      </c>
      <c r="Y896" s="2" t="n">
        <v>0.04</v>
      </c>
      <c r="Z896" s="13" t="n">
        <f aca="false">Y896*SQRT(AA896)</f>
        <v>0.0800000000000001</v>
      </c>
      <c r="AA896" s="11" t="n">
        <v>4</v>
      </c>
      <c r="AB896" s="2" t="n">
        <v>0.91</v>
      </c>
      <c r="AC896" s="2" t="n">
        <v>0.0299999999999999</v>
      </c>
      <c r="AD896" s="13" t="n">
        <f aca="false">AC896*SQRT(AE896)</f>
        <v>0.0599999999999998</v>
      </c>
      <c r="AE896" s="11" t="n">
        <v>4</v>
      </c>
      <c r="AF896" s="11" t="n">
        <f aca="false">LN(AB896/X896)</f>
        <v>0.104140259252597</v>
      </c>
      <c r="AG896" s="11" t="n">
        <f aca="false">((AD896)^2/((AB896)^2 * AE896)) + ((Z896)^2/((X896)^2 * AA896))</f>
        <v>0.00346636125313129</v>
      </c>
      <c r="AH896" s="11" t="n">
        <f aca="false">1/AG896</f>
        <v>288.486954179015</v>
      </c>
      <c r="AI896" s="11" t="n">
        <f aca="false">AH896/14</f>
        <v>20.6062110127868</v>
      </c>
      <c r="AJ896" s="11" t="n">
        <f aca="false">AI896*AF896</f>
        <v>2.14593615708534</v>
      </c>
      <c r="AK896" s="11" t="s">
        <v>573</v>
      </c>
      <c r="AL896" s="11" t="s">
        <v>401</v>
      </c>
      <c r="AM896" s="11" t="s">
        <v>376</v>
      </c>
      <c r="AN896" s="11" t="s">
        <v>58</v>
      </c>
      <c r="AO896" s="11" t="s">
        <v>59</v>
      </c>
      <c r="AP896" s="11" t="s">
        <v>65</v>
      </c>
      <c r="AQ896" s="11" t="s">
        <v>574</v>
      </c>
    </row>
    <row r="897" customFormat="false" ht="13.8" hidden="false" customHeight="false" outlineLevel="0" collapsed="false">
      <c r="A897" s="11" t="s">
        <v>569</v>
      </c>
      <c r="B897" s="11" t="n">
        <v>59</v>
      </c>
      <c r="C897" s="11" t="s">
        <v>570</v>
      </c>
      <c r="D897" s="11" t="n">
        <v>2014</v>
      </c>
      <c r="E897" s="11" t="s">
        <v>571</v>
      </c>
      <c r="F897" s="11" t="s">
        <v>46</v>
      </c>
      <c r="G897" s="1" t="n">
        <v>1.7</v>
      </c>
      <c r="H897" s="1" t="n">
        <v>902</v>
      </c>
      <c r="I897" s="11" t="n">
        <f aca="false">(G897+10) / (H897/1000)</f>
        <v>12.9711751662971</v>
      </c>
      <c r="J897" s="11" t="n">
        <v>7.8</v>
      </c>
      <c r="K897" s="11" t="s">
        <v>74</v>
      </c>
      <c r="L897" s="11" t="s">
        <v>89</v>
      </c>
      <c r="M897" s="11" t="s">
        <v>572</v>
      </c>
      <c r="N897" s="11" t="s">
        <v>50</v>
      </c>
      <c r="O897" s="11" t="s">
        <v>77</v>
      </c>
      <c r="P897" s="11" t="s">
        <v>91</v>
      </c>
      <c r="Q897" s="11" t="s">
        <v>244</v>
      </c>
      <c r="R897" s="11" t="n">
        <v>2</v>
      </c>
      <c r="S897" s="11" t="str">
        <f aca="false">IF(R897&gt;=2,"&gt; 2","&lt; 2")</f>
        <v>&gt; 2</v>
      </c>
      <c r="T897" s="33" t="n">
        <v>38545</v>
      </c>
      <c r="U897" s="29" t="n">
        <v>3</v>
      </c>
      <c r="V897" s="11" t="s">
        <v>106</v>
      </c>
      <c r="W897" s="11" t="n">
        <f aca="false">R897 *U897</f>
        <v>6</v>
      </c>
      <c r="X897" s="13" t="n">
        <v>0.61</v>
      </c>
      <c r="Y897" s="13" t="n">
        <v>0.12</v>
      </c>
      <c r="Z897" s="13" t="n">
        <f aca="false">Y897*SQRT(AA897)</f>
        <v>0.24</v>
      </c>
      <c r="AA897" s="11" t="n">
        <v>4</v>
      </c>
      <c r="AB897" s="2" t="n">
        <v>0.51</v>
      </c>
      <c r="AC897" s="2" t="n">
        <v>0.07</v>
      </c>
      <c r="AD897" s="13" t="n">
        <f aca="false">AC897*SQRT(AE897)</f>
        <v>0.14</v>
      </c>
      <c r="AE897" s="11" t="n">
        <v>4</v>
      </c>
      <c r="AF897" s="11" t="n">
        <f aca="false">LN(AB897/X897)</f>
        <v>-0.179048231448985</v>
      </c>
      <c r="AG897" s="11" t="n">
        <f aca="false">((AD897)^2/((AB897)^2 * AE897)) + ((Z897)^2/((X897)^2 * AA897))</f>
        <v>0.0575381825008697</v>
      </c>
      <c r="AH897" s="11" t="n">
        <f aca="false">1/AG897</f>
        <v>17.3797634290045</v>
      </c>
      <c r="AI897" s="11" t="n">
        <f aca="false">AH897/14</f>
        <v>1.24141167350032</v>
      </c>
      <c r="AJ897" s="11" t="n">
        <f aca="false">AI897*AF897</f>
        <v>-0.222272564640357</v>
      </c>
      <c r="AK897" s="11" t="s">
        <v>573</v>
      </c>
      <c r="AL897" s="11" t="s">
        <v>401</v>
      </c>
      <c r="AM897" s="11" t="s">
        <v>376</v>
      </c>
      <c r="AN897" s="11" t="s">
        <v>58</v>
      </c>
      <c r="AO897" s="11" t="s">
        <v>59</v>
      </c>
      <c r="AP897" s="11" t="s">
        <v>65</v>
      </c>
      <c r="AQ897" s="11" t="s">
        <v>574</v>
      </c>
    </row>
    <row r="898" customFormat="false" ht="13.8" hidden="false" customHeight="false" outlineLevel="0" collapsed="false">
      <c r="A898" s="11" t="s">
        <v>569</v>
      </c>
      <c r="B898" s="11" t="n">
        <v>59</v>
      </c>
      <c r="C898" s="11" t="s">
        <v>570</v>
      </c>
      <c r="D898" s="11" t="n">
        <v>2014</v>
      </c>
      <c r="E898" s="11" t="s">
        <v>571</v>
      </c>
      <c r="F898" s="11" t="s">
        <v>96</v>
      </c>
      <c r="G898" s="1" t="n">
        <v>1.7</v>
      </c>
      <c r="H898" s="1" t="n">
        <v>902</v>
      </c>
      <c r="I898" s="11" t="n">
        <f aca="false">(G898+10) / (H898/1000)</f>
        <v>12.9711751662971</v>
      </c>
      <c r="J898" s="11" t="n">
        <v>7.8</v>
      </c>
      <c r="K898" s="11" t="s">
        <v>74</v>
      </c>
      <c r="L898" s="11" t="s">
        <v>89</v>
      </c>
      <c r="M898" s="11" t="s">
        <v>572</v>
      </c>
      <c r="N898" s="11" t="s">
        <v>50</v>
      </c>
      <c r="O898" s="11" t="s">
        <v>77</v>
      </c>
      <c r="P898" s="11" t="s">
        <v>91</v>
      </c>
      <c r="Q898" s="11" t="s">
        <v>244</v>
      </c>
      <c r="R898" s="11" t="n">
        <v>2</v>
      </c>
      <c r="S898" s="11" t="str">
        <f aca="false">IF(R898&gt;=2,"&gt; 2","&lt; 2")</f>
        <v>&gt; 2</v>
      </c>
      <c r="T898" s="33" t="n">
        <v>38545</v>
      </c>
      <c r="U898" s="29" t="n">
        <v>3</v>
      </c>
      <c r="V898" s="11" t="s">
        <v>106</v>
      </c>
      <c r="W898" s="11" t="n">
        <f aca="false">R898 *U898</f>
        <v>6</v>
      </c>
      <c r="X898" s="2" t="n">
        <v>0.51</v>
      </c>
      <c r="Y898" s="2" t="n">
        <v>0.08</v>
      </c>
      <c r="Z898" s="13" t="n">
        <f aca="false">Y898*SQRT(AA898)</f>
        <v>0.16</v>
      </c>
      <c r="AA898" s="11" t="n">
        <v>4</v>
      </c>
      <c r="AB898" s="2" t="n">
        <v>0.63</v>
      </c>
      <c r="AC898" s="2" t="n">
        <v>0.14</v>
      </c>
      <c r="AD898" s="13" t="n">
        <f aca="false">AC898*SQRT(AE898)</f>
        <v>0.28</v>
      </c>
      <c r="AE898" s="11" t="n">
        <v>4</v>
      </c>
      <c r="AF898" s="11" t="n">
        <f aca="false">LN(AB898/X898)</f>
        <v>0.211309093667207</v>
      </c>
      <c r="AG898" s="11" t="n">
        <f aca="false">((AD898)^2/((AB898)^2 * AE898)) + ((Z898)^2/((X898)^2 * AA898))</f>
        <v>0.0739886368490751</v>
      </c>
      <c r="AH898" s="11" t="n">
        <f aca="false">1/AG898</f>
        <v>13.5155889145497</v>
      </c>
      <c r="AI898" s="11" t="n">
        <f aca="false">AH898/14</f>
        <v>0.965399208182119</v>
      </c>
      <c r="AJ898" s="11" t="n">
        <f aca="false">AI898*AF898</f>
        <v>0.203997631708003</v>
      </c>
      <c r="AK898" s="11" t="s">
        <v>573</v>
      </c>
      <c r="AL898" s="11" t="s">
        <v>401</v>
      </c>
      <c r="AM898" s="11" t="s">
        <v>376</v>
      </c>
      <c r="AN898" s="11" t="s">
        <v>58</v>
      </c>
      <c r="AO898" s="11" t="s">
        <v>59</v>
      </c>
      <c r="AP898" s="11" t="s">
        <v>65</v>
      </c>
      <c r="AQ898" s="11" t="s">
        <v>574</v>
      </c>
    </row>
    <row r="899" customFormat="false" ht="13.8" hidden="false" customHeight="false" outlineLevel="0" collapsed="false">
      <c r="A899" s="11" t="s">
        <v>569</v>
      </c>
      <c r="B899" s="11" t="n">
        <v>59</v>
      </c>
      <c r="C899" s="11" t="s">
        <v>570</v>
      </c>
      <c r="D899" s="11" t="n">
        <v>2014</v>
      </c>
      <c r="E899" s="11" t="s">
        <v>571</v>
      </c>
      <c r="F899" s="11" t="s">
        <v>46</v>
      </c>
      <c r="G899" s="1" t="n">
        <v>1.7</v>
      </c>
      <c r="H899" s="1" t="n">
        <v>902</v>
      </c>
      <c r="I899" s="11" t="n">
        <f aca="false">(G899+10) / (H899/1000)</f>
        <v>12.9711751662971</v>
      </c>
      <c r="J899" s="11" t="n">
        <v>7.8</v>
      </c>
      <c r="K899" s="11" t="s">
        <v>74</v>
      </c>
      <c r="L899" s="11" t="s">
        <v>89</v>
      </c>
      <c r="M899" s="11" t="s">
        <v>572</v>
      </c>
      <c r="N899" s="11" t="s">
        <v>50</v>
      </c>
      <c r="O899" s="11" t="s">
        <v>77</v>
      </c>
      <c r="P899" s="11" t="s">
        <v>91</v>
      </c>
      <c r="Q899" s="11" t="s">
        <v>244</v>
      </c>
      <c r="R899" s="11" t="n">
        <v>2</v>
      </c>
      <c r="S899" s="11" t="str">
        <f aca="false">IF(R899&gt;=2,"&gt; 2","&lt; 2")</f>
        <v>&gt; 2</v>
      </c>
      <c r="T899" s="33" t="n">
        <v>38555</v>
      </c>
      <c r="U899" s="29" t="n">
        <v>3</v>
      </c>
      <c r="V899" s="11" t="s">
        <v>106</v>
      </c>
      <c r="W899" s="11" t="n">
        <f aca="false">R899 *U899</f>
        <v>6</v>
      </c>
      <c r="X899" s="13" t="n">
        <v>0.67</v>
      </c>
      <c r="Y899" s="13" t="n">
        <v>0.09</v>
      </c>
      <c r="Z899" s="13" t="n">
        <f aca="false">Y899*SQRT(AA899)</f>
        <v>0.18</v>
      </c>
      <c r="AA899" s="11" t="n">
        <v>4</v>
      </c>
      <c r="AB899" s="2" t="n">
        <v>0.82</v>
      </c>
      <c r="AC899" s="2" t="n">
        <v>0.12</v>
      </c>
      <c r="AD899" s="13" t="n">
        <f aca="false">AC899*SQRT(AE899)</f>
        <v>0.24</v>
      </c>
      <c r="AE899" s="11" t="n">
        <v>4</v>
      </c>
      <c r="AF899" s="11" t="n">
        <f aca="false">LN(AB899/X899)</f>
        <v>0.202026627873287</v>
      </c>
      <c r="AG899" s="11" t="n">
        <f aca="false">((AD899)^2/((AB899)^2 * AE899)) + ((Z899)^2/((X899)^2 * AA899))</f>
        <v>0.0394599317334501</v>
      </c>
      <c r="AH899" s="11" t="n">
        <f aca="false">1/AG899</f>
        <v>25.3421624435377</v>
      </c>
      <c r="AI899" s="11" t="n">
        <f aca="false">AH899/14</f>
        <v>1.81015446025269</v>
      </c>
      <c r="AJ899" s="11" t="n">
        <f aca="false">AI899*AF899</f>
        <v>0.365699401534641</v>
      </c>
      <c r="AK899" s="11" t="s">
        <v>573</v>
      </c>
      <c r="AL899" s="11" t="s">
        <v>401</v>
      </c>
      <c r="AM899" s="11" t="s">
        <v>376</v>
      </c>
      <c r="AN899" s="11" t="s">
        <v>58</v>
      </c>
      <c r="AO899" s="11" t="s">
        <v>59</v>
      </c>
      <c r="AP899" s="11" t="s">
        <v>65</v>
      </c>
      <c r="AQ899" s="11" t="s">
        <v>574</v>
      </c>
    </row>
    <row r="900" customFormat="false" ht="13.8" hidden="false" customHeight="false" outlineLevel="0" collapsed="false">
      <c r="A900" s="11" t="s">
        <v>569</v>
      </c>
      <c r="B900" s="11" t="n">
        <v>59</v>
      </c>
      <c r="C900" s="11" t="s">
        <v>570</v>
      </c>
      <c r="D900" s="11" t="n">
        <v>2014</v>
      </c>
      <c r="E900" s="11" t="s">
        <v>571</v>
      </c>
      <c r="F900" s="11" t="s">
        <v>96</v>
      </c>
      <c r="G900" s="1" t="n">
        <v>1.7</v>
      </c>
      <c r="H900" s="1" t="n">
        <v>902</v>
      </c>
      <c r="I900" s="11" t="n">
        <f aca="false">(G900+10) / (H900/1000)</f>
        <v>12.9711751662971</v>
      </c>
      <c r="J900" s="11" t="n">
        <v>7.8</v>
      </c>
      <c r="K900" s="11" t="s">
        <v>74</v>
      </c>
      <c r="L900" s="11" t="s">
        <v>89</v>
      </c>
      <c r="M900" s="11" t="s">
        <v>572</v>
      </c>
      <c r="N900" s="11" t="s">
        <v>50</v>
      </c>
      <c r="O900" s="11" t="s">
        <v>77</v>
      </c>
      <c r="P900" s="11" t="s">
        <v>91</v>
      </c>
      <c r="Q900" s="11" t="s">
        <v>244</v>
      </c>
      <c r="R900" s="11" t="n">
        <v>2</v>
      </c>
      <c r="S900" s="11" t="str">
        <f aca="false">IF(R900&gt;=2,"&gt; 2","&lt; 2")</f>
        <v>&gt; 2</v>
      </c>
      <c r="T900" s="33" t="n">
        <v>38555</v>
      </c>
      <c r="U900" s="29" t="n">
        <v>3</v>
      </c>
      <c r="V900" s="11" t="s">
        <v>106</v>
      </c>
      <c r="W900" s="11" t="n">
        <f aca="false">R900 *U900</f>
        <v>6</v>
      </c>
      <c r="X900" s="2" t="n">
        <v>0.61</v>
      </c>
      <c r="Y900" s="2" t="n">
        <v>0.05</v>
      </c>
      <c r="Z900" s="13" t="n">
        <f aca="false">Y900*SQRT(AA900)</f>
        <v>0.1</v>
      </c>
      <c r="AA900" s="11" t="n">
        <v>4</v>
      </c>
      <c r="AB900" s="2" t="n">
        <v>0.57</v>
      </c>
      <c r="AC900" s="2" t="n">
        <v>0.04</v>
      </c>
      <c r="AD900" s="13" t="n">
        <f aca="false">AC900*SQRT(AE900)</f>
        <v>0.0800000000000001</v>
      </c>
      <c r="AE900" s="11" t="n">
        <v>4</v>
      </c>
      <c r="AF900" s="11" t="n">
        <f aca="false">LN(AB900/X900)</f>
        <v>-0.0678225963387612</v>
      </c>
      <c r="AG900" s="11" t="n">
        <f aca="false">((AD900)^2/((AB900)^2 * AE900)) + ((Z900)^2/((X900)^2 * AA900))</f>
        <v>0.0116432162080094</v>
      </c>
      <c r="AH900" s="11" t="n">
        <f aca="false">1/AG900</f>
        <v>85.8869218036248</v>
      </c>
      <c r="AI900" s="11" t="n">
        <f aca="false">AH900/14</f>
        <v>6.13478012883034</v>
      </c>
      <c r="AJ900" s="11" t="n">
        <f aca="false">AI900*AF900</f>
        <v>-0.416076716304714</v>
      </c>
      <c r="AK900" s="11" t="s">
        <v>573</v>
      </c>
      <c r="AL900" s="11" t="s">
        <v>401</v>
      </c>
      <c r="AM900" s="11" t="s">
        <v>376</v>
      </c>
      <c r="AN900" s="11" t="s">
        <v>58</v>
      </c>
      <c r="AO900" s="11" t="s">
        <v>59</v>
      </c>
      <c r="AP900" s="11" t="s">
        <v>65</v>
      </c>
      <c r="AQ900" s="11" t="s">
        <v>574</v>
      </c>
    </row>
    <row r="901" customFormat="false" ht="13.8" hidden="false" customHeight="false" outlineLevel="0" collapsed="false">
      <c r="A901" s="11" t="s">
        <v>575</v>
      </c>
      <c r="B901" s="11" t="n">
        <v>60</v>
      </c>
      <c r="C901" s="11" t="s">
        <v>576</v>
      </c>
      <c r="D901" s="11" t="n">
        <v>2008</v>
      </c>
      <c r="E901" s="11" t="s">
        <v>571</v>
      </c>
      <c r="F901" s="11" t="s">
        <v>136</v>
      </c>
      <c r="G901" s="1" t="n">
        <v>14.35</v>
      </c>
      <c r="H901" s="1" t="n">
        <v>1322</v>
      </c>
      <c r="I901" s="11" t="n">
        <f aca="false">(G901+10) / (H901/1000)</f>
        <v>18.4190620272315</v>
      </c>
      <c r="J901" s="11" t="n">
        <v>5.8</v>
      </c>
      <c r="K901" s="11" t="s">
        <v>102</v>
      </c>
      <c r="L901" s="11" t="s">
        <v>89</v>
      </c>
      <c r="M901" s="11" t="s">
        <v>482</v>
      </c>
      <c r="N901" s="11" t="s">
        <v>77</v>
      </c>
      <c r="O901" s="11" t="s">
        <v>50</v>
      </c>
      <c r="P901" s="11" t="s">
        <v>483</v>
      </c>
      <c r="Q901" s="11" t="s">
        <v>244</v>
      </c>
      <c r="R901" s="11" t="n">
        <v>3</v>
      </c>
      <c r="S901" s="11" t="str">
        <f aca="false">IF(R901&gt;=2,"&gt; 2","&lt; 2")</f>
        <v>&gt; 2</v>
      </c>
      <c r="T901" s="11" t="n">
        <v>2005</v>
      </c>
      <c r="U901" s="29" t="n">
        <v>4</v>
      </c>
      <c r="V901" s="11" t="s">
        <v>54</v>
      </c>
      <c r="W901" s="11" t="n">
        <f aca="false">R901 *U901</f>
        <v>12</v>
      </c>
      <c r="X901" s="13" t="n">
        <v>3.41</v>
      </c>
      <c r="Y901" s="13" t="n">
        <v>0.43</v>
      </c>
      <c r="Z901" s="13" t="n">
        <f aca="false">Y901*SQRT(AA901)</f>
        <v>1.48956369450923</v>
      </c>
      <c r="AA901" s="11" t="n">
        <v>12</v>
      </c>
      <c r="AB901" s="2" t="n">
        <v>4.66</v>
      </c>
      <c r="AC901" s="2" t="n">
        <v>0.22</v>
      </c>
      <c r="AD901" s="13" t="n">
        <f aca="false">AC901*SQRT(AE901)</f>
        <v>0.762102355330305</v>
      </c>
      <c r="AE901" s="11" t="n">
        <v>12</v>
      </c>
      <c r="AF901" s="11" t="n">
        <f aca="false">LN(AB901/X901)</f>
        <v>0.312303156842129</v>
      </c>
      <c r="AG901" s="11" t="n">
        <f aca="false">((AD901)^2/((AB901)^2 * AE901)) + ((Z901)^2/((X901)^2 * AA901))</f>
        <v>0.0181299485077556</v>
      </c>
      <c r="AH901" s="11" t="n">
        <f aca="false">1/AG901</f>
        <v>55.1573546704902</v>
      </c>
      <c r="AI901" s="11" t="n">
        <f aca="false">AH901/8</f>
        <v>6.89466933381127</v>
      </c>
      <c r="AJ901" s="11" t="n">
        <f aca="false">AI901*AF901</f>
        <v>2.15322699833188</v>
      </c>
      <c r="AK901" s="11" t="s">
        <v>577</v>
      </c>
      <c r="AL901" s="11" t="s">
        <v>578</v>
      </c>
      <c r="AM901" s="11" t="s">
        <v>376</v>
      </c>
      <c r="AN901" s="11" t="s">
        <v>58</v>
      </c>
      <c r="AO901" s="11" t="s">
        <v>59</v>
      </c>
      <c r="AP901" s="11" t="s">
        <v>108</v>
      </c>
      <c r="AQ901" s="11" t="s">
        <v>579</v>
      </c>
    </row>
    <row r="902" customFormat="false" ht="13.8" hidden="false" customHeight="false" outlineLevel="0" collapsed="false">
      <c r="A902" s="11" t="s">
        <v>575</v>
      </c>
      <c r="B902" s="11" t="n">
        <v>60</v>
      </c>
      <c r="C902" s="11" t="s">
        <v>576</v>
      </c>
      <c r="D902" s="11" t="n">
        <v>2008</v>
      </c>
      <c r="E902" s="11" t="s">
        <v>571</v>
      </c>
      <c r="F902" s="11" t="s">
        <v>560</v>
      </c>
      <c r="G902" s="1" t="n">
        <v>14.35</v>
      </c>
      <c r="H902" s="1" t="n">
        <v>1322</v>
      </c>
      <c r="I902" s="11" t="n">
        <f aca="false">(G902+10) / (H902/1000)</f>
        <v>18.4190620272315</v>
      </c>
      <c r="J902" s="11" t="n">
        <v>5.8</v>
      </c>
      <c r="K902" s="11" t="s">
        <v>102</v>
      </c>
      <c r="L902" s="11" t="s">
        <v>89</v>
      </c>
      <c r="M902" s="11" t="s">
        <v>482</v>
      </c>
      <c r="N902" s="11" t="s">
        <v>77</v>
      </c>
      <c r="O902" s="11" t="s">
        <v>50</v>
      </c>
      <c r="P902" s="11" t="s">
        <v>483</v>
      </c>
      <c r="Q902" s="11" t="s">
        <v>244</v>
      </c>
      <c r="R902" s="11" t="n">
        <v>3</v>
      </c>
      <c r="S902" s="11" t="str">
        <f aca="false">IF(R902&gt;=2,"&gt; 2","&lt; 2")</f>
        <v>&gt; 2</v>
      </c>
      <c r="T902" s="11" t="n">
        <v>2005</v>
      </c>
      <c r="U902" s="29" t="n">
        <v>4</v>
      </c>
      <c r="V902" s="11" t="s">
        <v>54</v>
      </c>
      <c r="W902" s="11" t="n">
        <f aca="false">R902 *U902</f>
        <v>12</v>
      </c>
      <c r="X902" s="2" t="n">
        <v>4.31</v>
      </c>
      <c r="Y902" s="2" t="n">
        <v>0.69</v>
      </c>
      <c r="Z902" s="13" t="n">
        <f aca="false">Y902*SQRT(AA902)</f>
        <v>2.39023011444505</v>
      </c>
      <c r="AA902" s="11" t="n">
        <v>12</v>
      </c>
      <c r="AB902" s="2" t="n">
        <v>5.04</v>
      </c>
      <c r="AC902" s="2" t="n">
        <v>0.39</v>
      </c>
      <c r="AD902" s="13" t="n">
        <f aca="false">AC902*SQRT(AE902)</f>
        <v>1.35099962990372</v>
      </c>
      <c r="AE902" s="11" t="n">
        <v>12</v>
      </c>
      <c r="AF902" s="11" t="n">
        <f aca="false">LN(AB902/X902)</f>
        <v>0.156468177967621</v>
      </c>
      <c r="AG902" s="11" t="n">
        <f aca="false">((AD902)^2/((AB902)^2 * AE902)) + ((Z902)^2/((X902)^2 * AA902))</f>
        <v>0.0316175187804714</v>
      </c>
      <c r="AH902" s="11" t="n">
        <f aca="false">1/AG902</f>
        <v>31.6280352972432</v>
      </c>
      <c r="AI902" s="11" t="n">
        <f aca="false">AH902/8</f>
        <v>3.9535044121554</v>
      </c>
      <c r="AJ902" s="11" t="n">
        <f aca="false">AI902*AF902</f>
        <v>0.618597631956906</v>
      </c>
      <c r="AK902" s="11" t="s">
        <v>577</v>
      </c>
      <c r="AL902" s="11" t="s">
        <v>578</v>
      </c>
      <c r="AM902" s="11" t="s">
        <v>376</v>
      </c>
      <c r="AN902" s="11" t="s">
        <v>58</v>
      </c>
      <c r="AO902" s="11" t="s">
        <v>59</v>
      </c>
      <c r="AP902" s="11" t="s">
        <v>108</v>
      </c>
      <c r="AQ902" s="11" t="s">
        <v>579</v>
      </c>
    </row>
    <row r="903" customFormat="false" ht="13.8" hidden="false" customHeight="false" outlineLevel="0" collapsed="false">
      <c r="A903" s="11" t="s">
        <v>575</v>
      </c>
      <c r="B903" s="11" t="n">
        <v>60</v>
      </c>
      <c r="C903" s="11" t="s">
        <v>576</v>
      </c>
      <c r="D903" s="11" t="n">
        <v>2008</v>
      </c>
      <c r="E903" s="11" t="s">
        <v>571</v>
      </c>
      <c r="F903" s="11" t="s">
        <v>546</v>
      </c>
      <c r="G903" s="1" t="n">
        <v>14.35</v>
      </c>
      <c r="H903" s="1" t="n">
        <v>1322</v>
      </c>
      <c r="I903" s="11" t="n">
        <f aca="false">(G903+10) / (H903/1000)</f>
        <v>18.4190620272315</v>
      </c>
      <c r="J903" s="11" t="n">
        <v>5.8</v>
      </c>
      <c r="K903" s="11" t="s">
        <v>102</v>
      </c>
      <c r="L903" s="11" t="s">
        <v>89</v>
      </c>
      <c r="M903" s="11" t="s">
        <v>482</v>
      </c>
      <c r="N903" s="11" t="s">
        <v>77</v>
      </c>
      <c r="O903" s="11" t="s">
        <v>77</v>
      </c>
      <c r="P903" s="11" t="s">
        <v>483</v>
      </c>
      <c r="Q903" s="11" t="s">
        <v>244</v>
      </c>
      <c r="R903" s="11" t="n">
        <v>3</v>
      </c>
      <c r="S903" s="11" t="str">
        <f aca="false">IF(R903&gt;=2,"&gt; 2","&lt; 2")</f>
        <v>&gt; 2</v>
      </c>
      <c r="T903" s="11" t="n">
        <v>2005</v>
      </c>
      <c r="U903" s="29" t="n">
        <v>4</v>
      </c>
      <c r="V903" s="11" t="s">
        <v>54</v>
      </c>
      <c r="W903" s="11" t="n">
        <f aca="false">R903 *U903</f>
        <v>12</v>
      </c>
      <c r="X903" s="13" t="n">
        <v>2.88</v>
      </c>
      <c r="Y903" s="13" t="n">
        <v>0.28</v>
      </c>
      <c r="Z903" s="13" t="n">
        <f aca="false">Y903*SQRT(AA903)</f>
        <v>0.969948452238571</v>
      </c>
      <c r="AA903" s="11" t="n">
        <v>12</v>
      </c>
      <c r="AB903" s="2" t="n">
        <v>2.42</v>
      </c>
      <c r="AC903" s="2" t="n">
        <v>0.1</v>
      </c>
      <c r="AD903" s="13" t="n">
        <f aca="false">AC903*SQRT(AE903)</f>
        <v>0.346410161513776</v>
      </c>
      <c r="AE903" s="11" t="n">
        <v>12</v>
      </c>
      <c r="AF903" s="11" t="n">
        <f aca="false">LN(AB903/X903)</f>
        <v>-0.17402275397926</v>
      </c>
      <c r="AG903" s="11" t="n">
        <f aca="false">((AD903)^2/((AB903)^2 * AE903)) + ((Z903)^2/((X903)^2 * AA903))</f>
        <v>0.0111596941322398</v>
      </c>
      <c r="AH903" s="11" t="n">
        <f aca="false">1/AG903</f>
        <v>89.6081907039952</v>
      </c>
      <c r="AI903" s="11" t="n">
        <f aca="false">AH903/8</f>
        <v>11.2010238379994</v>
      </c>
      <c r="AJ903" s="11" t="n">
        <f aca="false">AI903*AF903</f>
        <v>-1.949233015676</v>
      </c>
      <c r="AK903" s="11" t="s">
        <v>577</v>
      </c>
      <c r="AL903" s="11" t="s">
        <v>578</v>
      </c>
      <c r="AM903" s="11" t="s">
        <v>376</v>
      </c>
      <c r="AN903" s="11" t="s">
        <v>58</v>
      </c>
      <c r="AO903" s="11" t="s">
        <v>59</v>
      </c>
      <c r="AP903" s="11" t="s">
        <v>108</v>
      </c>
      <c r="AQ903" s="11" t="s">
        <v>579</v>
      </c>
    </row>
    <row r="904" customFormat="false" ht="13.8" hidden="false" customHeight="false" outlineLevel="0" collapsed="false">
      <c r="A904" s="11" t="s">
        <v>575</v>
      </c>
      <c r="B904" s="11" t="n">
        <v>60</v>
      </c>
      <c r="C904" s="11" t="s">
        <v>576</v>
      </c>
      <c r="D904" s="11" t="n">
        <v>2008</v>
      </c>
      <c r="E904" s="11" t="s">
        <v>571</v>
      </c>
      <c r="F904" s="11" t="s">
        <v>561</v>
      </c>
      <c r="G904" s="1" t="n">
        <v>14.35</v>
      </c>
      <c r="H904" s="1" t="n">
        <v>1322</v>
      </c>
      <c r="I904" s="11" t="n">
        <f aca="false">(G904+10) / (H904/1000)</f>
        <v>18.4190620272315</v>
      </c>
      <c r="J904" s="11" t="n">
        <v>5.8</v>
      </c>
      <c r="K904" s="11" t="s">
        <v>102</v>
      </c>
      <c r="L904" s="11" t="s">
        <v>89</v>
      </c>
      <c r="M904" s="11" t="s">
        <v>482</v>
      </c>
      <c r="N904" s="11" t="s">
        <v>77</v>
      </c>
      <c r="O904" s="11" t="s">
        <v>77</v>
      </c>
      <c r="P904" s="11" t="s">
        <v>483</v>
      </c>
      <c r="Q904" s="11" t="s">
        <v>244</v>
      </c>
      <c r="R904" s="11" t="n">
        <v>3</v>
      </c>
      <c r="S904" s="11" t="str">
        <f aca="false">IF(R904&gt;=2,"&gt; 2","&lt; 2")</f>
        <v>&gt; 2</v>
      </c>
      <c r="T904" s="11" t="n">
        <v>2005</v>
      </c>
      <c r="U904" s="29" t="n">
        <v>4</v>
      </c>
      <c r="V904" s="11" t="s">
        <v>54</v>
      </c>
      <c r="W904" s="11" t="n">
        <f aca="false">R904 *U904</f>
        <v>12</v>
      </c>
      <c r="X904" s="2" t="n">
        <v>3.51</v>
      </c>
      <c r="Y904" s="2" t="n">
        <v>0.42</v>
      </c>
      <c r="Z904" s="13" t="n">
        <f aca="false">Y904*SQRT(AA904)</f>
        <v>1.45492267835786</v>
      </c>
      <c r="AA904" s="11" t="n">
        <v>12</v>
      </c>
      <c r="AB904" s="2" t="n">
        <v>3.67</v>
      </c>
      <c r="AC904" s="2" t="n">
        <v>0.28</v>
      </c>
      <c r="AD904" s="13" t="n">
        <f aca="false">AC904*SQRT(AE904)</f>
        <v>0.969948452238572</v>
      </c>
      <c r="AE904" s="11" t="n">
        <v>12</v>
      </c>
      <c r="AF904" s="11" t="n">
        <f aca="false">LN(AB904/X904)</f>
        <v>0.0445756245887046</v>
      </c>
      <c r="AG904" s="11" t="n">
        <f aca="false">((AD904)^2/((AB904)^2 * AE904)) + ((Z904)^2/((X904)^2 * AA904))</f>
        <v>0.0201388824448481</v>
      </c>
      <c r="AH904" s="11" t="n">
        <f aca="false">1/AG904</f>
        <v>49.6551883024581</v>
      </c>
      <c r="AI904" s="11" t="n">
        <f aca="false">AH904/8</f>
        <v>6.20689853780726</v>
      </c>
      <c r="AJ904" s="11" t="n">
        <f aca="false">AI904*AF904</f>
        <v>0.276676379081476</v>
      </c>
      <c r="AK904" s="11" t="s">
        <v>577</v>
      </c>
      <c r="AL904" s="11" t="s">
        <v>578</v>
      </c>
      <c r="AM904" s="11" t="s">
        <v>376</v>
      </c>
      <c r="AN904" s="11" t="s">
        <v>58</v>
      </c>
      <c r="AO904" s="11" t="s">
        <v>59</v>
      </c>
      <c r="AP904" s="11" t="s">
        <v>108</v>
      </c>
      <c r="AQ904" s="11" t="s">
        <v>579</v>
      </c>
    </row>
    <row r="905" customFormat="false" ht="13.8" hidden="false" customHeight="false" outlineLevel="0" collapsed="false">
      <c r="A905" s="11" t="s">
        <v>575</v>
      </c>
      <c r="B905" s="11" t="n">
        <v>60</v>
      </c>
      <c r="C905" s="11" t="s">
        <v>576</v>
      </c>
      <c r="D905" s="11" t="n">
        <v>2008</v>
      </c>
      <c r="E905" s="11" t="s">
        <v>571</v>
      </c>
      <c r="F905" s="11" t="s">
        <v>136</v>
      </c>
      <c r="G905" s="1" t="n">
        <v>14.35</v>
      </c>
      <c r="H905" s="1" t="n">
        <v>1322</v>
      </c>
      <c r="I905" s="11" t="n">
        <f aca="false">(G905+10) / (H905/1000)</f>
        <v>18.4190620272315</v>
      </c>
      <c r="J905" s="11" t="n">
        <v>5.8</v>
      </c>
      <c r="K905" s="11" t="s">
        <v>102</v>
      </c>
      <c r="L905" s="11" t="s">
        <v>89</v>
      </c>
      <c r="M905" s="11" t="s">
        <v>482</v>
      </c>
      <c r="N905" s="11" t="s">
        <v>77</v>
      </c>
      <c r="O905" s="11" t="s">
        <v>50</v>
      </c>
      <c r="P905" s="11" t="s">
        <v>483</v>
      </c>
      <c r="Q905" s="11" t="s">
        <v>244</v>
      </c>
      <c r="R905" s="11" t="n">
        <v>3</v>
      </c>
      <c r="S905" s="11" t="str">
        <f aca="false">IF(R905&gt;=2,"&gt; 2","&lt; 2")</f>
        <v>&gt; 2</v>
      </c>
      <c r="T905" s="11" t="n">
        <v>2006</v>
      </c>
      <c r="U905" s="29" t="n">
        <v>4</v>
      </c>
      <c r="V905" s="11" t="s">
        <v>54</v>
      </c>
      <c r="W905" s="11" t="n">
        <f aca="false">R905 *U905</f>
        <v>12</v>
      </c>
      <c r="X905" s="13" t="n">
        <v>3.52</v>
      </c>
      <c r="Y905" s="13" t="n">
        <v>0.31</v>
      </c>
      <c r="Z905" s="13" t="n">
        <f aca="false">Y905*SQRT(AA905)</f>
        <v>1.0738715006927</v>
      </c>
      <c r="AA905" s="11" t="n">
        <v>12</v>
      </c>
      <c r="AB905" s="2" t="n">
        <v>3.84</v>
      </c>
      <c r="AC905" s="2" t="n">
        <v>0.23</v>
      </c>
      <c r="AD905" s="13" t="n">
        <f aca="false">AC905*SQRT(AE905)</f>
        <v>0.796743371481685</v>
      </c>
      <c r="AE905" s="11" t="n">
        <v>12</v>
      </c>
      <c r="AF905" s="11" t="n">
        <f aca="false">LN(AB905/X905)</f>
        <v>0.0870113769896297</v>
      </c>
      <c r="AG905" s="11" t="n">
        <f aca="false">((AD905)^2/((AB905)^2 * AE905)) + ((Z905)^2/((X905)^2 * AA905))</f>
        <v>0.0113435154994548</v>
      </c>
      <c r="AH905" s="11" t="n">
        <f aca="false">1/AG905</f>
        <v>88.1560923549726</v>
      </c>
      <c r="AI905" s="11" t="n">
        <f aca="false">AH905/8</f>
        <v>11.0195115443716</v>
      </c>
      <c r="AJ905" s="11" t="n">
        <f aca="false">AI905*AF905</f>
        <v>0.958822873228894</v>
      </c>
      <c r="AK905" s="11" t="s">
        <v>577</v>
      </c>
      <c r="AL905" s="11" t="s">
        <v>578</v>
      </c>
      <c r="AM905" s="11" t="s">
        <v>376</v>
      </c>
      <c r="AN905" s="11" t="s">
        <v>58</v>
      </c>
      <c r="AO905" s="11" t="s">
        <v>59</v>
      </c>
      <c r="AP905" s="11" t="s">
        <v>108</v>
      </c>
      <c r="AQ905" s="11" t="s">
        <v>579</v>
      </c>
    </row>
    <row r="906" customFormat="false" ht="13.8" hidden="false" customHeight="false" outlineLevel="0" collapsed="false">
      <c r="A906" s="11" t="s">
        <v>575</v>
      </c>
      <c r="B906" s="11" t="n">
        <v>60</v>
      </c>
      <c r="C906" s="11" t="s">
        <v>576</v>
      </c>
      <c r="D906" s="11" t="n">
        <v>2008</v>
      </c>
      <c r="E906" s="11" t="s">
        <v>571</v>
      </c>
      <c r="F906" s="11" t="s">
        <v>560</v>
      </c>
      <c r="G906" s="1" t="n">
        <v>14.35</v>
      </c>
      <c r="H906" s="1" t="n">
        <v>1322</v>
      </c>
      <c r="I906" s="11" t="n">
        <f aca="false">(G906+10) / (H906/1000)</f>
        <v>18.4190620272315</v>
      </c>
      <c r="J906" s="11" t="n">
        <v>5.8</v>
      </c>
      <c r="K906" s="11" t="s">
        <v>102</v>
      </c>
      <c r="L906" s="11" t="s">
        <v>89</v>
      </c>
      <c r="M906" s="11" t="s">
        <v>482</v>
      </c>
      <c r="N906" s="11" t="s">
        <v>77</v>
      </c>
      <c r="O906" s="11" t="s">
        <v>50</v>
      </c>
      <c r="P906" s="11" t="s">
        <v>483</v>
      </c>
      <c r="Q906" s="11" t="s">
        <v>244</v>
      </c>
      <c r="R906" s="11" t="n">
        <v>3</v>
      </c>
      <c r="S906" s="11" t="str">
        <f aca="false">IF(R906&gt;=2,"&gt; 2","&lt; 2")</f>
        <v>&gt; 2</v>
      </c>
      <c r="T906" s="11" t="n">
        <v>2006</v>
      </c>
      <c r="U906" s="29" t="n">
        <v>4</v>
      </c>
      <c r="V906" s="11" t="s">
        <v>54</v>
      </c>
      <c r="W906" s="11" t="n">
        <f aca="false">R906 *U906</f>
        <v>12</v>
      </c>
      <c r="X906" s="2" t="n">
        <v>4.18</v>
      </c>
      <c r="Y906" s="2" t="n">
        <v>0.29</v>
      </c>
      <c r="Z906" s="13" t="n">
        <f aca="false">Y906*SQRT(AA906)</f>
        <v>1.00458946838995</v>
      </c>
      <c r="AA906" s="11" t="n">
        <v>12</v>
      </c>
      <c r="AB906" s="2" t="n">
        <v>4.78</v>
      </c>
      <c r="AC906" s="2" t="n">
        <v>0.41</v>
      </c>
      <c r="AD906" s="13" t="n">
        <f aca="false">AC906*SQRT(AE906)</f>
        <v>1.42028166220648</v>
      </c>
      <c r="AE906" s="11" t="n">
        <v>12</v>
      </c>
      <c r="AF906" s="11" t="n">
        <f aca="false">LN(AB906/X906)</f>
        <v>0.1341292999667</v>
      </c>
      <c r="AG906" s="11" t="n">
        <f aca="false">((AD906)^2/((AB906)^2 * AE906)) + ((Z906)^2/((X906)^2 * AA906))</f>
        <v>0.0121704946810317</v>
      </c>
      <c r="AH906" s="11" t="n">
        <f aca="false">1/AG906</f>
        <v>82.1659288474566</v>
      </c>
      <c r="AI906" s="11" t="n">
        <f aca="false">AH906/8</f>
        <v>10.2707411059321</v>
      </c>
      <c r="AJ906" s="11" t="n">
        <f aca="false">AI906*AF906</f>
        <v>1.37760731467788</v>
      </c>
      <c r="AK906" s="11" t="s">
        <v>577</v>
      </c>
      <c r="AL906" s="11" t="s">
        <v>578</v>
      </c>
      <c r="AM906" s="11" t="s">
        <v>376</v>
      </c>
      <c r="AN906" s="11" t="s">
        <v>58</v>
      </c>
      <c r="AO906" s="11" t="s">
        <v>59</v>
      </c>
      <c r="AP906" s="11" t="s">
        <v>108</v>
      </c>
      <c r="AQ906" s="11" t="s">
        <v>579</v>
      </c>
    </row>
    <row r="907" customFormat="false" ht="13.8" hidden="false" customHeight="false" outlineLevel="0" collapsed="false">
      <c r="A907" s="11" t="s">
        <v>575</v>
      </c>
      <c r="B907" s="11" t="n">
        <v>60</v>
      </c>
      <c r="C907" s="11" t="s">
        <v>576</v>
      </c>
      <c r="D907" s="11" t="n">
        <v>2008</v>
      </c>
      <c r="E907" s="11" t="s">
        <v>571</v>
      </c>
      <c r="F907" s="11" t="s">
        <v>546</v>
      </c>
      <c r="G907" s="1" t="n">
        <v>14.35</v>
      </c>
      <c r="H907" s="1" t="n">
        <v>1322</v>
      </c>
      <c r="I907" s="11" t="n">
        <f aca="false">(G907+10) / (H907/1000)</f>
        <v>18.4190620272315</v>
      </c>
      <c r="J907" s="11" t="n">
        <v>5.8</v>
      </c>
      <c r="K907" s="11" t="s">
        <v>102</v>
      </c>
      <c r="L907" s="11" t="s">
        <v>89</v>
      </c>
      <c r="M907" s="11" t="s">
        <v>482</v>
      </c>
      <c r="N907" s="11" t="s">
        <v>77</v>
      </c>
      <c r="O907" s="11" t="s">
        <v>77</v>
      </c>
      <c r="P907" s="11" t="s">
        <v>483</v>
      </c>
      <c r="Q907" s="11" t="s">
        <v>244</v>
      </c>
      <c r="R907" s="11" t="n">
        <v>3</v>
      </c>
      <c r="S907" s="11" t="str">
        <f aca="false">IF(R907&gt;=2,"&gt; 2","&lt; 2")</f>
        <v>&gt; 2</v>
      </c>
      <c r="T907" s="11" t="n">
        <v>2006</v>
      </c>
      <c r="U907" s="29" t="n">
        <v>4</v>
      </c>
      <c r="V907" s="11" t="s">
        <v>54</v>
      </c>
      <c r="W907" s="11" t="n">
        <f aca="false">R907 *U907</f>
        <v>12</v>
      </c>
      <c r="X907" s="13" t="n">
        <v>3.01</v>
      </c>
      <c r="Y907" s="13" t="n">
        <v>0.47</v>
      </c>
      <c r="Z907" s="13" t="n">
        <f aca="false">Y907*SQRT(AA907)</f>
        <v>1.62812775911474</v>
      </c>
      <c r="AA907" s="11" t="n">
        <v>12</v>
      </c>
      <c r="AB907" s="2" t="n">
        <v>2.28</v>
      </c>
      <c r="AC907" s="2" t="n">
        <v>0.12</v>
      </c>
      <c r="AD907" s="13" t="n">
        <f aca="false">AC907*SQRT(AE907)</f>
        <v>0.415692193816531</v>
      </c>
      <c r="AE907" s="11" t="n">
        <v>12</v>
      </c>
      <c r="AF907" s="11" t="n">
        <f aca="false">LN(AB907/X907)</f>
        <v>-0.277764635794435</v>
      </c>
      <c r="AG907" s="11" t="n">
        <f aca="false">((AD907)^2/((AB907)^2 * AE907)) + ((Z907)^2/((X907)^2 * AA907))</f>
        <v>0.0271517124443326</v>
      </c>
      <c r="AH907" s="11" t="n">
        <f aca="false">1/AG907</f>
        <v>36.8300895219863</v>
      </c>
      <c r="AI907" s="11" t="n">
        <f aca="false">AH907/8</f>
        <v>4.60376119024829</v>
      </c>
      <c r="AJ907" s="11" t="n">
        <f aca="false">AI907*AF907</f>
        <v>-1.27876205029387</v>
      </c>
      <c r="AK907" s="11" t="s">
        <v>577</v>
      </c>
      <c r="AL907" s="11" t="s">
        <v>578</v>
      </c>
      <c r="AM907" s="11" t="s">
        <v>376</v>
      </c>
      <c r="AN907" s="11" t="s">
        <v>58</v>
      </c>
      <c r="AO907" s="11" t="s">
        <v>59</v>
      </c>
      <c r="AP907" s="11" t="s">
        <v>108</v>
      </c>
      <c r="AQ907" s="11" t="s">
        <v>579</v>
      </c>
    </row>
    <row r="908" customFormat="false" ht="13.8" hidden="false" customHeight="false" outlineLevel="0" collapsed="false">
      <c r="A908" s="11" t="s">
        <v>575</v>
      </c>
      <c r="B908" s="11" t="n">
        <v>60</v>
      </c>
      <c r="C908" s="11" t="s">
        <v>576</v>
      </c>
      <c r="D908" s="11" t="n">
        <v>2008</v>
      </c>
      <c r="E908" s="11" t="s">
        <v>571</v>
      </c>
      <c r="F908" s="11" t="s">
        <v>561</v>
      </c>
      <c r="G908" s="1" t="n">
        <v>14.35</v>
      </c>
      <c r="H908" s="1" t="n">
        <v>1322</v>
      </c>
      <c r="I908" s="11" t="n">
        <f aca="false">(G908+10) / (H908/1000)</f>
        <v>18.4190620272315</v>
      </c>
      <c r="J908" s="11" t="n">
        <v>5.8</v>
      </c>
      <c r="K908" s="11" t="s">
        <v>102</v>
      </c>
      <c r="L908" s="11" t="s">
        <v>89</v>
      </c>
      <c r="M908" s="11" t="s">
        <v>482</v>
      </c>
      <c r="N908" s="11" t="s">
        <v>77</v>
      </c>
      <c r="O908" s="11" t="s">
        <v>77</v>
      </c>
      <c r="P908" s="11" t="s">
        <v>483</v>
      </c>
      <c r="Q908" s="11" t="s">
        <v>244</v>
      </c>
      <c r="R908" s="11" t="n">
        <v>3</v>
      </c>
      <c r="S908" s="11" t="str">
        <f aca="false">IF(R908&gt;=2,"&gt; 2","&lt; 2")</f>
        <v>&gt; 2</v>
      </c>
      <c r="T908" s="11" t="n">
        <v>2006</v>
      </c>
      <c r="U908" s="29" t="n">
        <v>4</v>
      </c>
      <c r="V908" s="11" t="s">
        <v>54</v>
      </c>
      <c r="W908" s="11" t="n">
        <f aca="false">R908 *U908</f>
        <v>12</v>
      </c>
      <c r="X908" s="2" t="n">
        <v>3.33</v>
      </c>
      <c r="Y908" s="2" t="n">
        <v>0.33</v>
      </c>
      <c r="Z908" s="13" t="n">
        <f aca="false">Y908*SQRT(AA908)</f>
        <v>1.14315353299546</v>
      </c>
      <c r="AA908" s="11" t="n">
        <v>12</v>
      </c>
      <c r="AB908" s="2" t="n">
        <v>3.41</v>
      </c>
      <c r="AC908" s="2" t="n">
        <v>0.26</v>
      </c>
      <c r="AD908" s="13" t="n">
        <f aca="false">AC908*SQRT(AE908)</f>
        <v>0.900666419935815</v>
      </c>
      <c r="AE908" s="11" t="n">
        <v>12</v>
      </c>
      <c r="AF908" s="11" t="n">
        <f aca="false">LN(AB908/X908)</f>
        <v>0.0237399873030731</v>
      </c>
      <c r="AG908" s="11" t="n">
        <f aca="false">((AD908)^2/((AB908)^2 * AE908)) + ((Z908)^2/((X908)^2 * AA908))</f>
        <v>0.015634134938095</v>
      </c>
      <c r="AH908" s="11" t="n">
        <f aca="false">1/AG908</f>
        <v>63.9626051559364</v>
      </c>
      <c r="AI908" s="11" t="n">
        <f aca="false">AH908/8</f>
        <v>7.99532564449205</v>
      </c>
      <c r="AJ908" s="11" t="n">
        <f aca="false">AI908*AF908</f>
        <v>0.189808929284176</v>
      </c>
      <c r="AK908" s="11" t="s">
        <v>577</v>
      </c>
      <c r="AL908" s="11" t="s">
        <v>578</v>
      </c>
      <c r="AM908" s="11" t="s">
        <v>376</v>
      </c>
      <c r="AN908" s="11" t="s">
        <v>58</v>
      </c>
      <c r="AO908" s="11" t="s">
        <v>59</v>
      </c>
      <c r="AP908" s="11" t="s">
        <v>108</v>
      </c>
      <c r="AQ908" s="11" t="s">
        <v>579</v>
      </c>
    </row>
    <row r="909" customFormat="false" ht="13.8" hidden="false" customHeight="false" outlineLevel="0" collapsed="false">
      <c r="A909" s="11" t="s">
        <v>580</v>
      </c>
      <c r="B909" s="11" t="n">
        <v>61</v>
      </c>
      <c r="C909" s="11" t="s">
        <v>581</v>
      </c>
      <c r="D909" s="11" t="n">
        <v>2015</v>
      </c>
      <c r="E909" s="11" t="s">
        <v>582</v>
      </c>
      <c r="F909" s="11" t="s">
        <v>46</v>
      </c>
      <c r="G909" s="1" t="n">
        <v>-3.8</v>
      </c>
      <c r="H909" s="1" t="n">
        <v>290</v>
      </c>
      <c r="I909" s="11" t="n">
        <f aca="false">(G909+10) / (H909/1000)</f>
        <v>21.3793103448276</v>
      </c>
      <c r="J909" s="11" t="n">
        <v>8.3</v>
      </c>
      <c r="K909" s="11" t="s">
        <v>74</v>
      </c>
      <c r="L909" s="11" t="s">
        <v>89</v>
      </c>
      <c r="M909" s="11" t="s">
        <v>583</v>
      </c>
      <c r="N909" s="11" t="s">
        <v>77</v>
      </c>
      <c r="O909" s="11" t="s">
        <v>77</v>
      </c>
      <c r="P909" s="11" t="s">
        <v>91</v>
      </c>
      <c r="Q909" s="11" t="s">
        <v>78</v>
      </c>
      <c r="R909" s="11" t="n">
        <v>2.97</v>
      </c>
      <c r="S909" s="11" t="str">
        <f aca="false">IF(R909&gt;=2,"&gt; 2","&lt; 2")</f>
        <v>&gt; 2</v>
      </c>
      <c r="T909" s="33" t="n">
        <v>40633</v>
      </c>
      <c r="U909" s="29" t="n">
        <v>3</v>
      </c>
      <c r="V909" s="11" t="s">
        <v>106</v>
      </c>
      <c r="W909" s="11" t="n">
        <f aca="false">R909 *U909</f>
        <v>8.91</v>
      </c>
      <c r="X909" s="13" t="n">
        <v>1.35</v>
      </c>
      <c r="Y909" s="13" t="n">
        <v>0.13</v>
      </c>
      <c r="Z909" s="13" t="n">
        <f aca="false">Y909*SQRT(AA909)</f>
        <v>0.290688837074973</v>
      </c>
      <c r="AA909" s="11" t="n">
        <v>5</v>
      </c>
      <c r="AB909" s="13" t="n">
        <v>1.93</v>
      </c>
      <c r="AC909" s="13" t="n">
        <v>0.06</v>
      </c>
      <c r="AD909" s="13" t="n">
        <f aca="false">AC909*SQRT(AE909)</f>
        <v>0.134164078649987</v>
      </c>
      <c r="AE909" s="11" t="n">
        <v>5</v>
      </c>
      <c r="AF909" s="11" t="n">
        <f aca="false">LN(AB909/X909)</f>
        <v>0.357415410466456</v>
      </c>
      <c r="AG909" s="11" t="n">
        <f aca="false">((AD909)^2/((AB909)^2 * AE909)) + ((Z909)^2/((X909)^2 * AA909))</f>
        <v>0.010239445578878</v>
      </c>
      <c r="AH909" s="11" t="n">
        <f aca="false">1/AG909</f>
        <v>97.6615376581333</v>
      </c>
      <c r="AI909" s="11" t="n">
        <f aca="false">AH909/6</f>
        <v>16.2769229430222</v>
      </c>
      <c r="AJ909" s="11" t="n">
        <f aca="false">AI909*AF909</f>
        <v>5.81762309481115</v>
      </c>
      <c r="AK909" s="11" t="s">
        <v>577</v>
      </c>
      <c r="AL909" s="11" t="s">
        <v>584</v>
      </c>
      <c r="AM909" s="11" t="s">
        <v>376</v>
      </c>
      <c r="AN909" s="11" t="s">
        <v>58</v>
      </c>
      <c r="AO909" s="11" t="s">
        <v>59</v>
      </c>
      <c r="AP909" s="11" t="s">
        <v>65</v>
      </c>
      <c r="AQ909" s="11" t="s">
        <v>210</v>
      </c>
    </row>
    <row r="910" customFormat="false" ht="13.8" hidden="false" customHeight="false" outlineLevel="0" collapsed="false">
      <c r="A910" s="11" t="s">
        <v>580</v>
      </c>
      <c r="B910" s="11" t="n">
        <v>61</v>
      </c>
      <c r="C910" s="11" t="s">
        <v>581</v>
      </c>
      <c r="D910" s="11" t="n">
        <v>2015</v>
      </c>
      <c r="E910" s="11" t="s">
        <v>582</v>
      </c>
      <c r="F910" s="11" t="s">
        <v>46</v>
      </c>
      <c r="G910" s="1" t="n">
        <v>-3.8</v>
      </c>
      <c r="H910" s="1" t="n">
        <v>290</v>
      </c>
      <c r="I910" s="11" t="n">
        <f aca="false">(G910+10) / (H910/1000)</f>
        <v>21.3793103448276</v>
      </c>
      <c r="J910" s="11" t="n">
        <v>8.3</v>
      </c>
      <c r="K910" s="11" t="s">
        <v>74</v>
      </c>
      <c r="L910" s="11" t="s">
        <v>89</v>
      </c>
      <c r="M910" s="11" t="s">
        <v>583</v>
      </c>
      <c r="N910" s="11" t="s">
        <v>77</v>
      </c>
      <c r="O910" s="11" t="s">
        <v>77</v>
      </c>
      <c r="P910" s="11" t="s">
        <v>91</v>
      </c>
      <c r="Q910" s="11" t="s">
        <v>78</v>
      </c>
      <c r="R910" s="11" t="n">
        <v>2.97</v>
      </c>
      <c r="S910" s="11" t="str">
        <f aca="false">IF(R910&gt;=2,"&gt; 2","&lt; 2")</f>
        <v>&gt; 2</v>
      </c>
      <c r="T910" s="33" t="n">
        <v>40785</v>
      </c>
      <c r="U910" s="29" t="n">
        <v>3</v>
      </c>
      <c r="V910" s="11" t="s">
        <v>106</v>
      </c>
      <c r="W910" s="11" t="n">
        <f aca="false">R910 *U910</f>
        <v>8.91</v>
      </c>
      <c r="X910" s="13" t="n">
        <v>7.68</v>
      </c>
      <c r="Y910" s="13" t="n">
        <v>0.26</v>
      </c>
      <c r="Z910" s="13" t="n">
        <f aca="false">Y910*SQRT(AA910)</f>
        <v>0.581377674149945</v>
      </c>
      <c r="AA910" s="11" t="n">
        <v>5</v>
      </c>
      <c r="AB910" s="13" t="n">
        <v>9.48</v>
      </c>
      <c r="AC910" s="13" t="n">
        <v>0.16</v>
      </c>
      <c r="AD910" s="13" t="n">
        <f aca="false">AC910*SQRT(AE910)</f>
        <v>0.357770876399966</v>
      </c>
      <c r="AE910" s="11" t="n">
        <v>5</v>
      </c>
      <c r="AF910" s="11" t="n">
        <f aca="false">LN(AB910/X910)</f>
        <v>0.21056476910735</v>
      </c>
      <c r="AG910" s="11" t="n">
        <f aca="false">((AD910)^2/((AB910)^2 * AE910)) + ((Z910)^2/((X910)^2 * AA910))</f>
        <v>0.00143095923581346</v>
      </c>
      <c r="AH910" s="11" t="n">
        <f aca="false">1/AG910</f>
        <v>698.831926844882</v>
      </c>
      <c r="AI910" s="11" t="n">
        <f aca="false">AH910/6</f>
        <v>116.47198780748</v>
      </c>
      <c r="AJ910" s="11" t="n">
        <f aca="false">AI910*AF910</f>
        <v>24.5248972201561</v>
      </c>
      <c r="AK910" s="11" t="s">
        <v>577</v>
      </c>
      <c r="AL910" s="11" t="s">
        <v>584</v>
      </c>
      <c r="AM910" s="11" t="s">
        <v>376</v>
      </c>
      <c r="AN910" s="11" t="s">
        <v>58</v>
      </c>
      <c r="AO910" s="11" t="s">
        <v>59</v>
      </c>
      <c r="AP910" s="11" t="s">
        <v>65</v>
      </c>
      <c r="AQ910" s="11" t="s">
        <v>210</v>
      </c>
    </row>
    <row r="911" customFormat="false" ht="13.8" hidden="false" customHeight="false" outlineLevel="0" collapsed="false">
      <c r="A911" s="11" t="s">
        <v>580</v>
      </c>
      <c r="B911" s="11" t="n">
        <v>61</v>
      </c>
      <c r="C911" s="11" t="s">
        <v>581</v>
      </c>
      <c r="D911" s="11" t="n">
        <v>2015</v>
      </c>
      <c r="E911" s="11" t="s">
        <v>582</v>
      </c>
      <c r="F911" s="11" t="s">
        <v>46</v>
      </c>
      <c r="G911" s="1" t="n">
        <v>-3.8</v>
      </c>
      <c r="H911" s="1" t="n">
        <v>290</v>
      </c>
      <c r="I911" s="11" t="n">
        <f aca="false">(G911+10) / (H911/1000)</f>
        <v>21.3793103448276</v>
      </c>
      <c r="J911" s="11" t="n">
        <v>8.3</v>
      </c>
      <c r="K911" s="11" t="s">
        <v>74</v>
      </c>
      <c r="L911" s="11" t="s">
        <v>89</v>
      </c>
      <c r="M911" s="11" t="s">
        <v>583</v>
      </c>
      <c r="N911" s="11" t="s">
        <v>77</v>
      </c>
      <c r="O911" s="11" t="s">
        <v>77</v>
      </c>
      <c r="P911" s="11" t="s">
        <v>91</v>
      </c>
      <c r="Q911" s="11" t="s">
        <v>78</v>
      </c>
      <c r="R911" s="11" t="n">
        <v>1.67</v>
      </c>
      <c r="S911" s="11" t="str">
        <f aca="false">IF(R911&gt;=2,"&gt; 2","&lt; 2")</f>
        <v>&lt; 2</v>
      </c>
      <c r="T911" s="33" t="n">
        <v>41058</v>
      </c>
      <c r="U911" s="29" t="n">
        <v>3</v>
      </c>
      <c r="V911" s="11" t="s">
        <v>106</v>
      </c>
      <c r="W911" s="11" t="n">
        <f aca="false">R911 *U911</f>
        <v>5.01</v>
      </c>
      <c r="X911" s="13" t="n">
        <v>3.89</v>
      </c>
      <c r="Y911" s="13" t="n">
        <v>0.09</v>
      </c>
      <c r="Z911" s="13" t="n">
        <f aca="false">Y911*SQRT(AA911)</f>
        <v>0.201246117974981</v>
      </c>
      <c r="AA911" s="11" t="n">
        <v>5</v>
      </c>
      <c r="AB911" s="13" t="n">
        <v>5.49</v>
      </c>
      <c r="AC911" s="13" t="n">
        <v>0.11</v>
      </c>
      <c r="AD911" s="13" t="n">
        <f aca="false">AC911*SQRT(AE911)</f>
        <v>0.245967477524977</v>
      </c>
      <c r="AE911" s="11" t="n">
        <v>5</v>
      </c>
      <c r="AF911" s="11" t="n">
        <f aca="false">LN(AB911/X911)</f>
        <v>0.344519097891084</v>
      </c>
      <c r="AG911" s="11" t="n">
        <f aca="false">((AD911)^2/((AB911)^2 * AE911)) + ((Z911)^2/((X911)^2 * AA911))</f>
        <v>0.000936744437407385</v>
      </c>
      <c r="AH911" s="11" t="n">
        <f aca="false">1/AG911</f>
        <v>1067.5270223837</v>
      </c>
      <c r="AI911" s="11" t="n">
        <f aca="false">AH911/6</f>
        <v>177.921170397283</v>
      </c>
      <c r="AJ911" s="11" t="n">
        <f aca="false">AI911*AF911</f>
        <v>61.2972411209978</v>
      </c>
      <c r="AK911" s="11" t="s">
        <v>577</v>
      </c>
      <c r="AL911" s="11" t="s">
        <v>584</v>
      </c>
      <c r="AM911" s="11" t="s">
        <v>376</v>
      </c>
      <c r="AN911" s="11" t="s">
        <v>58</v>
      </c>
      <c r="AO911" s="11" t="s">
        <v>59</v>
      </c>
      <c r="AP911" s="11" t="s">
        <v>65</v>
      </c>
      <c r="AQ911" s="11" t="s">
        <v>210</v>
      </c>
    </row>
    <row r="912" customFormat="false" ht="13.8" hidden="false" customHeight="false" outlineLevel="0" collapsed="false">
      <c r="A912" s="11" t="s">
        <v>580</v>
      </c>
      <c r="B912" s="11" t="n">
        <v>61</v>
      </c>
      <c r="C912" s="11" t="s">
        <v>581</v>
      </c>
      <c r="D912" s="11" t="n">
        <v>2015</v>
      </c>
      <c r="E912" s="11" t="s">
        <v>582</v>
      </c>
      <c r="F912" s="11" t="s">
        <v>46</v>
      </c>
      <c r="G912" s="1" t="n">
        <v>-3.8</v>
      </c>
      <c r="H912" s="1" t="n">
        <v>290</v>
      </c>
      <c r="I912" s="11" t="n">
        <f aca="false">(G912+10) / (H912/1000)</f>
        <v>21.3793103448276</v>
      </c>
      <c r="J912" s="11" t="n">
        <v>8.3</v>
      </c>
      <c r="K912" s="11" t="s">
        <v>74</v>
      </c>
      <c r="L912" s="11" t="s">
        <v>89</v>
      </c>
      <c r="M912" s="11" t="s">
        <v>583</v>
      </c>
      <c r="N912" s="11" t="s">
        <v>77</v>
      </c>
      <c r="O912" s="11" t="s">
        <v>77</v>
      </c>
      <c r="P912" s="11" t="s">
        <v>91</v>
      </c>
      <c r="Q912" s="11" t="s">
        <v>78</v>
      </c>
      <c r="R912" s="11" t="n">
        <v>1.67</v>
      </c>
      <c r="S912" s="11" t="str">
        <f aca="false">IF(R912&gt;=2,"&gt; 2","&lt; 2")</f>
        <v>&lt; 2</v>
      </c>
      <c r="T912" s="33" t="n">
        <v>41151</v>
      </c>
      <c r="U912" s="29" t="n">
        <v>3</v>
      </c>
      <c r="V912" s="11" t="s">
        <v>106</v>
      </c>
      <c r="W912" s="11" t="n">
        <f aca="false">R912 *U912</f>
        <v>5.01</v>
      </c>
      <c r="X912" s="13" t="n">
        <v>9.3</v>
      </c>
      <c r="Y912" s="13" t="n">
        <v>0.28</v>
      </c>
      <c r="Z912" s="13" t="n">
        <f aca="false">Y912*SQRT(AA912)</f>
        <v>0.626099033699941</v>
      </c>
      <c r="AA912" s="11" t="n">
        <v>5</v>
      </c>
      <c r="AB912" s="13" t="n">
        <v>11.25</v>
      </c>
      <c r="AC912" s="13" t="n">
        <v>0.22</v>
      </c>
      <c r="AD912" s="13" t="n">
        <f aca="false">AC912*SQRT(AE912)</f>
        <v>0.491934955049954</v>
      </c>
      <c r="AE912" s="11" t="n">
        <v>5</v>
      </c>
      <c r="AF912" s="11" t="n">
        <f aca="false">LN(AB912/X912)</f>
        <v>0.190353728491219</v>
      </c>
      <c r="AG912" s="11" t="n">
        <f aca="false">((AD912)^2/((AB912)^2 * AE912)) + ((Z912)^2/((X912)^2 * AA912))</f>
        <v>0.00128888292801994</v>
      </c>
      <c r="AH912" s="11" t="n">
        <f aca="false">1/AG912</f>
        <v>775.865657198409</v>
      </c>
      <c r="AI912" s="11" t="n">
        <f aca="false">AH912/6</f>
        <v>129.310942866401</v>
      </c>
      <c r="AJ912" s="11" t="n">
        <f aca="false">AI912*AF912</f>
        <v>24.6148201093344</v>
      </c>
      <c r="AK912" s="11" t="s">
        <v>577</v>
      </c>
      <c r="AL912" s="11" t="s">
        <v>584</v>
      </c>
      <c r="AM912" s="11" t="s">
        <v>376</v>
      </c>
      <c r="AN912" s="11" t="s">
        <v>58</v>
      </c>
      <c r="AO912" s="11" t="s">
        <v>59</v>
      </c>
      <c r="AP912" s="11" t="s">
        <v>65</v>
      </c>
      <c r="AQ912" s="11" t="s">
        <v>210</v>
      </c>
    </row>
    <row r="913" customFormat="false" ht="13.8" hidden="false" customHeight="false" outlineLevel="0" collapsed="false">
      <c r="A913" s="11" t="s">
        <v>580</v>
      </c>
      <c r="B913" s="11" t="n">
        <v>61</v>
      </c>
      <c r="C913" s="11" t="s">
        <v>581</v>
      </c>
      <c r="D913" s="11" t="n">
        <v>2015</v>
      </c>
      <c r="E913" s="11" t="s">
        <v>582</v>
      </c>
      <c r="F913" s="11" t="s">
        <v>46</v>
      </c>
      <c r="G913" s="1" t="n">
        <v>-3.8</v>
      </c>
      <c r="H913" s="1" t="n">
        <v>290</v>
      </c>
      <c r="I913" s="11" t="n">
        <f aca="false">(G913+10) / (H913/1000)</f>
        <v>21.3793103448276</v>
      </c>
      <c r="J913" s="11" t="n">
        <v>8.3</v>
      </c>
      <c r="K913" s="11" t="s">
        <v>74</v>
      </c>
      <c r="L913" s="11" t="s">
        <v>89</v>
      </c>
      <c r="M913" s="11" t="s">
        <v>583</v>
      </c>
      <c r="N913" s="11" t="s">
        <v>77</v>
      </c>
      <c r="O913" s="11" t="s">
        <v>77</v>
      </c>
      <c r="P913" s="11" t="s">
        <v>91</v>
      </c>
      <c r="Q913" s="11" t="s">
        <v>78</v>
      </c>
      <c r="R913" s="11" t="n">
        <v>1.67</v>
      </c>
      <c r="S913" s="11" t="str">
        <f aca="false">IF(R913&gt;=2,"&gt; 2","&lt; 2")</f>
        <v>&lt; 2</v>
      </c>
      <c r="T913" s="33" t="n">
        <v>41450</v>
      </c>
      <c r="U913" s="29" t="n">
        <v>3</v>
      </c>
      <c r="V913" s="11" t="s">
        <v>106</v>
      </c>
      <c r="W913" s="11" t="n">
        <f aca="false">R913 *U913</f>
        <v>5.01</v>
      </c>
      <c r="X913" s="13" t="n">
        <v>4.34</v>
      </c>
      <c r="Y913" s="13" t="n">
        <v>0.2</v>
      </c>
      <c r="Z913" s="13" t="n">
        <f aca="false">Y913*SQRT(AA913)</f>
        <v>0.447213595499958</v>
      </c>
      <c r="AA913" s="11" t="n">
        <v>5</v>
      </c>
      <c r="AB913" s="13" t="n">
        <v>5.69</v>
      </c>
      <c r="AC913" s="13" t="n">
        <v>0.3</v>
      </c>
      <c r="AD913" s="13" t="n">
        <f aca="false">AC913*SQRT(AE913)</f>
        <v>0.670820393249937</v>
      </c>
      <c r="AE913" s="11" t="n">
        <v>5</v>
      </c>
      <c r="AF913" s="11" t="n">
        <f aca="false">LN(AB913/X913)</f>
        <v>0.270835900025926</v>
      </c>
      <c r="AG913" s="11" t="n">
        <f aca="false">((AD913)^2/((AB913)^2 * AE913)) + ((Z913)^2/((X913)^2 * AA913))</f>
        <v>0.00490346654715048</v>
      </c>
      <c r="AH913" s="11" t="n">
        <f aca="false">1/AG913</f>
        <v>203.937355416674</v>
      </c>
      <c r="AI913" s="11" t="n">
        <f aca="false">AH913/6</f>
        <v>33.9895592361124</v>
      </c>
      <c r="AJ913" s="11" t="n">
        <f aca="false">AI913*AF913</f>
        <v>9.20559286719703</v>
      </c>
      <c r="AK913" s="11" t="s">
        <v>577</v>
      </c>
      <c r="AL913" s="11" t="s">
        <v>584</v>
      </c>
      <c r="AM913" s="11" t="s">
        <v>376</v>
      </c>
      <c r="AN913" s="11" t="s">
        <v>58</v>
      </c>
      <c r="AO913" s="11" t="s">
        <v>59</v>
      </c>
      <c r="AP913" s="11" t="s">
        <v>65</v>
      </c>
      <c r="AQ913" s="11" t="s">
        <v>210</v>
      </c>
    </row>
    <row r="914" customFormat="false" ht="13.8" hidden="false" customHeight="false" outlineLevel="0" collapsed="false">
      <c r="A914" s="11" t="s">
        <v>580</v>
      </c>
      <c r="B914" s="11" t="n">
        <v>61</v>
      </c>
      <c r="C914" s="11" t="s">
        <v>581</v>
      </c>
      <c r="D914" s="11" t="n">
        <v>2015</v>
      </c>
      <c r="E914" s="11" t="s">
        <v>582</v>
      </c>
      <c r="F914" s="11" t="s">
        <v>46</v>
      </c>
      <c r="G914" s="1" t="n">
        <v>-3.8</v>
      </c>
      <c r="H914" s="1" t="n">
        <v>290</v>
      </c>
      <c r="I914" s="11" t="n">
        <f aca="false">(G914+10) / (H914/1000)</f>
        <v>21.3793103448276</v>
      </c>
      <c r="J914" s="11" t="n">
        <v>8.3</v>
      </c>
      <c r="K914" s="11" t="s">
        <v>74</v>
      </c>
      <c r="L914" s="11" t="s">
        <v>89</v>
      </c>
      <c r="M914" s="11" t="s">
        <v>583</v>
      </c>
      <c r="N914" s="11" t="s">
        <v>77</v>
      </c>
      <c r="O914" s="11" t="s">
        <v>77</v>
      </c>
      <c r="P914" s="11" t="s">
        <v>91</v>
      </c>
      <c r="Q914" s="11" t="s">
        <v>78</v>
      </c>
      <c r="R914" s="11" t="n">
        <v>1.67</v>
      </c>
      <c r="S914" s="11" t="str">
        <f aca="false">IF(R914&gt;=2,"&gt; 2","&lt; 2")</f>
        <v>&lt; 2</v>
      </c>
      <c r="T914" s="33" t="n">
        <v>41547</v>
      </c>
      <c r="U914" s="29" t="n">
        <v>3</v>
      </c>
      <c r="V914" s="11" t="s">
        <v>106</v>
      </c>
      <c r="W914" s="11" t="n">
        <f aca="false">R914 *U914</f>
        <v>5.01</v>
      </c>
      <c r="X914" s="13" t="n">
        <v>8.61</v>
      </c>
      <c r="Y914" s="13" t="n">
        <v>0.35</v>
      </c>
      <c r="Z914" s="13" t="n">
        <f aca="false">Y914*SQRT(AA914)</f>
        <v>0.782623792124926</v>
      </c>
      <c r="AA914" s="11" t="n">
        <v>5</v>
      </c>
      <c r="AB914" s="13" t="n">
        <v>8.99</v>
      </c>
      <c r="AC914" s="13" t="n">
        <v>0.28</v>
      </c>
      <c r="AD914" s="13" t="n">
        <f aca="false">AC914*SQRT(AE914)</f>
        <v>0.626099033699941</v>
      </c>
      <c r="AE914" s="11" t="n">
        <v>5</v>
      </c>
      <c r="AF914" s="11" t="n">
        <f aca="false">LN(AB914/X914)</f>
        <v>0.0431885300438896</v>
      </c>
      <c r="AG914" s="11" t="n">
        <f aca="false">((AD914)^2/((AB914)^2 * AE914)) + ((Z914)^2/((X914)^2 * AA914))</f>
        <v>0.00262251126528362</v>
      </c>
      <c r="AH914" s="11" t="n">
        <f aca="false">1/AG914</f>
        <v>381.313900625648</v>
      </c>
      <c r="AI914" s="11" t="n">
        <f aca="false">AH914/6</f>
        <v>63.5523167709413</v>
      </c>
      <c r="AJ914" s="11" t="n">
        <f aca="false">AI914*AF914</f>
        <v>2.74473114222059</v>
      </c>
      <c r="AK914" s="11" t="s">
        <v>577</v>
      </c>
      <c r="AL914" s="11" t="s">
        <v>584</v>
      </c>
      <c r="AM914" s="11" t="s">
        <v>376</v>
      </c>
      <c r="AN914" s="11" t="s">
        <v>58</v>
      </c>
      <c r="AO914" s="11" t="s">
        <v>59</v>
      </c>
      <c r="AP914" s="11" t="s">
        <v>65</v>
      </c>
      <c r="AQ914" s="11" t="s">
        <v>210</v>
      </c>
    </row>
    <row r="915" customFormat="false" ht="13.8" hidden="false" customHeight="false" outlineLevel="0" collapsed="false">
      <c r="A915" s="11" t="s">
        <v>580</v>
      </c>
      <c r="B915" s="11" t="n">
        <v>61</v>
      </c>
      <c r="C915" s="11" t="s">
        <v>581</v>
      </c>
      <c r="D915" s="11" t="n">
        <v>2015</v>
      </c>
      <c r="E915" s="11" t="s">
        <v>582</v>
      </c>
      <c r="F915" s="11" t="s">
        <v>46</v>
      </c>
      <c r="G915" s="1" t="n">
        <v>-3.8</v>
      </c>
      <c r="H915" s="1" t="n">
        <v>290</v>
      </c>
      <c r="I915" s="11" t="n">
        <f aca="false">(G915+10) / (H915/1000)</f>
        <v>21.3793103448276</v>
      </c>
      <c r="J915" s="11" t="n">
        <v>8.3</v>
      </c>
      <c r="K915" s="11" t="s">
        <v>74</v>
      </c>
      <c r="L915" s="11" t="s">
        <v>89</v>
      </c>
      <c r="M915" s="11" t="s">
        <v>583</v>
      </c>
      <c r="N915" s="11" t="s">
        <v>77</v>
      </c>
      <c r="O915" s="11" t="s">
        <v>77</v>
      </c>
      <c r="P915" s="11" t="s">
        <v>91</v>
      </c>
      <c r="Q915" s="11" t="s">
        <v>78</v>
      </c>
      <c r="R915" s="11" t="n">
        <v>2.97</v>
      </c>
      <c r="S915" s="11" t="str">
        <f aca="false">IF(R915&gt;=2,"&gt; 2","&lt; 2")</f>
        <v>&gt; 2</v>
      </c>
      <c r="T915" s="33" t="n">
        <v>40633</v>
      </c>
      <c r="U915" s="29" t="n">
        <v>3</v>
      </c>
      <c r="V915" s="11" t="s">
        <v>106</v>
      </c>
      <c r="W915" s="11" t="n">
        <f aca="false">R915 *U915</f>
        <v>8.91</v>
      </c>
      <c r="X915" s="13" t="n">
        <v>0.97</v>
      </c>
      <c r="Y915" s="13" t="n">
        <v>0.12</v>
      </c>
      <c r="Z915" s="13" t="n">
        <f aca="false">Y915*SQRT(AA915)</f>
        <v>0.268328157299975</v>
      </c>
      <c r="AA915" s="11" t="n">
        <v>5</v>
      </c>
      <c r="AB915" s="13" t="n">
        <v>1.34</v>
      </c>
      <c r="AC915" s="13" t="n">
        <v>0.84</v>
      </c>
      <c r="AD915" s="13" t="n">
        <f aca="false">AC915*SQRT(AE915)</f>
        <v>1.87829710109982</v>
      </c>
      <c r="AE915" s="11" t="n">
        <v>5</v>
      </c>
      <c r="AF915" s="11" t="n">
        <f aca="false">LN(AB915/X915)</f>
        <v>0.323128821447529</v>
      </c>
      <c r="AG915" s="11" t="n">
        <f aca="false">((AD915)^2/((AB915)^2 * AE915)) + ((Z915)^2/((X915)^2 * AA915))</f>
        <v>0.408265065978524</v>
      </c>
      <c r="AH915" s="11" t="n">
        <f aca="false">1/AG915</f>
        <v>2.44938909383102</v>
      </c>
      <c r="AI915" s="11" t="n">
        <f aca="false">AH915/6</f>
        <v>0.408231515638504</v>
      </c>
      <c r="AJ915" s="11" t="n">
        <f aca="false">AI915*AF915</f>
        <v>0.131911368526008</v>
      </c>
      <c r="AK915" s="11" t="s">
        <v>577</v>
      </c>
      <c r="AL915" s="11" t="s">
        <v>584</v>
      </c>
      <c r="AM915" s="11" t="s">
        <v>390</v>
      </c>
      <c r="AN915" s="11" t="s">
        <v>58</v>
      </c>
      <c r="AO915" s="11" t="s">
        <v>59</v>
      </c>
      <c r="AP915" s="11" t="s">
        <v>65</v>
      </c>
      <c r="AQ915" s="11" t="s">
        <v>210</v>
      </c>
    </row>
    <row r="916" customFormat="false" ht="13.8" hidden="false" customHeight="false" outlineLevel="0" collapsed="false">
      <c r="A916" s="11" t="s">
        <v>580</v>
      </c>
      <c r="B916" s="11" t="n">
        <v>61</v>
      </c>
      <c r="C916" s="11" t="s">
        <v>581</v>
      </c>
      <c r="D916" s="11" t="n">
        <v>2015</v>
      </c>
      <c r="E916" s="11" t="s">
        <v>582</v>
      </c>
      <c r="F916" s="11" t="s">
        <v>46</v>
      </c>
      <c r="G916" s="1" t="n">
        <v>-3.8</v>
      </c>
      <c r="H916" s="1" t="n">
        <v>290</v>
      </c>
      <c r="I916" s="11" t="n">
        <f aca="false">(G916+10) / (H916/1000)</f>
        <v>21.3793103448276</v>
      </c>
      <c r="J916" s="11" t="n">
        <v>8.3</v>
      </c>
      <c r="K916" s="11" t="s">
        <v>74</v>
      </c>
      <c r="L916" s="11" t="s">
        <v>89</v>
      </c>
      <c r="M916" s="11" t="s">
        <v>583</v>
      </c>
      <c r="N916" s="11" t="s">
        <v>77</v>
      </c>
      <c r="O916" s="11" t="s">
        <v>77</v>
      </c>
      <c r="P916" s="11" t="s">
        <v>91</v>
      </c>
      <c r="Q916" s="11" t="s">
        <v>78</v>
      </c>
      <c r="R916" s="11" t="n">
        <v>2.97</v>
      </c>
      <c r="S916" s="11" t="str">
        <f aca="false">IF(R916&gt;=2,"&gt; 2","&lt; 2")</f>
        <v>&gt; 2</v>
      </c>
      <c r="T916" s="33" t="n">
        <v>40785</v>
      </c>
      <c r="U916" s="29" t="n">
        <v>3</v>
      </c>
      <c r="V916" s="11" t="s">
        <v>106</v>
      </c>
      <c r="W916" s="11" t="n">
        <f aca="false">R916 *U916</f>
        <v>8.91</v>
      </c>
      <c r="X916" s="13" t="n">
        <v>5.45</v>
      </c>
      <c r="Y916" s="13" t="n">
        <v>0.23</v>
      </c>
      <c r="Z916" s="13" t="n">
        <f aca="false">Y916*SQRT(AA916)</f>
        <v>0.514295634824952</v>
      </c>
      <c r="AA916" s="11" t="n">
        <v>5</v>
      </c>
      <c r="AB916" s="13" t="n">
        <v>6.24</v>
      </c>
      <c r="AC916" s="13" t="n">
        <v>1.23</v>
      </c>
      <c r="AD916" s="13" t="n">
        <f aca="false">AC916*SQRT(AE916)</f>
        <v>2.75036361232474</v>
      </c>
      <c r="AE916" s="11" t="n">
        <v>5</v>
      </c>
      <c r="AF916" s="11" t="n">
        <f aca="false">LN(AB916/X916)</f>
        <v>0.135364573706184</v>
      </c>
      <c r="AG916" s="11" t="n">
        <f aca="false">((AD916)^2/((AB916)^2 * AE916)) + ((Z916)^2/((X916)^2 * AA916))</f>
        <v>0.040635469717823</v>
      </c>
      <c r="AH916" s="11" t="n">
        <f aca="false">1/AG916</f>
        <v>24.6090424681714</v>
      </c>
      <c r="AI916" s="11" t="n">
        <f aca="false">AH916/6</f>
        <v>4.10150707802857</v>
      </c>
      <c r="AJ916" s="11" t="n">
        <f aca="false">AI916*AF916</f>
        <v>0.555198757170234</v>
      </c>
      <c r="AK916" s="11" t="s">
        <v>577</v>
      </c>
      <c r="AL916" s="11" t="s">
        <v>584</v>
      </c>
      <c r="AM916" s="11" t="s">
        <v>390</v>
      </c>
      <c r="AN916" s="11" t="s">
        <v>58</v>
      </c>
      <c r="AO916" s="11" t="s">
        <v>59</v>
      </c>
      <c r="AP916" s="11" t="s">
        <v>65</v>
      </c>
      <c r="AQ916" s="11" t="s">
        <v>210</v>
      </c>
    </row>
    <row r="917" customFormat="false" ht="13.8" hidden="false" customHeight="false" outlineLevel="0" collapsed="false">
      <c r="A917" s="11" t="s">
        <v>580</v>
      </c>
      <c r="B917" s="11" t="n">
        <v>61</v>
      </c>
      <c r="C917" s="11" t="s">
        <v>581</v>
      </c>
      <c r="D917" s="11" t="n">
        <v>2015</v>
      </c>
      <c r="E917" s="11" t="s">
        <v>582</v>
      </c>
      <c r="F917" s="11" t="s">
        <v>46</v>
      </c>
      <c r="G917" s="1" t="n">
        <v>-3.8</v>
      </c>
      <c r="H917" s="1" t="n">
        <v>290</v>
      </c>
      <c r="I917" s="11" t="n">
        <f aca="false">(G917+10) / (H917/1000)</f>
        <v>21.3793103448276</v>
      </c>
      <c r="J917" s="11" t="n">
        <v>8.3</v>
      </c>
      <c r="K917" s="11" t="s">
        <v>74</v>
      </c>
      <c r="L917" s="11" t="s">
        <v>89</v>
      </c>
      <c r="M917" s="11" t="s">
        <v>583</v>
      </c>
      <c r="N917" s="11" t="s">
        <v>77</v>
      </c>
      <c r="O917" s="11" t="s">
        <v>77</v>
      </c>
      <c r="P917" s="11" t="s">
        <v>91</v>
      </c>
      <c r="Q917" s="11" t="s">
        <v>78</v>
      </c>
      <c r="R917" s="11" t="n">
        <v>1.67</v>
      </c>
      <c r="S917" s="11" t="str">
        <f aca="false">IF(R917&gt;=2,"&gt; 2","&lt; 2")</f>
        <v>&lt; 2</v>
      </c>
      <c r="T917" s="33" t="n">
        <v>41058</v>
      </c>
      <c r="U917" s="29" t="n">
        <v>3</v>
      </c>
      <c r="V917" s="11" t="s">
        <v>106</v>
      </c>
      <c r="W917" s="11" t="n">
        <f aca="false">R917 *U917</f>
        <v>5.01</v>
      </c>
      <c r="X917" s="13" t="n">
        <v>3.03</v>
      </c>
      <c r="Y917" s="13" t="n">
        <v>0.34</v>
      </c>
      <c r="Z917" s="13" t="n">
        <f aca="false">Y917*SQRT(AA917)</f>
        <v>0.760263112349929</v>
      </c>
      <c r="AA917" s="11" t="n">
        <v>5</v>
      </c>
      <c r="AB917" s="13" t="n">
        <v>3.81</v>
      </c>
      <c r="AC917" s="13" t="n">
        <v>1.21</v>
      </c>
      <c r="AD917" s="13" t="n">
        <f aca="false">AC917*SQRT(AE917)</f>
        <v>2.70564225277475</v>
      </c>
      <c r="AE917" s="11" t="n">
        <v>5</v>
      </c>
      <c r="AF917" s="11" t="n">
        <f aca="false">LN(AB917/X917)</f>
        <v>0.229066569617332</v>
      </c>
      <c r="AG917" s="11" t="n">
        <f aca="false">((AD917)^2/((AB917)^2 * AE917)) + ((Z917)^2/((X917)^2 * AA917))</f>
        <v>0.113451782088786</v>
      </c>
      <c r="AH917" s="11" t="n">
        <f aca="false">1/AG917</f>
        <v>8.81431725080715</v>
      </c>
      <c r="AI917" s="11" t="n">
        <f aca="false">AH917/6</f>
        <v>1.46905287513453</v>
      </c>
      <c r="AJ917" s="11" t="n">
        <f aca="false">AI917*AF917</f>
        <v>0.336510902693546</v>
      </c>
      <c r="AK917" s="11" t="s">
        <v>577</v>
      </c>
      <c r="AL917" s="11" t="s">
        <v>584</v>
      </c>
      <c r="AM917" s="11" t="s">
        <v>390</v>
      </c>
      <c r="AN917" s="11" t="s">
        <v>58</v>
      </c>
      <c r="AO917" s="11" t="s">
        <v>59</v>
      </c>
      <c r="AP917" s="11" t="s">
        <v>65</v>
      </c>
      <c r="AQ917" s="11" t="s">
        <v>210</v>
      </c>
    </row>
    <row r="918" customFormat="false" ht="13.8" hidden="false" customHeight="false" outlineLevel="0" collapsed="false">
      <c r="A918" s="11" t="s">
        <v>580</v>
      </c>
      <c r="B918" s="11" t="n">
        <v>61</v>
      </c>
      <c r="C918" s="11" t="s">
        <v>581</v>
      </c>
      <c r="D918" s="11" t="n">
        <v>2015</v>
      </c>
      <c r="E918" s="11" t="s">
        <v>582</v>
      </c>
      <c r="F918" s="11" t="s">
        <v>46</v>
      </c>
      <c r="G918" s="1" t="n">
        <v>-3.8</v>
      </c>
      <c r="H918" s="1" t="n">
        <v>290</v>
      </c>
      <c r="I918" s="11" t="n">
        <f aca="false">(G918+10) / (H918/1000)</f>
        <v>21.3793103448276</v>
      </c>
      <c r="J918" s="11" t="n">
        <v>8.3</v>
      </c>
      <c r="K918" s="11" t="s">
        <v>74</v>
      </c>
      <c r="L918" s="11" t="s">
        <v>89</v>
      </c>
      <c r="M918" s="11" t="s">
        <v>583</v>
      </c>
      <c r="N918" s="11" t="s">
        <v>77</v>
      </c>
      <c r="O918" s="11" t="s">
        <v>77</v>
      </c>
      <c r="P918" s="11" t="s">
        <v>91</v>
      </c>
      <c r="Q918" s="11" t="s">
        <v>78</v>
      </c>
      <c r="R918" s="11" t="n">
        <v>1.67</v>
      </c>
      <c r="S918" s="11" t="str">
        <f aca="false">IF(R918&gt;=2,"&gt; 2","&lt; 2")</f>
        <v>&lt; 2</v>
      </c>
      <c r="T918" s="33" t="n">
        <v>41151</v>
      </c>
      <c r="U918" s="29" t="n">
        <v>3</v>
      </c>
      <c r="V918" s="11" t="s">
        <v>106</v>
      </c>
      <c r="W918" s="11" t="n">
        <f aca="false">R918 *U918</f>
        <v>5.01</v>
      </c>
      <c r="X918" s="13" t="n">
        <v>6.52</v>
      </c>
      <c r="Y918" s="13" t="n">
        <v>0.46</v>
      </c>
      <c r="Z918" s="13" t="n">
        <f aca="false">Y918*SQRT(AA918)</f>
        <v>1.0285912696499</v>
      </c>
      <c r="AA918" s="11" t="n">
        <v>5</v>
      </c>
      <c r="AB918" s="13" t="n">
        <v>7.3</v>
      </c>
      <c r="AC918" s="13" t="n">
        <v>1.67</v>
      </c>
      <c r="AD918" s="13" t="n">
        <f aca="false">AC918*SQRT(AE918)</f>
        <v>3.73423352242465</v>
      </c>
      <c r="AE918" s="11" t="n">
        <v>5</v>
      </c>
      <c r="AF918" s="11" t="n">
        <f aca="false">LN(AB918/X918)</f>
        <v>0.112999972215784</v>
      </c>
      <c r="AG918" s="11" t="n">
        <f aca="false">((AD918)^2/((AB918)^2 * AE918)) + ((Z918)^2/((X918)^2 * AA918))</f>
        <v>0.0573120021773873</v>
      </c>
      <c r="AH918" s="11" t="n">
        <f aca="false">1/AG918</f>
        <v>17.4483522125939</v>
      </c>
      <c r="AI918" s="11" t="n">
        <f aca="false">AH918/6</f>
        <v>2.90805870209898</v>
      </c>
      <c r="AJ918" s="11" t="n">
        <f aca="false">AI918*AF918</f>
        <v>0.328610552539054</v>
      </c>
      <c r="AK918" s="11" t="s">
        <v>577</v>
      </c>
      <c r="AL918" s="11" t="s">
        <v>584</v>
      </c>
      <c r="AM918" s="11" t="s">
        <v>390</v>
      </c>
      <c r="AN918" s="11" t="s">
        <v>58</v>
      </c>
      <c r="AO918" s="11" t="s">
        <v>59</v>
      </c>
      <c r="AP918" s="11" t="s">
        <v>65</v>
      </c>
      <c r="AQ918" s="11" t="s">
        <v>210</v>
      </c>
    </row>
    <row r="919" customFormat="false" ht="13.8" hidden="false" customHeight="false" outlineLevel="0" collapsed="false">
      <c r="A919" s="11" t="s">
        <v>580</v>
      </c>
      <c r="B919" s="11" t="n">
        <v>61</v>
      </c>
      <c r="C919" s="11" t="s">
        <v>581</v>
      </c>
      <c r="D919" s="11" t="n">
        <v>2015</v>
      </c>
      <c r="E919" s="11" t="s">
        <v>582</v>
      </c>
      <c r="F919" s="11" t="s">
        <v>46</v>
      </c>
      <c r="G919" s="1" t="n">
        <v>-3.8</v>
      </c>
      <c r="H919" s="1" t="n">
        <v>290</v>
      </c>
      <c r="I919" s="11" t="n">
        <f aca="false">(G919+10) / (H919/1000)</f>
        <v>21.3793103448276</v>
      </c>
      <c r="J919" s="11" t="n">
        <v>8.3</v>
      </c>
      <c r="K919" s="11" t="s">
        <v>74</v>
      </c>
      <c r="L919" s="11" t="s">
        <v>89</v>
      </c>
      <c r="M919" s="11" t="s">
        <v>583</v>
      </c>
      <c r="N919" s="11" t="s">
        <v>77</v>
      </c>
      <c r="O919" s="11" t="s">
        <v>77</v>
      </c>
      <c r="P919" s="11" t="s">
        <v>91</v>
      </c>
      <c r="Q919" s="11" t="s">
        <v>78</v>
      </c>
      <c r="R919" s="11" t="n">
        <v>1.67</v>
      </c>
      <c r="S919" s="11" t="str">
        <f aca="false">IF(R919&gt;=2,"&gt; 2","&lt; 2")</f>
        <v>&lt; 2</v>
      </c>
      <c r="T919" s="33" t="n">
        <v>41450</v>
      </c>
      <c r="U919" s="29" t="n">
        <v>3</v>
      </c>
      <c r="V919" s="11" t="s">
        <v>106</v>
      </c>
      <c r="W919" s="11" t="n">
        <f aca="false">R919 *U919</f>
        <v>5.01</v>
      </c>
      <c r="X919" s="13" t="n">
        <v>2.65</v>
      </c>
      <c r="Y919" s="13" t="n">
        <v>0.38</v>
      </c>
      <c r="Z919" s="13" t="n">
        <f aca="false">Y919*SQRT(AA919)</f>
        <v>0.84970583144992</v>
      </c>
      <c r="AA919" s="11" t="n">
        <v>5</v>
      </c>
      <c r="AB919" s="13" t="n">
        <v>3.42</v>
      </c>
      <c r="AC919" s="13" t="n">
        <v>1.42</v>
      </c>
      <c r="AD919" s="13" t="n">
        <f aca="false">AC919*SQRT(AE919)</f>
        <v>3.1752165280497</v>
      </c>
      <c r="AE919" s="11" t="n">
        <v>5</v>
      </c>
      <c r="AF919" s="11" t="n">
        <f aca="false">LN(AB919/X919)</f>
        <v>0.255080911076383</v>
      </c>
      <c r="AG919" s="11" t="n">
        <f aca="false">((AD919)^2/((AB919)^2 * AE919)) + ((Z919)^2/((X919)^2 * AA919))</f>
        <v>0.192957402684257</v>
      </c>
      <c r="AH919" s="11" t="n">
        <f aca="false">1/AG919</f>
        <v>5.18249098551733</v>
      </c>
      <c r="AI919" s="11" t="n">
        <f aca="false">AH919/6</f>
        <v>0.863748497586222</v>
      </c>
      <c r="AJ919" s="11" t="n">
        <f aca="false">AI919*AF919</f>
        <v>0.22032575370515</v>
      </c>
      <c r="AK919" s="11" t="s">
        <v>577</v>
      </c>
      <c r="AL919" s="11" t="s">
        <v>584</v>
      </c>
      <c r="AM919" s="11" t="s">
        <v>390</v>
      </c>
      <c r="AN919" s="11" t="s">
        <v>58</v>
      </c>
      <c r="AO919" s="11" t="s">
        <v>59</v>
      </c>
      <c r="AP919" s="11" t="s">
        <v>65</v>
      </c>
      <c r="AQ919" s="11" t="s">
        <v>210</v>
      </c>
    </row>
    <row r="920" customFormat="false" ht="13.8" hidden="false" customHeight="false" outlineLevel="0" collapsed="false">
      <c r="A920" s="11" t="s">
        <v>580</v>
      </c>
      <c r="B920" s="11" t="n">
        <v>61</v>
      </c>
      <c r="C920" s="11" t="s">
        <v>581</v>
      </c>
      <c r="D920" s="11" t="n">
        <v>2015</v>
      </c>
      <c r="E920" s="11" t="s">
        <v>582</v>
      </c>
      <c r="F920" s="11" t="s">
        <v>46</v>
      </c>
      <c r="G920" s="1" t="n">
        <v>-3.8</v>
      </c>
      <c r="H920" s="1" t="n">
        <v>290</v>
      </c>
      <c r="I920" s="11" t="n">
        <f aca="false">(G920+10) / (H920/1000)</f>
        <v>21.3793103448276</v>
      </c>
      <c r="J920" s="11" t="n">
        <v>8.3</v>
      </c>
      <c r="K920" s="11" t="s">
        <v>74</v>
      </c>
      <c r="L920" s="11" t="s">
        <v>89</v>
      </c>
      <c r="M920" s="11" t="s">
        <v>585</v>
      </c>
      <c r="N920" s="11" t="s">
        <v>77</v>
      </c>
      <c r="O920" s="11" t="s">
        <v>77</v>
      </c>
      <c r="P920" s="11" t="s">
        <v>91</v>
      </c>
      <c r="Q920" s="11" t="s">
        <v>78</v>
      </c>
      <c r="R920" s="11" t="n">
        <v>1.67</v>
      </c>
      <c r="S920" s="11" t="str">
        <f aca="false">IF(R920&gt;=2,"&gt; 2","&lt; 2")</f>
        <v>&lt; 2</v>
      </c>
      <c r="T920" s="33" t="n">
        <v>41547</v>
      </c>
      <c r="U920" s="29" t="n">
        <v>3</v>
      </c>
      <c r="V920" s="11" t="s">
        <v>106</v>
      </c>
      <c r="W920" s="11" t="n">
        <f aca="false">R920 *U920</f>
        <v>5.01</v>
      </c>
      <c r="X920" s="13" t="n">
        <v>5.08</v>
      </c>
      <c r="Y920" s="13" t="n">
        <v>0.32</v>
      </c>
      <c r="Z920" s="13" t="n">
        <f aca="false">Y920*SQRT(AA920)</f>
        <v>0.715541752799933</v>
      </c>
      <c r="AA920" s="11" t="n">
        <v>5</v>
      </c>
      <c r="AB920" s="13" t="n">
        <v>6.16</v>
      </c>
      <c r="AC920" s="13" t="n">
        <v>1.48</v>
      </c>
      <c r="AD920" s="13" t="n">
        <f aca="false">AC920*SQRT(AE920)</f>
        <v>3.30938060669969</v>
      </c>
      <c r="AE920" s="11" t="n">
        <v>5</v>
      </c>
      <c r="AF920" s="11" t="n">
        <f aca="false">LN(AB920/X920)</f>
        <v>0.192765515955038</v>
      </c>
      <c r="AG920" s="11" t="n">
        <f aca="false">((AD920)^2/((AB920)^2 * AE920)) + ((Z920)^2/((X920)^2 * AA920))</f>
        <v>0.0616927507256937</v>
      </c>
      <c r="AH920" s="11" t="n">
        <f aca="false">1/AG920</f>
        <v>16.2093599043157</v>
      </c>
      <c r="AI920" s="11" t="n">
        <f aca="false">AH920/6</f>
        <v>2.70155998405261</v>
      </c>
      <c r="AJ920" s="11" t="n">
        <f aca="false">AI920*AF920</f>
        <v>0.520767604209386</v>
      </c>
      <c r="AK920" s="11" t="s">
        <v>577</v>
      </c>
      <c r="AL920" s="11" t="s">
        <v>584</v>
      </c>
      <c r="AM920" s="11" t="s">
        <v>390</v>
      </c>
      <c r="AN920" s="11" t="s">
        <v>58</v>
      </c>
      <c r="AO920" s="11" t="s">
        <v>59</v>
      </c>
      <c r="AP920" s="11" t="s">
        <v>65</v>
      </c>
      <c r="AQ920" s="11" t="s">
        <v>210</v>
      </c>
    </row>
    <row r="921" customFormat="false" ht="13.8" hidden="false" customHeight="false" outlineLevel="0" collapsed="false">
      <c r="A921" s="11" t="s">
        <v>586</v>
      </c>
      <c r="B921" s="11" t="n">
        <v>62</v>
      </c>
      <c r="C921" s="11" t="s">
        <v>587</v>
      </c>
      <c r="D921" s="11" t="n">
        <v>2020</v>
      </c>
      <c r="E921" s="11" t="s">
        <v>353</v>
      </c>
      <c r="F921" s="11" t="s">
        <v>46</v>
      </c>
      <c r="G921" s="1" t="n">
        <v>10.6</v>
      </c>
      <c r="H921" s="1" t="n">
        <v>191</v>
      </c>
      <c r="I921" s="11" t="n">
        <f aca="false">(G921+10) / (H921/1000)</f>
        <v>107.853403141361</v>
      </c>
      <c r="J921" s="11" t="n">
        <v>8.6</v>
      </c>
      <c r="K921" s="11" t="s">
        <v>74</v>
      </c>
      <c r="L921" s="11" t="s">
        <v>89</v>
      </c>
      <c r="M921" s="11" t="s">
        <v>588</v>
      </c>
      <c r="N921" s="11" t="s">
        <v>77</v>
      </c>
      <c r="O921" s="11" t="s">
        <v>50</v>
      </c>
      <c r="P921" s="11" t="s">
        <v>91</v>
      </c>
      <c r="Q921" s="11" t="s">
        <v>244</v>
      </c>
      <c r="R921" s="11" t="n">
        <v>0.7</v>
      </c>
      <c r="S921" s="11" t="str">
        <f aca="false">IF(R921&gt;=2,"&gt; 2","&lt; 2")</f>
        <v>&lt; 2</v>
      </c>
      <c r="T921" s="16" t="n">
        <v>43435</v>
      </c>
      <c r="U921" s="29" t="n">
        <v>3</v>
      </c>
      <c r="V921" s="11" t="s">
        <v>106</v>
      </c>
      <c r="W921" s="11" t="n">
        <f aca="false">R921 *U921</f>
        <v>2.1</v>
      </c>
      <c r="X921" s="2" t="n">
        <v>18.14</v>
      </c>
      <c r="Y921" s="2" t="n">
        <v>0.59</v>
      </c>
      <c r="Z921" s="13" t="n">
        <f aca="false">Y921*SQRT(AA921)</f>
        <v>1.31928010672488</v>
      </c>
      <c r="AA921" s="11" t="n">
        <v>5</v>
      </c>
      <c r="AB921" s="2" t="n">
        <v>11.51</v>
      </c>
      <c r="AC921" s="2" t="n">
        <v>0.69</v>
      </c>
      <c r="AD921" s="13" t="n">
        <f aca="false">AC921*SQRT(AE921)</f>
        <v>1.54288690447485</v>
      </c>
      <c r="AE921" s="11" t="n">
        <v>5</v>
      </c>
      <c r="AF921" s="11" t="n">
        <f aca="false">LN(AB921/X921)</f>
        <v>-0.454903221953199</v>
      </c>
      <c r="AG921" s="11" t="n">
        <f aca="false">((AD921)^2/((AB921)^2 * AE921)) + ((Z921)^2/((X921)^2 * AA921))</f>
        <v>0.00465161036137338</v>
      </c>
      <c r="AH921" s="11" t="n">
        <f aca="false">1/AG921</f>
        <v>214.979313036174</v>
      </c>
      <c r="AI921" s="11" t="n">
        <f aca="false">AH921/3</f>
        <v>71.6597710120581</v>
      </c>
      <c r="AJ921" s="11" t="n">
        <f aca="false">AI921*AF921</f>
        <v>-32.5982607178137</v>
      </c>
      <c r="AK921" s="11" t="s">
        <v>589</v>
      </c>
      <c r="AL921" s="11" t="s">
        <v>590</v>
      </c>
      <c r="AM921" s="11" t="s">
        <v>407</v>
      </c>
      <c r="AN921" s="11" t="s">
        <v>58</v>
      </c>
      <c r="AO921" s="11" t="s">
        <v>141</v>
      </c>
      <c r="AP921" s="11" t="s">
        <v>213</v>
      </c>
      <c r="AQ921" s="11" t="s">
        <v>591</v>
      </c>
    </row>
    <row r="922" customFormat="false" ht="13.8" hidden="false" customHeight="false" outlineLevel="0" collapsed="false">
      <c r="A922" s="11" t="s">
        <v>586</v>
      </c>
      <c r="B922" s="11" t="n">
        <v>62</v>
      </c>
      <c r="C922" s="11" t="s">
        <v>587</v>
      </c>
      <c r="D922" s="11" t="n">
        <v>2020</v>
      </c>
      <c r="E922" s="11" t="s">
        <v>353</v>
      </c>
      <c r="F922" s="11" t="s">
        <v>46</v>
      </c>
      <c r="G922" s="1" t="n">
        <v>10.6</v>
      </c>
      <c r="H922" s="1" t="n">
        <v>191</v>
      </c>
      <c r="I922" s="11" t="n">
        <f aca="false">(G922+10) / (H922/1000)</f>
        <v>107.853403141361</v>
      </c>
      <c r="J922" s="11" t="n">
        <v>8.6</v>
      </c>
      <c r="K922" s="11" t="s">
        <v>74</v>
      </c>
      <c r="L922" s="11" t="s">
        <v>89</v>
      </c>
      <c r="M922" s="11" t="s">
        <v>592</v>
      </c>
      <c r="N922" s="11" t="s">
        <v>77</v>
      </c>
      <c r="O922" s="11" t="s">
        <v>50</v>
      </c>
      <c r="P922" s="11" t="s">
        <v>91</v>
      </c>
      <c r="Q922" s="11" t="s">
        <v>244</v>
      </c>
      <c r="R922" s="11" t="n">
        <v>0.7</v>
      </c>
      <c r="S922" s="11" t="str">
        <f aca="false">IF(R922&gt;=2,"&gt; 2","&lt; 2")</f>
        <v>&lt; 2</v>
      </c>
      <c r="T922" s="16" t="n">
        <v>43435</v>
      </c>
      <c r="U922" s="29" t="n">
        <v>3</v>
      </c>
      <c r="V922" s="11" t="s">
        <v>106</v>
      </c>
      <c r="W922" s="11" t="n">
        <f aca="false">R922 *U922</f>
        <v>2.1</v>
      </c>
      <c r="X922" s="2" t="n">
        <v>12.04</v>
      </c>
      <c r="Y922" s="2" t="n">
        <v>0.9</v>
      </c>
      <c r="Z922" s="13" t="n">
        <f aca="false">Y922*SQRT(AA922)</f>
        <v>2.01246117974981</v>
      </c>
      <c r="AA922" s="11" t="n">
        <v>5</v>
      </c>
      <c r="AB922" s="2" t="n">
        <v>8.91</v>
      </c>
      <c r="AC922" s="2" t="n">
        <v>0.16</v>
      </c>
      <c r="AD922" s="13" t="n">
        <f aca="false">AC922*SQRT(AE922)</f>
        <v>0.357770876399967</v>
      </c>
      <c r="AE922" s="11" t="n">
        <v>5</v>
      </c>
      <c r="AF922" s="11" t="n">
        <f aca="false">LN(AB922/X922)</f>
        <v>-0.301060198397957</v>
      </c>
      <c r="AG922" s="11" t="n">
        <f aca="false">((AD922)^2/((AB922)^2 * AE922)) + ((Z922)^2/((X922)^2 * AA922))</f>
        <v>0.00591015313550211</v>
      </c>
      <c r="AH922" s="11" t="n">
        <f aca="false">1/AG922</f>
        <v>169.200353539578</v>
      </c>
      <c r="AI922" s="11" t="n">
        <f aca="false">AH922/3</f>
        <v>56.4001178465259</v>
      </c>
      <c r="AJ922" s="11" t="n">
        <f aca="false">AI922*AF922</f>
        <v>-16.9798306685432</v>
      </c>
      <c r="AK922" s="11" t="s">
        <v>589</v>
      </c>
      <c r="AL922" s="11" t="s">
        <v>590</v>
      </c>
      <c r="AM922" s="11" t="s">
        <v>407</v>
      </c>
      <c r="AN922" s="11" t="s">
        <v>58</v>
      </c>
      <c r="AO922" s="11" t="s">
        <v>141</v>
      </c>
      <c r="AP922" s="11" t="s">
        <v>213</v>
      </c>
      <c r="AQ922" s="11" t="s">
        <v>591</v>
      </c>
    </row>
    <row r="923" customFormat="false" ht="13.8" hidden="false" customHeight="false" outlineLevel="0" collapsed="false">
      <c r="A923" s="11" t="s">
        <v>586</v>
      </c>
      <c r="B923" s="11" t="n">
        <v>62</v>
      </c>
      <c r="C923" s="11" t="s">
        <v>587</v>
      </c>
      <c r="D923" s="11" t="n">
        <v>2020</v>
      </c>
      <c r="E923" s="11" t="s">
        <v>353</v>
      </c>
      <c r="F923" s="11" t="s">
        <v>46</v>
      </c>
      <c r="G923" s="1" t="n">
        <v>10.6</v>
      </c>
      <c r="H923" s="1" t="n">
        <v>191</v>
      </c>
      <c r="I923" s="11" t="n">
        <f aca="false">(G923+10) / (H923/1000)</f>
        <v>107.853403141361</v>
      </c>
      <c r="J923" s="11" t="n">
        <v>8.6</v>
      </c>
      <c r="K923" s="11" t="s">
        <v>74</v>
      </c>
      <c r="L923" s="11" t="s">
        <v>89</v>
      </c>
      <c r="M923" s="11" t="s">
        <v>592</v>
      </c>
      <c r="N923" s="11" t="s">
        <v>77</v>
      </c>
      <c r="O923" s="11" t="s">
        <v>50</v>
      </c>
      <c r="P923" s="11" t="s">
        <v>91</v>
      </c>
      <c r="Q923" s="11" t="s">
        <v>244</v>
      </c>
      <c r="R923" s="11" t="n">
        <v>0.7</v>
      </c>
      <c r="S923" s="11" t="str">
        <f aca="false">IF(R923&gt;=2,"&gt; 2","&lt; 2")</f>
        <v>&lt; 2</v>
      </c>
      <c r="T923" s="16" t="n">
        <v>43435</v>
      </c>
      <c r="U923" s="29" t="n">
        <v>3</v>
      </c>
      <c r="V923" s="11" t="s">
        <v>106</v>
      </c>
      <c r="W923" s="11" t="n">
        <f aca="false">R923 *U923</f>
        <v>2.1</v>
      </c>
      <c r="X923" s="2" t="n">
        <v>8.49</v>
      </c>
      <c r="Y923" s="2" t="n">
        <v>1.22</v>
      </c>
      <c r="Z923" s="13" t="n">
        <f aca="false">Y923*SQRT(AA923)</f>
        <v>2.72800293254974</v>
      </c>
      <c r="AA923" s="11" t="n">
        <v>5</v>
      </c>
      <c r="AB923" s="2" t="n">
        <v>6.53</v>
      </c>
      <c r="AC923" s="2" t="n">
        <v>0.0999999999999996</v>
      </c>
      <c r="AD923" s="13" t="n">
        <f aca="false">AC923*SQRT(AE923)</f>
        <v>0.223606797749978</v>
      </c>
      <c r="AE923" s="11" t="n">
        <v>5</v>
      </c>
      <c r="AF923" s="11" t="n">
        <f aca="false">LN(AB923/X923)</f>
        <v>-0.262482057034916</v>
      </c>
      <c r="AG923" s="11" t="n">
        <f aca="false">((AD923)^2/((AB923)^2 * AE923)) + ((Z923)^2/((X923)^2 * AA923))</f>
        <v>0.0208837665577295</v>
      </c>
      <c r="AH923" s="11" t="n">
        <f aca="false">1/AG923</f>
        <v>47.8840824635573</v>
      </c>
      <c r="AI923" s="11" t="n">
        <f aca="false">AH923/3</f>
        <v>15.9613608211858</v>
      </c>
      <c r="AJ923" s="11" t="n">
        <f aca="false">AI923*AF923</f>
        <v>-4.18957082142136</v>
      </c>
      <c r="AK923" s="11" t="s">
        <v>589</v>
      </c>
      <c r="AL923" s="11" t="s">
        <v>590</v>
      </c>
      <c r="AM923" s="11" t="s">
        <v>407</v>
      </c>
      <c r="AN923" s="11" t="s">
        <v>58</v>
      </c>
      <c r="AO923" s="11" t="s">
        <v>141</v>
      </c>
      <c r="AP923" s="11" t="s">
        <v>213</v>
      </c>
      <c r="AQ923" s="11" t="s">
        <v>591</v>
      </c>
    </row>
    <row r="924" customFormat="false" ht="13.8" hidden="false" customHeight="false" outlineLevel="0" collapsed="false">
      <c r="A924" s="11" t="s">
        <v>586</v>
      </c>
      <c r="B924" s="11" t="n">
        <v>62</v>
      </c>
      <c r="C924" s="11" t="s">
        <v>587</v>
      </c>
      <c r="D924" s="11" t="n">
        <v>2020</v>
      </c>
      <c r="E924" s="11" t="s">
        <v>353</v>
      </c>
      <c r="F924" s="11" t="s">
        <v>46</v>
      </c>
      <c r="G924" s="1" t="n">
        <v>10.6</v>
      </c>
      <c r="H924" s="1" t="n">
        <v>191</v>
      </c>
      <c r="I924" s="11" t="n">
        <f aca="false">(G924+10) / (H924/1000)</f>
        <v>107.853403141361</v>
      </c>
      <c r="J924" s="11" t="n">
        <v>8.6</v>
      </c>
      <c r="K924" s="11" t="s">
        <v>74</v>
      </c>
      <c r="L924" s="11" t="s">
        <v>89</v>
      </c>
      <c r="M924" s="11" t="s">
        <v>585</v>
      </c>
      <c r="N924" s="11" t="s">
        <v>77</v>
      </c>
      <c r="O924" s="11" t="s">
        <v>50</v>
      </c>
      <c r="P924" s="11" t="s">
        <v>91</v>
      </c>
      <c r="Q924" s="11" t="s">
        <v>244</v>
      </c>
      <c r="R924" s="11" t="n">
        <v>0.7</v>
      </c>
      <c r="S924" s="11" t="str">
        <f aca="false">IF(R924&gt;=2,"&gt; 2","&lt; 2")</f>
        <v>&lt; 2</v>
      </c>
      <c r="T924" s="16" t="n">
        <v>43435</v>
      </c>
      <c r="U924" s="29" t="n">
        <v>3</v>
      </c>
      <c r="V924" s="11" t="s">
        <v>106</v>
      </c>
      <c r="W924" s="11" t="n">
        <f aca="false">R924 *U924</f>
        <v>2.1</v>
      </c>
      <c r="X924" s="2" t="n">
        <v>18.67</v>
      </c>
      <c r="Y924" s="2" t="n">
        <v>1.36</v>
      </c>
      <c r="Z924" s="13" t="n">
        <f aca="false">Y924*SQRT(AA924)</f>
        <v>3.04105244939971</v>
      </c>
      <c r="AA924" s="11" t="n">
        <v>5</v>
      </c>
      <c r="AB924" s="2" t="n">
        <v>15.65</v>
      </c>
      <c r="AC924" s="2" t="n">
        <v>0.74</v>
      </c>
      <c r="AD924" s="13" t="n">
        <f aca="false">AC924*SQRT(AE924)</f>
        <v>1.65469030334985</v>
      </c>
      <c r="AE924" s="11" t="n">
        <v>5</v>
      </c>
      <c r="AF924" s="11" t="n">
        <f aca="false">LN(AB924/X924)</f>
        <v>-0.176447040567469</v>
      </c>
      <c r="AG924" s="11" t="n">
        <f aca="false">((AD924)^2/((AB924)^2 * AE924)) + ((Z924)^2/((X924)^2 * AA924))</f>
        <v>0.00754207728699779</v>
      </c>
      <c r="AH924" s="11" t="n">
        <f aca="false">1/AG924</f>
        <v>132.589465998175</v>
      </c>
      <c r="AI924" s="11" t="n">
        <f aca="false">AH924/3</f>
        <v>44.1964886660583</v>
      </c>
      <c r="AJ924" s="11" t="n">
        <f aca="false">AI924*AF924</f>
        <v>-7.79833962859967</v>
      </c>
      <c r="AK924" s="11" t="s">
        <v>589</v>
      </c>
      <c r="AL924" s="11" t="s">
        <v>590</v>
      </c>
      <c r="AM924" s="11" t="s">
        <v>409</v>
      </c>
      <c r="AN924" s="11" t="s">
        <v>58</v>
      </c>
      <c r="AO924" s="11" t="s">
        <v>141</v>
      </c>
      <c r="AP924" s="11" t="s">
        <v>213</v>
      </c>
      <c r="AQ924" s="11" t="s">
        <v>591</v>
      </c>
    </row>
    <row r="925" customFormat="false" ht="13.8" hidden="false" customHeight="false" outlineLevel="0" collapsed="false">
      <c r="A925" s="11" t="s">
        <v>586</v>
      </c>
      <c r="B925" s="11" t="n">
        <v>62</v>
      </c>
      <c r="C925" s="11" t="s">
        <v>587</v>
      </c>
      <c r="D925" s="11" t="n">
        <v>2020</v>
      </c>
      <c r="E925" s="11" t="s">
        <v>353</v>
      </c>
      <c r="F925" s="11" t="s">
        <v>46</v>
      </c>
      <c r="G925" s="1" t="n">
        <v>10.6</v>
      </c>
      <c r="H925" s="1" t="n">
        <v>191</v>
      </c>
      <c r="I925" s="11" t="n">
        <f aca="false">(G925+10) / (H925/1000)</f>
        <v>107.853403141361</v>
      </c>
      <c r="J925" s="11" t="n">
        <v>8.6</v>
      </c>
      <c r="K925" s="11" t="s">
        <v>74</v>
      </c>
      <c r="L925" s="11" t="s">
        <v>89</v>
      </c>
      <c r="M925" s="11" t="s">
        <v>588</v>
      </c>
      <c r="N925" s="11" t="s">
        <v>77</v>
      </c>
      <c r="O925" s="11" t="s">
        <v>50</v>
      </c>
      <c r="P925" s="11" t="s">
        <v>91</v>
      </c>
      <c r="Q925" s="11" t="s">
        <v>244</v>
      </c>
      <c r="R925" s="11" t="n">
        <v>0.7</v>
      </c>
      <c r="S925" s="11" t="str">
        <f aca="false">IF(R925&gt;=2,"&gt; 2","&lt; 2")</f>
        <v>&lt; 2</v>
      </c>
      <c r="T925" s="16" t="n">
        <v>43435</v>
      </c>
      <c r="U925" s="29" t="n">
        <v>3</v>
      </c>
      <c r="V925" s="11" t="s">
        <v>106</v>
      </c>
      <c r="W925" s="11" t="n">
        <f aca="false">R925 *U925</f>
        <v>2.1</v>
      </c>
      <c r="X925" s="2" t="n">
        <v>12.13</v>
      </c>
      <c r="Y925" s="2" t="n">
        <v>0.43</v>
      </c>
      <c r="Z925" s="13" t="n">
        <f aca="false">Y925*SQRT(AA925)</f>
        <v>0.961509230324909</v>
      </c>
      <c r="AA925" s="11" t="n">
        <v>5</v>
      </c>
      <c r="AB925" s="2" t="n">
        <v>9.41</v>
      </c>
      <c r="AC925" s="2" t="n">
        <v>0.44</v>
      </c>
      <c r="AD925" s="13" t="n">
        <f aca="false">AC925*SQRT(AE925)</f>
        <v>0.983869910099906</v>
      </c>
      <c r="AE925" s="11" t="n">
        <v>5</v>
      </c>
      <c r="AF925" s="11" t="n">
        <f aca="false">LN(AB925/X925)</f>
        <v>-0.25390876935867</v>
      </c>
      <c r="AG925" s="11" t="n">
        <f aca="false">((AD925)^2/((AB925)^2 * AE925)) + ((Z925)^2/((X925)^2 * AA925))</f>
        <v>0.00344303513438961</v>
      </c>
      <c r="AH925" s="11" t="n">
        <f aca="false">1/AG925</f>
        <v>290.44141606684</v>
      </c>
      <c r="AI925" s="11" t="n">
        <f aca="false">AH925/3</f>
        <v>96.8138053556132</v>
      </c>
      <c r="AJ925" s="11" t="n">
        <f aca="false">AI925*AF925</f>
        <v>-24.5818741747736</v>
      </c>
      <c r="AK925" s="11" t="s">
        <v>589</v>
      </c>
      <c r="AL925" s="11" t="s">
        <v>590</v>
      </c>
      <c r="AM925" s="11" t="s">
        <v>409</v>
      </c>
      <c r="AN925" s="11" t="s">
        <v>58</v>
      </c>
      <c r="AO925" s="11" t="s">
        <v>141</v>
      </c>
      <c r="AP925" s="11" t="s">
        <v>213</v>
      </c>
      <c r="AQ925" s="11" t="s">
        <v>591</v>
      </c>
    </row>
    <row r="926" customFormat="false" ht="13.8" hidden="false" customHeight="false" outlineLevel="0" collapsed="false">
      <c r="A926" s="11" t="s">
        <v>586</v>
      </c>
      <c r="B926" s="11" t="n">
        <v>62</v>
      </c>
      <c r="C926" s="11" t="s">
        <v>587</v>
      </c>
      <c r="D926" s="11" t="n">
        <v>2020</v>
      </c>
      <c r="E926" s="11" t="s">
        <v>353</v>
      </c>
      <c r="F926" s="11" t="s">
        <v>46</v>
      </c>
      <c r="G926" s="1" t="n">
        <v>10.6</v>
      </c>
      <c r="H926" s="1" t="n">
        <v>191</v>
      </c>
      <c r="I926" s="11" t="n">
        <f aca="false">(G926+10) / (H926/1000)</f>
        <v>107.853403141361</v>
      </c>
      <c r="J926" s="11" t="n">
        <v>8.6</v>
      </c>
      <c r="K926" s="11" t="s">
        <v>74</v>
      </c>
      <c r="L926" s="11" t="s">
        <v>89</v>
      </c>
      <c r="M926" s="11" t="s">
        <v>592</v>
      </c>
      <c r="N926" s="11" t="s">
        <v>77</v>
      </c>
      <c r="O926" s="11" t="s">
        <v>50</v>
      </c>
      <c r="P926" s="11" t="s">
        <v>91</v>
      </c>
      <c r="Q926" s="11" t="s">
        <v>244</v>
      </c>
      <c r="R926" s="11" t="n">
        <v>0.7</v>
      </c>
      <c r="S926" s="11" t="str">
        <f aca="false">IF(R926&gt;=2,"&gt; 2","&lt; 2")</f>
        <v>&lt; 2</v>
      </c>
      <c r="T926" s="16" t="n">
        <v>43435</v>
      </c>
      <c r="U926" s="29" t="n">
        <v>3</v>
      </c>
      <c r="V926" s="11" t="s">
        <v>106</v>
      </c>
      <c r="W926" s="11" t="n">
        <f aca="false">R926 *U926</f>
        <v>2.1</v>
      </c>
      <c r="X926" s="2" t="n">
        <v>10.28</v>
      </c>
      <c r="Y926" s="2" t="n">
        <v>1.79</v>
      </c>
      <c r="Z926" s="13" t="n">
        <f aca="false">Y926*SQRT(AA926)</f>
        <v>4.00256167972463</v>
      </c>
      <c r="AA926" s="11" t="n">
        <v>5</v>
      </c>
      <c r="AB926" s="2" t="n">
        <v>7.25</v>
      </c>
      <c r="AC926" s="2" t="n">
        <v>0.44</v>
      </c>
      <c r="AD926" s="13" t="n">
        <f aca="false">AC926*SQRT(AE926)</f>
        <v>0.983869910099908</v>
      </c>
      <c r="AE926" s="11" t="n">
        <v>5</v>
      </c>
      <c r="AF926" s="11" t="n">
        <f aca="false">LN(AB926/X926)</f>
        <v>-0.349198791160436</v>
      </c>
      <c r="AG926" s="11" t="n">
        <f aca="false">((AD926)^2/((AB926)^2 * AE926)) + ((Z926)^2/((X926)^2 * AA926))</f>
        <v>0.0340025804878874</v>
      </c>
      <c r="AH926" s="11" t="n">
        <f aca="false">1/AG926</f>
        <v>29.4095326193324</v>
      </c>
      <c r="AI926" s="11" t="n">
        <f aca="false">AH926/3</f>
        <v>9.80317753977747</v>
      </c>
      <c r="AJ926" s="11" t="n">
        <f aca="false">AI926*AF926</f>
        <v>-3.42325774642143</v>
      </c>
      <c r="AK926" s="11" t="s">
        <v>589</v>
      </c>
      <c r="AL926" s="11" t="s">
        <v>590</v>
      </c>
      <c r="AM926" s="11" t="s">
        <v>409</v>
      </c>
      <c r="AN926" s="11" t="s">
        <v>58</v>
      </c>
      <c r="AO926" s="11" t="s">
        <v>141</v>
      </c>
      <c r="AP926" s="11" t="s">
        <v>213</v>
      </c>
      <c r="AQ926" s="11" t="s">
        <v>591</v>
      </c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6"/>
      <c r="U927" s="29"/>
      <c r="V927" s="11"/>
      <c r="W927" s="11"/>
      <c r="Z927" s="13"/>
      <c r="AA927" s="11"/>
      <c r="AD927" s="13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6"/>
      <c r="U928" s="29"/>
      <c r="V928" s="11"/>
      <c r="W928" s="11"/>
      <c r="Z928" s="13"/>
      <c r="AA928" s="11"/>
      <c r="AD928" s="13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6"/>
      <c r="U929" s="29"/>
      <c r="V929" s="11"/>
      <c r="W929" s="11"/>
      <c r="Z929" s="13"/>
      <c r="AA929" s="11"/>
      <c r="AD929" s="13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6"/>
      <c r="U930" s="29"/>
      <c r="V930" s="11"/>
      <c r="W930" s="11"/>
      <c r="Z930" s="13"/>
      <c r="AA930" s="11"/>
      <c r="AD930" s="13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6"/>
      <c r="U931" s="29"/>
      <c r="V931" s="11"/>
      <c r="W931" s="11"/>
      <c r="Z931" s="13"/>
      <c r="AA931" s="11"/>
      <c r="AD931" s="13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6"/>
      <c r="U932" s="29"/>
      <c r="V932" s="11"/>
      <c r="W932" s="11"/>
      <c r="Z932" s="13"/>
      <c r="AA932" s="11"/>
      <c r="AD932" s="13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6"/>
      <c r="U933" s="29"/>
      <c r="V933" s="11"/>
      <c r="W933" s="11"/>
      <c r="Z933" s="13"/>
      <c r="AA933" s="11"/>
      <c r="AD933" s="13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6"/>
      <c r="U934" s="29"/>
      <c r="V934" s="11"/>
      <c r="W934" s="11"/>
      <c r="Z934" s="13"/>
      <c r="AA934" s="11"/>
      <c r="AD934" s="13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6"/>
      <c r="U935" s="29"/>
      <c r="V935" s="11"/>
      <c r="W935" s="11"/>
      <c r="Z935" s="13"/>
      <c r="AA935" s="11"/>
      <c r="AD935" s="13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6"/>
      <c r="U936" s="29"/>
      <c r="V936" s="11"/>
      <c r="W936" s="11"/>
      <c r="Z936" s="13"/>
      <c r="AA936" s="11"/>
      <c r="AD936" s="13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6"/>
      <c r="U937" s="29"/>
      <c r="V937" s="11"/>
      <c r="W937" s="11"/>
      <c r="Z937" s="13"/>
      <c r="AA937" s="11"/>
      <c r="AD937" s="13"/>
      <c r="AE937" s="11"/>
      <c r="AF937" s="11"/>
      <c r="AG937" s="11"/>
      <c r="AH937" s="11"/>
      <c r="AI937" s="11"/>
      <c r="AJ937" s="11"/>
      <c r="AK937" s="11"/>
      <c r="AL937" s="11"/>
      <c r="AM937" s="11"/>
      <c r="AP937" s="11"/>
      <c r="AQ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6"/>
      <c r="U938" s="29"/>
      <c r="V938" s="11"/>
      <c r="W938" s="11"/>
      <c r="Z938" s="13"/>
      <c r="AA938" s="11"/>
      <c r="AD938" s="13"/>
      <c r="AE938" s="11"/>
      <c r="AF938" s="11"/>
      <c r="AG938" s="11"/>
      <c r="AH938" s="11"/>
      <c r="AI938" s="11"/>
      <c r="AJ938" s="11"/>
      <c r="AK938" s="11"/>
      <c r="AL938" s="11"/>
      <c r="AM938" s="11"/>
      <c r="AP938" s="11"/>
      <c r="AQ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6"/>
      <c r="U939" s="29"/>
      <c r="V939" s="11"/>
      <c r="W939" s="11"/>
      <c r="Z939" s="13"/>
      <c r="AA939" s="11"/>
      <c r="AD939" s="13"/>
      <c r="AE939" s="11"/>
      <c r="AF939" s="11"/>
      <c r="AG939" s="11"/>
      <c r="AH939" s="11"/>
      <c r="AI939" s="11"/>
      <c r="AJ939" s="11"/>
      <c r="AK939" s="11"/>
      <c r="AL939" s="11"/>
      <c r="AM939" s="11"/>
      <c r="AP939" s="11"/>
      <c r="AQ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6"/>
      <c r="U940" s="29"/>
      <c r="V940" s="11"/>
      <c r="W940" s="11"/>
      <c r="Z940" s="13"/>
      <c r="AA940" s="11"/>
      <c r="AD940" s="13"/>
      <c r="AE940" s="11"/>
      <c r="AF940" s="11"/>
      <c r="AG940" s="11"/>
      <c r="AH940" s="11"/>
      <c r="AI940" s="11"/>
      <c r="AJ940" s="11"/>
      <c r="AK940" s="11"/>
      <c r="AL940" s="11"/>
      <c r="AM940" s="11"/>
      <c r="AP940" s="11"/>
      <c r="AQ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6"/>
      <c r="U941" s="29"/>
      <c r="V941" s="11"/>
      <c r="W941" s="11"/>
      <c r="Z941" s="13"/>
      <c r="AA941" s="11"/>
      <c r="AD941" s="13"/>
      <c r="AE941" s="11"/>
      <c r="AF941" s="11"/>
      <c r="AG941" s="11"/>
      <c r="AH941" s="11"/>
      <c r="AI941" s="11"/>
      <c r="AJ941" s="11"/>
      <c r="AK941" s="11"/>
      <c r="AL941" s="11"/>
      <c r="AM941" s="11"/>
      <c r="AP941" s="11"/>
      <c r="AQ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6"/>
      <c r="U942" s="29"/>
      <c r="V942" s="11"/>
      <c r="W942" s="11"/>
      <c r="Z942" s="13"/>
      <c r="AA942" s="11"/>
      <c r="AD942" s="13"/>
      <c r="AE942" s="11"/>
      <c r="AF942" s="11"/>
      <c r="AG942" s="11"/>
      <c r="AH942" s="11"/>
      <c r="AI942" s="11"/>
      <c r="AJ942" s="11"/>
      <c r="AK942" s="11"/>
      <c r="AL942" s="11"/>
      <c r="AM942" s="11"/>
      <c r="AP942" s="11"/>
      <c r="AQ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6"/>
      <c r="U943" s="29"/>
      <c r="V943" s="11"/>
      <c r="W943" s="11"/>
      <c r="Z943" s="13"/>
      <c r="AA943" s="11"/>
      <c r="AD943" s="13"/>
      <c r="AE943" s="11"/>
      <c r="AF943" s="11"/>
      <c r="AG943" s="11"/>
      <c r="AH943" s="11"/>
      <c r="AI943" s="11"/>
      <c r="AJ943" s="11"/>
      <c r="AK943" s="11"/>
      <c r="AL943" s="11"/>
      <c r="AM943" s="11"/>
      <c r="AP943" s="11"/>
      <c r="AQ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6"/>
      <c r="U944" s="29"/>
      <c r="V944" s="11"/>
      <c r="W944" s="11"/>
      <c r="Z944" s="13"/>
      <c r="AA944" s="11"/>
      <c r="AD944" s="13"/>
      <c r="AE944" s="11"/>
      <c r="AF944" s="11"/>
      <c r="AG944" s="11"/>
      <c r="AH944" s="11"/>
      <c r="AI944" s="11"/>
      <c r="AJ944" s="11"/>
      <c r="AK944" s="11"/>
      <c r="AL944" s="11"/>
      <c r="AM944" s="11"/>
      <c r="AP944" s="11"/>
      <c r="AQ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6"/>
      <c r="U945" s="29"/>
      <c r="V945" s="11"/>
      <c r="W945" s="11"/>
      <c r="Z945" s="13"/>
      <c r="AA945" s="11"/>
      <c r="AD945" s="13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6"/>
      <c r="U946" s="29"/>
      <c r="V946" s="11"/>
      <c r="W946" s="11"/>
      <c r="Z946" s="13"/>
      <c r="AA946" s="11"/>
      <c r="AD946" s="13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6"/>
      <c r="U947" s="29"/>
      <c r="V947" s="11"/>
      <c r="W947" s="11"/>
      <c r="Z947" s="13"/>
      <c r="AA947" s="11"/>
      <c r="AD947" s="13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6"/>
      <c r="U948" s="29"/>
      <c r="V948" s="11"/>
      <c r="W948" s="11"/>
      <c r="Z948" s="13"/>
      <c r="AA948" s="11"/>
      <c r="AD948" s="13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6"/>
      <c r="U949" s="29"/>
      <c r="V949" s="11"/>
      <c r="W949" s="11"/>
      <c r="Z949" s="13"/>
      <c r="AA949" s="11"/>
      <c r="AD949" s="13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6"/>
      <c r="U950" s="29"/>
      <c r="V950" s="11"/>
      <c r="W950" s="11"/>
      <c r="Z950" s="13"/>
      <c r="AA950" s="11"/>
      <c r="AD950" s="13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6"/>
      <c r="U951" s="29"/>
      <c r="V951" s="11"/>
      <c r="W951" s="11"/>
      <c r="Z951" s="13"/>
      <c r="AA951" s="11"/>
      <c r="AD951" s="13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6"/>
      <c r="U952" s="29"/>
      <c r="V952" s="11"/>
      <c r="W952" s="11"/>
      <c r="Z952" s="13"/>
      <c r="AA952" s="11"/>
      <c r="AD952" s="13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6"/>
      <c r="U953" s="29"/>
      <c r="V953" s="11"/>
      <c r="W953" s="11"/>
      <c r="Z953" s="13"/>
      <c r="AA953" s="11"/>
      <c r="AD953" s="13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6"/>
      <c r="U954" s="29"/>
      <c r="V954" s="11"/>
      <c r="W954" s="11"/>
      <c r="Z954" s="13"/>
      <c r="AA954" s="11"/>
      <c r="AD954" s="13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6"/>
      <c r="U955" s="29"/>
      <c r="V955" s="11"/>
      <c r="W955" s="11"/>
      <c r="Z955" s="13"/>
      <c r="AA955" s="11"/>
      <c r="AD955" s="13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6"/>
      <c r="U956" s="29"/>
      <c r="V956" s="11"/>
      <c r="W956" s="11"/>
      <c r="Z956" s="13"/>
      <c r="AA956" s="11"/>
      <c r="AD956" s="13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6"/>
      <c r="U957" s="29"/>
      <c r="V957" s="11"/>
      <c r="W957" s="11"/>
      <c r="Z957" s="13"/>
      <c r="AA957" s="11"/>
      <c r="AD957" s="13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6"/>
      <c r="U958" s="29"/>
      <c r="V958" s="11"/>
      <c r="W958" s="11"/>
      <c r="Z958" s="13"/>
      <c r="AA958" s="11"/>
      <c r="AD958" s="13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6"/>
      <c r="U959" s="29"/>
      <c r="V959" s="11"/>
      <c r="W959" s="11"/>
      <c r="Z959" s="13"/>
      <c r="AA959" s="11"/>
      <c r="AD959" s="13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6"/>
      <c r="U960" s="29"/>
      <c r="V960" s="11"/>
      <c r="W960" s="11"/>
      <c r="Z960" s="13"/>
      <c r="AA960" s="11"/>
      <c r="AD960" s="13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6"/>
      <c r="U961" s="29"/>
      <c r="V961" s="11"/>
      <c r="W961" s="11"/>
      <c r="Z961" s="13"/>
      <c r="AA961" s="11"/>
      <c r="AD961" s="13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6"/>
      <c r="U962" s="29"/>
      <c r="V962" s="11"/>
      <c r="W962" s="11"/>
      <c r="Z962" s="13"/>
      <c r="AA962" s="11"/>
      <c r="AD962" s="13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6"/>
      <c r="U963" s="29"/>
      <c r="V963" s="11"/>
      <c r="W963" s="11"/>
      <c r="Z963" s="13"/>
      <c r="AA963" s="11"/>
      <c r="AD963" s="13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6"/>
      <c r="U964" s="29"/>
      <c r="V964" s="11"/>
      <c r="W964" s="11"/>
      <c r="Z964" s="13"/>
      <c r="AA964" s="11"/>
      <c r="AD964" s="13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6"/>
      <c r="U965" s="29"/>
      <c r="V965" s="11"/>
      <c r="W965" s="11"/>
      <c r="Z965" s="13"/>
      <c r="AA965" s="11"/>
      <c r="AD965" s="13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6"/>
      <c r="U966" s="29"/>
      <c r="V966" s="11"/>
      <c r="W966" s="11"/>
      <c r="Z966" s="13"/>
      <c r="AA966" s="11"/>
      <c r="AD966" s="13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6"/>
      <c r="U967" s="29"/>
      <c r="V967" s="11"/>
      <c r="W967" s="11"/>
      <c r="Z967" s="13"/>
      <c r="AA967" s="11"/>
      <c r="AD967" s="13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6"/>
      <c r="U968" s="29"/>
      <c r="V968" s="11"/>
      <c r="W968" s="11"/>
      <c r="Z968" s="13"/>
      <c r="AA968" s="11"/>
      <c r="AD968" s="13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6"/>
      <c r="U969" s="29"/>
      <c r="V969" s="11"/>
      <c r="W969" s="11"/>
      <c r="Z969" s="13"/>
      <c r="AA969" s="11"/>
      <c r="AD969" s="13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6"/>
      <c r="U970" s="29"/>
      <c r="V970" s="11"/>
      <c r="W970" s="11"/>
      <c r="Z970" s="13"/>
      <c r="AA970" s="11"/>
      <c r="AD970" s="13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6"/>
      <c r="U971" s="29"/>
      <c r="V971" s="11"/>
      <c r="W971" s="11"/>
      <c r="Z971" s="13"/>
      <c r="AA971" s="11"/>
      <c r="AD971" s="13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6"/>
      <c r="U972" s="29"/>
      <c r="V972" s="11"/>
      <c r="W972" s="11"/>
      <c r="Z972" s="13"/>
      <c r="AA972" s="11"/>
      <c r="AD972" s="13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6"/>
      <c r="U973" s="29"/>
      <c r="V973" s="11"/>
      <c r="W973" s="11"/>
      <c r="Z973" s="13"/>
      <c r="AA973" s="11"/>
      <c r="AD973" s="13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6"/>
      <c r="U974" s="29"/>
      <c r="V974" s="11"/>
      <c r="W974" s="11"/>
      <c r="Z974" s="13"/>
      <c r="AA974" s="11"/>
      <c r="AD974" s="13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6"/>
      <c r="U975" s="29"/>
      <c r="V975" s="11"/>
      <c r="W975" s="11"/>
      <c r="Z975" s="13"/>
      <c r="AA975" s="11"/>
      <c r="AD975" s="13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6"/>
      <c r="U976" s="29"/>
      <c r="V976" s="11"/>
      <c r="W976" s="11"/>
      <c r="Z976" s="13"/>
      <c r="AA976" s="11"/>
      <c r="AD976" s="13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6"/>
      <c r="U977" s="29"/>
      <c r="V977" s="11"/>
      <c r="W977" s="11"/>
      <c r="Z977" s="13"/>
      <c r="AA977" s="11"/>
      <c r="AD977" s="13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6"/>
      <c r="U978" s="29"/>
      <c r="V978" s="11"/>
      <c r="W978" s="11"/>
      <c r="Z978" s="13"/>
      <c r="AA978" s="11"/>
      <c r="AD978" s="13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6"/>
      <c r="U979" s="29"/>
      <c r="V979" s="11"/>
      <c r="W979" s="11"/>
      <c r="Z979" s="13"/>
      <c r="AA979" s="11"/>
      <c r="AD979" s="13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6"/>
      <c r="U980" s="29"/>
      <c r="V980" s="11"/>
      <c r="W980" s="11"/>
      <c r="Z980" s="13"/>
      <c r="AA980" s="11"/>
      <c r="AD980" s="13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6"/>
      <c r="U981" s="29"/>
      <c r="V981" s="11"/>
      <c r="W981" s="11"/>
      <c r="Z981" s="13"/>
      <c r="AA981" s="11"/>
      <c r="AD981" s="13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6"/>
      <c r="U982" s="29"/>
      <c r="V982" s="11"/>
      <c r="W982" s="11"/>
      <c r="Z982" s="13"/>
      <c r="AA982" s="11"/>
      <c r="AD982" s="13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6"/>
      <c r="U983" s="29"/>
      <c r="V983" s="11"/>
      <c r="W983" s="11"/>
      <c r="Z983" s="13"/>
      <c r="AA983" s="11"/>
      <c r="AD983" s="13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6"/>
      <c r="U984" s="29"/>
      <c r="V984" s="11"/>
      <c r="W984" s="11"/>
      <c r="Z984" s="13"/>
      <c r="AA984" s="11"/>
      <c r="AD984" s="13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6"/>
      <c r="U985" s="29"/>
      <c r="V985" s="11"/>
      <c r="W985" s="11"/>
      <c r="Z985" s="13"/>
      <c r="AA985" s="11"/>
      <c r="AD985" s="13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6"/>
      <c r="U986" s="29"/>
      <c r="V986" s="11"/>
      <c r="W986" s="11"/>
      <c r="Z986" s="13"/>
      <c r="AA986" s="11"/>
      <c r="AD986" s="13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6"/>
      <c r="U987" s="29"/>
      <c r="V987" s="11"/>
      <c r="W987" s="11"/>
      <c r="Z987" s="13"/>
      <c r="AA987" s="11"/>
      <c r="AD987" s="13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6"/>
      <c r="U988" s="29"/>
      <c r="V988" s="11"/>
      <c r="W988" s="11"/>
      <c r="Z988" s="13"/>
      <c r="AA988" s="11"/>
      <c r="AD988" s="13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6"/>
      <c r="U989" s="29"/>
      <c r="V989" s="11"/>
      <c r="W989" s="11"/>
      <c r="Z989" s="13"/>
      <c r="AA989" s="11"/>
      <c r="AD989" s="13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G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23" activeCellId="0" sqref="G23"/>
    </sheetView>
  </sheetViews>
  <sheetFormatPr defaultColWidth="8.78515625" defaultRowHeight="15" zeroHeight="false" outlineLevelRow="0" outlineLevelCol="0"/>
  <sheetData>
    <row r="8" customFormat="false" ht="15" hidden="false" customHeight="false" outlineLevel="0" collapsed="false">
      <c r="A8" s="32" t="s">
        <v>593</v>
      </c>
      <c r="B8" s="32" t="s">
        <v>594</v>
      </c>
    </row>
    <row r="12" customFormat="false" ht="15" hidden="false" customHeight="false" outlineLevel="0" collapsed="false">
      <c r="D12" s="32" t="s">
        <v>404</v>
      </c>
      <c r="E12" s="32" t="s">
        <v>595</v>
      </c>
    </row>
    <row r="13" customFormat="false" ht="15" hidden="false" customHeight="false" outlineLevel="0" collapsed="false">
      <c r="D13" s="32" t="s">
        <v>406</v>
      </c>
      <c r="E13" s="32" t="s">
        <v>596</v>
      </c>
    </row>
    <row r="14" customFormat="false" ht="15" hidden="false" customHeight="false" outlineLevel="0" collapsed="false">
      <c r="D14" s="32" t="s">
        <v>407</v>
      </c>
      <c r="E14" s="32" t="s">
        <v>597</v>
      </c>
    </row>
    <row r="15" customFormat="false" ht="15" hidden="false" customHeight="false" outlineLevel="0" collapsed="false">
      <c r="D15" s="32" t="s">
        <v>598</v>
      </c>
      <c r="E15" s="32" t="s">
        <v>599</v>
      </c>
    </row>
    <row r="16" customFormat="false" ht="15" hidden="false" customHeight="false" outlineLevel="0" collapsed="false">
      <c r="D16" s="32" t="s">
        <v>408</v>
      </c>
      <c r="E16" s="32" t="s">
        <v>600</v>
      </c>
    </row>
    <row r="17" customFormat="false" ht="15" hidden="false" customHeight="false" outlineLevel="0" collapsed="false">
      <c r="D17" s="32" t="s">
        <v>601</v>
      </c>
      <c r="E17" s="32" t="s">
        <v>602</v>
      </c>
    </row>
    <row r="18" customFormat="false" ht="15" hidden="false" customHeight="false" outlineLevel="0" collapsed="false">
      <c r="D18" s="32" t="s">
        <v>409</v>
      </c>
      <c r="E18" s="32" t="s">
        <v>603</v>
      </c>
    </row>
    <row r="19" customFormat="false" ht="15" hidden="false" customHeight="false" outlineLevel="0" collapsed="false">
      <c r="D19" s="32" t="s">
        <v>476</v>
      </c>
      <c r="E19" s="32" t="s">
        <v>604</v>
      </c>
    </row>
    <row r="20" customFormat="false" ht="15" hidden="false" customHeight="false" outlineLevel="0" collapsed="false">
      <c r="D20" s="32" t="s">
        <v>551</v>
      </c>
      <c r="E20" s="32" t="s">
        <v>605</v>
      </c>
    </row>
    <row r="23" customFormat="false" ht="15" hidden="false" customHeight="false" outlineLevel="0" collapsed="false">
      <c r="G23" s="32" t="s">
        <v>606</v>
      </c>
    </row>
    <row r="25" customFormat="false" ht="15" hidden="false" customHeight="false" outlineLevel="0" collapsed="false">
      <c r="C25" s="32" t="s">
        <v>607</v>
      </c>
    </row>
    <row r="26" customFormat="false" ht="15" hidden="false" customHeight="false" outlineLevel="0" collapsed="false">
      <c r="C26" s="32" t="s">
        <v>608</v>
      </c>
    </row>
    <row r="27" customFormat="false" ht="15" hidden="false" customHeight="false" outlineLevel="0" collapsed="false">
      <c r="C27" s="32" t="s">
        <v>609</v>
      </c>
    </row>
    <row r="30" customFormat="false" ht="15" hidden="false" customHeight="false" outlineLevel="0" collapsed="false">
      <c r="C30" s="32" t="s">
        <v>610</v>
      </c>
    </row>
    <row r="31" customFormat="false" ht="15" hidden="false" customHeight="false" outlineLevel="0" collapsed="false">
      <c r="C31" s="32" t="s">
        <v>611</v>
      </c>
    </row>
    <row r="32" customFormat="false" ht="15" hidden="false" customHeight="false" outlineLevel="0" collapsed="false">
      <c r="C32" s="32" t="s">
        <v>612</v>
      </c>
    </row>
    <row r="33" customFormat="false" ht="15" hidden="false" customHeight="false" outlineLevel="0" collapsed="false">
      <c r="C33" s="32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DFA36E08E5D4479A2E42BEEFD651F6" ma:contentTypeVersion="2" ma:contentTypeDescription="Create a new document." ma:contentTypeScope="" ma:versionID="24475d3daeb9988a9f1cb6eb7ecca4cc">
  <xsd:schema xmlns:xsd="http://www.w3.org/2001/XMLSchema" xmlns:xs="http://www.w3.org/2001/XMLSchema" xmlns:p="http://schemas.microsoft.com/office/2006/metadata/properties" xmlns:ns3="0dea2d5c-4523-4a76-bddf-3b49d9938e4d" targetNamespace="http://schemas.microsoft.com/office/2006/metadata/properties" ma:root="true" ma:fieldsID="71da857653d762223ca567ececccef37" ns3:_="">
    <xsd:import namespace="0dea2d5c-4523-4a76-bddf-3b49d9938e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a2d5c-4523-4a76-bddf-3b49d9938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35D661-8A64-431A-B225-1C652861836E}">
  <ds:schemaRefs>
    <ds:schemaRef ds:uri="http://purl.org/dc/terms/"/>
    <ds:schemaRef ds:uri="http://purl.org/dc/elements/1.1/"/>
    <ds:schemaRef ds:uri="0dea2d5c-4523-4a76-bddf-3b49d9938e4d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A39C5C-D194-4DB0-8007-7EDD57366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a2d5c-4523-4a76-bddf-3b49d9938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76DA99-DE70-4295-945A-C1AA53792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2020-05-18T19:31:23Z</dcterms:created>
  <dc:creator>Pawan Devkota</dc:creator>
  <dc:description/>
  <dc:language>en-US</dc:language>
  <cp:lastModifiedBy/>
  <cp:lastPrinted>2020-07-03T05:18:44Z</cp:lastPrinted>
  <dcterms:modified xsi:type="dcterms:W3CDTF">2024-11-11T10:33:30Z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0x01010007DFA36E08E5D4479A2E42BEEFD651F6</vt:lpwstr>
  </property>
</Properties>
</file>