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lopez\Desktop\Proyecto\Calendarizacion y Avances Proyecto\"/>
    </mc:Choice>
  </mc:AlternateContent>
  <bookViews>
    <workbookView xWindow="0" yWindow="0" windowWidth="20490" windowHeight="7620" activeTab="5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  <sheet name="Avances Individual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G17" i="6" s="1"/>
  <c r="E16" i="6"/>
  <c r="F18" i="6"/>
  <c r="G16" i="6"/>
  <c r="C12" i="6"/>
  <c r="F56" i="6"/>
  <c r="D55" i="6"/>
  <c r="E54" i="6"/>
  <c r="G54" i="6" s="1"/>
  <c r="E53" i="6"/>
  <c r="G53" i="6" s="1"/>
  <c r="E52" i="6"/>
  <c r="G52" i="6" s="1"/>
  <c r="E50" i="6"/>
  <c r="G50" i="6" s="1"/>
  <c r="E49" i="6"/>
  <c r="G49" i="6" s="1"/>
  <c r="E48" i="6"/>
  <c r="G48" i="6" s="1"/>
  <c r="E47" i="6"/>
  <c r="G47" i="6" s="1"/>
  <c r="C11" i="6"/>
  <c r="F37" i="6"/>
  <c r="D36" i="6"/>
  <c r="G35" i="6"/>
  <c r="E35" i="6"/>
  <c r="E34" i="6"/>
  <c r="G34" i="6" s="1"/>
  <c r="G31" i="6"/>
  <c r="E31" i="6"/>
  <c r="E30" i="6"/>
  <c r="G30" i="6" s="1"/>
  <c r="E29" i="6"/>
  <c r="G29" i="6" s="1"/>
  <c r="E28" i="6"/>
  <c r="G28" i="6" s="1"/>
  <c r="D15" i="6"/>
  <c r="C15" i="6"/>
  <c r="E14" i="6"/>
  <c r="G14" i="6" s="1"/>
  <c r="E13" i="6"/>
  <c r="G13" i="6" s="1"/>
  <c r="G10" i="6"/>
  <c r="E10" i="6"/>
  <c r="E9" i="6"/>
  <c r="G9" i="6" s="1"/>
  <c r="G8" i="6"/>
  <c r="E8" i="6"/>
  <c r="E7" i="6"/>
  <c r="G7" i="6" s="1"/>
  <c r="E36" i="6" l="1"/>
  <c r="G36" i="6" s="1"/>
  <c r="E33" i="6"/>
  <c r="G33" i="6" s="1"/>
  <c r="E55" i="6"/>
  <c r="G55" i="6" s="1"/>
  <c r="E51" i="6"/>
  <c r="G51" i="6" s="1"/>
  <c r="E32" i="6"/>
  <c r="G32" i="6" s="1"/>
  <c r="E12" i="6"/>
  <c r="G12" i="6" s="1"/>
  <c r="E15" i="6"/>
  <c r="G15" i="6" s="1"/>
  <c r="E11" i="6"/>
  <c r="G11" i="6" s="1"/>
  <c r="C86" i="3"/>
  <c r="C21" i="6" l="1"/>
  <c r="G56" i="6"/>
  <c r="C59" i="6" s="1"/>
  <c r="G18" i="6"/>
  <c r="E21" i="6" s="1"/>
  <c r="G37" i="6"/>
  <c r="C40" i="6" s="1"/>
  <c r="D12" i="4"/>
  <c r="C12" i="4"/>
  <c r="C88" i="3"/>
  <c r="C87" i="3"/>
  <c r="C103" i="5"/>
  <c r="J21" i="6" l="1"/>
  <c r="F13" i="4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<sst xmlns="http://schemas.openxmlformats.org/spreadsheetml/2006/main" count="828" uniqueCount="512">
  <si>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</si>
  <si>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</si>
  <si>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</si>
  <si>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</si>
  <si>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</si>
  <si>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</si>
  <si>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</si>
  <si>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</si>
  <si>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</si>
  <si>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</si>
  <si>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</si>
  <si>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</si>
  <si>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</si>
  <si>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</si>
  <si>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</si>
  <si>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</si>
  <si>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</si>
  <si>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</si>
  <si>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</si>
  <si>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</si>
  <si>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</si>
  <si>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</si>
  <si>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</si>
  <si>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</si>
  <si>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</si>
  <si>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</si>
  <si>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</si>
  <si>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</si>
  <si>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</si>
  <si>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</si>
  <si>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</si>
  <si>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</si>
  <si>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</si>
  <si>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</si>
  <si>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</si>
  <si>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</si>
  <si>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</si>
  <si>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</si>
  <si>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</si>
  <si>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</si>
  <si>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</si>
  <si>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</si>
  <si>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</si>
  <si>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</si>
  <si>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</si>
  <si>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</si>
  <si>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</si>
  <si>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</si>
  <si>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</si>
  <si>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</si>
  <si>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</si>
  <si>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</si>
  <si>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</si>
  <si>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</si>
  <si>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</si>
  <si>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</si>
  <si>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</si>
  <si>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</si>
  <si>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</si>
  <si>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</si>
  <si>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</si>
  <si>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</si>
  <si>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</si>
  <si>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</si>
  <si>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</si>
  <si>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</si>
  <si>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</si>
  <si>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</si>
  <si>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</si>
  <si>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</si>
  <si>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</si>
  <si>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</si>
  <si>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</si>
  <si>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</si>
  <si>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</si>
  <si>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</si>
  <si>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</si>
  <si>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</si>
  <si>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</si>
  <si>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</si>
  <si>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</si>
  <si>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</si>
  <si>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</si>
  <si>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</si>
  <si>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</si>
  <si>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</si>
  <si>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</si>
  <si>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</si>
  <si>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</si>
  <si>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</si>
  <si>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</si>
  <si>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</si>
  <si>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</si>
  <si>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</si>
  <si>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</si>
  <si>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</si>
  <si>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</si>
  <si>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</si>
  <si>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</si>
  <si>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</si>
  <si>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</si>
  <si>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</si>
  <si>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</si>
  <si>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</si>
  <si>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</si>
  <si>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</si>
  <si>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</si>
  <si>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</si>
  <si>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</si>
  <si>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</si>
  <si>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</si>
  <si>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</si>
  <si>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</si>
  <si>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</si>
  <si>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</si>
  <si>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</si>
  <si>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</si>
  <si>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</si>
  <si>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</si>
  <si>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</si>
  <si>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</si>
  <si>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</si>
  <si>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</si>
  <si>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</si>
  <si>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</si>
  <si>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</si>
  <si>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</si>
  <si>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</si>
  <si>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</si>
  <si>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</si>
  <si>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</si>
  <si>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</si>
  <si>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</si>
  <si>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</si>
  <si>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</si>
  <si>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</si>
  <si>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</si>
  <si>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</si>
  <si>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</si>
  <si>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</si>
  <si>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</si>
  <si>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</si>
  <si>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</si>
  <si>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</si>
  <si>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</si>
  <si>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</si>
  <si>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</si>
  <si>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</si>
  <si>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</si>
  <si>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</si>
  <si>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</si>
  <si>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</si>
  <si>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</si>
  <si>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</si>
  <si>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</si>
  <si>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</si>
  <si>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</si>
  <si>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</si>
  <si>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</si>
  <si>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</si>
  <si>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</si>
  <si>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</si>
  <si>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</si>
  <si>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</si>
  <si>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</si>
  <si>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</si>
  <si>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</si>
  <si>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</si>
  <si>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</si>
  <si>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</si>
  <si>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</si>
  <si>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</si>
  <si>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</si>
  <si>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</si>
  <si>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</si>
  <si>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</si>
  <si>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</si>
  <si>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</si>
  <si>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</si>
  <si>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</si>
  <si>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</si>
  <si>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</si>
  <si>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</si>
  <si>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</si>
  <si>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</si>
  <si>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</si>
  <si>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</si>
  <si>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</si>
  <si>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</si>
  <si>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</si>
  <si>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</si>
  <si>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</si>
  <si>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</si>
  <si>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</si>
  <si>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</si>
  <si>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</si>
  <si>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</si>
  <si>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</si>
  <si>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</si>
  <si>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</si>
  <si>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</si>
  <si>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</si>
  <si>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</si>
  <si>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</si>
  <si>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</si>
  <si>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</si>
  <si>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</si>
  <si>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</si>
  <si>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</si>
  <si>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</si>
  <si>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</si>
  <si>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</si>
  <si>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</si>
  <si>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</si>
  <si>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</si>
  <si>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</si>
  <si>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</si>
  <si>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</si>
  <si>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</si>
  <si>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</si>
  <si>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</si>
  <si>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</si>
  <si>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</si>
  <si>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</si>
  <si>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</si>
  <si>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</si>
  <si>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</si>
  <si>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</si>
  <si>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</si>
  <si>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</si>
  <si>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</si>
  <si>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</si>
  <si>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</si>
  <si>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</si>
  <si>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</si>
  <si>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</si>
  <si>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</si>
  <si>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</si>
  <si>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</si>
  <si>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</si>
  <si>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</si>
  <si>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</si>
  <si>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</si>
  <si>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</si>
  <si>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</si>
  <si>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</si>
  <si>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</si>
  <si>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</si>
  <si>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</si>
  <si>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</si>
  <si>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</si>
  <si>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</si>
  <si>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</si>
  <si>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</si>
  <si>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</si>
  <si>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</si>
  <si>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</si>
  <si>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</si>
  <si>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</si>
  <si>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</si>
  <si>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</si>
  <si>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</si>
  <si>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</si>
  <si>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</si>
  <si>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</si>
  <si>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</si>
  <si>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</si>
  <si>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</si>
  <si>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</si>
  <si>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</si>
  <si>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</si>
  <si>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</si>
  <si>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</si>
  <si>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</si>
  <si>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</si>
  <si>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</si>
  <si>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</si>
  <si>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</si>
  <si>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</si>
  <si>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</si>
  <si>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</si>
  <si>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</si>
  <si>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</si>
  <si>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</si>
  <si>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</si>
  <si>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</si>
  <si>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</si>
  <si>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</si>
  <si>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</si>
  <si>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</si>
  <si>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</si>
  <si>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</si>
  <si>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</si>
  <si>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</si>
  <si>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</si>
  <si>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</si>
  <si>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</si>
  <si>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</si>
  <si>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</si>
  <si>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</si>
  <si>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</si>
  <si>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</si>
  <si>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</si>
  <si>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</si>
  <si>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</si>
  <si>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</si>
  <si>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</si>
  <si>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</si>
  <si>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</si>
  <si>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</si>
  <si>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</si>
  <si>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</si>
  <si>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</si>
  <si>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</si>
  <si>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</si>
  <si>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</si>
  <si>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</si>
  <si>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</si>
  <si>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</si>
  <si>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</si>
  <si>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</si>
  <si>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</si>
  <si>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</si>
  <si>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</si>
  <si>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</si>
  <si>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</si>
  <si>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</si>
  <si>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</si>
  <si>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</si>
  <si>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</si>
  <si>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</si>
  <si>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</si>
  <si>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</si>
  <si>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</si>
  <si>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</si>
  <si>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</si>
  <si>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</si>
  <si>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</si>
  <si>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</si>
  <si>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</si>
  <si>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</si>
  <si>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</si>
  <si>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</si>
  <si>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</si>
  <si>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</si>
  <si>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</si>
  <si>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</si>
  <si>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</si>
  <si>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</si>
  <si>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</si>
  <si>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</si>
  <si>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</si>
  <si>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</si>
  <si>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</si>
  <si>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</si>
  <si>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</si>
  <si>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</si>
  <si>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</si>
  <si>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</si>
  <si>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</si>
  <si>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</si>
  <si>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</si>
  <si>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</si>
  <si>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</si>
  <si>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</si>
  <si>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</si>
  <si>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</si>
  <si>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</si>
  <si>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</si>
  <si>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</si>
  <si>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</si>
  <si>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</si>
  <si>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</si>
  <si>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</si>
  <si>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</si>
  <si>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</si>
  <si>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</si>
  <si>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</si>
  <si>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</si>
  <si>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</si>
  <si>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</si>
  <si>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</si>
  <si>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</si>
  <si>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</si>
  <si>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</si>
  <si>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</si>
  <si>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</si>
  <si>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</si>
  <si>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</si>
  <si>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</si>
  <si>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</si>
  <si>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</si>
  <si>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</si>
  <si>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</si>
  <si>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</si>
  <si>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</si>
  <si>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</si>
  <si>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</si>
  <si>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</si>
  <si>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</si>
  <si>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</si>
  <si>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</si>
  <si>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</si>
  <si>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</si>
  <si>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</si>
  <si>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</si>
  <si>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</si>
  <si>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</si>
  <si>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</si>
  <si>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</si>
  <si>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</si>
  <si>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</si>
  <si>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</si>
  <si>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</si>
  <si>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</si>
  <si>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</si>
  <si>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</si>
  <si>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</si>
  <si>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</si>
  <si>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</si>
  <si>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</si>
  <si>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</si>
  <si>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</si>
  <si>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</si>
  <si>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</si>
  <si>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</si>
  <si>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</si>
  <si>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</si>
  <si>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</si>
  <si>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</si>
  <si>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</si>
  <si>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</si>
  <si>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</si>
  <si>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</si>
  <si>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</si>
  <si>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</si>
  <si>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</si>
  <si>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</si>
  <si>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</si>
  <si>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</si>
  <si>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</si>
  <si>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</si>
  <si>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</si>
  <si>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</si>
  <si>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</si>
  <si>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</si>
  <si>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</si>
  <si>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</si>
  <si>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</si>
  <si>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</si>
  <si>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</si>
  <si>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</si>
  <si>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</si>
  <si>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</si>
  <si>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</si>
  <si>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</si>
  <si>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</si>
  <si>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</si>
  <si>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</si>
  <si>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</si>
  <si>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</si>
  <si>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</si>
  <si>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</si>
  <si>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</si>
  <si>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</si>
  <si>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</si>
  <si>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</si>
  <si>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</si>
  <si>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</si>
  <si>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</si>
  <si>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</si>
  <si>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</si>
  <si>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</si>
  <si>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</si>
  <si>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</si>
  <si>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</si>
  <si>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</si>
  <si>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</si>
  <si>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</si>
  <si>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</si>
  <si>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</si>
  <si>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</si>
  <si>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</si>
  <si>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</si>
  <si>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</si>
  <si>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</si>
  <si>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</si>
  <si>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</si>
  <si>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</si>
  <si>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</si>
  <si>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</si>
  <si>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</si>
  <si>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</si>
  <si>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</si>
  <si>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</si>
  <si>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</si>
  <si>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</si>
  <si>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</si>
  <si>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</si>
  <si>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</si>
  <si>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</si>
  <si>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</si>
  <si>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</si>
  <si>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</si>
  <si>
    <t>Pedro Peña</t>
  </si>
  <si>
    <t>Enner Escobedo</t>
  </si>
  <si>
    <t>Ronald Lopez</t>
  </si>
  <si>
    <t>Capacitaciones a desarrolladores</t>
  </si>
  <si>
    <t>Instalación de ambiente pre producción</t>
  </si>
  <si>
    <t>Migración</t>
  </si>
  <si>
    <t>Completo</t>
  </si>
  <si>
    <t>Los porcentajes son de las actividades completas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</si>
</sst>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7" workbookViewId="0">
      <selection activeCell="F89" sqref="F89"/>
    </sheetView>
  </sheetViews>
  <sheetFormatPr baseColWidth="10" defaultColWidth="9.140625"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1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1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0.1</v>
      </c>
      <c r="E20" s="16" t="s">
        <v>500</v>
      </c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0.1</v>
      </c>
      <c r="E22" s="16" t="s">
        <v>500</v>
      </c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0.6</v>
      </c>
      <c r="E42" s="16" t="s">
        <v>501</v>
      </c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1</v>
      </c>
      <c r="E48" s="16" t="s">
        <v>501</v>
      </c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6" t="s">
        <v>500</v>
      </c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6" t="s">
        <v>500</v>
      </c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6" t="s">
        <v>500</v>
      </c>
    </row>
    <row r="81" spans="1:6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6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6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6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6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6" x14ac:dyDescent="0.25">
      <c r="A86" s="4">
        <v>84</v>
      </c>
      <c r="B86" t="s">
        <v>196</v>
      </c>
      <c r="C86" t="s">
        <v>287</v>
      </c>
      <c r="D86" s="3">
        <v>1</v>
      </c>
      <c r="E86" s="16" t="s">
        <v>499</v>
      </c>
    </row>
    <row r="87" spans="1:6" x14ac:dyDescent="0.25">
      <c r="A87" s="4">
        <v>85</v>
      </c>
      <c r="B87" t="s">
        <v>197</v>
      </c>
      <c r="C87" t="s">
        <v>288</v>
      </c>
      <c r="D87" s="3">
        <v>1</v>
      </c>
      <c r="E87" s="16" t="s">
        <v>501</v>
      </c>
      <c r="F87" t="s">
        <v>500</v>
      </c>
    </row>
    <row r="88" spans="1:6" x14ac:dyDescent="0.25">
      <c r="A88" s="4">
        <v>86</v>
      </c>
      <c r="B88" t="s">
        <v>198</v>
      </c>
      <c r="C88" t="s">
        <v>289</v>
      </c>
      <c r="D88" s="3">
        <v>1</v>
      </c>
      <c r="E88" s="16" t="s">
        <v>501</v>
      </c>
      <c r="F88" t="s">
        <v>500</v>
      </c>
    </row>
    <row r="89" spans="1:6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6" x14ac:dyDescent="0.25">
      <c r="A90" s="4">
        <v>88</v>
      </c>
      <c r="B90" t="s">
        <v>200</v>
      </c>
      <c r="C90" t="s">
        <v>291</v>
      </c>
      <c r="D90" s="3">
        <v>1</v>
      </c>
      <c r="E90" s="16" t="s">
        <v>501</v>
      </c>
    </row>
    <row r="91" spans="1:6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6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6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6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9" t="s">
        <v>114</v>
      </c>
      <c r="C97" s="19"/>
      <c r="D97">
        <f>COUNTIFS(D3:D94,100%)</f>
        <v>40</v>
      </c>
    </row>
    <row r="98" spans="2:4" x14ac:dyDescent="0.25">
      <c r="B98" s="19" t="s">
        <v>115</v>
      </c>
      <c r="C98" s="19"/>
      <c r="D98">
        <f>COUNTIFS(D3:D94,"&gt;"&amp; 0%,D3:D94,"&lt;" &amp; 100%)</f>
        <v>5</v>
      </c>
    </row>
    <row r="99" spans="2:4" x14ac:dyDescent="0.25">
      <c r="B99" s="19" t="s">
        <v>116</v>
      </c>
      <c r="C99" s="19"/>
      <c r="D99">
        <f>COUNTIFS(D3:D94,0%)</f>
        <v>47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82" workbookViewId="0">
      <selection activeCell="C98" sqref="C98"/>
    </sheetView>
  </sheetViews>
  <sheetFormatPr baseColWidth="10" defaultColWidth="9.140625"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1</v>
      </c>
      <c r="D2" s="17" t="s">
        <v>499</v>
      </c>
    </row>
    <row r="3" spans="1:4" x14ac:dyDescent="0.25">
      <c r="A3" s="4">
        <v>2</v>
      </c>
      <c r="B3" t="s">
        <v>32</v>
      </c>
      <c r="C3" s="3">
        <v>1</v>
      </c>
      <c r="D3" s="17" t="s">
        <v>500</v>
      </c>
    </row>
    <row r="4" spans="1:4" x14ac:dyDescent="0.25">
      <c r="A4" s="4">
        <v>3</v>
      </c>
      <c r="B4" t="s">
        <v>33</v>
      </c>
      <c r="C4" s="3">
        <v>1</v>
      </c>
      <c r="D4" s="17" t="s">
        <v>499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1</v>
      </c>
      <c r="D8" s="17" t="s">
        <v>501</v>
      </c>
    </row>
    <row r="9" spans="1:4" x14ac:dyDescent="0.25">
      <c r="A9" s="4">
        <v>8</v>
      </c>
      <c r="B9" t="s">
        <v>37</v>
      </c>
      <c r="C9" s="3">
        <v>1</v>
      </c>
      <c r="D9" s="17" t="s">
        <v>499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  <c r="D83" s="17" t="s">
        <v>500</v>
      </c>
    </row>
    <row r="84" spans="1:4" x14ac:dyDescent="0.25">
      <c r="A84" s="4">
        <v>83</v>
      </c>
      <c r="B84" t="s">
        <v>96</v>
      </c>
      <c r="C84" s="1">
        <v>0</v>
      </c>
      <c r="D84" s="17" t="s">
        <v>500</v>
      </c>
    </row>
    <row r="85" spans="1:4" x14ac:dyDescent="0.25">
      <c r="A85" s="4">
        <v>84</v>
      </c>
      <c r="B85" t="s">
        <v>97</v>
      </c>
      <c r="C85" s="1">
        <v>0</v>
      </c>
      <c r="D85" s="17" t="s">
        <v>500</v>
      </c>
    </row>
    <row r="86" spans="1:4" x14ac:dyDescent="0.25">
      <c r="A86" s="4">
        <v>85</v>
      </c>
      <c r="B86" t="s">
        <v>98</v>
      </c>
      <c r="C86" s="1">
        <v>0</v>
      </c>
      <c r="D86" s="17" t="s">
        <v>500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1</v>
      </c>
      <c r="D96" s="17" t="s">
        <v>500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53</v>
      </c>
    </row>
    <row r="109" spans="1:4" x14ac:dyDescent="0.25">
      <c r="B109" s="5" t="s">
        <v>115</v>
      </c>
      <c r="C109">
        <f>COUNTIFS(C2:C105,"&gt;"&amp; 0%,C2:C105,"&lt;" &amp; 100%)</f>
        <v>11</v>
      </c>
    </row>
    <row r="110" spans="1:4" x14ac:dyDescent="0.25">
      <c r="B110" s="5" t="s">
        <v>116</v>
      </c>
      <c r="C110">
        <f>COUNTIFS(C2:C105,0%)</f>
        <v>40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baseColWidth="10" defaultColWidth="9.140625"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1" workbookViewId="0">
      <selection activeCell="C76" sqref="C76"/>
    </sheetView>
  </sheetViews>
  <sheetFormatPr baseColWidth="10" defaultColWidth="9.140625"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1</v>
      </c>
      <c r="D2" s="17" t="s">
        <v>499</v>
      </c>
    </row>
    <row r="3" spans="1:4" x14ac:dyDescent="0.25">
      <c r="A3" s="4">
        <v>2</v>
      </c>
      <c r="B3" t="s">
        <v>418</v>
      </c>
      <c r="C3" s="3">
        <v>1</v>
      </c>
      <c r="D3" s="17" t="s">
        <v>499</v>
      </c>
    </row>
    <row r="4" spans="1:4" x14ac:dyDescent="0.25">
      <c r="A4" s="4">
        <v>3</v>
      </c>
      <c r="B4" t="s">
        <v>419</v>
      </c>
      <c r="C4" s="3">
        <v>1</v>
      </c>
      <c r="D4" s="17" t="s">
        <v>499</v>
      </c>
    </row>
    <row r="5" spans="1:4" x14ac:dyDescent="0.25">
      <c r="A5" s="4">
        <v>4</v>
      </c>
      <c r="B5" t="s">
        <v>420</v>
      </c>
      <c r="C5" s="3">
        <v>0.45</v>
      </c>
      <c r="D5" s="17" t="s">
        <v>501</v>
      </c>
    </row>
    <row r="6" spans="1:4" x14ac:dyDescent="0.25">
      <c r="A6" s="4">
        <v>5</v>
      </c>
      <c r="B6" t="s">
        <v>421</v>
      </c>
      <c r="C6" s="3">
        <v>1</v>
      </c>
      <c r="D6" s="17" t="s">
        <v>501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  <c r="D69" s="17" t="s">
        <v>500</v>
      </c>
    </row>
    <row r="70" spans="1:4" x14ac:dyDescent="0.25">
      <c r="A70" s="4">
        <v>69</v>
      </c>
      <c r="B70" t="s">
        <v>464</v>
      </c>
      <c r="C70" s="3">
        <v>0</v>
      </c>
      <c r="D70" s="17" t="s">
        <v>500</v>
      </c>
    </row>
    <row r="71" spans="1:4" x14ac:dyDescent="0.25">
      <c r="A71" s="4">
        <v>70</v>
      </c>
      <c r="B71" t="s">
        <v>465</v>
      </c>
      <c r="C71" s="3">
        <v>0</v>
      </c>
      <c r="D71" s="17" t="s">
        <v>500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1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  <c r="D79" s="17" t="s">
        <v>501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26</v>
      </c>
    </row>
    <row r="87" spans="1:3" x14ac:dyDescent="0.25">
      <c r="B87" s="5" t="s">
        <v>115</v>
      </c>
      <c r="C87">
        <f>COUNTIFS(C2:C83,"&gt;"&amp; 0%,C2:C83,"&lt;" &amp; 100%)</f>
        <v>1</v>
      </c>
    </row>
    <row r="88" spans="1:3" x14ac:dyDescent="0.25">
      <c r="B88" s="5" t="s">
        <v>116</v>
      </c>
      <c r="C88">
        <f>COUNTIFS(C2:C83,0%)</f>
        <v>55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8" sqref="B8"/>
    </sheetView>
  </sheetViews>
  <sheetFormatPr baseColWidth="10" defaultColWidth="9.140625"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53</v>
      </c>
      <c r="E8" s="11">
        <f t="shared" si="1"/>
        <v>0.50961538461538458</v>
      </c>
      <c r="F8" s="9">
        <v>20</v>
      </c>
      <c r="G8" s="12">
        <f t="shared" si="0"/>
        <v>10.192307692307692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40</v>
      </c>
      <c r="E9" s="11">
        <f t="shared" si="1"/>
        <v>0.43478260869565216</v>
      </c>
      <c r="F9" s="9">
        <v>40</v>
      </c>
      <c r="G9" s="12">
        <f t="shared" si="0"/>
        <v>17.391304347826086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27.45</v>
      </c>
      <c r="E11" s="11">
        <f t="shared" si="1"/>
        <v>0.33072289156626505</v>
      </c>
      <c r="F11" s="9">
        <v>120</v>
      </c>
      <c r="G11" s="12">
        <f t="shared" si="0"/>
        <v>39.686746987951807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101.27035902808558</v>
      </c>
    </row>
    <row r="16" spans="2:7" ht="33.75" x14ac:dyDescent="0.5">
      <c r="B16" s="14" t="s">
        <v>313</v>
      </c>
      <c r="C16" s="20">
        <f>G13/F13</f>
        <v>0.47322597676675504</v>
      </c>
      <c r="D16" s="20"/>
    </row>
  </sheetData>
  <mergeCells count="1">
    <mergeCell ref="C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tabSelected="1" topLeftCell="A43" workbookViewId="0">
      <selection activeCell="D51" sqref="D51"/>
    </sheetView>
  </sheetViews>
  <sheetFormatPr baseColWidth="10" defaultColWidth="9.140625" defaultRowHeight="15" x14ac:dyDescent="0.25"/>
  <cols>
    <col min="2" max="2" width="60.28515625" bestFit="1" customWidth="1"/>
    <col min="3" max="3" width="5.42578125" bestFit="1" customWidth="1"/>
    <col min="4" max="4" width="12.7109375" customWidth="1"/>
    <col min="5" max="5" width="11.85546875" bestFit="1" customWidth="1"/>
    <col min="6" max="6" width="8.85546875" bestFit="1" customWidth="1"/>
    <col min="7" max="7" width="7.42578125" bestFit="1" customWidth="1"/>
  </cols>
  <sheetData>
    <row r="1" spans="2:7" x14ac:dyDescent="0.25">
      <c r="B1" s="4" t="s">
        <v>511</v>
      </c>
    </row>
    <row r="3" spans="2:7" x14ac:dyDescent="0.25">
      <c r="B3" s="4" t="s">
        <v>504</v>
      </c>
    </row>
    <row r="5" spans="2:7" ht="75" x14ac:dyDescent="0.25">
      <c r="B5" s="9" t="s">
        <v>298</v>
      </c>
      <c r="C5" s="9" t="s">
        <v>299</v>
      </c>
      <c r="D5" s="9" t="s">
        <v>300</v>
      </c>
      <c r="E5" s="9" t="s">
        <v>301</v>
      </c>
      <c r="F5" s="10" t="s">
        <v>302</v>
      </c>
      <c r="G5" s="10" t="s">
        <v>303</v>
      </c>
    </row>
    <row r="7" spans="2:7" x14ac:dyDescent="0.25">
      <c r="B7" s="9" t="s">
        <v>304</v>
      </c>
      <c r="C7" s="9">
        <v>1</v>
      </c>
      <c r="D7" s="9">
        <v>1</v>
      </c>
      <c r="E7" s="11">
        <f>D7/C7</f>
        <v>1</v>
      </c>
      <c r="F7" s="9">
        <v>3</v>
      </c>
      <c r="G7" s="12">
        <f t="shared" ref="G7:G17" si="0">F7*E7</f>
        <v>3</v>
      </c>
    </row>
    <row r="8" spans="2:7" x14ac:dyDescent="0.25">
      <c r="B8" s="9" t="s">
        <v>305</v>
      </c>
      <c r="C8" s="9">
        <v>1</v>
      </c>
      <c r="D8" s="9">
        <v>1</v>
      </c>
      <c r="E8" s="11">
        <f t="shared" ref="E8:E15" si="1">D8/C8</f>
        <v>1</v>
      </c>
      <c r="F8" s="9">
        <v>5</v>
      </c>
      <c r="G8" s="12">
        <f t="shared" si="0"/>
        <v>5</v>
      </c>
    </row>
    <row r="9" spans="2:7" x14ac:dyDescent="0.25">
      <c r="B9" s="9" t="s">
        <v>306</v>
      </c>
      <c r="C9" s="9">
        <v>1</v>
      </c>
      <c r="D9" s="9">
        <v>1</v>
      </c>
      <c r="E9" s="11">
        <f t="shared" si="1"/>
        <v>1</v>
      </c>
      <c r="F9" s="9">
        <v>5</v>
      </c>
      <c r="G9" s="12">
        <f t="shared" si="0"/>
        <v>5</v>
      </c>
    </row>
    <row r="10" spans="2:7" x14ac:dyDescent="0.25">
      <c r="B10" s="9" t="s">
        <v>307</v>
      </c>
      <c r="C10" s="9">
        <v>101</v>
      </c>
      <c r="D10" s="9">
        <v>101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308</v>
      </c>
      <c r="C11" s="9">
        <f>Daos!$A$105</f>
        <v>104</v>
      </c>
      <c r="D11" s="9">
        <v>47</v>
      </c>
      <c r="E11" s="11">
        <f t="shared" si="1"/>
        <v>0.45192307692307693</v>
      </c>
      <c r="F11" s="9">
        <v>20</v>
      </c>
      <c r="G11" s="12">
        <f t="shared" si="0"/>
        <v>9.0384615384615383</v>
      </c>
    </row>
    <row r="12" spans="2:7" x14ac:dyDescent="0.25">
      <c r="B12" s="9" t="s">
        <v>309</v>
      </c>
      <c r="C12" s="9">
        <f>Controllers!$A$94</f>
        <v>92</v>
      </c>
      <c r="D12" s="9">
        <v>34</v>
      </c>
      <c r="E12" s="11">
        <f t="shared" si="1"/>
        <v>0.36956521739130432</v>
      </c>
      <c r="F12" s="9">
        <v>40</v>
      </c>
      <c r="G12" s="12">
        <f t="shared" si="0"/>
        <v>14.782608695652172</v>
      </c>
    </row>
    <row r="13" spans="2:7" x14ac:dyDescent="0.25">
      <c r="B13" s="9" t="s">
        <v>310</v>
      </c>
      <c r="C13" s="9">
        <v>12</v>
      </c>
      <c r="D13" s="9">
        <v>12</v>
      </c>
      <c r="E13" s="11">
        <f t="shared" si="1"/>
        <v>1</v>
      </c>
      <c r="F13" s="9">
        <v>8</v>
      </c>
      <c r="G13" s="12">
        <f t="shared" si="0"/>
        <v>8</v>
      </c>
    </row>
    <row r="14" spans="2:7" x14ac:dyDescent="0.25">
      <c r="B14" s="9" t="s">
        <v>311</v>
      </c>
      <c r="C14" s="9">
        <v>83</v>
      </c>
      <c r="D14" s="9">
        <v>23</v>
      </c>
      <c r="E14" s="11">
        <f t="shared" si="1"/>
        <v>0.27710843373493976</v>
      </c>
      <c r="F14" s="9">
        <v>120</v>
      </c>
      <c r="G14" s="12">
        <f t="shared" si="0"/>
        <v>33.253012048192772</v>
      </c>
    </row>
    <row r="15" spans="2:7" x14ac:dyDescent="0.25">
      <c r="B15" s="9" t="s">
        <v>315</v>
      </c>
      <c r="C15" s="9">
        <f>FluentValidation!C103</f>
        <v>100</v>
      </c>
      <c r="D15" s="9">
        <f>FluentValidation!C103</f>
        <v>100</v>
      </c>
      <c r="E15" s="11">
        <f t="shared" si="1"/>
        <v>1</v>
      </c>
      <c r="F15" s="9">
        <v>5</v>
      </c>
      <c r="G15" s="12">
        <f t="shared" si="0"/>
        <v>5</v>
      </c>
    </row>
    <row r="16" spans="2:7" x14ac:dyDescent="0.25">
      <c r="B16" s="9" t="s">
        <v>507</v>
      </c>
      <c r="C16" s="9">
        <v>15</v>
      </c>
      <c r="D16" s="9">
        <v>15</v>
      </c>
      <c r="E16" s="11">
        <f>D16/C16</f>
        <v>1</v>
      </c>
      <c r="F16" s="9">
        <v>7</v>
      </c>
      <c r="G16" s="12">
        <f t="shared" si="0"/>
        <v>7</v>
      </c>
    </row>
    <row r="17" spans="2:10" x14ac:dyDescent="0.25">
      <c r="B17" s="9" t="s">
        <v>508</v>
      </c>
      <c r="C17" s="9">
        <v>3</v>
      </c>
      <c r="D17" s="9">
        <v>3</v>
      </c>
      <c r="E17" s="11">
        <f>D17/C17</f>
        <v>1</v>
      </c>
      <c r="F17" s="9">
        <v>10</v>
      </c>
      <c r="G17" s="12">
        <f t="shared" si="0"/>
        <v>10</v>
      </c>
    </row>
    <row r="18" spans="2:10" ht="15.75" x14ac:dyDescent="0.25">
      <c r="B18" s="13" t="s">
        <v>312</v>
      </c>
      <c r="C18" s="9"/>
      <c r="D18" s="9"/>
      <c r="E18" s="9"/>
      <c r="F18" s="9">
        <f>SUM(F7:F17)</f>
        <v>231</v>
      </c>
      <c r="G18" s="12">
        <f>SUM(G7:G17)</f>
        <v>108.07408228230648</v>
      </c>
    </row>
    <row r="20" spans="2:10" x14ac:dyDescent="0.25">
      <c r="C20" s="21" t="s">
        <v>509</v>
      </c>
      <c r="D20" s="21"/>
      <c r="E20" s="21" t="s">
        <v>510</v>
      </c>
      <c r="F20" s="21"/>
    </row>
    <row r="21" spans="2:10" ht="33.75" x14ac:dyDescent="0.5">
      <c r="B21" s="14" t="s">
        <v>313</v>
      </c>
      <c r="C21" s="20">
        <f>((SUM(G7:G15)/SUM(F7:F15)))</f>
        <v>0.4255798237490957</v>
      </c>
      <c r="D21" s="20"/>
      <c r="E21" s="20">
        <f>G18/F18</f>
        <v>0.46785317005327481</v>
      </c>
      <c r="F21" s="20"/>
      <c r="J21" s="18">
        <f>C21+C40+C59</f>
        <v>0.46522375564835527</v>
      </c>
    </row>
    <row r="24" spans="2:10" x14ac:dyDescent="0.25">
      <c r="B24" s="4" t="s">
        <v>505</v>
      </c>
    </row>
    <row r="26" spans="2:10" ht="75" x14ac:dyDescent="0.25">
      <c r="B26" s="9" t="s">
        <v>298</v>
      </c>
      <c r="C26" s="9" t="s">
        <v>299</v>
      </c>
      <c r="D26" s="9" t="s">
        <v>300</v>
      </c>
      <c r="E26" s="9" t="s">
        <v>301</v>
      </c>
      <c r="F26" s="10" t="s">
        <v>302</v>
      </c>
      <c r="G26" s="10" t="s">
        <v>303</v>
      </c>
    </row>
    <row r="28" spans="2:10" x14ac:dyDescent="0.25">
      <c r="B28" s="9" t="s">
        <v>304</v>
      </c>
      <c r="C28" s="9">
        <v>1</v>
      </c>
      <c r="D28" s="9">
        <v>0</v>
      </c>
      <c r="E28" s="11">
        <f>D28/C28</f>
        <v>0</v>
      </c>
      <c r="F28" s="9">
        <v>3</v>
      </c>
      <c r="G28" s="12">
        <f t="shared" ref="G28:G36" si="2">F28*E28</f>
        <v>0</v>
      </c>
    </row>
    <row r="29" spans="2:10" x14ac:dyDescent="0.25">
      <c r="B29" s="9" t="s">
        <v>305</v>
      </c>
      <c r="C29" s="9">
        <v>1</v>
      </c>
      <c r="D29" s="9">
        <v>0</v>
      </c>
      <c r="E29" s="11">
        <f t="shared" ref="E29:E36" si="3">D29/C29</f>
        <v>0</v>
      </c>
      <c r="F29" s="9">
        <v>5</v>
      </c>
      <c r="G29" s="12">
        <f t="shared" si="2"/>
        <v>0</v>
      </c>
    </row>
    <row r="30" spans="2:10" x14ac:dyDescent="0.25">
      <c r="B30" s="9" t="s">
        <v>306</v>
      </c>
      <c r="C30" s="9">
        <v>1</v>
      </c>
      <c r="D30" s="9">
        <v>0</v>
      </c>
      <c r="E30" s="11">
        <f t="shared" si="3"/>
        <v>0</v>
      </c>
      <c r="F30" s="9">
        <v>5</v>
      </c>
      <c r="G30" s="12">
        <f t="shared" si="2"/>
        <v>0</v>
      </c>
    </row>
    <row r="31" spans="2:10" x14ac:dyDescent="0.25">
      <c r="B31" s="9" t="s">
        <v>307</v>
      </c>
      <c r="C31" s="9">
        <v>101</v>
      </c>
      <c r="D31" s="9">
        <v>0</v>
      </c>
      <c r="E31" s="11">
        <f t="shared" si="3"/>
        <v>0</v>
      </c>
      <c r="F31" s="9">
        <v>8</v>
      </c>
      <c r="G31" s="12">
        <f t="shared" si="2"/>
        <v>0</v>
      </c>
    </row>
    <row r="32" spans="2:10" x14ac:dyDescent="0.25">
      <c r="B32" s="9" t="s">
        <v>308</v>
      </c>
      <c r="C32" s="9">
        <v>104</v>
      </c>
      <c r="D32" s="9">
        <v>4</v>
      </c>
      <c r="E32" s="11">
        <f t="shared" si="3"/>
        <v>3.8461538461538464E-2</v>
      </c>
      <c r="F32" s="9">
        <v>20</v>
      </c>
      <c r="G32" s="12">
        <f t="shared" si="2"/>
        <v>0.76923076923076927</v>
      </c>
    </row>
    <row r="33" spans="2:7" x14ac:dyDescent="0.25">
      <c r="B33" s="9" t="s">
        <v>309</v>
      </c>
      <c r="C33" s="9">
        <v>92</v>
      </c>
      <c r="D33" s="9">
        <v>2</v>
      </c>
      <c r="E33" s="11">
        <f t="shared" si="3"/>
        <v>2.1739130434782608E-2</v>
      </c>
      <c r="F33" s="9">
        <v>40</v>
      </c>
      <c r="G33" s="12">
        <f t="shared" si="2"/>
        <v>0.86956521739130432</v>
      </c>
    </row>
    <row r="34" spans="2:7" x14ac:dyDescent="0.25">
      <c r="B34" s="9" t="s">
        <v>310</v>
      </c>
      <c r="C34" s="9">
        <v>12</v>
      </c>
      <c r="D34" s="9">
        <v>0</v>
      </c>
      <c r="E34" s="11">
        <f t="shared" si="3"/>
        <v>0</v>
      </c>
      <c r="F34" s="9">
        <v>8</v>
      </c>
      <c r="G34" s="12">
        <f t="shared" si="2"/>
        <v>0</v>
      </c>
    </row>
    <row r="35" spans="2:7" x14ac:dyDescent="0.25">
      <c r="B35" s="9" t="s">
        <v>311</v>
      </c>
      <c r="C35" s="9">
        <v>83</v>
      </c>
      <c r="D35" s="9">
        <v>3</v>
      </c>
      <c r="E35" s="11">
        <f t="shared" si="3"/>
        <v>3.614457831325301E-2</v>
      </c>
      <c r="F35" s="9">
        <v>120</v>
      </c>
      <c r="G35" s="12">
        <f t="shared" si="2"/>
        <v>4.3373493975903612</v>
      </c>
    </row>
    <row r="36" spans="2:7" x14ac:dyDescent="0.25">
      <c r="B36" s="9" t="s">
        <v>315</v>
      </c>
      <c r="C36" s="9">
        <v>100</v>
      </c>
      <c r="D36" s="9">
        <f>FluentValidation!C122</f>
        <v>0</v>
      </c>
      <c r="E36" s="11">
        <f t="shared" si="3"/>
        <v>0</v>
      </c>
      <c r="F36" s="9">
        <v>5</v>
      </c>
      <c r="G36" s="12">
        <f t="shared" si="2"/>
        <v>0</v>
      </c>
    </row>
    <row r="37" spans="2:7" ht="15.75" x14ac:dyDescent="0.25">
      <c r="B37" s="13" t="s">
        <v>312</v>
      </c>
      <c r="C37" s="9"/>
      <c r="D37" s="9"/>
      <c r="E37" s="9"/>
      <c r="F37" s="9">
        <f>SUM(F28:F36)</f>
        <v>214</v>
      </c>
      <c r="G37" s="12">
        <f>SUM(G28:G36)</f>
        <v>5.976145384212435</v>
      </c>
    </row>
    <row r="39" spans="2:7" x14ac:dyDescent="0.25">
      <c r="C39" s="21" t="s">
        <v>509</v>
      </c>
      <c r="D39" s="21"/>
    </row>
    <row r="40" spans="2:7" ht="33.75" x14ac:dyDescent="0.5">
      <c r="B40" s="14" t="s">
        <v>313</v>
      </c>
      <c r="C40" s="20">
        <f>G37/F37</f>
        <v>2.792591301033848E-2</v>
      </c>
      <c r="D40" s="20"/>
    </row>
    <row r="43" spans="2:7" x14ac:dyDescent="0.25">
      <c r="B43" s="4" t="s">
        <v>506</v>
      </c>
    </row>
    <row r="45" spans="2:7" ht="75" x14ac:dyDescent="0.25">
      <c r="B45" s="9" t="s">
        <v>298</v>
      </c>
      <c r="C45" s="9" t="s">
        <v>299</v>
      </c>
      <c r="D45" s="9" t="s">
        <v>300</v>
      </c>
      <c r="E45" s="9" t="s">
        <v>301</v>
      </c>
      <c r="F45" s="10" t="s">
        <v>302</v>
      </c>
      <c r="G45" s="10" t="s">
        <v>303</v>
      </c>
    </row>
    <row r="47" spans="2:7" x14ac:dyDescent="0.25">
      <c r="B47" s="9" t="s">
        <v>304</v>
      </c>
      <c r="C47" s="9">
        <v>1</v>
      </c>
      <c r="D47" s="9">
        <v>0</v>
      </c>
      <c r="E47" s="11">
        <f>D47/C47</f>
        <v>0</v>
      </c>
      <c r="F47" s="9">
        <v>3</v>
      </c>
      <c r="G47" s="12">
        <f t="shared" ref="G47:G55" si="4">F47*E47</f>
        <v>0</v>
      </c>
    </row>
    <row r="48" spans="2:7" x14ac:dyDescent="0.25">
      <c r="B48" s="9" t="s">
        <v>305</v>
      </c>
      <c r="C48" s="9">
        <v>1</v>
      </c>
      <c r="D48" s="9">
        <v>0</v>
      </c>
      <c r="E48" s="11">
        <f t="shared" ref="E48:E55" si="5">D48/C48</f>
        <v>0</v>
      </c>
      <c r="F48" s="9">
        <v>5</v>
      </c>
      <c r="G48" s="12">
        <f t="shared" si="4"/>
        <v>0</v>
      </c>
    </row>
    <row r="49" spans="2:7" x14ac:dyDescent="0.25">
      <c r="B49" s="9" t="s">
        <v>306</v>
      </c>
      <c r="C49" s="9">
        <v>1</v>
      </c>
      <c r="D49" s="9">
        <v>0</v>
      </c>
      <c r="E49" s="11">
        <f t="shared" si="5"/>
        <v>0</v>
      </c>
      <c r="F49" s="9">
        <v>5</v>
      </c>
      <c r="G49" s="12">
        <f t="shared" si="4"/>
        <v>0</v>
      </c>
    </row>
    <row r="50" spans="2:7" x14ac:dyDescent="0.25">
      <c r="B50" s="9" t="s">
        <v>307</v>
      </c>
      <c r="C50" s="9">
        <v>101</v>
      </c>
      <c r="D50" s="9">
        <v>0</v>
      </c>
      <c r="E50" s="11">
        <f t="shared" si="5"/>
        <v>0</v>
      </c>
      <c r="F50" s="9">
        <v>8</v>
      </c>
      <c r="G50" s="12">
        <f t="shared" si="4"/>
        <v>0</v>
      </c>
    </row>
    <row r="51" spans="2:7" x14ac:dyDescent="0.25">
      <c r="B51" s="9" t="s">
        <v>308</v>
      </c>
      <c r="C51" s="9">
        <v>104</v>
      </c>
      <c r="D51" s="9">
        <v>1</v>
      </c>
      <c r="E51" s="11">
        <f t="shared" si="5"/>
        <v>9.6153846153846159E-3</v>
      </c>
      <c r="F51" s="9">
        <v>20</v>
      </c>
      <c r="G51" s="12">
        <f t="shared" si="4"/>
        <v>0.19230769230769232</v>
      </c>
    </row>
    <row r="52" spans="2:7" x14ac:dyDescent="0.25">
      <c r="B52" s="9" t="s">
        <v>309</v>
      </c>
      <c r="C52" s="9">
        <v>92</v>
      </c>
      <c r="D52" s="9">
        <v>2</v>
      </c>
      <c r="E52" s="11">
        <f t="shared" si="5"/>
        <v>2.1739130434782608E-2</v>
      </c>
      <c r="F52" s="9">
        <v>40</v>
      </c>
      <c r="G52" s="12">
        <f t="shared" si="4"/>
        <v>0.86956521739130432</v>
      </c>
    </row>
    <row r="53" spans="2:7" x14ac:dyDescent="0.25">
      <c r="B53" s="9" t="s">
        <v>310</v>
      </c>
      <c r="C53" s="9">
        <v>12</v>
      </c>
      <c r="D53" s="9">
        <v>0</v>
      </c>
      <c r="E53" s="11">
        <f t="shared" si="5"/>
        <v>0</v>
      </c>
      <c r="F53" s="9">
        <v>8</v>
      </c>
      <c r="G53" s="12">
        <f t="shared" si="4"/>
        <v>0</v>
      </c>
    </row>
    <row r="54" spans="2:7" x14ac:dyDescent="0.25">
      <c r="B54" s="9" t="s">
        <v>311</v>
      </c>
      <c r="C54" s="9">
        <v>83</v>
      </c>
      <c r="D54" s="9">
        <v>1</v>
      </c>
      <c r="E54" s="11">
        <f t="shared" si="5"/>
        <v>1.2048192771084338E-2</v>
      </c>
      <c r="F54" s="9">
        <v>120</v>
      </c>
      <c r="G54" s="12">
        <f t="shared" si="4"/>
        <v>1.4457831325301205</v>
      </c>
    </row>
    <row r="55" spans="2:7" x14ac:dyDescent="0.25">
      <c r="B55" s="9" t="s">
        <v>315</v>
      </c>
      <c r="C55" s="9">
        <v>100</v>
      </c>
      <c r="D55" s="9">
        <f>FluentValidation!C141</f>
        <v>0</v>
      </c>
      <c r="E55" s="11">
        <f t="shared" si="5"/>
        <v>0</v>
      </c>
      <c r="F55" s="9">
        <v>5</v>
      </c>
      <c r="G55" s="12">
        <f t="shared" si="4"/>
        <v>0</v>
      </c>
    </row>
    <row r="56" spans="2:7" ht="15.75" x14ac:dyDescent="0.25">
      <c r="B56" s="13" t="s">
        <v>312</v>
      </c>
      <c r="C56" s="9"/>
      <c r="D56" s="9"/>
      <c r="E56" s="9"/>
      <c r="F56" s="9">
        <f>SUM(F47:F55)</f>
        <v>214</v>
      </c>
      <c r="G56" s="12">
        <f>SUM(G47:G55)</f>
        <v>2.507656042229117</v>
      </c>
    </row>
    <row r="58" spans="2:7" x14ac:dyDescent="0.25">
      <c r="C58" s="21" t="s">
        <v>509</v>
      </c>
      <c r="D58" s="21"/>
    </row>
    <row r="59" spans="2:7" ht="33.75" x14ac:dyDescent="0.5">
      <c r="B59" s="14" t="s">
        <v>313</v>
      </c>
      <c r="C59" s="20">
        <f>G56/F56</f>
        <v>1.1718018888921107E-2</v>
      </c>
      <c r="D59" s="20"/>
    </row>
  </sheetData>
  <mergeCells count="8">
    <mergeCell ref="C21:D21"/>
    <mergeCell ref="C40:D40"/>
    <mergeCell ref="C59:D59"/>
    <mergeCell ref="E21:F21"/>
    <mergeCell ref="C20:D20"/>
    <mergeCell ref="E20:F20"/>
    <mergeCell ref="C39:D39"/>
    <mergeCell ref="C58:D5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Controllers</vt:lpstr>
      <vt:lpstr>Daos</vt:lpstr>
      <vt:lpstr>FluentValidation</vt:lpstr>
      <vt:lpstr>Vistas</vt:lpstr>
      <vt:lpstr>Avance</vt:lpstr>
      <vt:lpstr>Avances Individuales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Ronald Tomas Lopez Martinez</cp:lastModifiedBy>
  <dcterms:created xsi:type="dcterms:W3CDTF">2018-05-18T16:32:51Z</dcterms:created>
  <dcterms:modified xsi:type="dcterms:W3CDTF">2018-10-03T21:28:17Z</dcterms:modified>
</cp:coreProperties>
</file>