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84F269B-0E48-46F7-B37F-9FDEE6CCF3A3}" xr6:coauthVersionLast="47" xr6:coauthVersionMax="47" xr10:uidLastSave="{00000000-0000-0000-0000-000000000000}"/>
  <bookViews>
    <workbookView xWindow="19095" yWindow="0" windowWidth="19410" windowHeight="15585" xr2:uid="{95F93AFE-ECB5-477B-927A-2A903B29EAFD}"/>
  </bookViews>
  <sheets>
    <sheet name="PROJECT 1 - SANTANDER EXCEL" sheetId="1" r:id="rId1"/>
    <sheet name="DBP - SANTANDER EXCEL" sheetId="2" r:id="rId2"/>
  </sheets>
  <definedNames>
    <definedName name="rendimento_carteira">'PROJECT 1 - SANTANDER EXCEL'!$E$24</definedName>
    <definedName name="salario">'PROJECT 1 - SANTANDER EXCEL'!$E$23</definedName>
    <definedName name="sugestao_de_investimento">'PROJECT 1 - SANTANDER EXCEL'!$E$25</definedName>
    <definedName name="taxa_rendimento_mensal">'PROJECT 1 - SANTANDER EXCEL'!$E$30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D48" i="1"/>
  <c r="D49" i="1"/>
  <c r="D50" i="1"/>
  <c r="D51" i="1"/>
  <c r="D46" i="1"/>
  <c r="D43" i="1"/>
  <c r="E31" i="1"/>
  <c r="E32" i="1" s="1"/>
  <c r="E25" i="1"/>
  <c r="D39" i="1"/>
  <c r="E39" i="1" s="1"/>
  <c r="D38" i="1"/>
  <c r="E38" i="1" s="1"/>
  <c r="D37" i="1"/>
  <c r="E37" i="1" s="1"/>
  <c r="D36" i="1"/>
  <c r="E36" i="1" s="1"/>
  <c r="D35" i="1"/>
  <c r="E35" i="1" s="1"/>
  <c r="E47" i="1" l="1"/>
  <c r="E46" i="1"/>
  <c r="E51" i="1"/>
  <c r="E49" i="1"/>
  <c r="E48" i="1"/>
  <c r="E50" i="1"/>
</calcChain>
</file>

<file path=xl/sharedStrings.xml><?xml version="1.0" encoding="utf-8"?>
<sst xmlns="http://schemas.openxmlformats.org/spreadsheetml/2006/main" count="88" uniqueCount="58">
  <si>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</si>
  <si>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</si>
  <si>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</si>
  <si>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</si>
  <si>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</si>
  <si>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</si>
  <si>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</si>
  <si>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</si>
  <si>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</si>
  <si>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</si>
  <si>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</si>
  <si>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</si>
  <si>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</si>
  <si>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CONFIGURAÇÕES</t>
  </si>
  <si>
    <t>Salário</t>
  </si>
  <si>
    <t>Rendimento Carteira</t>
  </si>
  <si>
    <t>Sugestão de Investimento</t>
  </si>
  <si>
    <t xml:space="preserve"> </t>
  </si>
  <si>
    <t>AGRESSIVO</t>
  </si>
  <si>
    <t>Agressivo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</si>
  <si>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</si>
  <si>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</si>
  <si>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</si>
  <si>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</si>
  <si>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</si>
  <si>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</si>
  <si>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</si>
  <si>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</si>
  <si>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</si>
  <si>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</si>
  <si>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APORTE MENSAL</t>
  </si>
  <si>
    <t>CONSERVADOR</t>
  </si>
  <si>
    <t>%</t>
  </si>
  <si>
    <t>Conservador-PAPEL</t>
  </si>
  <si>
    <t>Conservador-TIJOLO</t>
  </si>
  <si>
    <t>Conservador-HÍBRIDOS</t>
  </si>
  <si>
    <t>Conservador-FOFs</t>
  </si>
  <si>
    <t>Conservador-DESENVOLVIMENTO</t>
  </si>
  <si>
    <t>Conservador-HOTELARIAS</t>
  </si>
  <si>
    <t>CHAVE</t>
  </si>
  <si>
    <t>MODERADO</t>
  </si>
  <si>
    <t>Moderado-PAPEL</t>
  </si>
  <si>
    <t>Moderado-TIJOLO</t>
  </si>
  <si>
    <t>Moderado-HÍBRIDOS</t>
  </si>
  <si>
    <t>Moderado-FOFs</t>
  </si>
  <si>
    <t>Moderado-DESENVOLVIMENTO</t>
  </si>
  <si>
    <t>Moderado-HOTELARIAS</t>
  </si>
  <si>
    <t>Agressivo-PAPEL</t>
  </si>
  <si>
    <t>Agressivo-TIJOLO</t>
  </si>
  <si>
    <t>Agressivo-HÍBRIDOS</t>
  </si>
  <si>
    <t>Agressivo-FOFs</t>
  </si>
  <si>
    <t>Agressivo-DESENVOLVIMENTO</t>
  </si>
  <si>
    <t>Agressivo-HOTELARIAS</t>
  </si>
  <si>
    <t>Papel</t>
  </si>
  <si>
    <t>Tijolo</t>
  </si>
  <si>
    <t>Híbridos</t>
  </si>
  <si>
    <t>Desenvolvimento</t>
  </si>
  <si>
    <t>Hotelarias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</si>
</sst>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0.000%"/>
    <numFmt numFmtId="169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venir Next LT Pro Demi"/>
      <family val="2"/>
    </font>
    <font>
      <sz val="11"/>
      <color theme="1"/>
      <name val="Avenir Next LT Pro"/>
      <family val="2"/>
    </font>
    <font>
      <sz val="11"/>
      <color theme="0"/>
      <name val="Avenir Next LT Pro Demi"/>
      <family val="2"/>
    </font>
    <font>
      <b/>
      <sz val="11"/>
      <color theme="1"/>
      <name val="Avenir Next LT Pro"/>
      <family val="2"/>
    </font>
    <font>
      <b/>
      <sz val="11"/>
      <color theme="0"/>
      <name val="Avenir Next LT Pro Demi"/>
      <family val="2"/>
    </font>
  </fonts>
  <fills count="5">
    <fill>
      <patternFill patternType="none"/>
    </fill>
    <fill>
      <patternFill patternType="gray125"/>
    </fill>
    <fill>
      <patternFill patternType="solid">
        <fgColor rgb="FF152D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/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17600024414813E-2"/>
      </left>
      <right style="medium">
        <color indexed="64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17600024414813E-2"/>
      </left>
      <right style="medium">
        <color indexed="64"/>
      </right>
      <top style="thin">
        <color theme="2" tint="-9.9917600024414813E-2"/>
      </top>
      <bottom style="medium">
        <color indexed="64"/>
      </bottom>
      <diagonal/>
    </border>
    <border>
      <left style="medium">
        <color indexed="64"/>
      </left>
      <right style="thin">
        <color theme="2" tint="-9.9948118533890809E-2"/>
      </right>
      <top style="medium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medium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theme="2" tint="-9.9948118533890809E-2"/>
      </right>
      <top/>
      <bottom/>
      <diagonal/>
    </border>
    <border>
      <left/>
      <right style="thin">
        <color theme="2" tint="-9.9917600024414813E-2"/>
      </right>
      <top/>
      <bottom/>
      <diagonal/>
    </border>
    <border>
      <left/>
      <right style="thin">
        <color theme="2" tint="-9.9948118533890809E-2"/>
      </right>
      <top style="medium">
        <color indexed="64"/>
      </top>
      <bottom/>
      <diagonal/>
    </border>
    <border>
      <left/>
      <right style="thin">
        <color theme="2" tint="-9.9948118533890809E-2"/>
      </right>
      <top/>
      <bottom style="medium">
        <color indexed="64"/>
      </bottom>
      <diagonal/>
    </border>
    <border>
      <left/>
      <right style="thin">
        <color theme="2" tint="-9.9917600024414813E-2"/>
      </right>
      <top style="medium">
        <color indexed="64"/>
      </top>
      <bottom/>
      <diagonal/>
    </border>
    <border>
      <left style="thin">
        <color theme="2" tint="-9.9917600024414813E-2"/>
      </left>
      <right style="medium">
        <color indexed="64"/>
      </right>
      <top style="medium">
        <color indexed="64"/>
      </top>
      <bottom style="thin">
        <color theme="2" tint="-9.9917600024414813E-2"/>
      </bottom>
      <diagonal/>
    </border>
    <border>
      <left/>
      <right style="thin">
        <color theme="2" tint="-9.9917600024414813E-2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4" fillId="2" borderId="5" xfId="0" applyFont="1" applyFill="1" applyBorder="1" applyAlignment="1">
      <alignment horizontal="center" vertical="center"/>
    </xf>
    <xf numFmtId="0" fontId="5" fillId="4" borderId="0" xfId="0" applyFont="1" applyFill="1" applyBorder="1"/>
    <xf numFmtId="8" fontId="2" fillId="4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8" fontId="2" fillId="3" borderId="10" xfId="0" applyNumberFormat="1" applyFont="1" applyFill="1" applyBorder="1"/>
    <xf numFmtId="8" fontId="2" fillId="3" borderId="12" xfId="0" applyNumberFormat="1" applyFont="1" applyFill="1" applyBorder="1"/>
    <xf numFmtId="8" fontId="2" fillId="3" borderId="16" xfId="0" applyNumberFormat="1" applyFont="1" applyFill="1" applyBorder="1"/>
    <xf numFmtId="0" fontId="2" fillId="0" borderId="18" xfId="0" applyFont="1" applyBorder="1" applyAlignment="1">
      <alignment horizontal="right"/>
    </xf>
    <xf numFmtId="165" fontId="2" fillId="0" borderId="18" xfId="0" applyNumberFormat="1" applyFont="1" applyBorder="1" applyAlignment="1">
      <alignment horizontal="right"/>
    </xf>
    <xf numFmtId="8" fontId="2" fillId="3" borderId="18" xfId="0" applyNumberFormat="1" applyFont="1" applyFill="1" applyBorder="1" applyAlignment="1">
      <alignment horizontal="right"/>
    </xf>
    <xf numFmtId="8" fontId="2" fillId="3" borderId="19" xfId="0" applyNumberFormat="1" applyFont="1" applyFill="1" applyBorder="1" applyAlignment="1">
      <alignment horizontal="right"/>
    </xf>
    <xf numFmtId="169" fontId="2" fillId="0" borderId="21" xfId="1" applyNumberFormat="1" applyFont="1" applyBorder="1"/>
    <xf numFmtId="9" fontId="2" fillId="0" borderId="14" xfId="0" applyNumberFormat="1" applyFont="1" applyBorder="1"/>
    <xf numFmtId="8" fontId="2" fillId="3" borderId="22" xfId="0" applyNumberFormat="1" applyFont="1" applyFill="1" applyBorder="1"/>
    <xf numFmtId="8" fontId="2" fillId="3" borderId="21" xfId="0" applyNumberFormat="1" applyFont="1" applyFill="1" applyBorder="1"/>
    <xf numFmtId="8" fontId="2" fillId="3" borderId="23" xfId="0" applyNumberFormat="1" applyFont="1" applyFill="1" applyBorder="1"/>
    <xf numFmtId="169" fontId="2" fillId="3" borderId="17" xfId="0" applyNumberFormat="1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9" fontId="2" fillId="0" borderId="30" xfId="1" applyNumberFormat="1" applyFont="1" applyBorder="1" applyAlignment="1">
      <alignment horizontal="right"/>
    </xf>
    <xf numFmtId="0" fontId="3" fillId="0" borderId="4" xfId="0" applyFont="1" applyBorder="1" applyAlignment="1">
      <alignment horizontal="left" indent="1"/>
    </xf>
    <xf numFmtId="0" fontId="3" fillId="0" borderId="27" xfId="0" applyFont="1" applyBorder="1" applyAlignment="1">
      <alignment horizontal="left" indent="1"/>
    </xf>
    <xf numFmtId="0" fontId="3" fillId="0" borderId="2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3" fillId="3" borderId="3" xfId="0" applyFont="1" applyFill="1" applyBorder="1" applyAlignment="1">
      <alignment horizontal="left" indent="1"/>
    </xf>
    <xf numFmtId="0" fontId="3" fillId="3" borderId="28" xfId="0" applyFont="1" applyFill="1" applyBorder="1" applyAlignment="1">
      <alignment horizontal="left" indent="1"/>
    </xf>
    <xf numFmtId="0" fontId="3" fillId="0" borderId="29" xfId="0" applyFont="1" applyBorder="1" applyAlignment="1">
      <alignment horizontal="left" indent="1"/>
    </xf>
    <xf numFmtId="0" fontId="3" fillId="0" borderId="26" xfId="0" applyFont="1" applyBorder="1" applyAlignment="1">
      <alignment horizontal="left" indent="1"/>
    </xf>
    <xf numFmtId="0" fontId="5" fillId="3" borderId="2" xfId="0" applyFont="1" applyFill="1" applyBorder="1" applyAlignment="1">
      <alignment horizontal="left" indent="1"/>
    </xf>
    <xf numFmtId="0" fontId="5" fillId="3" borderId="26" xfId="0" applyFont="1" applyFill="1" applyBorder="1" applyAlignment="1">
      <alignment horizontal="left" indent="1"/>
    </xf>
    <xf numFmtId="0" fontId="5" fillId="3" borderId="3" xfId="0" applyFont="1" applyFill="1" applyBorder="1" applyAlignment="1">
      <alignment horizontal="left" indent="1"/>
    </xf>
    <xf numFmtId="0" fontId="5" fillId="3" borderId="31" xfId="0" applyFont="1" applyFill="1" applyBorder="1" applyAlignment="1">
      <alignment horizontal="left" indent="1"/>
    </xf>
    <xf numFmtId="0" fontId="5" fillId="3" borderId="20" xfId="0" applyFont="1" applyFill="1" applyBorder="1" applyAlignment="1">
      <alignment horizontal="left" indent="1"/>
    </xf>
    <xf numFmtId="0" fontId="5" fillId="3" borderId="13" xfId="0" applyFont="1" applyFill="1" applyBorder="1" applyAlignment="1">
      <alignment horizontal="left" indent="1"/>
    </xf>
    <xf numFmtId="0" fontId="5" fillId="3" borderId="15" xfId="0" applyFont="1" applyFill="1" applyBorder="1" applyAlignment="1">
      <alignment horizontal="left" indent="1"/>
    </xf>
    <xf numFmtId="9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9" fontId="0" fillId="0" borderId="24" xfId="0" applyNumberFormat="1" applyBorder="1" applyAlignment="1">
      <alignment horizontal="center"/>
    </xf>
    <xf numFmtId="9" fontId="2" fillId="3" borderId="9" xfId="0" applyNumberFormat="1" applyFont="1" applyFill="1" applyBorder="1" applyAlignment="1">
      <alignment horizontal="center"/>
    </xf>
    <xf numFmtId="9" fontId="2" fillId="3" borderId="10" xfId="0" applyNumberFormat="1" applyFont="1" applyFill="1" applyBorder="1" applyAlignment="1">
      <alignment horizontal="center"/>
    </xf>
    <xf numFmtId="169" fontId="2" fillId="3" borderId="12" xfId="0" applyNumberFormat="1" applyFont="1" applyFill="1" applyBorder="1" applyAlignment="1">
      <alignment horizontal="center"/>
    </xf>
    <xf numFmtId="169" fontId="2" fillId="3" borderId="14" xfId="0" applyNumberFormat="1" applyFont="1" applyFill="1" applyBorder="1" applyAlignment="1">
      <alignment horizontal="center"/>
    </xf>
    <xf numFmtId="9" fontId="2" fillId="3" borderId="16" xfId="0" applyNumberFormat="1" applyFont="1" applyFill="1" applyBorder="1" applyAlignment="1">
      <alignment horizontal="center"/>
    </xf>
    <xf numFmtId="169" fontId="2" fillId="3" borderId="17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169" fontId="2" fillId="0" borderId="7" xfId="0" applyNumberFormat="1" applyFont="1" applyBorder="1" applyAlignment="1">
      <alignment horizontal="center" vertical="center"/>
    </xf>
    <xf numFmtId="169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left" inden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152D47"/>
      <color rgb="FF1F4167"/>
      <color rgb="FF1028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47625</xdr:rowOff>
    </xdr:from>
    <xdr:to>
      <xdr:col>16383</xdr:col>
      <xdr:colOff>647699</xdr:colOff>
      <xdr:row>19</xdr:row>
      <xdr:rowOff>166689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D66035-7E51-85DF-7641-D38C30A51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47625"/>
          <a:ext cx="6981824" cy="3738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F1AE5-40D3-4AAE-AD00-7D8972586595}">
  <dimension ref="A11:XFD66"/>
  <sheetViews>
    <sheetView showGridLines="0" showRowColHeaders="0" tabSelected="1" zoomScaleNormal="100" workbookViewId="0">
      <selection activeCell="XFD22" sqref="XFD2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x14ac:dyDescent="0.25"/>
  <cols>
    <col min="1" max="1" width="5.140625" customWidth="1"/>
    <col min="2" max="2" width="17.42578125" customWidth="1"/>
    <col min="3" max="3" width="24.42578125" bestFit="1" customWidth="1"/>
    <col min="4" max="4" width="30.85546875" customWidth="1"/>
    <col min="5" max="5" width="19.28515625" bestFit="1" customWidth="1"/>
    <col min="6" max="6" width="5.140625" customWidth="1"/>
    <col min="7" max="7" width="13" hidden="1" customWidth="1"/>
    <col min="8" max="8" width="23.140625" hidden="1" customWidth="1"/>
    <col min="9" max="10" width="9.140625" hidden="1" customWidth="1"/>
    <col min="11" max="16383" width="9.140625" hidden="1"/>
    <col min="16384" max="16384" width="18.42578125" customWidth="1"/>
  </cols>
  <sheetData>
    <row r="11" spans="2:7" x14ac:dyDescent="0.25">
      <c r="B11" t="s">
        <v>17</v>
      </c>
    </row>
    <row r="14" spans="2:7" x14ac:dyDescent="0.25">
      <c r="G14" s="3"/>
    </row>
    <row r="22" spans="3:5" ht="33" customHeight="1" thickBot="1" x14ac:dyDescent="0.3">
      <c r="C22" s="24" t="s">
        <v>13</v>
      </c>
      <c r="D22" s="25"/>
      <c r="E22" s="26"/>
    </row>
    <row r="23" spans="3:5" x14ac:dyDescent="0.25">
      <c r="C23" s="28" t="s">
        <v>14</v>
      </c>
      <c r="D23" s="29"/>
      <c r="E23" s="18">
        <v>2200</v>
      </c>
    </row>
    <row r="24" spans="3:5" x14ac:dyDescent="0.25">
      <c r="C24" s="30" t="s">
        <v>15</v>
      </c>
      <c r="D24" s="31"/>
      <c r="E24" s="19">
        <v>0.01</v>
      </c>
    </row>
    <row r="25" spans="3:5" ht="15.75" thickBot="1" x14ac:dyDescent="0.3">
      <c r="C25" s="32" t="s">
        <v>16</v>
      </c>
      <c r="D25" s="33"/>
      <c r="E25" s="23">
        <f>E23*30%</f>
        <v>660</v>
      </c>
    </row>
    <row r="27" spans="3:5" ht="33" customHeight="1" thickBot="1" x14ac:dyDescent="0.3">
      <c r="C27" s="24" t="s">
        <v>5</v>
      </c>
      <c r="D27" s="25"/>
      <c r="E27" s="26"/>
    </row>
    <row r="28" spans="3:5" x14ac:dyDescent="0.25">
      <c r="C28" s="28" t="s">
        <v>0</v>
      </c>
      <c r="D28" s="34"/>
      <c r="E28" s="27">
        <v>660</v>
      </c>
    </row>
    <row r="29" spans="3:5" x14ac:dyDescent="0.25">
      <c r="C29" s="30" t="s">
        <v>1</v>
      </c>
      <c r="D29" s="35"/>
      <c r="E29" s="14">
        <v>5</v>
      </c>
    </row>
    <row r="30" spans="3:5" x14ac:dyDescent="0.25">
      <c r="C30" s="30" t="s">
        <v>2</v>
      </c>
      <c r="D30" s="35"/>
      <c r="E30" s="15">
        <v>1.0789999999999999E-2</v>
      </c>
    </row>
    <row r="31" spans="3:5" x14ac:dyDescent="0.25">
      <c r="C31" s="36" t="s">
        <v>3</v>
      </c>
      <c r="D31" s="37"/>
      <c r="E31" s="16">
        <f>FV(E30,E29*12,E28*-1)</f>
        <v>55292.763239001848</v>
      </c>
    </row>
    <row r="32" spans="3:5" ht="15.75" thickBot="1" x14ac:dyDescent="0.3">
      <c r="C32" s="38" t="s">
        <v>4</v>
      </c>
      <c r="D32" s="39"/>
      <c r="E32" s="17">
        <f>E31*1%</f>
        <v>552.92763239001852</v>
      </c>
    </row>
    <row r="33" spans="1:5" ht="15.75" thickBot="1" x14ac:dyDescent="0.3">
      <c r="A33" s="5"/>
      <c r="B33" s="6"/>
    </row>
    <row r="34" spans="1:5" ht="33" customHeight="1" thickBot="1" x14ac:dyDescent="0.3">
      <c r="C34" s="7" t="s">
        <v>11</v>
      </c>
      <c r="D34" s="8"/>
      <c r="E34" s="9" t="s">
        <v>12</v>
      </c>
    </row>
    <row r="35" spans="1:5" x14ac:dyDescent="0.25">
      <c r="C35" s="40" t="s">
        <v>6</v>
      </c>
      <c r="D35" s="20">
        <f>FV(E30,2*12,E28*-1)</f>
        <v>17970.234016445844</v>
      </c>
      <c r="E35" s="21">
        <f>D35*rendimento_carteira</f>
        <v>179.70234016445843</v>
      </c>
    </row>
    <row r="36" spans="1:5" x14ac:dyDescent="0.25">
      <c r="C36" s="41" t="s">
        <v>7</v>
      </c>
      <c r="D36" s="11">
        <f>FV(E30,5*12,E28*-1)</f>
        <v>55292.763239001848</v>
      </c>
      <c r="E36" s="12">
        <f>D36*rendimento_carteira</f>
        <v>552.92763239001852</v>
      </c>
    </row>
    <row r="37" spans="1:5" x14ac:dyDescent="0.25">
      <c r="C37" s="41" t="s">
        <v>8</v>
      </c>
      <c r="D37" s="11">
        <f>FV(E30,10*12,E28*-1)</f>
        <v>160567.58026991365</v>
      </c>
      <c r="E37" s="12">
        <f>D37*rendimento_carteira</f>
        <v>1605.6758026991365</v>
      </c>
    </row>
    <row r="38" spans="1:5" x14ac:dyDescent="0.25">
      <c r="C38" s="41" t="s">
        <v>9</v>
      </c>
      <c r="D38" s="11">
        <f>FV(E30,20*12,E28*-1)</f>
        <v>742630.94406407315</v>
      </c>
      <c r="E38" s="12">
        <f>D38*rendimento_carteira</f>
        <v>7426.3094406407317</v>
      </c>
    </row>
    <row r="39" spans="1:5" ht="15.75" thickBot="1" x14ac:dyDescent="0.3">
      <c r="C39" s="42" t="s">
        <v>10</v>
      </c>
      <c r="D39" s="13">
        <f>FV(E30,30*12,E28*-1)</f>
        <v>2852631.9723031116</v>
      </c>
      <c r="E39" s="22">
        <f>D39*rendimento_carteira</f>
        <v>28526.319723031116</v>
      </c>
    </row>
    <row r="40" spans="1:5" ht="15.75" thickBot="1" x14ac:dyDescent="0.3"/>
    <row r="41" spans="1:5" ht="33" customHeight="1" thickBot="1" x14ac:dyDescent="0.3">
      <c r="C41" s="4" t="s">
        <v>20</v>
      </c>
      <c r="D41" s="61" t="s">
        <v>19</v>
      </c>
      <c r="E41" s="62"/>
    </row>
    <row r="42" spans="1:5" ht="15.75" thickBot="1" x14ac:dyDescent="0.3"/>
    <row r="43" spans="1:5" ht="33" customHeight="1" thickBot="1" x14ac:dyDescent="0.3">
      <c r="C43" s="58" t="s">
        <v>30</v>
      </c>
      <c r="D43" s="59">
        <f>E28</f>
        <v>660</v>
      </c>
      <c r="E43" s="60"/>
    </row>
    <row r="44" spans="1:5" ht="15.75" thickBot="1" x14ac:dyDescent="0.3"/>
    <row r="45" spans="1:5" s="2" customFormat="1" ht="33" customHeight="1" thickBot="1" x14ac:dyDescent="0.3">
      <c r="C45" s="4" t="s">
        <v>21</v>
      </c>
      <c r="D45" s="10" t="s">
        <v>22</v>
      </c>
      <c r="E45" s="9" t="s">
        <v>23</v>
      </c>
    </row>
    <row r="46" spans="1:5" x14ac:dyDescent="0.25">
      <c r="C46" s="63" t="s">
        <v>53</v>
      </c>
      <c r="D46" s="52">
        <f>VLOOKUP($D$41&amp;"-"&amp;C46,'DBP - SANTANDER EXCEL'!A1:D19,4,)</f>
        <v>0.5</v>
      </c>
      <c r="E46" s="54">
        <f>$D$43*D46</f>
        <v>330</v>
      </c>
    </row>
    <row r="47" spans="1:5" x14ac:dyDescent="0.25">
      <c r="C47" s="41" t="s">
        <v>54</v>
      </c>
      <c r="D47" s="53">
        <f>VLOOKUP($D$41&amp;"-"&amp;C47,'DBP - SANTANDER EXCEL'!A2:D20,4,)</f>
        <v>0.1</v>
      </c>
      <c r="E47" s="55">
        <f t="shared" ref="E47:E51" si="0">$D$43*D47</f>
        <v>66</v>
      </c>
    </row>
    <row r="48" spans="1:5" x14ac:dyDescent="0.25">
      <c r="C48" s="41" t="s">
        <v>55</v>
      </c>
      <c r="D48" s="53">
        <f>VLOOKUP($D$41&amp;"-"&amp;C48,'DBP - SANTANDER EXCEL'!A3:D21,4,)</f>
        <v>0.05</v>
      </c>
      <c r="E48" s="55">
        <f t="shared" si="0"/>
        <v>33</v>
      </c>
    </row>
    <row r="49" spans="3:5" x14ac:dyDescent="0.25">
      <c r="C49" s="41" t="s">
        <v>27</v>
      </c>
      <c r="D49" s="53">
        <f>VLOOKUP($D$41&amp;"-"&amp;C49,'DBP - SANTANDER EXCEL'!A4:D22,4,)</f>
        <v>0.05</v>
      </c>
      <c r="E49" s="55">
        <f t="shared" si="0"/>
        <v>33</v>
      </c>
    </row>
    <row r="50" spans="3:5" x14ac:dyDescent="0.25">
      <c r="C50" s="41" t="s">
        <v>56</v>
      </c>
      <c r="D50" s="53">
        <f>VLOOKUP($D$41&amp;"-"&amp;C50,'DBP - SANTANDER EXCEL'!A5:D23,4,)</f>
        <v>0.2</v>
      </c>
      <c r="E50" s="55">
        <f t="shared" si="0"/>
        <v>132</v>
      </c>
    </row>
    <row r="51" spans="3:5" ht="15.75" thickBot="1" x14ac:dyDescent="0.3">
      <c r="C51" s="42" t="s">
        <v>57</v>
      </c>
      <c r="D51" s="56">
        <f>VLOOKUP($D$41&amp;"-"&amp;C51,'DBP - SANTANDER EXCEL'!A6:D24,4,)</f>
        <v>0.1</v>
      </c>
      <c r="E51" s="57">
        <f t="shared" si="0"/>
        <v>66</v>
      </c>
    </row>
    <row r="65" customFormat="1" x14ac:dyDescent="0.25"/>
    <row r="66" customFormat="1" x14ac:dyDescent="0.25"/>
  </sheetData>
  <mergeCells count="13">
    <mergeCell ref="D41:E41"/>
    <mergeCell ref="D43:E43"/>
    <mergeCell ref="C27:E27"/>
    <mergeCell ref="C28:D28"/>
    <mergeCell ref="C29:D29"/>
    <mergeCell ref="C30:D30"/>
    <mergeCell ref="C31:D31"/>
    <mergeCell ref="C32:D32"/>
    <mergeCell ref="C34:D34"/>
    <mergeCell ref="C23:D23"/>
    <mergeCell ref="C24:D24"/>
    <mergeCell ref="C25:D25"/>
    <mergeCell ref="C22:E22"/>
  </mergeCells>
  <dataValidations count="1">
    <dataValidation type="list" allowBlank="1" showInputMessage="1" showErrorMessage="1" sqref="D41:E41" xr:uid="{8EB106DF-1936-4616-A12E-BA2323224323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2B1E-09E9-4B03-9CA9-608B1EFFE3E1}">
  <dimension ref="A1:D19"/>
  <sheetViews>
    <sheetView workbookViewId="0">
      <selection activeCell="D14" sqref="D14"/>
    </sheetView>
  </sheetViews>
  <sheetFormatPr defaultRowHeight="15" x14ac:dyDescent="0.25"/>
  <cols>
    <col min="1" max="1" width="30.85546875" bestFit="1" customWidth="1"/>
    <col min="2" max="3" width="18.5703125" bestFit="1" customWidth="1"/>
  </cols>
  <sheetData>
    <row r="1" spans="1:4" x14ac:dyDescent="0.25">
      <c r="A1" s="1" t="s">
        <v>39</v>
      </c>
      <c r="B1" s="1" t="s">
        <v>20</v>
      </c>
      <c r="C1" s="1" t="s">
        <v>21</v>
      </c>
      <c r="D1" s="1" t="s">
        <v>32</v>
      </c>
    </row>
    <row r="2" spans="1:4" x14ac:dyDescent="0.25">
      <c r="A2" s="3" t="s">
        <v>33</v>
      </c>
      <c r="B2" s="44" t="s">
        <v>31</v>
      </c>
      <c r="C2" s="44" t="s">
        <v>24</v>
      </c>
      <c r="D2" s="45">
        <v>0.3</v>
      </c>
    </row>
    <row r="3" spans="1:4" x14ac:dyDescent="0.25">
      <c r="A3" s="3" t="s">
        <v>34</v>
      </c>
      <c r="B3" s="44" t="s">
        <v>31</v>
      </c>
      <c r="C3" s="44" t="s">
        <v>25</v>
      </c>
      <c r="D3" s="45">
        <v>0.5</v>
      </c>
    </row>
    <row r="4" spans="1:4" x14ac:dyDescent="0.25">
      <c r="A4" s="3" t="s">
        <v>35</v>
      </c>
      <c r="B4" s="44" t="s">
        <v>31</v>
      </c>
      <c r="C4" s="44" t="s">
        <v>26</v>
      </c>
      <c r="D4" s="45">
        <v>0.1</v>
      </c>
    </row>
    <row r="5" spans="1:4" x14ac:dyDescent="0.25">
      <c r="A5" s="3" t="s">
        <v>36</v>
      </c>
      <c r="B5" s="44" t="s">
        <v>31</v>
      </c>
      <c r="C5" s="44" t="s">
        <v>27</v>
      </c>
      <c r="D5" s="45">
        <v>0.1</v>
      </c>
    </row>
    <row r="6" spans="1:4" x14ac:dyDescent="0.25">
      <c r="A6" s="3" t="s">
        <v>37</v>
      </c>
      <c r="B6" s="44" t="s">
        <v>31</v>
      </c>
      <c r="C6" s="44" t="s">
        <v>28</v>
      </c>
      <c r="D6" s="45">
        <v>0</v>
      </c>
    </row>
    <row r="7" spans="1:4" ht="15.75" thickBot="1" x14ac:dyDescent="0.3">
      <c r="A7" s="46" t="s">
        <v>38</v>
      </c>
      <c r="B7" s="47" t="s">
        <v>31</v>
      </c>
      <c r="C7" s="47" t="s">
        <v>29</v>
      </c>
      <c r="D7" s="48">
        <v>0</v>
      </c>
    </row>
    <row r="8" spans="1:4" x14ac:dyDescent="0.25">
      <c r="A8" s="49" t="s">
        <v>41</v>
      </c>
      <c r="B8" s="50" t="s">
        <v>40</v>
      </c>
      <c r="C8" s="50" t="s">
        <v>24</v>
      </c>
      <c r="D8" s="51">
        <v>0.32</v>
      </c>
    </row>
    <row r="9" spans="1:4" x14ac:dyDescent="0.25">
      <c r="A9" s="3" t="s">
        <v>42</v>
      </c>
      <c r="B9" s="44" t="s">
        <v>40</v>
      </c>
      <c r="C9" s="44" t="s">
        <v>25</v>
      </c>
      <c r="D9" s="45">
        <v>0.4</v>
      </c>
    </row>
    <row r="10" spans="1:4" x14ac:dyDescent="0.25">
      <c r="A10" s="3" t="s">
        <v>43</v>
      </c>
      <c r="B10" s="44" t="s">
        <v>40</v>
      </c>
      <c r="C10" s="44" t="s">
        <v>26</v>
      </c>
      <c r="D10" s="45">
        <v>0.08</v>
      </c>
    </row>
    <row r="11" spans="1:4" x14ac:dyDescent="0.25">
      <c r="A11" s="3" t="s">
        <v>44</v>
      </c>
      <c r="B11" s="44" t="s">
        <v>40</v>
      </c>
      <c r="C11" s="44" t="s">
        <v>27</v>
      </c>
      <c r="D11" s="45">
        <v>0.1</v>
      </c>
    </row>
    <row r="12" spans="1:4" x14ac:dyDescent="0.25">
      <c r="A12" s="3" t="s">
        <v>45</v>
      </c>
      <c r="B12" s="44" t="s">
        <v>40</v>
      </c>
      <c r="C12" s="44" t="s">
        <v>28</v>
      </c>
      <c r="D12" s="45">
        <v>0.1</v>
      </c>
    </row>
    <row r="13" spans="1:4" ht="15.75" thickBot="1" x14ac:dyDescent="0.3">
      <c r="A13" s="46" t="s">
        <v>46</v>
      </c>
      <c r="B13" s="47" t="s">
        <v>40</v>
      </c>
      <c r="C13" s="47" t="s">
        <v>29</v>
      </c>
      <c r="D13" s="48">
        <v>0</v>
      </c>
    </row>
    <row r="14" spans="1:4" x14ac:dyDescent="0.25">
      <c r="A14" t="s">
        <v>47</v>
      </c>
      <c r="B14" s="1" t="s">
        <v>18</v>
      </c>
      <c r="C14" s="1" t="s">
        <v>24</v>
      </c>
      <c r="D14" s="43">
        <v>0.5</v>
      </c>
    </row>
    <row r="15" spans="1:4" x14ac:dyDescent="0.25">
      <c r="A15" t="s">
        <v>48</v>
      </c>
      <c r="B15" s="1" t="s">
        <v>18</v>
      </c>
      <c r="C15" s="1" t="s">
        <v>25</v>
      </c>
      <c r="D15" s="43">
        <v>0.1</v>
      </c>
    </row>
    <row r="16" spans="1:4" x14ac:dyDescent="0.25">
      <c r="A16" t="s">
        <v>49</v>
      </c>
      <c r="B16" s="1" t="s">
        <v>18</v>
      </c>
      <c r="C16" s="1" t="s">
        <v>26</v>
      </c>
      <c r="D16" s="43">
        <v>0.05</v>
      </c>
    </row>
    <row r="17" spans="1:4" x14ac:dyDescent="0.25">
      <c r="A17" t="s">
        <v>50</v>
      </c>
      <c r="B17" s="1" t="s">
        <v>18</v>
      </c>
      <c r="C17" s="1" t="s">
        <v>27</v>
      </c>
      <c r="D17" s="43">
        <v>0.05</v>
      </c>
    </row>
    <row r="18" spans="1:4" x14ac:dyDescent="0.25">
      <c r="A18" t="s">
        <v>51</v>
      </c>
      <c r="B18" s="1" t="s">
        <v>18</v>
      </c>
      <c r="C18" s="1" t="s">
        <v>28</v>
      </c>
      <c r="D18" s="43">
        <v>0.2</v>
      </c>
    </row>
    <row r="19" spans="1:4" x14ac:dyDescent="0.25">
      <c r="A19" t="s">
        <v>52</v>
      </c>
      <c r="B19" s="1" t="s">
        <v>18</v>
      </c>
      <c r="C19" s="1" t="s">
        <v>29</v>
      </c>
      <c r="D19" s="4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PROJECT 1 - SANTANDER EXCEL</vt:lpstr>
      <vt:lpstr>DBP - SANTANDER EXCEL</vt:lpstr>
      <vt:lpstr>rendimento_carteira</vt:lpstr>
      <vt:lpstr>salario</vt:lpstr>
      <vt:lpstr>sugestao_de_investimento</vt:lpstr>
      <vt:lpstr>taxa_rendimento_mensal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 Kommissar</dc:creator>
  <cp:lastModifiedBy>Der Kommissar</cp:lastModifiedBy>
  <dcterms:created xsi:type="dcterms:W3CDTF">2025-09-25T19:16:36Z</dcterms:created>
  <dcterms:modified xsi:type="dcterms:W3CDTF">2025-09-25T22:39:09Z</dcterms:modified>
</cp:coreProperties>
</file>