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47FBFD2-7007-5146-AEF4-E7B0342896A3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5" i="1" l="1"/>
  <c r="I98" i="1"/>
  <c r="I97" i="1"/>
  <c r="I96" i="1"/>
  <c r="I142" i="1"/>
  <c r="I141" i="1"/>
  <c r="I140" i="1"/>
  <c r="H139" i="1" s="1"/>
  <c r="I105" i="1"/>
  <c r="H102" i="1" s="1"/>
  <c r="I104" i="1"/>
  <c r="I103" i="1"/>
  <c r="I138" i="1"/>
  <c r="I137" i="1"/>
  <c r="H132" i="1"/>
  <c r="H131" i="1"/>
  <c r="H130" i="1"/>
  <c r="I130" i="1" s="1"/>
  <c r="H129" i="1"/>
  <c r="I129" i="1" s="1"/>
  <c r="H101" i="1"/>
  <c r="I101" i="1" s="1"/>
  <c r="H120" i="1"/>
  <c r="I120" i="1" s="1"/>
  <c r="H107" i="1"/>
  <c r="H100" i="1"/>
  <c r="H91" i="1"/>
  <c r="I20" i="1"/>
  <c r="I21" i="1"/>
  <c r="I19" i="1"/>
  <c r="I30" i="1"/>
  <c r="I41" i="1"/>
  <c r="H52" i="1"/>
  <c r="I52" i="1" s="1"/>
  <c r="H54" i="1"/>
  <c r="H65" i="1"/>
  <c r="H72" i="1"/>
  <c r="H90" i="1"/>
  <c r="I124" i="1"/>
  <c r="I123" i="1"/>
  <c r="I122" i="1"/>
  <c r="I128" i="1"/>
  <c r="I127" i="1"/>
  <c r="I126" i="1"/>
  <c r="I71" i="1"/>
  <c r="I119" i="1"/>
  <c r="I118" i="1"/>
  <c r="I117" i="1"/>
  <c r="H115" i="1"/>
  <c r="I114" i="1"/>
  <c r="H113" i="1"/>
  <c r="I113" i="1" s="1"/>
  <c r="H112" i="1"/>
  <c r="I112" i="1" s="1"/>
  <c r="I111" i="1"/>
  <c r="I110" i="1"/>
  <c r="I109" i="1"/>
  <c r="H99" i="1"/>
  <c r="H135" i="1" l="1"/>
  <c r="H125" i="1"/>
  <c r="H108" i="1"/>
  <c r="H121" i="1"/>
  <c r="H116" i="1"/>
  <c r="I99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100" i="1"/>
  <c r="I54" i="1"/>
  <c r="I90" i="1"/>
  <c r="I65" i="1"/>
  <c r="I31" i="1"/>
  <c r="I107" i="1"/>
  <c r="I64" i="1"/>
  <c r="I42" i="1"/>
  <c r="I53" i="1"/>
  <c r="H106" i="1" l="1"/>
  <c r="I106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<sst xmlns="http://schemas.openxmlformats.org/spreadsheetml/2006/main" count="844" uniqueCount="307">
  <si>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</si>
  <si>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</si>
  <si>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</si>
  <si>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</si>
  <si>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</si>
  <si>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</si>
  <si>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</si>
  <si>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</si>
  <si>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</si>
  <si>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</si>
  <si>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</si>
  <si>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</si>
  <si>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</si>
  <si>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</si>
  <si>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</si>
  <si>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</si>
  <si>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</si>
  <si>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</si>
  <si>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</si>
  <si>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</si>
  <si>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</si>
  <si>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</si>
  <si>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</si>
  <si>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</si>
  <si>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</si>
  <si>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</si>
  <si>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</si>
  <si>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</si>
  <si>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</si>
  <si>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</si>
  <si>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</si>
  <si>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</si>
  <si>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</si>
  <si>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</si>
  <si>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</si>
  <si>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</si>
  <si>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</si>
  <si>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</si>
  <si>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</si>
  <si>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</si>
  <si>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</si>
  <si>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</si>
  <si>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</si>
  <si>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</si>
  <si>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</si>
  <si>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</si>
  <si>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</si>
  <si>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</si>
  <si>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</si>
  <si>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</si>
  <si>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</si>
  <si>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</si>
  <si>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</si>
  <si>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</si>
  <si>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</si>
  <si>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</si>
  <si>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</si>
  <si>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</si>
  <si>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</si>
  <si>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</si>
  <si>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</si>
  <si>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</si>
  <si>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</si>
  <si>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</si>
  <si>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</si>
  <si>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</si>
  <si>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</si>
  <si>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</si>
  <si>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</si>
  <si>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</si>
  <si>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</si>
  <si>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</si>
  <si>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</si>
  <si>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</si>
  <si>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</si>
  <si>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</si>
  <si>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</si>
  <si>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</si>
  <si>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</si>
  <si>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</si>
  <si>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</si>
  <si>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</si>
  <si>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</si>
  <si>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</si>
  <si>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</si>
  <si>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</si>
  <si>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</si>
  <si>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</si>
  <si>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</si>
  <si>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</si>
  <si>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</si>
  <si>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</si>
  <si>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</si>
  <si>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</si>
  <si>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</si>
  <si>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</si>
  <si>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</si>
  <si>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</si>
  <si>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</si>
  <si>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</si>
  <si>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</si>
  <si>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</si>
  <si>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</si>
  <si>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</si>
  <si>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</si>
  <si>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</si>
  <si>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</si>
  <si>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</si>
  <si>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</si>
  <si>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</si>
  <si>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</si>
  <si>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</si>
  <si>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</si>
  <si>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</si>
  <si>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</si>
  <si>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</si>
  <si>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</si>
  <si>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</si>
  <si>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</si>
  <si>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</si>
  <si>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</si>
  <si>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</si>
  <si>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</si>
  <si>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</si>
  <si>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</si>
  <si>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</si>
  <si>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</si>
  <si>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</si>
  <si>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</si>
  <si>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</si>
  <si>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</si>
  <si>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</si>
  <si>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</si>
  <si>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</si>
  <si>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</si>
  <si>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</si>
  <si>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</si>
  <si>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</si>
  <si>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</si>
  <si>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</si>
  <si>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</si>
  <si>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</si>
  <si>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</si>
  <si>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</si>
  <si>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</si>
  <si>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</si>
  <si>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</si>
  <si>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</si>
  <si>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</si>
  <si>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</si>
  <si>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</si>
  <si>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</si>
  <si>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</si>
  <si>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</si>
  <si>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</si>
  <si>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</si>
  <si>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</si>
  <si>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</si>
  <si>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</si>
  <si>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</si>
  <si>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</si>
  <si>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</si>
  <si>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</si>
  <si>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</si>
  <si>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</si>
  <si>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</si>
  <si>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</si>
  <si>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</si>
  <si>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</si>
  <si>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</si>
  <si>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</si>
  <si>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</si>
  <si>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</si>
  <si>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</si>
  <si>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</si>
  <si>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</si>
  <si>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</si>
  <si>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</si>
  <si>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</si>
  <si>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</si>
  <si>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</si>
  <si>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</si>
  <si>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</si>
  <si>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</si>
  <si>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</si>
  <si>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</si>
  <si>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</si>
  <si>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</si>
  <si>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</si>
  <si>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</si>
  <si>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</si>
  <si>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</si>
  <si>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</si>
  <si>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</si>
  <si>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</si>
  <si>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</si>
  <si>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</si>
  <si>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</si>
  <si>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</si>
  <si>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</si>
  <si>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</si>
  <si>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</si>
  <si>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</si>
  <si>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</si>
  <si>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</si>
  <si>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</si>
  <si>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</si>
  <si>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</si>
  <si>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</si>
  <si>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</si>
  <si>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</si>
  <si>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</si>
  <si>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</si>
  <si>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</si>
  <si>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</si>
  <si>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</si>
  <si>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</si>
  <si>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</si>
  <si>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</si>
  <si>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</si>
  <si>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</si>
  <si>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</si>
  <si>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</si>
  <si>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</si>
  <si>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</si>
  <si>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</si>
  <si>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</si>
  <si>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</si>
  <si>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</si>
  <si>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</si>
  <si>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</si>
  <si>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</si>
  <si>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</si>
  <si>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</si>
  <si>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</si>
  <si>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</si>
  <si>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</si>
  <si>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</si>
  <si>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</si>
  <si>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</si>
  <si>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</si>
  <si>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</si>
  <si>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</si>
  <si>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</si>
  <si>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</si>
  <si>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</si>
  <si>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</si>
  <si>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</si>
  <si>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</si>
  <si>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</si>
  <si>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</si>
  <si>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</si>
  <si>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</si>
  <si>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</si>
  <si>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</si>
  <si>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</si>
  <si>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</si>
  <si>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</si>
  <si>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</si>
  <si>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</si>
  <si>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</si>
  <si>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</si>
  <si>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</si>
  <si>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</si>
  <si>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</si>
  <si>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</si>
  <si>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</si>
  <si>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</si>
  <si>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</si>
  <si>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</si>
  <si>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</si>
  <si>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</si>
  <si>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</si>
  <si>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</si>
  <si>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</si>
  <si>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</si>
  <si>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</si>
  <si>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</si>
  <si>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</si>
  <si>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</si>
  <si>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</si>
  <si>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</si>
  <si>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</si>
  <si>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</si>
  <si>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</si>
  <si>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</si>
  <si>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</si>
  <si>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</si>
  <si>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</si>
  <si>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</si>
  <si>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</si>
  <si>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</si>
  <si>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</si>
  <si>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</si>
  <si>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</si>
  <si>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</si>
  <si>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</si>
  <si>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 xml:space="preserve">Edital Nº 09/2022 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</si>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</sst>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2"/>
  <sheetViews>
    <sheetView tabSelected="1" zoomScaleNormal="100" workbookViewId="0">
      <pane xSplit="2" ySplit="1" topLeftCell="C132" activePane="bottomRight" state="frozen"/>
      <selection pane="topRight" activeCell="C1" sqref="C1"/>
      <selection pane="bottomLeft" activeCell="A2" sqref="A2"/>
      <selection pane="bottomRight" activeCell="A142" sqref="A142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252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253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279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253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254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255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252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253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256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257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258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252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257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280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253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281</v>
      </c>
      <c r="D18" s="7" t="s">
        <v>42</v>
      </c>
      <c r="E18" s="7" t="s">
        <v>289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253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246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246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246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247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259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253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260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256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261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262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265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253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246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247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259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253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256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260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256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263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264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261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265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256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246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247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266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267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256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260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256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279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268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280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253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246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247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266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246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265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260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260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256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268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282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269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247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270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246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256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283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256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247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270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246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18"/>
    </row>
    <row r="73" spans="1:11" ht="85" x14ac:dyDescent="0.2">
      <c r="A73" s="6">
        <v>2018</v>
      </c>
      <c r="B73" s="7" t="s">
        <v>2</v>
      </c>
      <c r="C73" s="7" t="s">
        <v>284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261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285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260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253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270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266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260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267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286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266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281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260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8"/>
    </row>
    <row r="85" spans="1:11" ht="51" x14ac:dyDescent="0.2">
      <c r="A85" s="6">
        <v>2018</v>
      </c>
      <c r="B85" s="7" t="s">
        <v>7</v>
      </c>
      <c r="C85" s="7" t="s">
        <v>286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261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281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265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8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247</v>
      </c>
      <c r="F90" s="7" t="s">
        <v>200</v>
      </c>
      <c r="G90" s="7" t="s">
        <v>107</v>
      </c>
      <c r="H90" s="8">
        <f>45100+4100</f>
        <v>49200</v>
      </c>
      <c r="I90" s="8">
        <f t="shared" ref="I90:I107" si="10">H90</f>
        <v>49200</v>
      </c>
      <c r="J90" s="9" t="s">
        <v>270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246</v>
      </c>
      <c r="F91" s="7" t="s">
        <v>240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232</v>
      </c>
      <c r="K91" s="18"/>
    </row>
    <row r="92" spans="1:11" ht="85" x14ac:dyDescent="0.2">
      <c r="A92" s="6">
        <v>2019</v>
      </c>
      <c r="B92" s="7" t="s">
        <v>2</v>
      </c>
      <c r="C92" s="7" t="s">
        <v>284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260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261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260</v>
      </c>
      <c r="K94" s="5" t="s">
        <v>191</v>
      </c>
    </row>
    <row r="95" spans="1:11" ht="51" x14ac:dyDescent="0.2">
      <c r="A95" s="6">
        <v>2020</v>
      </c>
      <c r="B95" s="7" t="s">
        <v>302</v>
      </c>
      <c r="C95" s="7" t="s">
        <v>303</v>
      </c>
      <c r="D95" s="7" t="s">
        <v>304</v>
      </c>
      <c r="F95" s="7" t="s">
        <v>305</v>
      </c>
      <c r="G95" s="7" t="s">
        <v>107</v>
      </c>
      <c r="H95" s="8">
        <f>SUM(I96:I98)</f>
        <v>32400</v>
      </c>
      <c r="J95" s="9" t="s">
        <v>266</v>
      </c>
      <c r="K95" s="10" t="s">
        <v>306</v>
      </c>
    </row>
    <row r="96" spans="1:11" ht="17" x14ac:dyDescent="0.2">
      <c r="A96" s="6">
        <v>2020</v>
      </c>
      <c r="B96" s="7" t="s">
        <v>302</v>
      </c>
      <c r="G96" s="7" t="s">
        <v>107</v>
      </c>
      <c r="I96" s="8">
        <f>900*12</f>
        <v>10800</v>
      </c>
      <c r="J96" s="9"/>
    </row>
    <row r="97" spans="1:11" ht="17" x14ac:dyDescent="0.2">
      <c r="A97" s="6">
        <v>2021</v>
      </c>
      <c r="B97" s="7" t="s">
        <v>302</v>
      </c>
      <c r="G97" s="7" t="s">
        <v>107</v>
      </c>
      <c r="I97" s="8">
        <f>900*12</f>
        <v>10800</v>
      </c>
      <c r="J97" s="9"/>
    </row>
    <row r="98" spans="1:11" ht="17" x14ac:dyDescent="0.2">
      <c r="A98" s="6">
        <v>2022</v>
      </c>
      <c r="B98" s="7" t="s">
        <v>302</v>
      </c>
      <c r="G98" s="7" t="s">
        <v>107</v>
      </c>
      <c r="I98" s="8">
        <f>900*12</f>
        <v>10800</v>
      </c>
      <c r="J98" s="9"/>
    </row>
    <row r="99" spans="1:11" ht="17" x14ac:dyDescent="0.2">
      <c r="A99" s="6">
        <v>2020</v>
      </c>
      <c r="B99" s="7" t="s">
        <v>5</v>
      </c>
      <c r="C99" s="7" t="s">
        <v>204</v>
      </c>
      <c r="D99" s="7" t="s">
        <v>201</v>
      </c>
      <c r="E99" s="7" t="s">
        <v>247</v>
      </c>
      <c r="F99" s="7" t="s">
        <v>200</v>
      </c>
      <c r="G99" s="7" t="s">
        <v>107</v>
      </c>
      <c r="H99" s="8">
        <f>4100*2</f>
        <v>8200</v>
      </c>
      <c r="I99" s="8">
        <f t="shared" si="10"/>
        <v>8200</v>
      </c>
      <c r="J99" s="9" t="s">
        <v>270</v>
      </c>
    </row>
    <row r="100" spans="1:11" ht="34" x14ac:dyDescent="0.2">
      <c r="A100" s="6">
        <v>2020</v>
      </c>
      <c r="B100" s="7" t="s">
        <v>5</v>
      </c>
      <c r="C100" s="7" t="s">
        <v>204</v>
      </c>
      <c r="D100" s="7" t="s">
        <v>244</v>
      </c>
      <c r="E100" s="7" t="s">
        <v>246</v>
      </c>
      <c r="F100" s="7" t="s">
        <v>240</v>
      </c>
      <c r="G100" s="7" t="s">
        <v>107</v>
      </c>
      <c r="H100" s="8">
        <f>210800+158200</f>
        <v>369000</v>
      </c>
      <c r="I100" s="8">
        <f t="shared" si="10"/>
        <v>369000</v>
      </c>
      <c r="J100" s="9" t="s">
        <v>232</v>
      </c>
      <c r="K100" s="18"/>
    </row>
    <row r="101" spans="1:11" ht="34" x14ac:dyDescent="0.2">
      <c r="A101" s="6">
        <v>2020</v>
      </c>
      <c r="B101" s="7" t="s">
        <v>5</v>
      </c>
      <c r="C101" s="7" t="s">
        <v>101</v>
      </c>
      <c r="D101" s="7" t="s">
        <v>248</v>
      </c>
      <c r="E101" s="7" t="s">
        <v>249</v>
      </c>
      <c r="F101" s="7" t="s">
        <v>250</v>
      </c>
      <c r="G101" s="7" t="s">
        <v>107</v>
      </c>
      <c r="H101" s="8">
        <f>6*1650*4</f>
        <v>39600</v>
      </c>
      <c r="I101" s="8">
        <f t="shared" si="10"/>
        <v>39600</v>
      </c>
      <c r="J101" s="9" t="s">
        <v>267</v>
      </c>
      <c r="K101" s="5" t="s">
        <v>251</v>
      </c>
    </row>
    <row r="102" spans="1:11" ht="34" x14ac:dyDescent="0.2">
      <c r="A102" s="6">
        <v>2020</v>
      </c>
      <c r="B102" s="7" t="s">
        <v>2</v>
      </c>
      <c r="C102" s="7" t="s">
        <v>188</v>
      </c>
      <c r="D102" s="7" t="s">
        <v>192</v>
      </c>
      <c r="E102" s="7" t="s">
        <v>193</v>
      </c>
      <c r="F102" s="7" t="s">
        <v>4</v>
      </c>
      <c r="G102" s="7" t="s">
        <v>107</v>
      </c>
      <c r="H102" s="8">
        <f>SUM(I103:I105)</f>
        <v>39600</v>
      </c>
      <c r="J102" s="9" t="s">
        <v>260</v>
      </c>
      <c r="K102" s="5" t="s">
        <v>194</v>
      </c>
    </row>
    <row r="103" spans="1:11" ht="17" x14ac:dyDescent="0.2">
      <c r="A103" s="6">
        <v>2021</v>
      </c>
      <c r="B103" s="7" t="s">
        <v>2</v>
      </c>
      <c r="G103" s="7" t="s">
        <v>107</v>
      </c>
      <c r="I103" s="8">
        <f>12*1100</f>
        <v>13200</v>
      </c>
      <c r="J103" s="9"/>
    </row>
    <row r="104" spans="1:11" ht="17" x14ac:dyDescent="0.2">
      <c r="A104" s="6">
        <v>2022</v>
      </c>
      <c r="B104" s="7" t="s">
        <v>2</v>
      </c>
      <c r="G104" s="7" t="s">
        <v>107</v>
      </c>
      <c r="I104" s="8">
        <f>12*1100</f>
        <v>13200</v>
      </c>
      <c r="J104" s="9"/>
    </row>
    <row r="105" spans="1:11" ht="17" x14ac:dyDescent="0.2">
      <c r="A105" s="6">
        <v>2023</v>
      </c>
      <c r="B105" s="7" t="s">
        <v>2</v>
      </c>
      <c r="G105" s="7" t="s">
        <v>107</v>
      </c>
      <c r="I105" s="8">
        <f>12*1100</f>
        <v>13200</v>
      </c>
      <c r="J105" s="9"/>
    </row>
    <row r="106" spans="1:11" ht="51" x14ac:dyDescent="0.2">
      <c r="A106" s="6">
        <v>2020</v>
      </c>
      <c r="B106" s="7" t="s">
        <v>7</v>
      </c>
      <c r="C106" s="7" t="s">
        <v>195</v>
      </c>
      <c r="D106" s="7" t="s">
        <v>205</v>
      </c>
      <c r="E106" s="7" t="s">
        <v>196</v>
      </c>
      <c r="F106" s="7" t="s">
        <v>11</v>
      </c>
      <c r="G106" s="7" t="s">
        <v>107</v>
      </c>
      <c r="H106" s="8">
        <f>420*12</f>
        <v>5040</v>
      </c>
      <c r="I106" s="8">
        <f t="shared" si="10"/>
        <v>5040</v>
      </c>
      <c r="J106" s="9" t="s">
        <v>253</v>
      </c>
      <c r="K106" s="5" t="s">
        <v>197</v>
      </c>
    </row>
    <row r="107" spans="1:11" ht="34" x14ac:dyDescent="0.2">
      <c r="A107" s="6">
        <v>2021</v>
      </c>
      <c r="B107" s="7" t="s">
        <v>5</v>
      </c>
      <c r="C107" s="7" t="s">
        <v>204</v>
      </c>
      <c r="D107" s="7" t="s">
        <v>243</v>
      </c>
      <c r="E107" s="7" t="s">
        <v>246</v>
      </c>
      <c r="F107" s="7" t="s">
        <v>240</v>
      </c>
      <c r="G107" s="7" t="s">
        <v>107</v>
      </c>
      <c r="H107" s="8">
        <f>252000+192400</f>
        <v>444400</v>
      </c>
      <c r="I107" s="8">
        <f t="shared" si="10"/>
        <v>444400</v>
      </c>
      <c r="J107" s="9" t="s">
        <v>232</v>
      </c>
      <c r="K107" s="20"/>
    </row>
    <row r="108" spans="1:11" ht="68" x14ac:dyDescent="0.2">
      <c r="A108" s="6">
        <v>2020</v>
      </c>
      <c r="B108" s="7" t="s">
        <v>7</v>
      </c>
      <c r="C108" s="7" t="s">
        <v>214</v>
      </c>
      <c r="D108" s="7" t="s">
        <v>220</v>
      </c>
      <c r="E108" s="7" t="s">
        <v>207</v>
      </c>
      <c r="F108" s="7" t="s">
        <v>10</v>
      </c>
      <c r="G108" s="7" t="s">
        <v>0</v>
      </c>
      <c r="H108" s="8">
        <f>SUM(I109:I111)</f>
        <v>75600</v>
      </c>
      <c r="J108" s="9" t="s">
        <v>267</v>
      </c>
      <c r="K108" s="5" t="s">
        <v>206</v>
      </c>
    </row>
    <row r="109" spans="1:11" ht="17" x14ac:dyDescent="0.2">
      <c r="A109" s="6">
        <v>2021</v>
      </c>
      <c r="B109" s="7" t="s">
        <v>7</v>
      </c>
      <c r="G109" s="7" t="s">
        <v>0</v>
      </c>
      <c r="I109" s="8">
        <f>2100*36/3</f>
        <v>25200</v>
      </c>
      <c r="K109" s="18"/>
    </row>
    <row r="110" spans="1:11" ht="17" x14ac:dyDescent="0.2">
      <c r="A110" s="6">
        <v>2022</v>
      </c>
      <c r="B110" s="7" t="s">
        <v>7</v>
      </c>
      <c r="G110" s="7" t="s">
        <v>0</v>
      </c>
      <c r="I110" s="8">
        <f>2100*36/3</f>
        <v>25200</v>
      </c>
      <c r="K110" s="18"/>
    </row>
    <row r="111" spans="1:11" ht="17" x14ac:dyDescent="0.2">
      <c r="A111" s="6">
        <v>2023</v>
      </c>
      <c r="B111" s="7" t="s">
        <v>7</v>
      </c>
      <c r="G111" s="7" t="s">
        <v>0</v>
      </c>
      <c r="I111" s="8">
        <f>2100*36/3</f>
        <v>25200</v>
      </c>
      <c r="K111" s="18"/>
    </row>
    <row r="112" spans="1:11" ht="34" x14ac:dyDescent="0.2">
      <c r="A112" s="6">
        <v>2021</v>
      </c>
      <c r="B112" s="7" t="s">
        <v>7</v>
      </c>
      <c r="C112" s="7" t="s">
        <v>210</v>
      </c>
      <c r="D112" s="7" t="s">
        <v>226</v>
      </c>
      <c r="E112" s="7" t="s">
        <v>212</v>
      </c>
      <c r="F112" s="7" t="s">
        <v>11</v>
      </c>
      <c r="G112" s="7" t="s">
        <v>107</v>
      </c>
      <c r="H112" s="8">
        <f>420*12</f>
        <v>5040</v>
      </c>
      <c r="I112" s="8">
        <f t="shared" ref="I112" si="11">H112</f>
        <v>5040</v>
      </c>
      <c r="J112" s="9" t="s">
        <v>253</v>
      </c>
      <c r="K112" s="5" t="s">
        <v>211</v>
      </c>
    </row>
    <row r="113" spans="1:11" ht="51" x14ac:dyDescent="0.2">
      <c r="A113" s="6">
        <v>2021</v>
      </c>
      <c r="B113" s="7" t="s">
        <v>7</v>
      </c>
      <c r="C113" s="7" t="s">
        <v>210</v>
      </c>
      <c r="D113" s="7" t="s">
        <v>219</v>
      </c>
      <c r="E113" s="7" t="s">
        <v>213</v>
      </c>
      <c r="F113" s="7" t="s">
        <v>11</v>
      </c>
      <c r="G113" s="7" t="s">
        <v>107</v>
      </c>
      <c r="H113" s="8">
        <f>420*12</f>
        <v>5040</v>
      </c>
      <c r="I113" s="8">
        <f t="shared" ref="I113:I114" si="12">H113</f>
        <v>5040</v>
      </c>
      <c r="J113" s="9" t="s">
        <v>260</v>
      </c>
      <c r="K113" s="5" t="s">
        <v>211</v>
      </c>
    </row>
    <row r="114" spans="1:11" ht="68" x14ac:dyDescent="0.2">
      <c r="A114" s="6">
        <v>2021</v>
      </c>
      <c r="B114" s="7" t="s">
        <v>7</v>
      </c>
      <c r="C114" s="7" t="s">
        <v>287</v>
      </c>
      <c r="D114" s="7" t="s">
        <v>227</v>
      </c>
      <c r="E114" s="7" t="s">
        <v>223</v>
      </c>
      <c r="F114" s="7" t="s">
        <v>120</v>
      </c>
      <c r="G114" s="7" t="s">
        <v>0</v>
      </c>
      <c r="H114" s="8">
        <v>94922.1</v>
      </c>
      <c r="I114" s="8">
        <f t="shared" si="12"/>
        <v>94922.1</v>
      </c>
      <c r="J114" s="5" t="s">
        <v>253</v>
      </c>
      <c r="K114" s="5" t="s">
        <v>222</v>
      </c>
    </row>
    <row r="115" spans="1:11" ht="51" x14ac:dyDescent="0.2">
      <c r="A115" s="6">
        <v>2021</v>
      </c>
      <c r="B115" s="7" t="s">
        <v>7</v>
      </c>
      <c r="C115" s="7" t="s">
        <v>288</v>
      </c>
      <c r="D115" s="7" t="s">
        <v>245</v>
      </c>
      <c r="E115" s="7" t="s">
        <v>228</v>
      </c>
      <c r="F115" s="7" t="s">
        <v>8</v>
      </c>
      <c r="G115" s="7" t="s">
        <v>0</v>
      </c>
      <c r="H115" s="8">
        <f>I115</f>
        <v>62945</v>
      </c>
      <c r="I115" s="8">
        <v>62945</v>
      </c>
      <c r="J115" s="5" t="s">
        <v>270</v>
      </c>
      <c r="K115" s="5" t="s">
        <v>229</v>
      </c>
    </row>
    <row r="116" spans="1:11" ht="68" x14ac:dyDescent="0.2">
      <c r="A116" s="6">
        <v>2021</v>
      </c>
      <c r="B116" s="7" t="s">
        <v>2</v>
      </c>
      <c r="C116" s="7" t="s">
        <v>281</v>
      </c>
      <c r="D116" s="7" t="s">
        <v>239</v>
      </c>
      <c r="E116" s="7" t="s">
        <v>230</v>
      </c>
      <c r="F116" s="7" t="s">
        <v>4</v>
      </c>
      <c r="G116" s="7" t="s">
        <v>107</v>
      </c>
      <c r="H116" s="8">
        <f>SUM(I117:I119)</f>
        <v>39600</v>
      </c>
      <c r="J116" s="5" t="s">
        <v>253</v>
      </c>
      <c r="K116" s="5" t="s">
        <v>231</v>
      </c>
    </row>
    <row r="117" spans="1:11" ht="17" x14ac:dyDescent="0.2">
      <c r="A117" s="6">
        <v>2022</v>
      </c>
      <c r="B117" s="7" t="s">
        <v>2</v>
      </c>
      <c r="G117" s="7" t="s">
        <v>107</v>
      </c>
      <c r="I117" s="8">
        <f>12*1100</f>
        <v>13200</v>
      </c>
    </row>
    <row r="118" spans="1:11" ht="17" x14ac:dyDescent="0.2">
      <c r="A118" s="6">
        <v>2023</v>
      </c>
      <c r="B118" s="7" t="s">
        <v>2</v>
      </c>
      <c r="G118" s="7" t="s">
        <v>107</v>
      </c>
      <c r="I118" s="8">
        <f>12*1100</f>
        <v>13200</v>
      </c>
    </row>
    <row r="119" spans="1:11" ht="17" x14ac:dyDescent="0.2">
      <c r="A119" s="6">
        <v>2024</v>
      </c>
      <c r="B119" s="7" t="s">
        <v>2</v>
      </c>
      <c r="G119" s="7" t="s">
        <v>107</v>
      </c>
      <c r="I119" s="8">
        <f>12*1100</f>
        <v>13200</v>
      </c>
    </row>
    <row r="120" spans="1:11" ht="34" x14ac:dyDescent="0.2">
      <c r="A120" s="6">
        <v>2022</v>
      </c>
      <c r="B120" s="7" t="s">
        <v>5</v>
      </c>
      <c r="C120" s="7" t="s">
        <v>204</v>
      </c>
      <c r="D120" s="7" t="s">
        <v>242</v>
      </c>
      <c r="E120" s="7" t="s">
        <v>246</v>
      </c>
      <c r="F120" s="7" t="s">
        <v>240</v>
      </c>
      <c r="G120" s="7" t="s">
        <v>107</v>
      </c>
      <c r="H120" s="17">
        <f>252000+192400</f>
        <v>444400</v>
      </c>
      <c r="I120" s="8">
        <f t="shared" ref="I120" si="13">H120</f>
        <v>444400</v>
      </c>
      <c r="J120" s="9" t="s">
        <v>232</v>
      </c>
      <c r="K120" s="20"/>
    </row>
    <row r="121" spans="1:11" ht="51" x14ac:dyDescent="0.2">
      <c r="A121" s="6">
        <v>2021</v>
      </c>
      <c r="B121" s="7" t="s">
        <v>7</v>
      </c>
      <c r="C121" s="7" t="s">
        <v>233</v>
      </c>
      <c r="D121" s="7" t="s">
        <v>241</v>
      </c>
      <c r="E121" s="7" t="s">
        <v>234</v>
      </c>
      <c r="F121" s="7" t="s">
        <v>235</v>
      </c>
      <c r="G121" s="7" t="s">
        <v>0</v>
      </c>
      <c r="H121" s="8">
        <f>SUM(I122:I124)</f>
        <v>108000</v>
      </c>
      <c r="J121" s="5" t="s">
        <v>260</v>
      </c>
      <c r="K121" s="5" t="s">
        <v>237</v>
      </c>
    </row>
    <row r="122" spans="1:11" ht="17" x14ac:dyDescent="0.2">
      <c r="A122" s="6">
        <v>2022</v>
      </c>
      <c r="B122" s="7" t="s">
        <v>7</v>
      </c>
      <c r="G122" s="7" t="s">
        <v>0</v>
      </c>
      <c r="I122" s="8">
        <f>3000*36/3</f>
        <v>36000</v>
      </c>
    </row>
    <row r="123" spans="1:11" ht="17" x14ac:dyDescent="0.2">
      <c r="A123" s="6">
        <v>2023</v>
      </c>
      <c r="B123" s="7" t="s">
        <v>7</v>
      </c>
      <c r="G123" s="7" t="s">
        <v>0</v>
      </c>
      <c r="I123" s="8">
        <f>3000*36/3</f>
        <v>36000</v>
      </c>
    </row>
    <row r="124" spans="1:11" ht="17" x14ac:dyDescent="0.2">
      <c r="A124" s="6">
        <v>2024</v>
      </c>
      <c r="B124" s="7" t="s">
        <v>7</v>
      </c>
      <c r="G124" s="7" t="s">
        <v>0</v>
      </c>
      <c r="I124" s="8">
        <f>3000*36/3</f>
        <v>36000</v>
      </c>
    </row>
    <row r="125" spans="1:11" ht="51" x14ac:dyDescent="0.2">
      <c r="A125" s="6">
        <v>2021</v>
      </c>
      <c r="B125" s="7" t="s">
        <v>7</v>
      </c>
      <c r="C125" s="7" t="s">
        <v>233</v>
      </c>
      <c r="D125" s="7" t="s">
        <v>294</v>
      </c>
      <c r="E125" s="7" t="s">
        <v>238</v>
      </c>
      <c r="F125" s="7" t="s">
        <v>10</v>
      </c>
      <c r="G125" s="7" t="s">
        <v>0</v>
      </c>
      <c r="H125" s="8">
        <f>SUM(I126:I128)</f>
        <v>86400</v>
      </c>
      <c r="J125" s="5" t="s">
        <v>266</v>
      </c>
      <c r="K125" s="5" t="s">
        <v>236</v>
      </c>
    </row>
    <row r="126" spans="1:11" ht="17" x14ac:dyDescent="0.2">
      <c r="A126" s="6">
        <v>2022</v>
      </c>
      <c r="B126" s="7" t="s">
        <v>7</v>
      </c>
      <c r="G126" s="7" t="s">
        <v>0</v>
      </c>
      <c r="I126" s="8">
        <f>2400*36/3</f>
        <v>28800</v>
      </c>
    </row>
    <row r="127" spans="1:11" ht="17" x14ac:dyDescent="0.2">
      <c r="A127" s="6">
        <v>2023</v>
      </c>
      <c r="B127" s="7" t="s">
        <v>7</v>
      </c>
      <c r="G127" s="7" t="s">
        <v>0</v>
      </c>
      <c r="I127" s="8">
        <f>2400*36/3</f>
        <v>28800</v>
      </c>
    </row>
    <row r="128" spans="1:11" ht="17" x14ac:dyDescent="0.2">
      <c r="A128" s="6">
        <v>2024</v>
      </c>
      <c r="B128" s="7" t="s">
        <v>7</v>
      </c>
      <c r="G128" s="7" t="s">
        <v>0</v>
      </c>
      <c r="I128" s="8">
        <f>2400*36/3</f>
        <v>28800</v>
      </c>
    </row>
    <row r="129" spans="1:11" ht="51" x14ac:dyDescent="0.2">
      <c r="A129" s="6">
        <v>2022</v>
      </c>
      <c r="B129" s="7" t="s">
        <v>7</v>
      </c>
      <c r="C129" s="7" t="s">
        <v>280</v>
      </c>
      <c r="D129" s="7" t="s">
        <v>292</v>
      </c>
      <c r="E129" s="7" t="s">
        <v>293</v>
      </c>
      <c r="F129" s="7" t="s">
        <v>11</v>
      </c>
      <c r="G129" s="7" t="s">
        <v>107</v>
      </c>
      <c r="H129" s="8">
        <f>420*12</f>
        <v>5040</v>
      </c>
      <c r="I129" s="8">
        <f t="shared" ref="I129" si="14">H129</f>
        <v>5040</v>
      </c>
      <c r="J129" s="9" t="s">
        <v>260</v>
      </c>
      <c r="K129" s="5" t="s">
        <v>271</v>
      </c>
    </row>
    <row r="130" spans="1:11" ht="68" x14ac:dyDescent="0.2">
      <c r="A130" s="6">
        <v>2022</v>
      </c>
      <c r="B130" s="7" t="s">
        <v>7</v>
      </c>
      <c r="C130" s="7" t="s">
        <v>280</v>
      </c>
      <c r="D130" s="7" t="s">
        <v>299</v>
      </c>
      <c r="E130" s="7" t="s">
        <v>207</v>
      </c>
      <c r="F130" s="7" t="s">
        <v>11</v>
      </c>
      <c r="G130" s="7" t="s">
        <v>107</v>
      </c>
      <c r="H130" s="8">
        <f>420*12</f>
        <v>5040</v>
      </c>
      <c r="I130" s="8">
        <f t="shared" ref="I130" si="15">H130</f>
        <v>5040</v>
      </c>
      <c r="J130" s="9" t="s">
        <v>267</v>
      </c>
      <c r="K130" s="5" t="s">
        <v>271</v>
      </c>
    </row>
    <row r="131" spans="1:11" ht="204" x14ac:dyDescent="0.2">
      <c r="A131" s="6">
        <v>2022</v>
      </c>
      <c r="B131" s="7" t="s">
        <v>5</v>
      </c>
      <c r="C131" s="7" t="s">
        <v>272</v>
      </c>
      <c r="D131" s="7" t="s">
        <v>274</v>
      </c>
      <c r="E131" s="7" t="s">
        <v>272</v>
      </c>
      <c r="F131" s="7" t="s">
        <v>272</v>
      </c>
      <c r="G131" s="7" t="s">
        <v>107</v>
      </c>
      <c r="H131" s="8">
        <f>2*4*12*2200</f>
        <v>211200</v>
      </c>
      <c r="J131" s="5" t="s">
        <v>232</v>
      </c>
      <c r="K131" s="5" t="s">
        <v>273</v>
      </c>
    </row>
    <row r="132" spans="1:11" ht="204" x14ac:dyDescent="0.2">
      <c r="A132" s="6">
        <v>2022</v>
      </c>
      <c r="B132" s="7" t="s">
        <v>5</v>
      </c>
      <c r="C132" s="7" t="s">
        <v>272</v>
      </c>
      <c r="D132" s="7" t="s">
        <v>276</v>
      </c>
      <c r="E132" s="7" t="s">
        <v>272</v>
      </c>
      <c r="F132" s="7" t="s">
        <v>275</v>
      </c>
      <c r="G132" s="7" t="s">
        <v>0</v>
      </c>
      <c r="H132" s="8">
        <f>SUM(I133:I134)</f>
        <v>50000</v>
      </c>
      <c r="J132" s="5" t="s">
        <v>232</v>
      </c>
      <c r="K132" s="5" t="s">
        <v>273</v>
      </c>
    </row>
    <row r="133" spans="1:11" ht="17" x14ac:dyDescent="0.2">
      <c r="A133" s="6">
        <v>2022</v>
      </c>
      <c r="B133" s="7" t="s">
        <v>5</v>
      </c>
      <c r="G133" s="7" t="s">
        <v>0</v>
      </c>
      <c r="I133" s="8">
        <v>25000</v>
      </c>
      <c r="J133" s="5" t="s">
        <v>232</v>
      </c>
    </row>
    <row r="134" spans="1:11" ht="17" x14ac:dyDescent="0.2">
      <c r="A134" s="6">
        <v>2023</v>
      </c>
      <c r="B134" s="7" t="s">
        <v>5</v>
      </c>
      <c r="G134" s="7" t="s">
        <v>0</v>
      </c>
      <c r="I134" s="8">
        <v>25000</v>
      </c>
      <c r="J134" s="5" t="s">
        <v>232</v>
      </c>
    </row>
    <row r="135" spans="1:11" ht="51" x14ac:dyDescent="0.2">
      <c r="A135" s="6">
        <v>2022</v>
      </c>
      <c r="B135" s="7" t="s">
        <v>7</v>
      </c>
      <c r="C135" s="7" t="s">
        <v>277</v>
      </c>
      <c r="D135" s="7" t="s">
        <v>300</v>
      </c>
      <c r="E135" s="7" t="s">
        <v>290</v>
      </c>
      <c r="F135" s="7" t="s">
        <v>301</v>
      </c>
      <c r="H135" s="8">
        <f>SUM(I136:I138)</f>
        <v>185600</v>
      </c>
      <c r="J135" s="5" t="s">
        <v>278</v>
      </c>
      <c r="K135" s="5" t="s">
        <v>291</v>
      </c>
    </row>
    <row r="136" spans="1:11" ht="17" x14ac:dyDescent="0.2">
      <c r="A136" s="6">
        <v>2023</v>
      </c>
      <c r="B136" s="7" t="s">
        <v>7</v>
      </c>
      <c r="G136" s="7" t="s">
        <v>0</v>
      </c>
      <c r="I136" s="8">
        <v>50000</v>
      </c>
    </row>
    <row r="137" spans="1:11" ht="17" x14ac:dyDescent="0.2">
      <c r="A137" s="6">
        <v>2023</v>
      </c>
      <c r="B137" s="7" t="s">
        <v>7</v>
      </c>
      <c r="G137" s="7" t="s">
        <v>107</v>
      </c>
      <c r="I137" s="8">
        <f>5125*12+525*12</f>
        <v>67800</v>
      </c>
    </row>
    <row r="138" spans="1:11" ht="17" x14ac:dyDescent="0.2">
      <c r="A138" s="6">
        <v>2024</v>
      </c>
      <c r="B138" s="7" t="s">
        <v>7</v>
      </c>
      <c r="G138" s="7" t="s">
        <v>107</v>
      </c>
      <c r="I138" s="8">
        <f>5125*12+525*12</f>
        <v>67800</v>
      </c>
    </row>
    <row r="139" spans="1:11" ht="51" x14ac:dyDescent="0.2">
      <c r="A139" s="6">
        <v>2022</v>
      </c>
      <c r="B139" s="7" t="s">
        <v>2</v>
      </c>
      <c r="C139" s="7" t="s">
        <v>297</v>
      </c>
      <c r="D139" s="7" t="s">
        <v>295</v>
      </c>
      <c r="E139" s="7" t="s">
        <v>298</v>
      </c>
      <c r="F139" s="7" t="s">
        <v>4</v>
      </c>
      <c r="G139" s="22" t="s">
        <v>107</v>
      </c>
      <c r="H139" s="14">
        <f>SUM(I140:I142)</f>
        <v>39600</v>
      </c>
      <c r="I139" s="14"/>
      <c r="J139" s="9" t="s">
        <v>260</v>
      </c>
      <c r="K139" s="21" t="s">
        <v>296</v>
      </c>
    </row>
    <row r="140" spans="1:11" ht="17" x14ac:dyDescent="0.2">
      <c r="A140" s="6">
        <v>2023</v>
      </c>
      <c r="B140" s="7" t="s">
        <v>2</v>
      </c>
      <c r="G140" s="22" t="s">
        <v>107</v>
      </c>
      <c r="H140" s="14"/>
      <c r="I140" s="14">
        <f>12*1100</f>
        <v>13200</v>
      </c>
    </row>
    <row r="141" spans="1:11" ht="17" x14ac:dyDescent="0.2">
      <c r="A141" s="6">
        <v>2024</v>
      </c>
      <c r="B141" s="7" t="s">
        <v>2</v>
      </c>
      <c r="G141" s="22" t="s">
        <v>107</v>
      </c>
      <c r="H141" s="14"/>
      <c r="I141" s="14">
        <f>12*1100</f>
        <v>13200</v>
      </c>
    </row>
    <row r="142" spans="1:11" ht="17" x14ac:dyDescent="0.2">
      <c r="A142" s="6">
        <v>2025</v>
      </c>
      <c r="B142" s="7" t="s">
        <v>2</v>
      </c>
      <c r="G142" s="22" t="s">
        <v>107</v>
      </c>
      <c r="H142" s="14"/>
      <c r="I142" s="14">
        <f>12*1100</f>
        <v>13200</v>
      </c>
    </row>
  </sheetData>
  <sortState xmlns:xlrd2="http://schemas.microsoft.com/office/spreadsheetml/2017/richdata2" ref="A2:K109">
    <sortCondition ref="A2:A109"/>
    <sortCondition ref="B2:B109"/>
    <sortCondition ref="H2:H109"/>
  </sortState>
  <hyperlinks>
    <hyperlink ref="K101" r:id="rId1" xr:uid="{0BDF45E4-69FF-4B44-90A6-A3D6FD389C69}"/>
    <hyperlink ref="K95" r:id="rId2" xr:uid="{2417EFB1-30AE-3F43-810C-4080C6CE760E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2023-04-11T20:44:29Z</dcterms:modified>
  <cp:category/>
  <cp:contentStatus/>
</cp:coreProperties>
</file>