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17413690-2A44-F241-8853-41E496D8A42F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1" i="1" l="1"/>
  <c r="I130" i="1"/>
  <c r="H125" i="1"/>
  <c r="H124" i="1"/>
  <c r="H123" i="1"/>
  <c r="I123" i="1" s="1"/>
  <c r="H122" i="1"/>
  <c r="I122" i="1" s="1"/>
  <c r="H97" i="1"/>
  <c r="I97" i="1" s="1"/>
  <c r="H110" i="1"/>
  <c r="I110" i="1" s="1"/>
  <c r="H100" i="1"/>
  <c r="H96" i="1"/>
  <c r="H91" i="1"/>
  <c r="I20" i="1"/>
  <c r="I21" i="1"/>
  <c r="I19" i="1"/>
  <c r="I30" i="1"/>
  <c r="I41" i="1"/>
  <c r="H52" i="1"/>
  <c r="I52" i="1" s="1"/>
  <c r="H54" i="1"/>
  <c r="H65" i="1"/>
  <c r="H72" i="1"/>
  <c r="H90" i="1"/>
  <c r="I117" i="1"/>
  <c r="I116" i="1"/>
  <c r="I115" i="1"/>
  <c r="I121" i="1"/>
  <c r="I120" i="1"/>
  <c r="I119" i="1"/>
  <c r="I71" i="1"/>
  <c r="I113" i="1"/>
  <c r="I112" i="1"/>
  <c r="I111" i="1"/>
  <c r="H108" i="1"/>
  <c r="I107" i="1"/>
  <c r="H106" i="1"/>
  <c r="I106" i="1" s="1"/>
  <c r="H105" i="1"/>
  <c r="I105" i="1" s="1"/>
  <c r="I104" i="1"/>
  <c r="I103" i="1"/>
  <c r="I102" i="1"/>
  <c r="H95" i="1"/>
  <c r="H128" i="1" l="1"/>
  <c r="H118" i="1"/>
  <c r="H101" i="1"/>
  <c r="H114" i="1"/>
  <c r="H109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0" i="1"/>
  <c r="I64" i="1"/>
  <c r="I42" i="1"/>
  <c r="I53" i="1"/>
  <c r="H99" i="1" l="1"/>
  <c r="I99" i="1" l="1"/>
  <c r="H98" i="1" l="1"/>
  <c r="I98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<sst xmlns="http://schemas.openxmlformats.org/spreadsheetml/2006/main" count="811" uniqueCount="295">
  <si>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</si>
  <si>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</si>
  <si>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</si>
  <si>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</si>
  <si>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</si>
  <si>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</si>
  <si>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</si>
  <si>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</si>
  <si>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</si>
  <si>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</si>
  <si>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</si>
  <si>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</si>
  <si>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</si>
  <si>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</si>
  <si>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</si>
  <si>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</si>
  <si>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</si>
  <si>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</si>
  <si>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</si>
  <si>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</si>
  <si>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</si>
  <si>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</si>
  <si>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</si>
  <si>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</si>
  <si>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</si>
  <si>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</si>
  <si>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</si>
  <si>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</si>
  <si>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</si>
  <si>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</si>
  <si>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</si>
  <si>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</si>
  <si>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</si>
  <si>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</si>
  <si>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</si>
  <si>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</si>
  <si>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</si>
  <si>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</si>
  <si>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</si>
  <si>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</si>
  <si>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</si>
  <si>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</si>
  <si>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</si>
  <si>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</si>
  <si>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</si>
  <si>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</si>
  <si>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</si>
  <si>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</si>
  <si>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</si>
  <si>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</si>
  <si>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</si>
  <si>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</si>
  <si>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</si>
  <si>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</si>
  <si>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</si>
  <si>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</si>
  <si>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</si>
  <si>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</si>
  <si>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</si>
  <si>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</si>
  <si>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</si>
  <si>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</si>
  <si>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</si>
  <si>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</si>
  <si>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</si>
  <si>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</si>
  <si>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</si>
  <si>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</si>
  <si>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</si>
  <si>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</si>
  <si>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</si>
  <si>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</si>
  <si>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</si>
  <si>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</si>
  <si>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</si>
  <si>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</si>
  <si>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</si>
  <si>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</si>
  <si>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</si>
  <si>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</si>
  <si>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</si>
  <si>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</si>
  <si>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</si>
  <si>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</si>
  <si>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</si>
  <si>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</si>
  <si>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</si>
  <si>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</si>
  <si>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</si>
  <si>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</si>
  <si>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</si>
  <si>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</si>
  <si>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</si>
  <si>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</si>
  <si>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</si>
  <si>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</si>
  <si>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</si>
  <si>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</si>
  <si>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</si>
  <si>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</si>
  <si>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</si>
  <si>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</si>
  <si>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</si>
  <si>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</si>
  <si>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</si>
  <si>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</si>
  <si>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</si>
  <si>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</si>
  <si>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</si>
  <si>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</si>
  <si>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</si>
  <si>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</si>
  <si>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</si>
  <si>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</si>
  <si>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</si>
  <si>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</si>
  <si>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</si>
  <si>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</si>
  <si>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</si>
  <si>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</si>
  <si>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</si>
  <si>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</si>
  <si>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</si>
  <si>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</si>
  <si>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</si>
  <si>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</si>
  <si>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</si>
  <si>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</si>
  <si>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</si>
  <si>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</si>
  <si>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</si>
  <si>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</si>
  <si>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</si>
  <si>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</si>
  <si>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</si>
  <si>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</si>
  <si>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</si>
  <si>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</si>
  <si>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</si>
  <si>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</si>
  <si>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</si>
  <si>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</si>
  <si>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</si>
  <si>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</si>
  <si>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</si>
  <si>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</si>
  <si>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</si>
  <si>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</si>
  <si>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</si>
  <si>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</si>
  <si>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</si>
  <si>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</si>
  <si>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</si>
  <si>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</si>
  <si>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</si>
  <si>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</si>
  <si>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</si>
  <si>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</si>
  <si>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</si>
  <si>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</si>
  <si>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</si>
  <si>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</si>
  <si>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</si>
  <si>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</si>
  <si>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</si>
  <si>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</si>
  <si>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</si>
  <si>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</si>
  <si>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</si>
  <si>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</si>
  <si>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</si>
  <si>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</si>
  <si>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</si>
  <si>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</si>
  <si>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</si>
  <si>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</si>
  <si>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</si>
  <si>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</si>
  <si>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</si>
  <si>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</si>
  <si>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</si>
  <si>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</si>
  <si>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</si>
  <si>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</si>
  <si>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</si>
  <si>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</si>
  <si>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</si>
  <si>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</si>
  <si>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</si>
  <si>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</si>
  <si>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</si>
  <si>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</si>
  <si>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</si>
  <si>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</si>
  <si>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</si>
  <si>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</si>
  <si>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</si>
  <si>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</si>
  <si>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</si>
  <si>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</si>
  <si>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</si>
  <si>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</si>
  <si>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</si>
  <si>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</si>
  <si>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</si>
  <si>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</si>
  <si>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</si>
  <si>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</si>
  <si>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</si>
  <si>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</si>
  <si>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</si>
  <si>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</si>
  <si>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</si>
  <si>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</si>
  <si>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</si>
  <si>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</si>
  <si>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</si>
  <si>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</si>
  <si>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</si>
  <si>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</si>
  <si>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</si>
  <si>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</si>
  <si>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</si>
  <si>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</si>
  <si>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</si>
  <si>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</si>
  <si>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</si>
  <si>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</si>
  <si>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</si>
  <si>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</si>
  <si>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</si>
  <si>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</si>
  <si>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</si>
  <si>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</si>
  <si>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</si>
  <si>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</si>
  <si>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</si>
  <si>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</si>
  <si>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</si>
  <si>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</si>
  <si>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</si>
  <si>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</si>
  <si>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</si>
  <si>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</si>
  <si>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</si>
  <si>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</si>
  <si>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</si>
  <si>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</si>
  <si>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</si>
  <si>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</si>
  <si>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</si>
  <si>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</si>
  <si>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</si>
  <si>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</si>
  <si>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</si>
  <si>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</si>
  <si>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</si>
  <si>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</si>
  <si>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</si>
  <si>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</si>
  <si>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</si>
  <si>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</si>
  <si>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</si>
  <si>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</si>
  <si>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</si>
  <si>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</si>
  <si>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</si>
  <si>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</si>
  <si>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</si>
  <si>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</si>
  <si>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</si>
  <si>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</si>
  <si>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</si>
  <si>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Alterações longitudinais no Teste de AVD- Glittre em pacientes com Esclerodermia antes e após reabilitação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</si>
  <si>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</si>
  <si>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</si>
  <si>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</si>
  <si>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</si>
  <si>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</si>
  <si>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</si>
  <si>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Doutor Empreendedor: Transformando Conhecimento em Inovação</t>
  </si>
  <si>
    <t>Desenvolvimento de modelo de negócio para sistema de captura de movimento tridimensional sem marcadores através de inteligência artificial</t>
  </si>
  <si>
    <t>https://www.faperj.br/rp/downloads/Resultado_Preliminar_Edital_FAPERJ_Nº_14_2022_-_Doutor_Empreendedor_Transformando_Conhecimento_em_Inovação.pdf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</si>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</sst>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31"/>
  <sheetViews>
    <sheetView tabSelected="1" zoomScaleNormal="100"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A131" sqref="A131"/>
    </sheetView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253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254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284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254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224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255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225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256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253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254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257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258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259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253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258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285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254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9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9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9"/>
    </row>
    <row r="18" spans="1:11" ht="34" x14ac:dyDescent="0.2">
      <c r="A18" s="6">
        <v>2013</v>
      </c>
      <c r="B18" s="7" t="s">
        <v>5</v>
      </c>
      <c r="C18" s="11" t="s">
        <v>286</v>
      </c>
      <c r="D18" s="7" t="s">
        <v>42</v>
      </c>
      <c r="E18" s="7" t="s">
        <v>294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254</v>
      </c>
      <c r="K18" s="5" t="s">
        <v>217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247</v>
      </c>
      <c r="F19" s="7" t="s">
        <v>241</v>
      </c>
      <c r="G19" s="7" t="s">
        <v>107</v>
      </c>
      <c r="H19" s="8">
        <v>4800</v>
      </c>
      <c r="I19" s="8">
        <f t="shared" ref="I19" si="1">H19</f>
        <v>4800</v>
      </c>
      <c r="J19" s="9" t="s">
        <v>233</v>
      </c>
      <c r="K19" s="19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247</v>
      </c>
      <c r="F20" s="7" t="s">
        <v>241</v>
      </c>
      <c r="G20" s="7" t="s">
        <v>107</v>
      </c>
      <c r="H20" s="8">
        <v>54000</v>
      </c>
      <c r="I20" s="8">
        <f t="shared" ref="I20" si="2">H20</f>
        <v>54000</v>
      </c>
      <c r="J20" s="9" t="s">
        <v>233</v>
      </c>
      <c r="K20" s="19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247</v>
      </c>
      <c r="F21" s="7" t="s">
        <v>241</v>
      </c>
      <c r="G21" s="7" t="s">
        <v>107</v>
      </c>
      <c r="H21" s="8">
        <v>32400</v>
      </c>
      <c r="I21" s="8">
        <f t="shared" ref="I21" si="3">H21</f>
        <v>32400</v>
      </c>
      <c r="J21" s="9" t="s">
        <v>233</v>
      </c>
      <c r="K21" s="19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248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260</v>
      </c>
      <c r="K22" s="19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254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261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257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262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263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266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254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247</v>
      </c>
      <c r="F30" s="7" t="s">
        <v>241</v>
      </c>
      <c r="G30" s="7" t="s">
        <v>107</v>
      </c>
      <c r="H30" s="8">
        <v>55800</v>
      </c>
      <c r="I30" s="8">
        <f t="shared" ref="I30" si="6">H30</f>
        <v>55800</v>
      </c>
      <c r="J30" s="9" t="s">
        <v>233</v>
      </c>
      <c r="K30" s="19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248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260</v>
      </c>
      <c r="K31" s="19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254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257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261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257</v>
      </c>
      <c r="K35" s="5" t="s">
        <v>92</v>
      </c>
    </row>
    <row r="36" spans="1:11" ht="34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264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265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262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266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11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257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247</v>
      </c>
      <c r="F41" s="7" t="s">
        <v>241</v>
      </c>
      <c r="G41" s="7" t="s">
        <v>107</v>
      </c>
      <c r="H41" s="8">
        <v>110000</v>
      </c>
      <c r="I41" s="8">
        <f t="shared" si="5"/>
        <v>110000</v>
      </c>
      <c r="J41" s="9" t="s">
        <v>233</v>
      </c>
      <c r="K41" s="19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248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267</v>
      </c>
      <c r="K42" s="19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268</v>
      </c>
      <c r="K43" s="20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257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261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257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284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269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285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254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9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9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9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247</v>
      </c>
      <c r="F52" s="7" t="s">
        <v>241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233</v>
      </c>
      <c r="K52" s="19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248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267</v>
      </c>
      <c r="K53" s="19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247</v>
      </c>
      <c r="F54" s="7" t="s">
        <v>241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233</v>
      </c>
      <c r="K54" s="19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266</v>
      </c>
      <c r="K55" s="5" t="s">
        <v>221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261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261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257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269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287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270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9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9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9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248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271</v>
      </c>
      <c r="K64" s="19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247</v>
      </c>
      <c r="F65" s="7" t="s">
        <v>241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233</v>
      </c>
      <c r="K65" s="19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257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288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257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9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9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9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248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271</v>
      </c>
      <c r="K71" s="19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202</v>
      </c>
      <c r="E72" s="7" t="s">
        <v>247</v>
      </c>
      <c r="F72" s="7" t="s">
        <v>241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233</v>
      </c>
      <c r="K72" s="19"/>
    </row>
    <row r="73" spans="1:11" ht="85" x14ac:dyDescent="0.2">
      <c r="A73" s="6">
        <v>2018</v>
      </c>
      <c r="B73" s="7" t="s">
        <v>2</v>
      </c>
      <c r="C73" s="7" t="s">
        <v>289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262</v>
      </c>
      <c r="K73" s="5" t="s">
        <v>218</v>
      </c>
    </row>
    <row r="74" spans="1:11" ht="68" x14ac:dyDescent="0.2">
      <c r="A74" s="6">
        <v>2018</v>
      </c>
      <c r="B74" s="7" t="s">
        <v>2</v>
      </c>
      <c r="C74" s="7" t="s">
        <v>290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261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254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271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267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261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268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291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267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286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75600</v>
      </c>
      <c r="J81" s="9" t="s">
        <v>261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9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9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9"/>
    </row>
    <row r="85" spans="1:11" ht="51" x14ac:dyDescent="0.2">
      <c r="A85" s="6">
        <v>2018</v>
      </c>
      <c r="B85" s="7" t="s">
        <v>7</v>
      </c>
      <c r="C85" s="7" t="s">
        <v>291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262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286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75600</v>
      </c>
      <c r="J86" s="9" t="s">
        <v>266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9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9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9"/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248</v>
      </c>
      <c r="F90" s="7" t="s">
        <v>200</v>
      </c>
      <c r="G90" s="7" t="s">
        <v>107</v>
      </c>
      <c r="H90" s="8">
        <f>45100+4100</f>
        <v>49200</v>
      </c>
      <c r="I90" s="8">
        <f t="shared" ref="I90:I100" si="10">H90</f>
        <v>49200</v>
      </c>
      <c r="J90" s="9" t="s">
        <v>271</v>
      </c>
      <c r="K90" s="19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202</v>
      </c>
      <c r="E91" s="7" t="s">
        <v>247</v>
      </c>
      <c r="F91" s="7" t="s">
        <v>241</v>
      </c>
      <c r="G91" s="7" t="s">
        <v>107</v>
      </c>
      <c r="H91" s="8">
        <f>91200+91200+63600+68800</f>
        <v>314800</v>
      </c>
      <c r="I91" s="8">
        <f t="shared" si="10"/>
        <v>314800</v>
      </c>
      <c r="J91" s="9" t="s">
        <v>233</v>
      </c>
      <c r="K91" s="19"/>
    </row>
    <row r="92" spans="1:11" ht="85" x14ac:dyDescent="0.2">
      <c r="A92" s="6">
        <v>2019</v>
      </c>
      <c r="B92" s="7" t="s">
        <v>2</v>
      </c>
      <c r="C92" s="7" t="s">
        <v>289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 t="shared" si="10"/>
        <v>4800</v>
      </c>
      <c r="J92" s="9" t="s">
        <v>261</v>
      </c>
      <c r="K92" s="5" t="s">
        <v>218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 t="shared" si="10"/>
        <v>5040</v>
      </c>
      <c r="J93" s="9" t="s">
        <v>262</v>
      </c>
      <c r="K93" s="5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 t="shared" si="10"/>
        <v>5040</v>
      </c>
      <c r="J94" s="9" t="s">
        <v>261</v>
      </c>
      <c r="K94" s="5" t="s">
        <v>191</v>
      </c>
    </row>
    <row r="95" spans="1:11" ht="17" x14ac:dyDescent="0.2">
      <c r="A95" s="6">
        <v>2020</v>
      </c>
      <c r="B95" s="7" t="s">
        <v>5</v>
      </c>
      <c r="C95" s="7" t="s">
        <v>204</v>
      </c>
      <c r="D95" s="7" t="s">
        <v>201</v>
      </c>
      <c r="E95" s="7" t="s">
        <v>248</v>
      </c>
      <c r="F95" s="7" t="s">
        <v>200</v>
      </c>
      <c r="G95" s="7" t="s">
        <v>107</v>
      </c>
      <c r="H95" s="8">
        <f>4100*2</f>
        <v>8200</v>
      </c>
      <c r="I95" s="8">
        <f t="shared" si="10"/>
        <v>8200</v>
      </c>
      <c r="J95" s="9" t="s">
        <v>271</v>
      </c>
    </row>
    <row r="96" spans="1:11" ht="34" x14ac:dyDescent="0.2">
      <c r="A96" s="6">
        <v>2020</v>
      </c>
      <c r="B96" s="7" t="s">
        <v>5</v>
      </c>
      <c r="C96" s="7" t="s">
        <v>204</v>
      </c>
      <c r="D96" s="7" t="s">
        <v>245</v>
      </c>
      <c r="E96" s="7" t="s">
        <v>247</v>
      </c>
      <c r="F96" s="7" t="s">
        <v>241</v>
      </c>
      <c r="G96" s="7" t="s">
        <v>107</v>
      </c>
      <c r="H96" s="8">
        <f>210800+158200</f>
        <v>369000</v>
      </c>
      <c r="I96" s="8">
        <f t="shared" si="10"/>
        <v>369000</v>
      </c>
      <c r="J96" s="9" t="s">
        <v>233</v>
      </c>
      <c r="K96" s="19"/>
    </row>
    <row r="97" spans="1:11" ht="34" x14ac:dyDescent="0.2">
      <c r="A97" s="6">
        <v>2020</v>
      </c>
      <c r="B97" s="7" t="s">
        <v>5</v>
      </c>
      <c r="C97" s="7" t="s">
        <v>101</v>
      </c>
      <c r="D97" s="7" t="s">
        <v>249</v>
      </c>
      <c r="E97" s="7" t="s">
        <v>250</v>
      </c>
      <c r="F97" s="7" t="s">
        <v>251</v>
      </c>
      <c r="G97" s="7" t="s">
        <v>107</v>
      </c>
      <c r="H97" s="8">
        <f>6*1650*4</f>
        <v>39600</v>
      </c>
      <c r="I97" s="8">
        <f t="shared" si="10"/>
        <v>39600</v>
      </c>
      <c r="J97" s="9" t="s">
        <v>268</v>
      </c>
      <c r="K97" s="5" t="s">
        <v>252</v>
      </c>
    </row>
    <row r="98" spans="1:11" ht="34" x14ac:dyDescent="0.2">
      <c r="A98" s="6">
        <v>2020</v>
      </c>
      <c r="B98" s="7" t="s">
        <v>2</v>
      </c>
      <c r="C98" s="7" t="s">
        <v>188</v>
      </c>
      <c r="D98" s="7" t="s">
        <v>192</v>
      </c>
      <c r="E98" s="7" t="s">
        <v>193</v>
      </c>
      <c r="F98" s="7" t="s">
        <v>4</v>
      </c>
      <c r="G98" s="7" t="s">
        <v>107</v>
      </c>
      <c r="H98" s="8">
        <f>1100*36</f>
        <v>39600</v>
      </c>
      <c r="I98" s="8">
        <f t="shared" si="10"/>
        <v>39600</v>
      </c>
      <c r="J98" s="9" t="s">
        <v>261</v>
      </c>
      <c r="K98" s="5" t="s">
        <v>194</v>
      </c>
    </row>
    <row r="99" spans="1:11" ht="51" x14ac:dyDescent="0.2">
      <c r="A99" s="6">
        <v>2020</v>
      </c>
      <c r="B99" s="7" t="s">
        <v>7</v>
      </c>
      <c r="C99" s="7" t="s">
        <v>195</v>
      </c>
      <c r="D99" s="7" t="s">
        <v>205</v>
      </c>
      <c r="E99" s="7" t="s">
        <v>196</v>
      </c>
      <c r="F99" s="7" t="s">
        <v>11</v>
      </c>
      <c r="G99" s="7" t="s">
        <v>107</v>
      </c>
      <c r="H99" s="8">
        <f>420*12</f>
        <v>5040</v>
      </c>
      <c r="I99" s="8">
        <f t="shared" si="10"/>
        <v>5040</v>
      </c>
      <c r="J99" s="9" t="s">
        <v>254</v>
      </c>
      <c r="K99" s="5" t="s">
        <v>197</v>
      </c>
    </row>
    <row r="100" spans="1:11" ht="34" x14ac:dyDescent="0.2">
      <c r="A100" s="6">
        <v>2021</v>
      </c>
      <c r="B100" s="7" t="s">
        <v>5</v>
      </c>
      <c r="C100" s="7" t="s">
        <v>204</v>
      </c>
      <c r="D100" s="7" t="s">
        <v>244</v>
      </c>
      <c r="E100" s="7" t="s">
        <v>247</v>
      </c>
      <c r="F100" s="7" t="s">
        <v>241</v>
      </c>
      <c r="G100" s="7" t="s">
        <v>107</v>
      </c>
      <c r="H100" s="8">
        <f>252000+192400</f>
        <v>444400</v>
      </c>
      <c r="I100" s="8">
        <f t="shared" si="10"/>
        <v>444400</v>
      </c>
      <c r="J100" s="9" t="s">
        <v>233</v>
      </c>
      <c r="K100" s="21"/>
    </row>
    <row r="101" spans="1:11" ht="68" x14ac:dyDescent="0.2">
      <c r="A101" s="6">
        <v>2020</v>
      </c>
      <c r="B101" s="7" t="s">
        <v>7</v>
      </c>
      <c r="C101" s="7" t="s">
        <v>214</v>
      </c>
      <c r="D101" s="7" t="s">
        <v>220</v>
      </c>
      <c r="E101" s="7" t="s">
        <v>207</v>
      </c>
      <c r="F101" s="7" t="s">
        <v>10</v>
      </c>
      <c r="G101" s="7" t="s">
        <v>0</v>
      </c>
      <c r="H101" s="8">
        <f>SUM(I102:I104)</f>
        <v>75600</v>
      </c>
      <c r="J101" s="9" t="s">
        <v>268</v>
      </c>
      <c r="K101" s="5" t="s">
        <v>206</v>
      </c>
    </row>
    <row r="102" spans="1:11" ht="17" x14ac:dyDescent="0.2">
      <c r="A102" s="6">
        <v>2021</v>
      </c>
      <c r="B102" s="7" t="s">
        <v>7</v>
      </c>
      <c r="G102" s="7" t="s">
        <v>0</v>
      </c>
      <c r="I102" s="8">
        <f>2100*36/3</f>
        <v>25200</v>
      </c>
      <c r="K102" s="19"/>
    </row>
    <row r="103" spans="1:11" ht="17" x14ac:dyDescent="0.2">
      <c r="A103" s="6">
        <v>2022</v>
      </c>
      <c r="B103" s="7" t="s">
        <v>7</v>
      </c>
      <c r="G103" s="7" t="s">
        <v>0</v>
      </c>
      <c r="I103" s="8">
        <f>2100*36/3</f>
        <v>25200</v>
      </c>
      <c r="K103" s="19"/>
    </row>
    <row r="104" spans="1:11" ht="17" x14ac:dyDescent="0.2">
      <c r="A104" s="6">
        <v>2023</v>
      </c>
      <c r="B104" s="7" t="s">
        <v>7</v>
      </c>
      <c r="G104" s="7" t="s">
        <v>0</v>
      </c>
      <c r="I104" s="8">
        <f>2100*36/3</f>
        <v>25200</v>
      </c>
      <c r="K104" s="19"/>
    </row>
    <row r="105" spans="1:11" ht="34" x14ac:dyDescent="0.2">
      <c r="A105" s="6">
        <v>2021</v>
      </c>
      <c r="B105" s="7" t="s">
        <v>7</v>
      </c>
      <c r="C105" s="7" t="s">
        <v>210</v>
      </c>
      <c r="D105" s="7" t="s">
        <v>226</v>
      </c>
      <c r="E105" s="7" t="s">
        <v>212</v>
      </c>
      <c r="F105" s="7" t="s">
        <v>11</v>
      </c>
      <c r="G105" s="7" t="s">
        <v>107</v>
      </c>
      <c r="H105" s="8">
        <f>420*12</f>
        <v>5040</v>
      </c>
      <c r="I105" s="8">
        <f t="shared" ref="I105" si="11">H105</f>
        <v>5040</v>
      </c>
      <c r="J105" s="9" t="s">
        <v>254</v>
      </c>
      <c r="K105" s="5" t="s">
        <v>211</v>
      </c>
    </row>
    <row r="106" spans="1:11" ht="51" x14ac:dyDescent="0.2">
      <c r="A106" s="6">
        <v>2021</v>
      </c>
      <c r="B106" s="7" t="s">
        <v>7</v>
      </c>
      <c r="C106" s="7" t="s">
        <v>210</v>
      </c>
      <c r="D106" s="7" t="s">
        <v>219</v>
      </c>
      <c r="E106" s="7" t="s">
        <v>213</v>
      </c>
      <c r="F106" s="7" t="s">
        <v>11</v>
      </c>
      <c r="G106" s="7" t="s">
        <v>107</v>
      </c>
      <c r="H106" s="8">
        <f>420*12</f>
        <v>5040</v>
      </c>
      <c r="I106" s="8">
        <f t="shared" ref="I106:I107" si="12">H106</f>
        <v>5040</v>
      </c>
      <c r="J106" s="9" t="s">
        <v>261</v>
      </c>
      <c r="K106" s="5" t="s">
        <v>211</v>
      </c>
    </row>
    <row r="107" spans="1:11" ht="68" x14ac:dyDescent="0.2">
      <c r="A107" s="6">
        <v>2021</v>
      </c>
      <c r="B107" s="7" t="s">
        <v>7</v>
      </c>
      <c r="C107" s="7" t="s">
        <v>292</v>
      </c>
      <c r="D107" s="7" t="s">
        <v>227</v>
      </c>
      <c r="E107" s="7" t="s">
        <v>223</v>
      </c>
      <c r="F107" s="7" t="s">
        <v>120</v>
      </c>
      <c r="G107" s="7" t="s">
        <v>0</v>
      </c>
      <c r="H107" s="8">
        <v>94922.1</v>
      </c>
      <c r="I107" s="8">
        <f t="shared" si="12"/>
        <v>94922.1</v>
      </c>
      <c r="J107" s="5" t="s">
        <v>254</v>
      </c>
      <c r="K107" s="5" t="s">
        <v>222</v>
      </c>
    </row>
    <row r="108" spans="1:11" ht="51" x14ac:dyDescent="0.2">
      <c r="A108" s="6">
        <v>2021</v>
      </c>
      <c r="B108" s="7" t="s">
        <v>7</v>
      </c>
      <c r="C108" s="7" t="s">
        <v>293</v>
      </c>
      <c r="D108" s="7" t="s">
        <v>246</v>
      </c>
      <c r="E108" s="7" t="s">
        <v>229</v>
      </c>
      <c r="F108" s="7" t="s">
        <v>8</v>
      </c>
      <c r="G108" s="7" t="s">
        <v>0</v>
      </c>
      <c r="H108" s="8">
        <f>I108</f>
        <v>62945</v>
      </c>
      <c r="I108" s="8">
        <v>62945</v>
      </c>
      <c r="J108" s="5" t="s">
        <v>271</v>
      </c>
      <c r="K108" s="5" t="s">
        <v>230</v>
      </c>
    </row>
    <row r="109" spans="1:11" ht="68" x14ac:dyDescent="0.2">
      <c r="A109" s="6">
        <v>2021</v>
      </c>
      <c r="B109" s="7" t="s">
        <v>2</v>
      </c>
      <c r="C109" s="7" t="s">
        <v>286</v>
      </c>
      <c r="D109" s="7" t="s">
        <v>240</v>
      </c>
      <c r="E109" s="7" t="s">
        <v>231</v>
      </c>
      <c r="F109" s="7" t="s">
        <v>4</v>
      </c>
      <c r="G109" s="7" t="s">
        <v>107</v>
      </c>
      <c r="H109" s="8">
        <f>SUM(I111:I113)</f>
        <v>39600</v>
      </c>
      <c r="J109" s="5" t="s">
        <v>254</v>
      </c>
      <c r="K109" s="5" t="s">
        <v>232</v>
      </c>
    </row>
    <row r="110" spans="1:11" ht="34" x14ac:dyDescent="0.2">
      <c r="A110" s="6">
        <v>2022</v>
      </c>
      <c r="B110" s="7" t="s">
        <v>5</v>
      </c>
      <c r="C110" s="7" t="s">
        <v>204</v>
      </c>
      <c r="D110" s="7" t="s">
        <v>243</v>
      </c>
      <c r="E110" s="7" t="s">
        <v>247</v>
      </c>
      <c r="F110" s="7" t="s">
        <v>241</v>
      </c>
      <c r="G110" s="7" t="s">
        <v>107</v>
      </c>
      <c r="H110" s="17">
        <f>252000+192400</f>
        <v>444400</v>
      </c>
      <c r="I110" s="8">
        <f t="shared" ref="I110" si="13">H110</f>
        <v>444400</v>
      </c>
      <c r="J110" s="9" t="s">
        <v>233</v>
      </c>
      <c r="K110" s="21"/>
    </row>
    <row r="111" spans="1:11" ht="17" x14ac:dyDescent="0.2">
      <c r="A111" s="6">
        <v>2022</v>
      </c>
      <c r="B111" s="7" t="s">
        <v>2</v>
      </c>
      <c r="G111" s="7" t="s">
        <v>107</v>
      </c>
      <c r="I111" s="8">
        <f>12*1100</f>
        <v>13200</v>
      </c>
    </row>
    <row r="112" spans="1:11" ht="17" x14ac:dyDescent="0.2">
      <c r="A112" s="6">
        <v>2023</v>
      </c>
      <c r="B112" s="7" t="s">
        <v>2</v>
      </c>
      <c r="G112" s="7" t="s">
        <v>107</v>
      </c>
      <c r="I112" s="8">
        <f>12*1100</f>
        <v>13200</v>
      </c>
    </row>
    <row r="113" spans="1:11" ht="17" x14ac:dyDescent="0.2">
      <c r="A113" s="6">
        <v>2024</v>
      </c>
      <c r="B113" s="7" t="s">
        <v>2</v>
      </c>
      <c r="G113" s="7" t="s">
        <v>107</v>
      </c>
      <c r="I113" s="8">
        <f>12*1100</f>
        <v>13200</v>
      </c>
    </row>
    <row r="114" spans="1:11" ht="51" x14ac:dyDescent="0.2">
      <c r="A114" s="6">
        <v>2021</v>
      </c>
      <c r="B114" s="7" t="s">
        <v>7</v>
      </c>
      <c r="C114" s="7" t="s">
        <v>234</v>
      </c>
      <c r="D114" s="7" t="s">
        <v>242</v>
      </c>
      <c r="E114" s="7" t="s">
        <v>235</v>
      </c>
      <c r="F114" s="7" t="s">
        <v>236</v>
      </c>
      <c r="G114" s="7" t="s">
        <v>0</v>
      </c>
      <c r="H114" s="8">
        <f>SUM(I115:I117)</f>
        <v>108000</v>
      </c>
      <c r="J114" s="5" t="s">
        <v>261</v>
      </c>
      <c r="K114" s="5" t="s">
        <v>238</v>
      </c>
    </row>
    <row r="115" spans="1:11" ht="17" x14ac:dyDescent="0.2">
      <c r="A115" s="6">
        <v>2022</v>
      </c>
      <c r="B115" s="7" t="s">
        <v>7</v>
      </c>
      <c r="G115" s="7" t="s">
        <v>0</v>
      </c>
      <c r="I115" s="8">
        <f>3000*36/3</f>
        <v>36000</v>
      </c>
    </row>
    <row r="116" spans="1:11" ht="17" x14ac:dyDescent="0.2">
      <c r="A116" s="6">
        <v>2023</v>
      </c>
      <c r="B116" s="7" t="s">
        <v>7</v>
      </c>
      <c r="G116" s="7" t="s">
        <v>0</v>
      </c>
      <c r="I116" s="8">
        <f>3000*36/3</f>
        <v>36000</v>
      </c>
    </row>
    <row r="117" spans="1:11" ht="17" x14ac:dyDescent="0.2">
      <c r="A117" s="6">
        <v>2024</v>
      </c>
      <c r="B117" s="7" t="s">
        <v>7</v>
      </c>
      <c r="G117" s="7" t="s">
        <v>0</v>
      </c>
      <c r="I117" s="8">
        <f>3000*36/3</f>
        <v>36000</v>
      </c>
    </row>
    <row r="118" spans="1:11" ht="51" x14ac:dyDescent="0.2">
      <c r="A118" s="6">
        <v>2021</v>
      </c>
      <c r="B118" s="7" t="s">
        <v>7</v>
      </c>
      <c r="C118" s="7" t="s">
        <v>234</v>
      </c>
      <c r="D118" s="18" t="s">
        <v>228</v>
      </c>
      <c r="E118" s="7" t="s">
        <v>239</v>
      </c>
      <c r="F118" s="7" t="s">
        <v>10</v>
      </c>
      <c r="G118" s="7" t="s">
        <v>0</v>
      </c>
      <c r="H118" s="8">
        <f>SUM(I119:I121)</f>
        <v>86400</v>
      </c>
      <c r="J118" s="5" t="s">
        <v>267</v>
      </c>
      <c r="K118" s="5" t="s">
        <v>237</v>
      </c>
    </row>
    <row r="119" spans="1:11" ht="17" x14ac:dyDescent="0.2">
      <c r="A119" s="6">
        <v>2022</v>
      </c>
      <c r="B119" s="7" t="s">
        <v>7</v>
      </c>
      <c r="G119" s="7" t="s">
        <v>0</v>
      </c>
      <c r="I119" s="8">
        <f>2400*36/3</f>
        <v>28800</v>
      </c>
    </row>
    <row r="120" spans="1:11" ht="17" x14ac:dyDescent="0.2">
      <c r="A120" s="6">
        <v>2023</v>
      </c>
      <c r="B120" s="7" t="s">
        <v>7</v>
      </c>
      <c r="G120" s="7" t="s">
        <v>0</v>
      </c>
      <c r="I120" s="8">
        <f>2400*36/3</f>
        <v>28800</v>
      </c>
    </row>
    <row r="121" spans="1:11" ht="17" x14ac:dyDescent="0.2">
      <c r="A121" s="6">
        <v>2024</v>
      </c>
      <c r="B121" s="7" t="s">
        <v>7</v>
      </c>
      <c r="G121" s="7" t="s">
        <v>0</v>
      </c>
      <c r="I121" s="8">
        <f>2400*36/3</f>
        <v>28800</v>
      </c>
    </row>
    <row r="122" spans="1:11" ht="51" x14ac:dyDescent="0.2">
      <c r="A122" s="6">
        <v>2022</v>
      </c>
      <c r="B122" s="7" t="s">
        <v>7</v>
      </c>
      <c r="C122" s="7" t="s">
        <v>285</v>
      </c>
      <c r="D122" s="18" t="s">
        <v>228</v>
      </c>
      <c r="E122" s="7" t="s">
        <v>273</v>
      </c>
      <c r="F122" s="7" t="s">
        <v>11</v>
      </c>
      <c r="G122" s="7" t="s">
        <v>107</v>
      </c>
      <c r="H122" s="8">
        <f>420*12</f>
        <v>5040</v>
      </c>
      <c r="I122" s="8">
        <f t="shared" ref="I122" si="14">H122</f>
        <v>5040</v>
      </c>
      <c r="J122" s="9" t="s">
        <v>261</v>
      </c>
      <c r="K122" s="5" t="s">
        <v>272</v>
      </c>
    </row>
    <row r="123" spans="1:11" ht="68" x14ac:dyDescent="0.2">
      <c r="A123" s="6">
        <v>2022</v>
      </c>
      <c r="B123" s="7" t="s">
        <v>7</v>
      </c>
      <c r="C123" s="7" t="s">
        <v>285</v>
      </c>
      <c r="D123" s="18" t="s">
        <v>228</v>
      </c>
      <c r="E123" s="7" t="s">
        <v>207</v>
      </c>
      <c r="F123" s="7" t="s">
        <v>11</v>
      </c>
      <c r="G123" s="7" t="s">
        <v>107</v>
      </c>
      <c r="H123" s="8">
        <f>420*12</f>
        <v>5040</v>
      </c>
      <c r="I123" s="8">
        <f t="shared" ref="I123" si="15">H123</f>
        <v>5040</v>
      </c>
      <c r="J123" s="9" t="s">
        <v>268</v>
      </c>
      <c r="K123" s="5" t="s">
        <v>272</v>
      </c>
    </row>
    <row r="124" spans="1:11" ht="204" x14ac:dyDescent="0.2">
      <c r="A124" s="6">
        <v>2022</v>
      </c>
      <c r="B124" s="7" t="s">
        <v>5</v>
      </c>
      <c r="C124" s="7" t="s">
        <v>274</v>
      </c>
      <c r="D124" s="7" t="s">
        <v>276</v>
      </c>
      <c r="E124" s="7" t="s">
        <v>274</v>
      </c>
      <c r="F124" s="7" t="s">
        <v>274</v>
      </c>
      <c r="G124" s="7" t="s">
        <v>107</v>
      </c>
      <c r="H124" s="17">
        <f>2*4*12*2200</f>
        <v>211200</v>
      </c>
      <c r="J124" s="5" t="s">
        <v>233</v>
      </c>
      <c r="K124" s="5" t="s">
        <v>275</v>
      </c>
    </row>
    <row r="125" spans="1:11" ht="204" x14ac:dyDescent="0.2">
      <c r="A125" s="6">
        <v>2022</v>
      </c>
      <c r="B125" s="7" t="s">
        <v>5</v>
      </c>
      <c r="C125" s="7" t="s">
        <v>274</v>
      </c>
      <c r="D125" s="7" t="s">
        <v>278</v>
      </c>
      <c r="E125" s="7" t="s">
        <v>274</v>
      </c>
      <c r="F125" s="7" t="s">
        <v>277</v>
      </c>
      <c r="G125" s="7" t="s">
        <v>0</v>
      </c>
      <c r="H125" s="8">
        <f>SUM(I126:I127)</f>
        <v>50000</v>
      </c>
      <c r="J125" s="5" t="s">
        <v>233</v>
      </c>
      <c r="K125" s="5" t="s">
        <v>275</v>
      </c>
    </row>
    <row r="126" spans="1:11" ht="17" x14ac:dyDescent="0.2">
      <c r="A126" s="6">
        <v>2022</v>
      </c>
      <c r="B126" s="7" t="s">
        <v>5</v>
      </c>
      <c r="G126" s="7" t="s">
        <v>0</v>
      </c>
      <c r="I126" s="8">
        <v>25000</v>
      </c>
      <c r="J126" s="5" t="s">
        <v>233</v>
      </c>
    </row>
    <row r="127" spans="1:11" ht="17" x14ac:dyDescent="0.2">
      <c r="A127" s="6">
        <v>2023</v>
      </c>
      <c r="B127" s="7" t="s">
        <v>5</v>
      </c>
      <c r="G127" s="7" t="s">
        <v>0</v>
      </c>
      <c r="I127" s="8">
        <v>25000</v>
      </c>
      <c r="J127" s="5" t="s">
        <v>233</v>
      </c>
    </row>
    <row r="128" spans="1:11" ht="68" x14ac:dyDescent="0.2">
      <c r="A128" s="6">
        <v>2022</v>
      </c>
      <c r="B128" s="7" t="s">
        <v>7</v>
      </c>
      <c r="C128" s="7" t="s">
        <v>279</v>
      </c>
      <c r="D128" s="18" t="s">
        <v>228</v>
      </c>
      <c r="E128" s="7" t="s">
        <v>281</v>
      </c>
      <c r="F128" s="7" t="s">
        <v>280</v>
      </c>
      <c r="G128" s="18"/>
      <c r="H128" s="17">
        <f>SUM(I129:I131)</f>
        <v>185600</v>
      </c>
      <c r="I128" s="17"/>
      <c r="J128" s="5" t="s">
        <v>283</v>
      </c>
      <c r="K128" s="5" t="s">
        <v>282</v>
      </c>
    </row>
    <row r="129" spans="1:9" ht="17" x14ac:dyDescent="0.2">
      <c r="A129" s="6">
        <v>2023</v>
      </c>
      <c r="B129" s="7" t="s">
        <v>7</v>
      </c>
      <c r="D129" s="22"/>
      <c r="G129" s="18" t="s">
        <v>0</v>
      </c>
      <c r="H129" s="17"/>
      <c r="I129" s="17">
        <v>50000</v>
      </c>
    </row>
    <row r="130" spans="1:9" ht="17" x14ac:dyDescent="0.2">
      <c r="A130" s="6">
        <v>2023</v>
      </c>
      <c r="B130" s="7" t="s">
        <v>7</v>
      </c>
      <c r="G130" s="18" t="s">
        <v>107</v>
      </c>
      <c r="H130" s="17"/>
      <c r="I130" s="17">
        <f>5125*12+525*12</f>
        <v>67800</v>
      </c>
    </row>
    <row r="131" spans="1:9" ht="17" x14ac:dyDescent="0.2">
      <c r="A131" s="6">
        <v>2024</v>
      </c>
      <c r="B131" s="7" t="s">
        <v>7</v>
      </c>
      <c r="G131" s="18" t="s">
        <v>107</v>
      </c>
      <c r="H131" s="17"/>
      <c r="I131" s="17">
        <f>5125*12+525*12</f>
        <v>67800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2022-11-15T22:18:28Z</dcterms:modified>
  <cp:category/>
  <cp:contentStatus/>
</cp:coreProperties>
</file>